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a demo..." sheetId="2" r:id="rId2"/>
    <sheet name="02 - Stavební část" sheetId="3" r:id="rId3"/>
    <sheet name="03 - Venkovní objekty" sheetId="4" r:id="rId4"/>
    <sheet name="04 - Profesní část - ZTI,..." sheetId="5" r:id="rId5"/>
    <sheet name="05 - Gastro vybavení" sheetId="6" r:id="rId6"/>
    <sheet name="06 - Vedlejší rozpočtové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Bourací práce a demo...'!$C$94:$K$370</definedName>
    <definedName name="_xlnm.Print_Area" localSheetId="1">'01 - Bourací práce a demo...'!$C$4:$J$39,'01 - Bourací práce a demo...'!$C$45:$J$76,'01 - Bourací práce a demo...'!$C$82:$K$370</definedName>
    <definedName name="_xlnm.Print_Titles" localSheetId="1">'01 - Bourací práce a demo...'!$94:$94</definedName>
    <definedName name="_xlnm._FilterDatabase" localSheetId="2" hidden="1">'02 - Stavební část'!$C$96:$K$703</definedName>
    <definedName name="_xlnm.Print_Area" localSheetId="2">'02 - Stavební část'!$C$4:$J$39,'02 - Stavební část'!$C$45:$J$78,'02 - Stavební část'!$C$84:$K$703</definedName>
    <definedName name="_xlnm.Print_Titles" localSheetId="2">'02 - Stavební část'!$96:$96</definedName>
    <definedName name="_xlnm._FilterDatabase" localSheetId="3" hidden="1">'03 - Venkovní objekty'!$C$89:$K$177</definedName>
    <definedName name="_xlnm.Print_Area" localSheetId="3">'03 - Venkovní objekty'!$C$4:$J$39,'03 - Venkovní objekty'!$C$45:$J$71,'03 - Venkovní objekty'!$C$77:$K$177</definedName>
    <definedName name="_xlnm.Print_Titles" localSheetId="3">'03 - Venkovní objekty'!$89:$89</definedName>
    <definedName name="_xlnm._FilterDatabase" localSheetId="4" hidden="1">'04 - Profesní část - ZTI,...'!$C$96:$K$298</definedName>
    <definedName name="_xlnm.Print_Area" localSheetId="4">'04 - Profesní část - ZTI,...'!$C$4:$J$39,'04 - Profesní část - ZTI,...'!$C$45:$J$78,'04 - Profesní část - ZTI,...'!$C$84:$K$298</definedName>
    <definedName name="_xlnm.Print_Titles" localSheetId="4">'04 - Profesní část - ZTI,...'!$96:$96</definedName>
    <definedName name="_xlnm._FilterDatabase" localSheetId="5" hidden="1">'05 - Gastro vybavení'!$C$81:$K$105</definedName>
    <definedName name="_xlnm.Print_Area" localSheetId="5">'05 - Gastro vybavení'!$C$4:$J$39,'05 - Gastro vybavení'!$C$45:$J$63,'05 - Gastro vybavení'!$C$69:$K$105</definedName>
    <definedName name="_xlnm.Print_Titles" localSheetId="5">'05 - Gastro vybavení'!$81:$81</definedName>
    <definedName name="_xlnm._FilterDatabase" localSheetId="6" hidden="1">'06 - Vedlejší rozpočtové ...'!$C$83:$K$100</definedName>
    <definedName name="_xlnm.Print_Area" localSheetId="6">'06 - Vedlejší rozpočtové ...'!$C$4:$J$39,'06 - Vedlejší rozpočtové ...'!$C$45:$J$65,'06 - Vedlejší rozpočtové ...'!$C$71:$K$100</definedName>
    <definedName name="_xlnm.Print_Titles" localSheetId="6">'06 - Vedlejší rozpočtové ...'!$83:$83</definedName>
    <definedName name="_xlnm.Print_Area" localSheetId="7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62"/>
  <c r="BI87"/>
  <c r="F37"/>
  <c i="1" r="BD60"/>
  <c i="7" r="BH87"/>
  <c r="F36"/>
  <c i="1" r="BC60"/>
  <c i="7" r="BG87"/>
  <c r="F35"/>
  <c i="1" r="BB60"/>
  <c i="7" r="BF87"/>
  <c r="J34"/>
  <c i="1" r="AW60"/>
  <c i="7" r="F34"/>
  <c i="1" r="BA60"/>
  <c i="7" r="T87"/>
  <c r="T86"/>
  <c r="T85"/>
  <c r="T84"/>
  <c r="R87"/>
  <c r="R86"/>
  <c r="R85"/>
  <c r="R84"/>
  <c r="P87"/>
  <c r="P86"/>
  <c r="P85"/>
  <c r="P84"/>
  <c i="1" r="AU60"/>
  <c i="7" r="BK87"/>
  <c r="BK86"/>
  <c r="J86"/>
  <c r="BK85"/>
  <c r="J85"/>
  <c r="BK84"/>
  <c r="J84"/>
  <c r="J59"/>
  <c r="J30"/>
  <c i="1" r="AG60"/>
  <c i="7" r="J87"/>
  <c r="BE87"/>
  <c r="J33"/>
  <c i="1" r="AV60"/>
  <c i="7" r="F33"/>
  <c i="1" r="AZ60"/>
  <c i="7" r="J61"/>
  <c r="J60"/>
  <c r="J81"/>
  <c r="J80"/>
  <c r="F80"/>
  <c r="F78"/>
  <c r="E76"/>
  <c r="J55"/>
  <c r="J54"/>
  <c r="F54"/>
  <c r="F52"/>
  <c r="E50"/>
  <c r="J39"/>
  <c r="J18"/>
  <c r="E18"/>
  <c r="F81"/>
  <c r="F55"/>
  <c r="J17"/>
  <c r="J12"/>
  <c r="J78"/>
  <c r="J52"/>
  <c r="E7"/>
  <c r="E74"/>
  <c r="E48"/>
  <c i="6" r="J37"/>
  <c r="J36"/>
  <c i="1" r="AY59"/>
  <c i="6" r="J35"/>
  <c i="1" r="AX59"/>
  <c i="6"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62"/>
  <c r="BI86"/>
  <c r="BH86"/>
  <c r="BG86"/>
  <c r="BF86"/>
  <c r="T86"/>
  <c r="R86"/>
  <c r="P86"/>
  <c r="BK86"/>
  <c r="J86"/>
  <c r="BE86"/>
  <c r="BI85"/>
  <c r="F37"/>
  <c i="1" r="BD59"/>
  <c i="6" r="BH85"/>
  <c r="F36"/>
  <c i="1" r="BC59"/>
  <c i="6" r="BG85"/>
  <c r="F35"/>
  <c i="1" r="BB59"/>
  <c i="6" r="BF85"/>
  <c r="J34"/>
  <c i="1" r="AW59"/>
  <c i="6" r="F34"/>
  <c i="1" r="BA59"/>
  <c i="6" r="T85"/>
  <c r="T84"/>
  <c r="T83"/>
  <c r="T82"/>
  <c r="R85"/>
  <c r="R84"/>
  <c r="R83"/>
  <c r="R82"/>
  <c r="P85"/>
  <c r="P84"/>
  <c r="P83"/>
  <c r="P82"/>
  <c i="1" r="AU59"/>
  <c i="6" r="BK85"/>
  <c r="BK84"/>
  <c r="J84"/>
  <c r="BK83"/>
  <c r="J83"/>
  <c r="BK82"/>
  <c r="J82"/>
  <c r="J59"/>
  <c r="J30"/>
  <c i="1" r="AG59"/>
  <c i="6" r="J85"/>
  <c r="BE85"/>
  <c r="J33"/>
  <c i="1" r="AV59"/>
  <c i="6" r="F33"/>
  <c i="1" r="AZ59"/>
  <c i="6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5" r="J298"/>
  <c r="T297"/>
  <c r="R297"/>
  <c r="P297"/>
  <c r="BK297"/>
  <c r="J297"/>
  <c r="J37"/>
  <c r="J36"/>
  <c i="1" r="AY58"/>
  <c i="5" r="J35"/>
  <c i="1" r="AX58"/>
  <c i="5" r="J77"/>
  <c r="J76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75"/>
  <c r="BI293"/>
  <c r="BH293"/>
  <c r="BG293"/>
  <c r="BF293"/>
  <c r="T293"/>
  <c r="R293"/>
  <c r="P293"/>
  <c r="BK293"/>
  <c r="J293"/>
  <c r="BE293"/>
  <c r="BI292"/>
  <c r="BH292"/>
  <c r="BG292"/>
  <c r="BF292"/>
  <c r="T292"/>
  <c r="T291"/>
  <c r="T290"/>
  <c r="R292"/>
  <c r="R291"/>
  <c r="R290"/>
  <c r="P292"/>
  <c r="P291"/>
  <c r="P290"/>
  <c r="BK292"/>
  <c r="BK291"/>
  <c r="J291"/>
  <c r="BK290"/>
  <c r="J290"/>
  <c r="J292"/>
  <c r="BE292"/>
  <c r="J74"/>
  <c r="J73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T273"/>
  <c r="R274"/>
  <c r="R273"/>
  <c r="P274"/>
  <c r="P273"/>
  <c r="BK274"/>
  <c r="BK273"/>
  <c r="J273"/>
  <c r="J274"/>
  <c r="BE274"/>
  <c r="J72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71"/>
  <c r="BI267"/>
  <c r="BH267"/>
  <c r="BG267"/>
  <c r="BF267"/>
  <c r="T267"/>
  <c r="R267"/>
  <c r="P267"/>
  <c r="BK267"/>
  <c r="J267"/>
  <c r="BE267"/>
  <c r="BI264"/>
  <c r="BH264"/>
  <c r="BG264"/>
  <c r="BF264"/>
  <c r="T264"/>
  <c r="T263"/>
  <c r="R264"/>
  <c r="R263"/>
  <c r="P264"/>
  <c r="P263"/>
  <c r="BK264"/>
  <c r="BK263"/>
  <c r="J263"/>
  <c r="J264"/>
  <c r="BE264"/>
  <c r="J70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T259"/>
  <c r="R260"/>
  <c r="R259"/>
  <c r="P260"/>
  <c r="P259"/>
  <c r="BK260"/>
  <c r="BK259"/>
  <c r="J259"/>
  <c r="J260"/>
  <c r="BE260"/>
  <c r="J6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68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T211"/>
  <c r="R212"/>
  <c r="R211"/>
  <c r="P212"/>
  <c r="P211"/>
  <c r="BK212"/>
  <c r="BK211"/>
  <c r="J211"/>
  <c r="J212"/>
  <c r="BE212"/>
  <c r="J67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4"/>
  <c r="BH184"/>
  <c r="BG184"/>
  <c r="BF184"/>
  <c r="T184"/>
  <c r="R184"/>
  <c r="P184"/>
  <c r="BK184"/>
  <c r="J184"/>
  <c r="BE184"/>
  <c r="BI176"/>
  <c r="BH176"/>
  <c r="BG176"/>
  <c r="BF176"/>
  <c r="T176"/>
  <c r="T175"/>
  <c r="R176"/>
  <c r="R175"/>
  <c r="P176"/>
  <c r="P175"/>
  <c r="BK176"/>
  <c r="BK175"/>
  <c r="J175"/>
  <c r="J176"/>
  <c r="BE176"/>
  <c r="J6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5"/>
  <c r="J64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T122"/>
  <c r="R123"/>
  <c r="R122"/>
  <c r="P123"/>
  <c r="P122"/>
  <c r="BK123"/>
  <c r="BK122"/>
  <c r="J122"/>
  <c r="J123"/>
  <c r="BE123"/>
  <c r="J63"/>
  <c r="BI117"/>
  <c r="BH117"/>
  <c r="BG117"/>
  <c r="BF117"/>
  <c r="T117"/>
  <c r="T116"/>
  <c r="R117"/>
  <c r="R116"/>
  <c r="P117"/>
  <c r="P116"/>
  <c r="BK117"/>
  <c r="BK116"/>
  <c r="J116"/>
  <c r="J117"/>
  <c r="BE117"/>
  <c r="J62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0"/>
  <c r="F37"/>
  <c i="1" r="BD58"/>
  <c i="5" r="BH100"/>
  <c r="F36"/>
  <c i="1" r="BC58"/>
  <c i="5" r="BG100"/>
  <c r="F35"/>
  <c i="1" r="BB58"/>
  <c i="5" r="BF100"/>
  <c r="J34"/>
  <c i="1" r="AW58"/>
  <c i="5" r="F34"/>
  <c i="1" r="BA58"/>
  <c i="5" r="T100"/>
  <c r="T99"/>
  <c r="T98"/>
  <c r="T97"/>
  <c r="R100"/>
  <c r="R99"/>
  <c r="R98"/>
  <c r="R97"/>
  <c r="P100"/>
  <c r="P99"/>
  <c r="P98"/>
  <c r="P97"/>
  <c i="1" r="AU58"/>
  <c i="5" r="BK100"/>
  <c r="BK99"/>
  <c r="J99"/>
  <c r="BK98"/>
  <c r="J98"/>
  <c r="BK97"/>
  <c r="J97"/>
  <c r="J59"/>
  <c r="J30"/>
  <c i="1" r="AG58"/>
  <c i="5" r="J100"/>
  <c r="BE100"/>
  <c r="J33"/>
  <c i="1" r="AV58"/>
  <c i="5" r="F33"/>
  <c i="1" r="AZ58"/>
  <c i="5" r="J61"/>
  <c r="J60"/>
  <c r="J94"/>
  <c r="J93"/>
  <c r="F93"/>
  <c r="F91"/>
  <c r="E89"/>
  <c r="J55"/>
  <c r="J54"/>
  <c r="F54"/>
  <c r="F52"/>
  <c r="E50"/>
  <c r="J39"/>
  <c r="J18"/>
  <c r="E18"/>
  <c r="F94"/>
  <c r="F55"/>
  <c r="J17"/>
  <c r="J12"/>
  <c r="J91"/>
  <c r="J52"/>
  <c r="E7"/>
  <c r="E87"/>
  <c r="E48"/>
  <c i="4" r="J37"/>
  <c r="J36"/>
  <c i="1" r="AY57"/>
  <c i="4" r="J35"/>
  <c i="1" r="AX57"/>
  <c i="4"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70"/>
  <c r="J69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7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66"/>
  <c r="J6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1"/>
  <c r="BH131"/>
  <c r="BG131"/>
  <c r="BF131"/>
  <c r="T131"/>
  <c r="T130"/>
  <c r="R131"/>
  <c r="R130"/>
  <c r="P131"/>
  <c r="P130"/>
  <c r="BK131"/>
  <c r="BK130"/>
  <c r="J130"/>
  <c r="J131"/>
  <c r="BE131"/>
  <c r="J64"/>
  <c r="BI123"/>
  <c r="BH123"/>
  <c r="BG123"/>
  <c r="BF123"/>
  <c r="T123"/>
  <c r="T122"/>
  <c r="R123"/>
  <c r="R122"/>
  <c r="P123"/>
  <c r="P122"/>
  <c r="BK123"/>
  <c r="BK122"/>
  <c r="J122"/>
  <c r="J123"/>
  <c r="BE123"/>
  <c r="J63"/>
  <c r="BI115"/>
  <c r="BH115"/>
  <c r="BG115"/>
  <c r="BF115"/>
  <c r="T115"/>
  <c r="T114"/>
  <c r="R115"/>
  <c r="R114"/>
  <c r="P115"/>
  <c r="P114"/>
  <c r="BK115"/>
  <c r="BK114"/>
  <c r="J114"/>
  <c r="J115"/>
  <c r="BE115"/>
  <c r="J62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1"/>
  <c r="BH101"/>
  <c r="BG101"/>
  <c r="BF101"/>
  <c r="T101"/>
  <c r="R101"/>
  <c r="P101"/>
  <c r="BK101"/>
  <c r="J101"/>
  <c r="BE101"/>
  <c r="BI93"/>
  <c r="F37"/>
  <c i="1" r="BD57"/>
  <c i="4" r="BH93"/>
  <c r="F36"/>
  <c i="1" r="BC57"/>
  <c i="4" r="BG93"/>
  <c r="F35"/>
  <c i="1" r="BB57"/>
  <c i="4" r="BF93"/>
  <c r="J34"/>
  <c i="1" r="AW57"/>
  <c i="4" r="F34"/>
  <c i="1" r="BA57"/>
  <c i="4" r="T93"/>
  <c r="T92"/>
  <c r="T91"/>
  <c r="T90"/>
  <c r="R93"/>
  <c r="R92"/>
  <c r="R91"/>
  <c r="R90"/>
  <c r="P93"/>
  <c r="P92"/>
  <c r="P91"/>
  <c r="P90"/>
  <c i="1" r="AU57"/>
  <c i="4" r="BK93"/>
  <c r="BK92"/>
  <c r="J92"/>
  <c r="BK91"/>
  <c r="J91"/>
  <c r="BK90"/>
  <c r="J90"/>
  <c r="J59"/>
  <c r="J30"/>
  <c i="1" r="AG57"/>
  <c i="4" r="J93"/>
  <c r="BE93"/>
  <c r="J33"/>
  <c i="1" r="AV57"/>
  <c i="4" r="F33"/>
  <c i="1" r="AZ57"/>
  <c i="4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3" r="J37"/>
  <c r="J36"/>
  <c i="1" r="AY56"/>
  <c i="3" r="J35"/>
  <c i="1" r="AX56"/>
  <c i="3"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698"/>
  <c r="BH698"/>
  <c r="BG698"/>
  <c r="BF698"/>
  <c r="T698"/>
  <c r="R698"/>
  <c r="P698"/>
  <c r="BK698"/>
  <c r="J698"/>
  <c r="BE698"/>
  <c r="BI695"/>
  <c r="BH695"/>
  <c r="BG695"/>
  <c r="BF695"/>
  <c r="T695"/>
  <c r="T694"/>
  <c r="R695"/>
  <c r="R694"/>
  <c r="P695"/>
  <c r="P694"/>
  <c r="BK695"/>
  <c r="BK694"/>
  <c r="J694"/>
  <c r="J695"/>
  <c r="BE695"/>
  <c r="J77"/>
  <c r="BI693"/>
  <c r="BH693"/>
  <c r="BG693"/>
  <c r="BF693"/>
  <c r="T693"/>
  <c r="R693"/>
  <c r="P693"/>
  <c r="BK693"/>
  <c r="J693"/>
  <c r="BE693"/>
  <c r="BI687"/>
  <c r="BH687"/>
  <c r="BG687"/>
  <c r="BF687"/>
  <c r="T687"/>
  <c r="R687"/>
  <c r="P687"/>
  <c r="BK687"/>
  <c r="J687"/>
  <c r="BE687"/>
  <c r="BI684"/>
  <c r="BH684"/>
  <c r="BG684"/>
  <c r="BF684"/>
  <c r="T684"/>
  <c r="R684"/>
  <c r="P684"/>
  <c r="BK684"/>
  <c r="J684"/>
  <c r="BE684"/>
  <c r="BI681"/>
  <c r="BH681"/>
  <c r="BG681"/>
  <c r="BF681"/>
  <c r="T681"/>
  <c r="R681"/>
  <c r="P681"/>
  <c r="BK681"/>
  <c r="J681"/>
  <c r="BE681"/>
  <c r="BI677"/>
  <c r="BH677"/>
  <c r="BG677"/>
  <c r="BF677"/>
  <c r="T677"/>
  <c r="T676"/>
  <c r="R677"/>
  <c r="R676"/>
  <c r="P677"/>
  <c r="P676"/>
  <c r="BK677"/>
  <c r="BK676"/>
  <c r="J676"/>
  <c r="J677"/>
  <c r="BE677"/>
  <c r="J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1"/>
  <c r="BH621"/>
  <c r="BG621"/>
  <c r="BF621"/>
  <c r="T621"/>
  <c r="T620"/>
  <c r="R621"/>
  <c r="R620"/>
  <c r="P621"/>
  <c r="P620"/>
  <c r="BK621"/>
  <c r="BK620"/>
  <c r="J620"/>
  <c r="J621"/>
  <c r="BE621"/>
  <c r="J75"/>
  <c r="BI619"/>
  <c r="BH619"/>
  <c r="BG619"/>
  <c r="BF619"/>
  <c r="T619"/>
  <c r="R619"/>
  <c r="P619"/>
  <c r="BK619"/>
  <c r="J619"/>
  <c r="BE619"/>
  <c r="BI611"/>
  <c r="BH611"/>
  <c r="BG611"/>
  <c r="BF611"/>
  <c r="T611"/>
  <c r="R611"/>
  <c r="P611"/>
  <c r="BK611"/>
  <c r="J611"/>
  <c r="BE611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67"/>
  <c r="BH567"/>
  <c r="BG567"/>
  <c r="BF567"/>
  <c r="T567"/>
  <c r="R567"/>
  <c r="P567"/>
  <c r="BK567"/>
  <c r="J567"/>
  <c r="BE567"/>
  <c r="BI553"/>
  <c r="BH553"/>
  <c r="BG553"/>
  <c r="BF553"/>
  <c r="T553"/>
  <c r="R553"/>
  <c r="P553"/>
  <c r="BK553"/>
  <c r="J553"/>
  <c r="BE553"/>
  <c r="BI547"/>
  <c r="BH547"/>
  <c r="BG547"/>
  <c r="BF547"/>
  <c r="T547"/>
  <c r="R547"/>
  <c r="P547"/>
  <c r="BK547"/>
  <c r="J547"/>
  <c r="BE547"/>
  <c r="BI533"/>
  <c r="BH533"/>
  <c r="BG533"/>
  <c r="BF533"/>
  <c r="T533"/>
  <c r="T532"/>
  <c r="R533"/>
  <c r="R532"/>
  <c r="P533"/>
  <c r="P532"/>
  <c r="BK533"/>
  <c r="BK532"/>
  <c r="J532"/>
  <c r="J533"/>
  <c r="BE533"/>
  <c r="J74"/>
  <c r="BI531"/>
  <c r="BH531"/>
  <c r="BG531"/>
  <c r="BF531"/>
  <c r="T531"/>
  <c r="T530"/>
  <c r="R531"/>
  <c r="R530"/>
  <c r="P531"/>
  <c r="P530"/>
  <c r="BK531"/>
  <c r="BK530"/>
  <c r="J530"/>
  <c r="J531"/>
  <c r="BE531"/>
  <c r="J73"/>
  <c r="BI529"/>
  <c r="BH529"/>
  <c r="BG529"/>
  <c r="BF529"/>
  <c r="T529"/>
  <c r="R529"/>
  <c r="P529"/>
  <c r="BK529"/>
  <c r="J529"/>
  <c r="BE529"/>
  <c r="BI521"/>
  <c r="BH521"/>
  <c r="BG521"/>
  <c r="BF521"/>
  <c r="T521"/>
  <c r="R521"/>
  <c r="P521"/>
  <c r="BK521"/>
  <c r="J521"/>
  <c r="BE521"/>
  <c r="BI514"/>
  <c r="BH514"/>
  <c r="BG514"/>
  <c r="BF514"/>
  <c r="T514"/>
  <c r="R514"/>
  <c r="P514"/>
  <c r="BK514"/>
  <c r="J514"/>
  <c r="BE514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3"/>
  <c r="BH503"/>
  <c r="BG503"/>
  <c r="BF503"/>
  <c r="T503"/>
  <c r="R503"/>
  <c r="P503"/>
  <c r="BK503"/>
  <c r="J503"/>
  <c r="BE503"/>
  <c r="BI496"/>
  <c r="BH496"/>
  <c r="BG496"/>
  <c r="BF496"/>
  <c r="T496"/>
  <c r="R496"/>
  <c r="P496"/>
  <c r="BK496"/>
  <c r="J496"/>
  <c r="BE496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72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T469"/>
  <c r="R470"/>
  <c r="R469"/>
  <c r="P470"/>
  <c r="P469"/>
  <c r="BK470"/>
  <c r="BK469"/>
  <c r="J469"/>
  <c r="J470"/>
  <c r="BE470"/>
  <c r="J71"/>
  <c r="BI468"/>
  <c r="BH468"/>
  <c r="BG468"/>
  <c r="BF468"/>
  <c r="T468"/>
  <c r="R468"/>
  <c r="P468"/>
  <c r="BK468"/>
  <c r="J468"/>
  <c r="BE468"/>
  <c r="BI460"/>
  <c r="BH460"/>
  <c r="BG460"/>
  <c r="BF460"/>
  <c r="T460"/>
  <c r="R460"/>
  <c r="P460"/>
  <c r="BK460"/>
  <c r="J460"/>
  <c r="BE460"/>
  <c r="BI452"/>
  <c r="BH452"/>
  <c r="BG452"/>
  <c r="BF452"/>
  <c r="T452"/>
  <c r="R452"/>
  <c r="P452"/>
  <c r="BK452"/>
  <c r="J452"/>
  <c r="BE452"/>
  <c r="BI446"/>
  <c r="BH446"/>
  <c r="BG446"/>
  <c r="BF446"/>
  <c r="T446"/>
  <c r="R446"/>
  <c r="P446"/>
  <c r="BK446"/>
  <c r="J446"/>
  <c r="BE446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9"/>
  <c r="BH389"/>
  <c r="BG389"/>
  <c r="BF389"/>
  <c r="T389"/>
  <c r="T388"/>
  <c r="R389"/>
  <c r="R388"/>
  <c r="P389"/>
  <c r="P388"/>
  <c r="BK389"/>
  <c r="BK388"/>
  <c r="J388"/>
  <c r="J389"/>
  <c r="BE389"/>
  <c r="J7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48"/>
  <c r="BH348"/>
  <c r="BG348"/>
  <c r="BF348"/>
  <c r="T348"/>
  <c r="R348"/>
  <c r="P348"/>
  <c r="BK348"/>
  <c r="J348"/>
  <c r="BE348"/>
  <c r="BI334"/>
  <c r="BH334"/>
  <c r="BG334"/>
  <c r="BF334"/>
  <c r="T334"/>
  <c r="R334"/>
  <c r="P334"/>
  <c r="BK334"/>
  <c r="J334"/>
  <c r="BE334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16"/>
  <c r="BH316"/>
  <c r="BG316"/>
  <c r="BF316"/>
  <c r="T316"/>
  <c r="R316"/>
  <c r="P316"/>
  <c r="BK316"/>
  <c r="J316"/>
  <c r="BE316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298"/>
  <c r="BH298"/>
  <c r="BG298"/>
  <c r="BF298"/>
  <c r="T298"/>
  <c r="R298"/>
  <c r="P298"/>
  <c r="BK298"/>
  <c r="J298"/>
  <c r="BE298"/>
  <c r="BI295"/>
  <c r="BH295"/>
  <c r="BG295"/>
  <c r="BF295"/>
  <c r="T295"/>
  <c r="T294"/>
  <c r="R295"/>
  <c r="R294"/>
  <c r="P295"/>
  <c r="P294"/>
  <c r="BK295"/>
  <c r="BK294"/>
  <c r="J294"/>
  <c r="J295"/>
  <c r="BE295"/>
  <c r="J69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73"/>
  <c r="BH273"/>
  <c r="BG273"/>
  <c r="BF273"/>
  <c r="T273"/>
  <c r="T272"/>
  <c r="T271"/>
  <c r="R273"/>
  <c r="R272"/>
  <c r="R271"/>
  <c r="P273"/>
  <c r="P272"/>
  <c r="P271"/>
  <c r="BK273"/>
  <c r="BK272"/>
  <c r="J272"/>
  <c r="BK271"/>
  <c r="J271"/>
  <c r="J273"/>
  <c r="BE273"/>
  <c r="J68"/>
  <c r="J67"/>
  <c r="BI270"/>
  <c r="BH270"/>
  <c r="BG270"/>
  <c r="BF270"/>
  <c r="T270"/>
  <c r="T269"/>
  <c r="R270"/>
  <c r="R269"/>
  <c r="P270"/>
  <c r="P269"/>
  <c r="BK270"/>
  <c r="BK269"/>
  <c r="J269"/>
  <c r="J270"/>
  <c r="BE270"/>
  <c r="J66"/>
  <c r="BI268"/>
  <c r="BH268"/>
  <c r="BG268"/>
  <c r="BF268"/>
  <c r="T268"/>
  <c r="T267"/>
  <c r="R268"/>
  <c r="R267"/>
  <c r="P268"/>
  <c r="P267"/>
  <c r="BK268"/>
  <c r="BK267"/>
  <c r="J267"/>
  <c r="J268"/>
  <c r="BE268"/>
  <c r="J65"/>
  <c r="BI265"/>
  <c r="BH265"/>
  <c r="BG265"/>
  <c r="BF265"/>
  <c r="T265"/>
  <c r="R265"/>
  <c r="P265"/>
  <c r="BK265"/>
  <c r="J265"/>
  <c r="BE265"/>
  <c r="BI247"/>
  <c r="BH247"/>
  <c r="BG247"/>
  <c r="BF247"/>
  <c r="T247"/>
  <c r="T246"/>
  <c r="R247"/>
  <c r="R246"/>
  <c r="P247"/>
  <c r="P246"/>
  <c r="BK247"/>
  <c r="BK246"/>
  <c r="J246"/>
  <c r="J247"/>
  <c r="BE247"/>
  <c r="J64"/>
  <c r="BI245"/>
  <c r="BH245"/>
  <c r="BG245"/>
  <c r="BF245"/>
  <c r="T245"/>
  <c r="T244"/>
  <c r="R245"/>
  <c r="R244"/>
  <c r="P245"/>
  <c r="P244"/>
  <c r="BK245"/>
  <c r="BK244"/>
  <c r="J244"/>
  <c r="J245"/>
  <c r="BE245"/>
  <c r="J63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194"/>
  <c r="BH194"/>
  <c r="BG194"/>
  <c r="BF194"/>
  <c r="T194"/>
  <c r="R194"/>
  <c r="P194"/>
  <c r="BK194"/>
  <c r="J194"/>
  <c r="BE194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16"/>
  <c r="BH116"/>
  <c r="BG116"/>
  <c r="BF116"/>
  <c r="T116"/>
  <c r="T115"/>
  <c r="R116"/>
  <c r="R115"/>
  <c r="P116"/>
  <c r="P115"/>
  <c r="BK116"/>
  <c r="BK115"/>
  <c r="J115"/>
  <c r="J116"/>
  <c r="BE116"/>
  <c r="J62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100"/>
  <c r="F37"/>
  <c i="1" r="BD56"/>
  <c i="3" r="BH100"/>
  <c r="F36"/>
  <c i="1" r="BC56"/>
  <c i="3" r="BG100"/>
  <c r="F35"/>
  <c i="1" r="BB56"/>
  <c i="3" r="BF100"/>
  <c r="J34"/>
  <c i="1" r="AW56"/>
  <c i="3" r="F34"/>
  <c i="1" r="BA56"/>
  <c i="3" r="T100"/>
  <c r="T99"/>
  <c r="T98"/>
  <c r="T97"/>
  <c r="R100"/>
  <c r="R99"/>
  <c r="R98"/>
  <c r="R97"/>
  <c r="P100"/>
  <c r="P99"/>
  <c r="P98"/>
  <c r="P97"/>
  <c i="1" r="AU56"/>
  <c i="3" r="BK100"/>
  <c r="BK99"/>
  <c r="J99"/>
  <c r="BK98"/>
  <c r="J98"/>
  <c r="BK97"/>
  <c r="J97"/>
  <c r="J59"/>
  <c r="J30"/>
  <c i="1" r="AG56"/>
  <c i="3" r="J100"/>
  <c r="BE100"/>
  <c r="J33"/>
  <c i="1" r="AV56"/>
  <c i="3" r="F33"/>
  <c i="1" r="AZ56"/>
  <c i="3" r="J61"/>
  <c r="J60"/>
  <c r="J94"/>
  <c r="J93"/>
  <c r="F93"/>
  <c r="F91"/>
  <c r="E89"/>
  <c r="J55"/>
  <c r="J54"/>
  <c r="F54"/>
  <c r="F52"/>
  <c r="E50"/>
  <c r="J39"/>
  <c r="J18"/>
  <c r="E18"/>
  <c r="F94"/>
  <c r="F55"/>
  <c r="J17"/>
  <c r="J12"/>
  <c r="J91"/>
  <c r="J52"/>
  <c r="E7"/>
  <c r="E87"/>
  <c r="E48"/>
  <c i="2" r="J37"/>
  <c r="J36"/>
  <c i="1" r="AY55"/>
  <c i="2" r="J35"/>
  <c i="1" r="AX55"/>
  <c i="2" r="BI358"/>
  <c r="BH358"/>
  <c r="BG358"/>
  <c r="BF358"/>
  <c r="T358"/>
  <c r="R358"/>
  <c r="P358"/>
  <c r="BK358"/>
  <c r="J358"/>
  <c r="BE358"/>
  <c r="BI345"/>
  <c r="BH345"/>
  <c r="BG345"/>
  <c r="BF345"/>
  <c r="T345"/>
  <c r="T344"/>
  <c r="R345"/>
  <c r="R344"/>
  <c r="P345"/>
  <c r="P344"/>
  <c r="BK345"/>
  <c r="BK344"/>
  <c r="J344"/>
  <c r="J345"/>
  <c r="BE345"/>
  <c r="J75"/>
  <c r="BI338"/>
  <c r="BH338"/>
  <c r="BG338"/>
  <c r="BF338"/>
  <c r="T338"/>
  <c r="R338"/>
  <c r="P338"/>
  <c r="BK338"/>
  <c r="J338"/>
  <c r="BE338"/>
  <c r="BI331"/>
  <c r="BH331"/>
  <c r="BG331"/>
  <c r="BF331"/>
  <c r="T331"/>
  <c r="R331"/>
  <c r="P331"/>
  <c r="BK331"/>
  <c r="J331"/>
  <c r="BE331"/>
  <c r="BI321"/>
  <c r="BH321"/>
  <c r="BG321"/>
  <c r="BF321"/>
  <c r="T321"/>
  <c r="R321"/>
  <c r="P321"/>
  <c r="BK321"/>
  <c r="J321"/>
  <c r="BE321"/>
  <c r="BI313"/>
  <c r="BH313"/>
  <c r="BG313"/>
  <c r="BF313"/>
  <c r="T313"/>
  <c r="T312"/>
  <c r="R313"/>
  <c r="R312"/>
  <c r="P313"/>
  <c r="P312"/>
  <c r="BK313"/>
  <c r="BK312"/>
  <c r="J312"/>
  <c r="J313"/>
  <c r="BE313"/>
  <c r="J74"/>
  <c r="BI289"/>
  <c r="BH289"/>
  <c r="BG289"/>
  <c r="BF289"/>
  <c r="T289"/>
  <c r="T288"/>
  <c r="R289"/>
  <c r="R288"/>
  <c r="P289"/>
  <c r="P288"/>
  <c r="BK289"/>
  <c r="BK288"/>
  <c r="J288"/>
  <c r="J289"/>
  <c r="BE289"/>
  <c r="J73"/>
  <c r="BI287"/>
  <c r="BH287"/>
  <c r="BG287"/>
  <c r="BF287"/>
  <c r="T287"/>
  <c r="T286"/>
  <c r="R287"/>
  <c r="R286"/>
  <c r="P287"/>
  <c r="P286"/>
  <c r="BK287"/>
  <c r="BK286"/>
  <c r="J286"/>
  <c r="J287"/>
  <c r="BE287"/>
  <c r="J72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1"/>
  <c r="BH281"/>
  <c r="BG281"/>
  <c r="BF281"/>
  <c r="T281"/>
  <c r="T280"/>
  <c r="R281"/>
  <c r="R280"/>
  <c r="P281"/>
  <c r="P280"/>
  <c r="BK281"/>
  <c r="BK280"/>
  <c r="J280"/>
  <c r="J281"/>
  <c r="BE281"/>
  <c r="J71"/>
  <c r="BI279"/>
  <c r="BH279"/>
  <c r="BG279"/>
  <c r="BF279"/>
  <c r="T279"/>
  <c r="R279"/>
  <c r="P279"/>
  <c r="BK279"/>
  <c r="J279"/>
  <c r="BE279"/>
  <c r="BI276"/>
  <c r="BH276"/>
  <c r="BG276"/>
  <c r="BF276"/>
  <c r="T276"/>
  <c r="T275"/>
  <c r="R276"/>
  <c r="R275"/>
  <c r="P276"/>
  <c r="P275"/>
  <c r="BK276"/>
  <c r="BK275"/>
  <c r="J275"/>
  <c r="J276"/>
  <c r="BE276"/>
  <c r="J70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1"/>
  <c r="BH231"/>
  <c r="BG231"/>
  <c r="BF231"/>
  <c r="T231"/>
  <c r="T230"/>
  <c r="R231"/>
  <c r="R230"/>
  <c r="P231"/>
  <c r="P230"/>
  <c r="BK231"/>
  <c r="BK230"/>
  <c r="J230"/>
  <c r="J231"/>
  <c r="BE231"/>
  <c r="J69"/>
  <c r="BI229"/>
  <c r="BH229"/>
  <c r="BG229"/>
  <c r="BF229"/>
  <c r="T229"/>
  <c r="T228"/>
  <c r="R229"/>
  <c r="R228"/>
  <c r="P229"/>
  <c r="P228"/>
  <c r="BK229"/>
  <c r="BK228"/>
  <c r="J228"/>
  <c r="J229"/>
  <c r="BE229"/>
  <c r="J68"/>
  <c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67"/>
  <c r="J6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5"/>
  <c r="BI218"/>
  <c r="BH218"/>
  <c r="BG218"/>
  <c r="BF218"/>
  <c r="T218"/>
  <c r="T217"/>
  <c r="R218"/>
  <c r="R217"/>
  <c r="P218"/>
  <c r="P217"/>
  <c r="BK218"/>
  <c r="BK217"/>
  <c r="J217"/>
  <c r="J218"/>
  <c r="BE218"/>
  <c r="J64"/>
  <c r="BI196"/>
  <c r="BH196"/>
  <c r="BG196"/>
  <c r="BF196"/>
  <c r="T196"/>
  <c r="R196"/>
  <c r="P196"/>
  <c r="BK196"/>
  <c r="J196"/>
  <c r="BE196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5"/>
  <c r="BH175"/>
  <c r="BG175"/>
  <c r="BF175"/>
  <c r="T175"/>
  <c r="T174"/>
  <c r="R175"/>
  <c r="R174"/>
  <c r="P175"/>
  <c r="P174"/>
  <c r="BK175"/>
  <c r="BK174"/>
  <c r="J174"/>
  <c r="J175"/>
  <c r="BE175"/>
  <c r="J6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46"/>
  <c r="BH146"/>
  <c r="BG146"/>
  <c r="BF146"/>
  <c r="T146"/>
  <c r="R146"/>
  <c r="P146"/>
  <c r="BK146"/>
  <c r="J146"/>
  <c r="BE146"/>
  <c r="BI123"/>
  <c r="BH123"/>
  <c r="BG123"/>
  <c r="BF123"/>
  <c r="T123"/>
  <c r="R123"/>
  <c r="P123"/>
  <c r="BK123"/>
  <c r="J123"/>
  <c r="BE123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3"/>
  <c r="BH103"/>
  <c r="BG103"/>
  <c r="BF103"/>
  <c r="T103"/>
  <c r="R103"/>
  <c r="P103"/>
  <c r="BK103"/>
  <c r="J103"/>
  <c r="BE103"/>
  <c r="BI99"/>
  <c r="F37"/>
  <c i="1" r="BD55"/>
  <c i="2" r="BH99"/>
  <c r="F36"/>
  <c i="1" r="BC55"/>
  <c i="2" r="BG99"/>
  <c r="F35"/>
  <c i="1" r="BB55"/>
  <c i="2" r="BF99"/>
  <c r="J34"/>
  <c i="1" r="AW55"/>
  <c i="2" r="F34"/>
  <c i="1" r="BA55"/>
  <c i="2" r="T99"/>
  <c r="T98"/>
  <c r="T97"/>
  <c r="T96"/>
  <c r="T95"/>
  <c r="R99"/>
  <c r="R98"/>
  <c r="R97"/>
  <c r="R96"/>
  <c r="R95"/>
  <c r="P99"/>
  <c r="P98"/>
  <c r="P97"/>
  <c r="P96"/>
  <c r="P95"/>
  <c i="1" r="AU55"/>
  <c i="2" r="BK99"/>
  <c r="BK98"/>
  <c r="J98"/>
  <c r="BK97"/>
  <c r="J97"/>
  <c r="BK96"/>
  <c r="J96"/>
  <c r="BK95"/>
  <c r="J95"/>
  <c r="J59"/>
  <c r="J30"/>
  <c i="1" r="AG55"/>
  <c i="2" r="J99"/>
  <c r="BE99"/>
  <c r="J33"/>
  <c i="1" r="AV55"/>
  <c i="2" r="F33"/>
  <c i="1" r="AZ55"/>
  <c i="2" r="J62"/>
  <c r="J61"/>
  <c r="J60"/>
  <c r="J92"/>
  <c r="J91"/>
  <c r="F91"/>
  <c r="F89"/>
  <c r="E87"/>
  <c r="J55"/>
  <c r="J54"/>
  <c r="F54"/>
  <c r="F52"/>
  <c r="E50"/>
  <c r="J39"/>
  <c r="J18"/>
  <c r="E18"/>
  <c r="F92"/>
  <c r="F55"/>
  <c r="J17"/>
  <c r="J12"/>
  <c r="J89"/>
  <c r="J52"/>
  <c r="E7"/>
  <c r="E85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<sst xmlns="http://schemas.openxmlformats.org/spreadsheetml/2006/main">
  <si>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</si>
  <si>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</si>
  <si>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</si>
  <si>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</si>
  <si>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</si>
  <si>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{8b61a1bc-ddde-47c1-9e1a-085aaec3f1c1}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</si>
  <si>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</si>
  <si>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</si>
  <si>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</si>
  <si>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</si>
  <si>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</si>
  <si>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</si>
  <si>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</si>
  <si>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</si>
  <si>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22-19-04-DOT-02-BKMS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</si>
  <si>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</si>
  <si>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</si>
  <si>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Přestavba komunitního centra na mateřskou školu, Bezručova 928, Beroun</t>
  </si>
  <si>
    <t>KSO:</t>
  </si>
  <si>
    <t/>
  </si>
  <si>
    <t>CC-CZ:</t>
  </si>
  <si>
    <t>Místo:</t>
  </si>
  <si>
    <t>Beroun</t>
  </si>
  <si>
    <t>Datum:</t>
  </si>
  <si>
    <t>13. 2. 2019</t>
  </si>
  <si>
    <t>Zadavatel:</t>
  </si>
  <si>
    <t>IČ:</t>
  </si>
  <si>
    <t>Město Beroun, Husovo nám.68,266 43 Beroun-centrum</t>
  </si>
  <si>
    <t>DIČ:</t>
  </si>
  <si>
    <t>Uchazeč:</t>
  </si>
  <si>
    <t>Vyplň údaj</t>
  </si>
  <si>
    <t>Projektant:</t>
  </si>
  <si>
    <t>Ian Bryan Architetects s.r.o.,Plaská 623/5,Praha 5</t>
  </si>
  <si>
    <t>True</t>
  </si>
  <si>
    <t>Zpracovatel:</t>
  </si>
  <si>
    <t>p. Lenka Dejdarová</t>
  </si>
  <si>
    <t>Poznámka:</t>
  </si>
  <si>
    <t>Soupis prací je sestaven dle projektu pro stavební povolení._x000d_
 _x000d_
Pro vlastní realizaci stavby budou potřebné konstrukční a profesní části stavby vč. detailů a dimenzí rozpracovány zhotovitelem stavby do úrovně realizační nebo dílenské/výrobní/ dokumentace. _x000d_
_x000d_
Soupis prací neobsahuje :_x000d_
- interiérové vybavení a mobiliář._x000d_
- venkovní sadové úpravy a herní prvky._x000d_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</si>
  <si>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</si>
  <si>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</si>
  <si>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</si>
  <si>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</si>
  <si>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</si>
  <si>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</si>
  <si>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</si>
  <si>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</si>
  <si>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</si>
  <si>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</si>
  <si>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</si>
  <si>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</si>
  <si>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</si>
  <si>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</si>
  <si>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</si>
  <si>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</si>
  <si>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</si>
  <si>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</si>
  <si>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</si>
  <si>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</si>
  <si>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</si>
  <si>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</si>
  <si>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</si>
  <si>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</si>
  <si>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</si>
  <si>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</si>
  <si>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</si>
  <si>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</si>
  <si>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</si>
  <si>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</si>
  <si>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</si>
  <si>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</si>
  <si>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</si>
  <si>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</si>
  <si>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</si>
  <si>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</si>
  <si>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</si>
  <si>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</si>
  <si>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</si>
  <si>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</si>
  <si>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a demontáže</t>
  </si>
  <si>
    <t>STA</t>
  </si>
  <si>
    <t>1</t>
  </si>
  <si>
    <t>{d91fdbe3-3644-402c-aba0-49b40df10a22}</t>
  </si>
  <si>
    <t>2</t>
  </si>
  <si>
    <t>02</t>
  </si>
  <si>
    <t>Stavební část</t>
  </si>
  <si>
    <t>{0e0f3135-b947-457b-8952-c1ee2d58b696}</t>
  </si>
  <si>
    <t>03</t>
  </si>
  <si>
    <t>Venkovní objekty</t>
  </si>
  <si>
    <t>{d0e2ee00-91a0-4804-b99e-26a93cad57f9}</t>
  </si>
  <si>
    <t>04</t>
  </si>
  <si>
    <t>Profesní část - ZTI, topení, VZT, elektro</t>
  </si>
  <si>
    <t>{fe2c151f-6d78-4720-8caf-54c74e9c2d86}</t>
  </si>
  <si>
    <t>05</t>
  </si>
  <si>
    <t>Gastro vybavení</t>
  </si>
  <si>
    <t>{19ac61dd-b627-4f61-97fe-65a18e5e3f1a}</t>
  </si>
  <si>
    <t>06</t>
  </si>
  <si>
    <t>Vedlejší rozpočtové náklady</t>
  </si>
  <si>
    <t>{0ce53206-9976-42b3-82e2-d732459726da}</t>
  </si>
  <si>
    <t>KRYCÍ LIST SOUPISU PRACÍ</t>
  </si>
  <si>
    <t>Objekt:</t>
  </si>
  <si>
    <t>01 - Bourací práce a demontáže</t>
  </si>
  <si>
    <t xml:space="preserve">Soupis prací je sestaven dle projektu pro stavební povolení.   Pro vlastní realizaci stavby budou potřebné konstrukční a profesní části stavby vč. detailů a dimenzí rozpracovány zhotovitelem stavby do úrovně realizační nebo dílenské/výrobní/ dokumentace.   Soupis prací neobsahuje : - interiérové vybavení a mobiliář. - venkovní sadové úpravy a herní prvky.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</si>
  <si>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</si>
  <si>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</si>
  <si>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</si>
  <si>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</si>
  <si>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</si>
  <si>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</si>
  <si>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</si>
  <si>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</si>
  <si>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</si>
  <si>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997 - Přesun sutě</t>
  </si>
  <si>
    <t>PSV - Práce a dodávky PSV</t>
  </si>
  <si>
    <t xml:space="preserve">    721 - Zdravotechnika - vnitřní kanalizace</t>
  </si>
  <si>
    <t xml:space="preserve">    722 - Vnitřní vodovod</t>
  </si>
  <si>
    <t xml:space="preserve">    725 - Zdravotechnika - zařizovací předměty</t>
  </si>
  <si>
    <t xml:space="preserve">    733 - Ústřední vytápění - potrubí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</si>
  <si>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</si>
  <si>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</si>
  <si>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</si>
  <si>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</si>
  <si>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</si>
  <si>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</si>
  <si>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</si>
  <si>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</si>
  <si>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</si>
  <si>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</si>
  <si>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</si>
  <si>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</si>
  <si>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</si>
  <si>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</si>
  <si>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</si>
  <si>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</si>
  <si>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</si>
  <si>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</si>
  <si>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</si>
  <si>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</si>
  <si>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</si>
  <si>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</si>
  <si>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</si>
  <si>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96</t>
  </si>
  <si>
    <t>Bourání konstrukcí</t>
  </si>
  <si>
    <t>K</t>
  </si>
  <si>
    <t>962031132</t>
  </si>
  <si>
    <t>Bourání příček z cihel, tvárnic nebo příčkovek z cihel pálených, plných nebo dutých na maltu vápennou nebo vápenocementovou, tl. do 100 mm</t>
  </si>
  <si>
    <t>m2</t>
  </si>
  <si>
    <t>CS ÚRS 2019 01</t>
  </si>
  <si>
    <t>4</t>
  </si>
  <si>
    <t>3</t>
  </si>
  <si>
    <t>-1010560520</t>
  </si>
  <si>
    <t>VV</t>
  </si>
  <si>
    <t xml:space="preserve">Výkres č. 21715_SP-D1.1_101  - Stávající stav a demolice - Půdorys 1.NP</t>
  </si>
  <si>
    <t>Výkres č. 21715_SP-D1.1_121 - Stávající stav a demolice - Řez A-A</t>
  </si>
  <si>
    <t xml:space="preserve">3,4*(0,415*2+1,65)"M1.35 a M1.36" </t>
  </si>
  <si>
    <t>962031133</t>
  </si>
  <si>
    <t>Bourání příček z cihel, tvárnic nebo příčkovek z cihel pálených, plných nebo dutých na maltu vápennou nebo vápenocementovou, tl. do 150 mm</t>
  </si>
  <si>
    <t>2032837337</t>
  </si>
  <si>
    <t>3,4*(3,985+0,9+1,55+6,1+4,025+3)-(0,7*2+0,9*2)"M1.13,M1.10,M1.12,M1.11"</t>
  </si>
  <si>
    <t>3,4*(2,025*2+1,65)-(0,8*2)"M1.35,M1.36,M1.37"</t>
  </si>
  <si>
    <t>3,4*6,3"M1.07XM1.06"</t>
  </si>
  <si>
    <t>Součet</t>
  </si>
  <si>
    <t>962032230</t>
  </si>
  <si>
    <t>Bourání zdiva nadzákladového z cihel nebo tvárnic z cihel pálených nebo vápenopískových, na maltu vápennou nebo vápenocementovou, objemu do 1 m3</t>
  </si>
  <si>
    <t>m3</t>
  </si>
  <si>
    <t>318231520</t>
  </si>
  <si>
    <t xml:space="preserve">1,37*0,85*0,7"vybourání parapetu M1.04 pro osazení nových vstupních  dveří"</t>
  </si>
  <si>
    <t>962032231</t>
  </si>
  <si>
    <t>Bourání zdiva nadzákladového z cihel nebo tvárnic z cihel pálených nebo vápenopískových, na maltu vápennou nebo vápenocementovou, objemu přes 1 m3</t>
  </si>
  <si>
    <t>-1764054301</t>
  </si>
  <si>
    <t>3,4*6,1*0,27"M1.10,M1.11 X M1.15"</t>
  </si>
  <si>
    <t>3,4*6,1*0,27"M1.15 X M1.16"</t>
  </si>
  <si>
    <t>3,4*6,1*0,2"M1.16 X M1.17"</t>
  </si>
  <si>
    <t>3,4*6,1*0,25"M1.17 X M1.18"</t>
  </si>
  <si>
    <t>3,4*3,3*0,27"M1.18 X M1.19"</t>
  </si>
  <si>
    <t>5</t>
  </si>
  <si>
    <t>965042141</t>
  </si>
  <si>
    <t>Bourání mazanin betonových nebo z litého asfaltu tl. do 100 mm, plochy přes 4 m2</t>
  </si>
  <si>
    <t>-321915304</t>
  </si>
  <si>
    <t>0,1*(9,525*2,55+0,6*1,19*2+0,6*1,02+0,125*2,55+0,7*1,02)"M1.04"</t>
  </si>
  <si>
    <t>0,1*(13,11*2,55+0,6*1,19*2+0,6*1,19*2+1,86*1,55+0,6*1,19*2+0,73*1,14)"M1.05"</t>
  </si>
  <si>
    <t>0,1*2,97*6,3"M1.06"</t>
  </si>
  <si>
    <t>0,1*2,95*6,3"M1.07"</t>
  </si>
  <si>
    <t>0,1*2,97*6,3"M1.08"</t>
  </si>
  <si>
    <t>0,1*3,48*6,1"M1.09"</t>
  </si>
  <si>
    <t>0,1*(5,61*2,975+3,125*1,525)+0,7*0,125*2+0,9*0,125"M1.10"</t>
  </si>
  <si>
    <t>0,1*(3*3,96)"M1.11"</t>
  </si>
  <si>
    <t>0,1*((3,985*3)-(1,55*0,95))"M1.12"</t>
  </si>
  <si>
    <t>0,1*(3,985*2,975)"M1.13"</t>
  </si>
  <si>
    <t>0,1*(1,425*0,825+0,125*0,7)"M1.14"</t>
  </si>
  <si>
    <t>0,1*(3,05*6,1)"M1.15"</t>
  </si>
  <si>
    <t>0,1*(3,01*6,1)"M1.16"</t>
  </si>
  <si>
    <t>0,1*(3,13*6,1)"M1.17"</t>
  </si>
  <si>
    <t>0,1*(2,98*6,1)"M1.18"</t>
  </si>
  <si>
    <t>0,1*(3*3,3+0,2*0,9)"M1.19"</t>
  </si>
  <si>
    <t>0,1*(2,135*(1,55+2,8)+0,075*1+1,415*2,075+0,6*1,02)"M1.35"</t>
  </si>
  <si>
    <t>0,1*(2,135*(1,55+2,8)+0,075*1+1,415*2,075)"M1.36"</t>
  </si>
  <si>
    <t>0,1*(1,4*2,425+0,125*0,8)"M1.37"</t>
  </si>
  <si>
    <t>6</t>
  </si>
  <si>
    <t>965081213</t>
  </si>
  <si>
    <t>Bourání podlah z dlaždic bez podkladního lože nebo mazaniny, s jakoukoliv výplní spár keramických nebo xylolitových tl. do 10 mm, plochy přes 1 m2</t>
  </si>
  <si>
    <t>-1679914116</t>
  </si>
  <si>
    <t>9,525*2,55+0,6*1,19*2+0,6*1,02+0,125*2,55+0,7*1,02"M1.04"</t>
  </si>
  <si>
    <t>13,11*2,55+0,6*1,19*2+0,6*1,19*2+1,86*1,55+0,6*1,19*2+0,73*1,14"M1.05"</t>
  </si>
  <si>
    <t>5,61*2,975+3,125*1,525+0,7*0,125*2+0,9*0,125"M1.10"</t>
  </si>
  <si>
    <t>3*3,96"M1.11"</t>
  </si>
  <si>
    <t>(3,985*3)-(1,55*0,95)"M1.12"</t>
  </si>
  <si>
    <t>3,985*2,975"M1.13"</t>
  </si>
  <si>
    <t>1,425*0,825+0,125*0,7"M1.14"</t>
  </si>
  <si>
    <t>2,135*(1,55+2,8)+0,075*1+1,415*2,075+0,6*1,02"M1.35"</t>
  </si>
  <si>
    <t>2,135*(1,55+2,8)+0,075*1+1,415*2,075"M1.36"</t>
  </si>
  <si>
    <t>1,4*2,425+0,125*0,8"M1.37"</t>
  </si>
  <si>
    <t>7</t>
  </si>
  <si>
    <t>968072455</t>
  </si>
  <si>
    <t>Vybourání kovových rámů oken s křídly, dveřních zárubní, vrat, stěn, ostění nebo obkladů dveřních zárubní, plochy do 2 m2</t>
  </si>
  <si>
    <t>319430117</t>
  </si>
  <si>
    <t>16*0,9*2</t>
  </si>
  <si>
    <t>1*0,9*1,8"stáv. vstupní dveře"</t>
  </si>
  <si>
    <t>8</t>
  </si>
  <si>
    <t>968082016</t>
  </si>
  <si>
    <t>Vybourání plastových rámů oken s křídly, dveřních zárubní, vrat rámu oken s křídly, plochy přes 1 do 2 m2</t>
  </si>
  <si>
    <t>-171677505</t>
  </si>
  <si>
    <t>1*1,2"M1.19"</t>
  </si>
  <si>
    <t>968082017</t>
  </si>
  <si>
    <t>Vybourání plastových rámů oken s křídly, dveřních zárubní, vrat rámu oken s křídly, plochy přes 2 do 4 m2</t>
  </si>
  <si>
    <t>1972195717</t>
  </si>
  <si>
    <t>1,37*2,25"M1.04"</t>
  </si>
  <si>
    <t>97</t>
  </si>
  <si>
    <t>Prorážení otvorů a ostatní bourací práce</t>
  </si>
  <si>
    <t>10</t>
  </si>
  <si>
    <t>978057351</t>
  </si>
  <si>
    <t>Odsekání obkladů schodišťových konstrukcí z dlaždic keramických stupnic</t>
  </si>
  <si>
    <t>m</t>
  </si>
  <si>
    <t>-939135360</t>
  </si>
  <si>
    <t>2,55*7"M1.05"</t>
  </si>
  <si>
    <t>11</t>
  </si>
  <si>
    <t>978057361</t>
  </si>
  <si>
    <t>Odsekání obkladů schodišťových konstrukcí z dlaždic keramických podstupnic</t>
  </si>
  <si>
    <t>593568772</t>
  </si>
  <si>
    <t>12</t>
  </si>
  <si>
    <t>978059541</t>
  </si>
  <si>
    <t>Odsekání obkladů stěn včetně otlučení podkladní omítky až na zdivo z obkládaček vnitřních, z jakýchkoliv materiálů, plochy přes 1 m2</t>
  </si>
  <si>
    <t>-419058667</t>
  </si>
  <si>
    <t>2*(2,98+6,3)*2+0,4*(1,37+1,15*2)-(0,9*2+1,37*1,15)"M1.06"</t>
  </si>
  <si>
    <t>2*(2,95+6,3)*2+0,4*(1,37+1,15*2)-(0,9*2+1,37*1,15)"M1.07"</t>
  </si>
  <si>
    <t>2*(2,97+6,3)*2+0,4*(1,37+1,15*2)*2-(0,9*2+1,37*1,15*2)"M1.08"</t>
  </si>
  <si>
    <t>2*(3,48+6,1)*2+0,4*(1,37+1,15*2)-(0,9*2+1,37*1,15)"M1.09"</t>
  </si>
  <si>
    <t>2*(5,61+6,1)*2+0,4*(1,37+1,15*2)*2-(0,9*2+0,7*2*3+0,9*2)"M1.10"</t>
  </si>
  <si>
    <t>2*(3,96+3)*2-(0,7*2)"M1.11"</t>
  </si>
  <si>
    <t>2*(3,985+3)*2-0,7*2"M1.12"</t>
  </si>
  <si>
    <t>2*(3,985+2,975)*2+0,4*(1,37+1,15*2)-(0,9*2+1,37*1,15)"M1.13"</t>
  </si>
  <si>
    <t>2*(0,85+1,425)*2-0,7*2"M1.14"</t>
  </si>
  <si>
    <t>2*(6,3*2+2,135+1,935+0,45)-0,9*2"M1.35"</t>
  </si>
  <si>
    <t>2*(6,3*2+2,135+1,935+0,45)+0,4*(1,45+0,5*2)*2-(0,9*2+1,45*0,5*2)"M1.35"</t>
  </si>
  <si>
    <t>2*(1,4+2,425)*2-0,7*2"M1.37"</t>
  </si>
  <si>
    <t>13</t>
  </si>
  <si>
    <t>978013191</t>
  </si>
  <si>
    <t>Otlučení vápenných nebo vápenocementových omítek vnitřních ploch stěn s vyškrabáním spar, s očištěním zdiva, v rozsahu přes 50 do 100 %</t>
  </si>
  <si>
    <t>-1061422</t>
  </si>
  <si>
    <t>na ponechaných stěnách</t>
  </si>
  <si>
    <t>3,3*(2,55+9,525*2+0,125*2)+0,5*(1,02*2+1,19*2+2,3*2*4)+0,4*(1,37+2,25)*2*2-(0,9*1,97*4+1,37*2,25*2)"M1.04"</t>
  </si>
  <si>
    <t>3,3*(2,55+13,1*2)+(3,3+4,3)/2*1,8*2+4,4*(1,86*2+2,55)+0,5*(1,19*6+2,3*2*6)+0,4*(1,37+2,25)*2*2-(0,9*1,97*6+1,37*2,25*2)"M1.05"</t>
  </si>
  <si>
    <t>3,3*(6,3+2,98*2)-(0,9*1,97+1,37*2,25)"M1.06"</t>
  </si>
  <si>
    <t>3,3*(2,95*2+6,3)-(0,9*1,97+1,37*2,25)"M1.07"</t>
  </si>
  <si>
    <t>4,4*(2,97*2+6,3*2)-(1,37*2,25*2+0,9*1,97)"M1.08"</t>
  </si>
  <si>
    <t>4,4*(3,48*2+6,1*2)-(1,37*2,25+0,9*1,97)"M1.09"</t>
  </si>
  <si>
    <t>3,3*(5,61+1,525)+0,4*(1,37+2,25*2)*2-(0,9*1,97*2)"M1.10"</t>
  </si>
  <si>
    <t>3,3*3,96"M1.11"</t>
  </si>
  <si>
    <t>3,3*(3,985+3)"M1.12"</t>
  </si>
  <si>
    <t>3,3*(2,975+3,985)+0,4*(1,37+2,25*2)-(1,37*2,25)"M1.13"</t>
  </si>
  <si>
    <t>3,3*(0,85)"M1.14"</t>
  </si>
  <si>
    <t>3,3*(3,05*2)+0,4*(1,37+2,25*2)-(0,9*1,97)"M1.15"</t>
  </si>
  <si>
    <t>3,3*(3,01*2)+0,4*(1,37+2,25*2)-(0,9*1,97)"M1.16"</t>
  </si>
  <si>
    <t>3,3*(3,13*2)+0,4*(1,37+2,25*2)-(0,9*1,97)"M1.17"</t>
  </si>
  <si>
    <t>3,3*(2,98*2)+0,4*(1,37+2,25*2)-(0,9*1,97)"M1.18"</t>
  </si>
  <si>
    <t>3,3*(3*2+3,3)+0,4*(1,37+2,25*2)-(0,9*1,97+1*1,2)"M1.19"</t>
  </si>
  <si>
    <t>98</t>
  </si>
  <si>
    <t>Demolice a sanace</t>
  </si>
  <si>
    <t>14</t>
  </si>
  <si>
    <t>985131311</t>
  </si>
  <si>
    <t>Očištění ploch stěn, rubu kleneb a podlah ruční dočištění ocelovými kartáči</t>
  </si>
  <si>
    <t>-572913034</t>
  </si>
  <si>
    <t>997</t>
  </si>
  <si>
    <t>Přesun sutě</t>
  </si>
  <si>
    <t>997013211</t>
  </si>
  <si>
    <t>Vnitrostaveništní doprava suti a vybouraných hmot vodorovně do 50 m svisle ručně (nošením po schodech) pro budovy a haly výšky do 6 m</t>
  </si>
  <si>
    <t>t</t>
  </si>
  <si>
    <t>1170521110</t>
  </si>
  <si>
    <t>16</t>
  </si>
  <si>
    <t>997013501</t>
  </si>
  <si>
    <t>Odvoz suti a vybouraných hmot na skládku nebo meziskládku se složením, na vzdálenost do 1 km</t>
  </si>
  <si>
    <t>-1232407605</t>
  </si>
  <si>
    <t>17</t>
  </si>
  <si>
    <t>997013509</t>
  </si>
  <si>
    <t>Odvoz suti a vybouraných hmot na skládku nebo meziskládku se složením, na vzdálenost Příplatek k ceně za každý další i započatý 1 km přes 1 km</t>
  </si>
  <si>
    <t>96116844</t>
  </si>
  <si>
    <t>212,333*9 'Přepočtené koeficientem množství</t>
  </si>
  <si>
    <t>18</t>
  </si>
  <si>
    <t>997013831</t>
  </si>
  <si>
    <t>Poplatek za uložení stavebního odpadu na skládce (skládkovné) směsného stavebního a demoličního zatříděného do Katalogu odpadů pod kódem 170 904</t>
  </si>
  <si>
    <t>-626304779</t>
  </si>
  <si>
    <t>PSV</t>
  </si>
  <si>
    <t>Práce a dodávky PSV</t>
  </si>
  <si>
    <t>721</t>
  </si>
  <si>
    <t>Zdravotechnika - vnitřní kanalizace</t>
  </si>
  <si>
    <t>19</t>
  </si>
  <si>
    <t>721 9001</t>
  </si>
  <si>
    <t>Demontáž, stávajících rozvodů vnitřní kanalizace vč. armatur a příslušenství - potrubí DN40-100mm, odvozu a zaskládkování - potrubí cca v dl. 50m</t>
  </si>
  <si>
    <t>hod</t>
  </si>
  <si>
    <t>-632281134</t>
  </si>
  <si>
    <t>722</t>
  </si>
  <si>
    <t>Vnitřní vodovod</t>
  </si>
  <si>
    <t>20</t>
  </si>
  <si>
    <t>722 9001</t>
  </si>
  <si>
    <t>Demontáž, stávajících rozvodů vnitřního vodovodu vč. armatur a příslušenství, vč. odvozu a zaskládkování - potrubí DN15-25mm - dl. cca 50m</t>
  </si>
  <si>
    <t>492457934</t>
  </si>
  <si>
    <t>725</t>
  </si>
  <si>
    <t>Zdravotechnika - zařizovací předměty</t>
  </si>
  <si>
    <t>725110814</t>
  </si>
  <si>
    <t>Demontáž klozetů odsávacích nebo kombinačních</t>
  </si>
  <si>
    <t>soubor</t>
  </si>
  <si>
    <t>104134591</t>
  </si>
  <si>
    <t>1"M1.12"</t>
  </si>
  <si>
    <t>2"M1.11"</t>
  </si>
  <si>
    <t>2"M1.35"</t>
  </si>
  <si>
    <t>2+1"M1.36"</t>
  </si>
  <si>
    <t>22</t>
  </si>
  <si>
    <t>725122817</t>
  </si>
  <si>
    <t>Demontáž pisoárů bez nádrže s rohovým ventilem s 1 záchodkem</t>
  </si>
  <si>
    <t>-1009719590</t>
  </si>
  <si>
    <t>3"M1.35"</t>
  </si>
  <si>
    <t>23</t>
  </si>
  <si>
    <t>725210821</t>
  </si>
  <si>
    <t>Demontáž umyvadel bez výtokových armatur umyvadel</t>
  </si>
  <si>
    <t>45466700</t>
  </si>
  <si>
    <t>2"M1.12"</t>
  </si>
  <si>
    <t>1"M1.13"</t>
  </si>
  <si>
    <t>2"M1.36"</t>
  </si>
  <si>
    <t>24</t>
  </si>
  <si>
    <t>725210982</t>
  </si>
  <si>
    <t>Odmontování zápachové uzávěrky</t>
  </si>
  <si>
    <t>kus</t>
  </si>
  <si>
    <t>2130732150</t>
  </si>
  <si>
    <t>25</t>
  </si>
  <si>
    <t>725310823</t>
  </si>
  <si>
    <t>Demontáž dřezů jednodílných bez výtokových armatur vestavěných v kuchyňských sestavách</t>
  </si>
  <si>
    <t>-1463908066</t>
  </si>
  <si>
    <t>1"M1.36"</t>
  </si>
  <si>
    <t>26</t>
  </si>
  <si>
    <t>725320822</t>
  </si>
  <si>
    <t>Demontáž dřezů dvojitých bez výtokových armatur vestavěných v kuchyňských sestavách</t>
  </si>
  <si>
    <t>460212658</t>
  </si>
  <si>
    <t>27</t>
  </si>
  <si>
    <t>725820802</t>
  </si>
  <si>
    <t>Demontáž baterií stojánkových do 1 otvoru</t>
  </si>
  <si>
    <t>266503016</t>
  </si>
  <si>
    <t>28</t>
  </si>
  <si>
    <t>725840850</t>
  </si>
  <si>
    <t>Demontáž baterií sprchových do G 3/4 x 1</t>
  </si>
  <si>
    <t>972468585</t>
  </si>
  <si>
    <t>3"M1.11"</t>
  </si>
  <si>
    <t>3"M1.12"</t>
  </si>
  <si>
    <t>29</t>
  </si>
  <si>
    <t>725840860</t>
  </si>
  <si>
    <t>Demontáž baterií sprchových diferenciálních sprchových ramen nebo sprch táhlových</t>
  </si>
  <si>
    <t>609922768</t>
  </si>
  <si>
    <t>30</t>
  </si>
  <si>
    <t>725860812</t>
  </si>
  <si>
    <t>Demontáž zápachových uzávěrek pro zařizovací předměty dvojitých</t>
  </si>
  <si>
    <t>-1744843172</t>
  </si>
  <si>
    <t>31</t>
  </si>
  <si>
    <t>725590811</t>
  </si>
  <si>
    <t>Vnitrostaveništní přemístění vybouraných (demontovaných) hmot zařizovacích předmětů vodorovně do 100 m v objektech výšky do 6 m</t>
  </si>
  <si>
    <t>CS ÚRS 2018 01</t>
  </si>
  <si>
    <t>1999119473</t>
  </si>
  <si>
    <t>733</t>
  </si>
  <si>
    <t>Ústřední vytápění - potrubí</t>
  </si>
  <si>
    <t>32</t>
  </si>
  <si>
    <t>733120815</t>
  </si>
  <si>
    <t>Demontáž potrubí z trubek ocelových hladkých Ø do 38</t>
  </si>
  <si>
    <t>1536907401</t>
  </si>
  <si>
    <t>předpoklad</t>
  </si>
  <si>
    <t>(2*8+1,8*3+2+1*4+2)*2</t>
  </si>
  <si>
    <t>33</t>
  </si>
  <si>
    <t>733890801</t>
  </si>
  <si>
    <t>Vnitrostaveništní přemístění vybouraných (demontovaných) hmot rozvodů potrubí vodorovně do 100 m v objektech výšky do 6 m</t>
  </si>
  <si>
    <t>311035578</t>
  </si>
  <si>
    <t>735</t>
  </si>
  <si>
    <t>Ústřední vytápění - otopná tělesa</t>
  </si>
  <si>
    <t>34</t>
  </si>
  <si>
    <t>735151821</t>
  </si>
  <si>
    <t>Demontáž otopných těles panelových dvouřadých stavební délky do 1500 mm</t>
  </si>
  <si>
    <t>749244504</t>
  </si>
  <si>
    <t>35</t>
  </si>
  <si>
    <t>735494811</t>
  </si>
  <si>
    <t>Vypuštění vody z otopných soustav bez kotlů, ohříváků, zásobníků a nádrží</t>
  </si>
  <si>
    <t>kpl</t>
  </si>
  <si>
    <t>1788884629</t>
  </si>
  <si>
    <t>36</t>
  </si>
  <si>
    <t>735890801</t>
  </si>
  <si>
    <t>Vnitrostaveništní přemístění vybouraných (demontovaných) hmot otopných těles vodorovně do 100 m v objektech výšky do 6 m</t>
  </si>
  <si>
    <t>-317239157</t>
  </si>
  <si>
    <t>741</t>
  </si>
  <si>
    <t>Elektroinstalace - silnoproud</t>
  </si>
  <si>
    <t>37</t>
  </si>
  <si>
    <t>741 0001</t>
  </si>
  <si>
    <t>Odpojení, demontáž stáv. svítidel, konc. prvků, svítidel a likvidace odpadu</t>
  </si>
  <si>
    <t>1948518526</t>
  </si>
  <si>
    <t>763</t>
  </si>
  <si>
    <t>Konstrukce suché výstavby</t>
  </si>
  <si>
    <t>38</t>
  </si>
  <si>
    <t>763131821</t>
  </si>
  <si>
    <t>Demontáž podhledu nebo samostatného požárního předělu ze sádrokartonových desek s nosnou konstrukcí dvouvrstvou z ocelových profilů, opláštění jednoduché</t>
  </si>
  <si>
    <t>-1896465722</t>
  </si>
  <si>
    <t>26,5"M1.04"</t>
  </si>
  <si>
    <t>47"M1.05"</t>
  </si>
  <si>
    <t>18,8"M1.06"</t>
  </si>
  <si>
    <t>18,6"M1.07"</t>
  </si>
  <si>
    <t>18,7"M1.08"</t>
  </si>
  <si>
    <t>21,2"M1.09"</t>
  </si>
  <si>
    <t>21,5"M1.10"</t>
  </si>
  <si>
    <t>11,9"M1.11"</t>
  </si>
  <si>
    <t>10,5"M1.12"</t>
  </si>
  <si>
    <t>11,9"M1.13"</t>
  </si>
  <si>
    <t>1,2"M1.14"</t>
  </si>
  <si>
    <t>18,6"M1.15"</t>
  </si>
  <si>
    <t>18,4"M1.16"</t>
  </si>
  <si>
    <t>19,9"M1.17"</t>
  </si>
  <si>
    <t>18,2"M1.18"</t>
  </si>
  <si>
    <t>9,9"M1.19"</t>
  </si>
  <si>
    <t>11,9"M1.35"</t>
  </si>
  <si>
    <t>11,9"M1.36"</t>
  </si>
  <si>
    <t>3,4"M1.37"</t>
  </si>
  <si>
    <t>766</t>
  </si>
  <si>
    <t>Konstrukce truhlářské</t>
  </si>
  <si>
    <t>39</t>
  </si>
  <si>
    <t>766411819</t>
  </si>
  <si>
    <t>Demontáž sanitárních stěn vč. dveří</t>
  </si>
  <si>
    <t>-688710976</t>
  </si>
  <si>
    <t>2,05*(1,55*2+1,9)+2,05*0,6"M1.11"</t>
  </si>
  <si>
    <t>2,05*(1,45+0,95)+2,05*0,6"M1.12"</t>
  </si>
  <si>
    <t>2,05*(2,135+1,5)"M1.35"</t>
  </si>
  <si>
    <t>2,05*((2,135+1,5)+(1,55+0,95))"M1.36"</t>
  </si>
  <si>
    <t>40</t>
  </si>
  <si>
    <t>766441822</t>
  </si>
  <si>
    <t>Demontáž parapetních desek dřevěných nebo plastových šířky přes 300 mm délky přes 1m</t>
  </si>
  <si>
    <t>-610175806</t>
  </si>
  <si>
    <t>4"M1.04 a M1.05"</t>
  </si>
  <si>
    <t>2"M1.10"</t>
  </si>
  <si>
    <t>1"M1.15"</t>
  </si>
  <si>
    <t>1"M1.16"</t>
  </si>
  <si>
    <t>1"M1.17"</t>
  </si>
  <si>
    <t>1"M1.18"</t>
  </si>
  <si>
    <t>1"M1.19"</t>
  </si>
  <si>
    <t>41</t>
  </si>
  <si>
    <t>766691914</t>
  </si>
  <si>
    <t>Ostatní práce vyvěšení nebo zavěšení křídel s případným uložením a opětovným zavěšením po provedení stavebních změn dřevěných dveřních, plochy do 2 m2</t>
  </si>
  <si>
    <t>1862541121</t>
  </si>
  <si>
    <t>16"vyvěšení dveřních křídel ve zdivo"</t>
  </si>
  <si>
    <t>2"vyvěšení dveřních křídel - stáv. vnitřních dvoukřídlých - doplnění panikového kování a samozavíračů"</t>
  </si>
  <si>
    <t>1"vyvěšení vstupních dveří"</t>
  </si>
  <si>
    <t>42</t>
  </si>
  <si>
    <t>766812840</t>
  </si>
  <si>
    <t>Demontáž kuchyňských linek dřevěných nebo kovových včetně skříněk uchycených na stěně, délky přes 1800 do 2100 mm</t>
  </si>
  <si>
    <t>2085913906</t>
  </si>
  <si>
    <t>776</t>
  </si>
  <si>
    <t>Podlahy povlakové</t>
  </si>
  <si>
    <t>43</t>
  </si>
  <si>
    <t>776201811</t>
  </si>
  <si>
    <t>Demontáž povlakových podlahovin lepených ručně bez podložky</t>
  </si>
  <si>
    <t>660364805</t>
  </si>
  <si>
    <t>2,97*6,3"M1.06"</t>
  </si>
  <si>
    <t>2,95*6,3"M1.07"</t>
  </si>
  <si>
    <t>2,97*6,3"M1.08"</t>
  </si>
  <si>
    <t>3,48*6,1"M1.09"</t>
  </si>
  <si>
    <t>3,05*6,1"M1.15"</t>
  </si>
  <si>
    <t>3,01*6,1"M1.16"</t>
  </si>
  <si>
    <t>3,13*6,1"M1.17"</t>
  </si>
  <si>
    <t>2,98*6,1"M1.18"</t>
  </si>
  <si>
    <t>3*3,3+0,2*0,9"M1.19"</t>
  </si>
  <si>
    <t>44</t>
  </si>
  <si>
    <t>776410811</t>
  </si>
  <si>
    <t>Demontáž soklíků nebo lišt pryžových nebo plastových</t>
  </si>
  <si>
    <t>-2030160644</t>
  </si>
  <si>
    <t>2*(2,97+6,3)-0,9"M1.06"</t>
  </si>
  <si>
    <t>2*(2,95+6,3)-0,9"M1.07"</t>
  </si>
  <si>
    <t>2*(2,97+6,3)-0,9"M1.08"</t>
  </si>
  <si>
    <t>2*(3,48+6,1)-0,9"M1.09"</t>
  </si>
  <si>
    <t>2*(3,05+6,1)-0,9"M1.15"</t>
  </si>
  <si>
    <t>2*(3,01+6,1)-0,9"M1.16"</t>
  </si>
  <si>
    <t>2*(3,13+6,1)-0,9"M1.17"</t>
  </si>
  <si>
    <t>2*(2,98+6,1)-0,9"M1.18"</t>
  </si>
  <si>
    <t>2*(3+3,3)-0,9"M1.19"</t>
  </si>
  <si>
    <t>02 - Stavební část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</si>
  <si>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</si>
  <si>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</si>
  <si>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</si>
  <si>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</si>
  <si>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  99 - Přesun hmot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</si>
  <si>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</si>
  <si>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</si>
  <si>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</si>
  <si>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783 - Dokončovací práce - nátěry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</si>
  <si>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</si>
  <si>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</si>
  <si>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</si>
  <si>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OST - Ostatní</t>
  </si>
  <si>
    <t>Svislé a kompletní konstrukce</t>
  </si>
  <si>
    <t>310239211</t>
  </si>
  <si>
    <t>Zazdívka otvorů ve zdivu nadzákladovém cihlami pálenými plochy přes 1 m2 do 4 m2 na maltu vápenocementovou</t>
  </si>
  <si>
    <t>1747811200</t>
  </si>
  <si>
    <t xml:space="preserve">Výkres č. 21715_SP-D1.1_301  - Nový stav - Půdorys 1.NP</t>
  </si>
  <si>
    <t>0,2*1*0,2"otvor po okně M1.19"</t>
  </si>
  <si>
    <t>0,2*1,37*2,25"otvor po dveřích - M1.15 X M1.09"</t>
  </si>
  <si>
    <t>342244221</t>
  </si>
  <si>
    <t>Příčky jednoduché z cihel děrovaných broušených, na tenkovrstvou maltu, pevnost cihel do P15, tl. příčky 140 mm</t>
  </si>
  <si>
    <t>-1616219154</t>
  </si>
  <si>
    <t>3,4*2,55-1,8*2"M1.01 X M1.15"</t>
  </si>
  <si>
    <t>3,2*1"M1.08"</t>
  </si>
  <si>
    <t>3,4*(1+2,1+1,145+1,15)-(0,9*2)"M1.10 a M1.11""</t>
  </si>
  <si>
    <t>349231811</t>
  </si>
  <si>
    <t>Přizdívka z cihel ostění s ozubem ve vybouraných otvorech, s vysekáním kapes pro zavázaní přes 80 do 150 mm</t>
  </si>
  <si>
    <t>-666508274</t>
  </si>
  <si>
    <t>přizdívky pro osazení dveří po vybourání stáv. zárubní - doplnění, začištění ozubů dle potřeby</t>
  </si>
  <si>
    <t>0,3*(1,19+2,3*3)*10</t>
  </si>
  <si>
    <t>Úpravy povrchů, podlahy a osazování výplní</t>
  </si>
  <si>
    <t>612321121</t>
  </si>
  <si>
    <t>Omítka vápenocementová vnitřních ploch nanášená ručně jednovrstvá, tloušťky do 10 mm hladká svislých konstrukcí stěn</t>
  </si>
  <si>
    <t>78428229</t>
  </si>
  <si>
    <t>4,4*(2,55+1,86*2)+(4,4+3,3)/2*1,8+3,3*13,11*2+3,3*2,55-(0,9*1,97*6+0,9*2,1+1,37*2,25)*2"M1.01"</t>
  </si>
  <si>
    <t>3,4*(3,965+2,1)-(0,9*1,97)"M1.02"</t>
  </si>
  <si>
    <t>3,4*(1,3+0,9)"M1.03"</t>
  </si>
  <si>
    <t>3,4*1"M1.04"</t>
  </si>
  <si>
    <t>3,4*1,915"M1.05"</t>
  </si>
  <si>
    <t>4,4*(1,985*2+3,48)-(1,26*2,18+0,9*1,97)"M1.06"</t>
  </si>
  <si>
    <t>3,3*11-(1,26*2,18*3+0,9*1,97*2)"M1.07"</t>
  </si>
  <si>
    <t>3,2*(2,36*2+6,1+1,1*2)-(1,26*2,18)"M1.08"</t>
  </si>
  <si>
    <t>3,3*(12,515*2+6,1)-(1,26*2,18*4+0,9*1,97*3)"M1.09"</t>
  </si>
  <si>
    <t>3,3*(2,135+2,93+6,3*2+0,475*2+1,94+0,15+1,145)-(1,45*1,45*2+0,9*1,97)"M1.10"</t>
  </si>
  <si>
    <t>3,5*(2,135*2+0,475*2+6,3*2)"M1.11"</t>
  </si>
  <si>
    <t>3,3*(3,23*2+6,3)-(0,9*1,97+1,37*2,18)"M1.12"</t>
  </si>
  <si>
    <t>3,25*(2,7*2)-(1,37*2,18+0,9*1,97+6,3)"M1.13"</t>
  </si>
  <si>
    <t>4,4*(2,97*2+6,3*2)-(1,26*2,18+1,37*2,18+0,9*1,97)"M1.14"</t>
  </si>
  <si>
    <t>3,3*(2,55*2+9,525*2)-(0,9*1,97*3+1,8*1,97*2+0,9*2,9+1,37*2,18)"M1.15"</t>
  </si>
  <si>
    <t>612311131</t>
  </si>
  <si>
    <t>Potažení vnitřních ploch štukem tloušťky do 3 mm svislých konstrukcí stěn</t>
  </si>
  <si>
    <t>1719909600</t>
  </si>
  <si>
    <t>620,683+72,449"plochy opravovaných omítek"</t>
  </si>
  <si>
    <t>-(205,454-2,1*((0,9+1,3)+(1+1,3)+(1,95+1,3)+3,48+6,1+6,3))"odpočet obkladů bez obkladů na SdK"</t>
  </si>
  <si>
    <t>612325302</t>
  </si>
  <si>
    <t>Vápenocementová omítka ostění nebo nadpraží štuková</t>
  </si>
  <si>
    <t>-886065671</t>
  </si>
  <si>
    <t>0,4*(1,26+2,18*2)*16"vnější výplně otvorů - uvnitř"</t>
  </si>
  <si>
    <t>0,6*(1,25+2,2*2)*11"dveře v nosných stěnách"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</si>
  <si>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</si>
  <si>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</si>
  <si>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-2104665568</t>
  </si>
  <si>
    <t>(1,26+2,18*2)*16"vnější výplně otvorů - uvnitř"</t>
  </si>
  <si>
    <t>(1,25+2,2*2)*11"dveře v nosných stěnách"</t>
  </si>
  <si>
    <t>M</t>
  </si>
  <si>
    <t>59051476</t>
  </si>
  <si>
    <t>profil okenní začišťovací se sklovláknitou armovací tkaninou 9 mm/2,4 m</t>
  </si>
  <si>
    <t>-626880122</t>
  </si>
  <si>
    <t>152,07*1,05 'Přepočtené koeficientem množství</t>
  </si>
  <si>
    <t>629991011</t>
  </si>
  <si>
    <t>Zakrytí vnějších ploch před znečištěním včetně pozdějšího odkrytí výplní otvorů a svislých ploch fólií přilepenou lepící páskou</t>
  </si>
  <si>
    <t>-1616054797</t>
  </si>
  <si>
    <t>vnější otvory</t>
  </si>
  <si>
    <t>1,37*2,25*16+ 1,45*1,45*2+0,9*2,9+0,9*2,1"jednostranně"</t>
  </si>
  <si>
    <t>vnitřní dveře</t>
  </si>
  <si>
    <t>(0,7*1,97*3+ 0,8*1,97*2+0,9*1,97*12+1,8*1,97*2)*2"oboustranně"</t>
  </si>
  <si>
    <t>631311115</t>
  </si>
  <si>
    <t>Mazanina z betonu prostého bez zvýšených nároků na prostředí tl. přes 50 do 80 mm tř. C 20/25</t>
  </si>
  <si>
    <t>1267524352</t>
  </si>
  <si>
    <t>0,06*(1,88*2,55+13,11*2,55+0,6*1,19*6+0,15*1,8)"M1.01"</t>
  </si>
  <si>
    <t>0,06*(2,1*4)"M1.02"</t>
  </si>
  <si>
    <t>0,06*(1,3*0,9+0,1*0,7)"M1.03"</t>
  </si>
  <si>
    <t>0,06*(1,3*1+0,1*0,7)"M1.04"</t>
  </si>
  <si>
    <t>0,06*(1,3*1,935+0,1*0,7)"M1.05"</t>
  </si>
  <si>
    <t>0,06*(3,48*2+0,15*0,9)"M1.06"</t>
  </si>
  <si>
    <t>0,06*(11*6,1+0,15*0,8)"M1.07"</t>
  </si>
  <si>
    <t>0,06*(2,36*6,1)"M1.08"</t>
  </si>
  <si>
    <t>0,06*(12,515*3,3+9,245*2,8+0,2*0,9+0,125*0,9*2)"M1.09"</t>
  </si>
  <si>
    <t>0,06*(2,135*4,95+0,15*1+2,93*1,15+0,125*0,9+0,125*0,8+0,5*1,3)"M1.10"</t>
  </si>
  <si>
    <t>0,06*(2,135*4,92+1,35*1,4+0,5*1,2)"M1.11"</t>
  </si>
  <si>
    <t>0,06*(3,23*6,3+0,15*0,9+0,125*0,9)"M1.12"</t>
  </si>
  <si>
    <t>0,06*(2,95*6,3+0,125*0,9)"M1.13</t>
  </si>
  <si>
    <t>0,06*(2,97*6,3+0,125*0,9)"M1.14"</t>
  </si>
  <si>
    <t>0,06*(2,55*9,525+0,5*1,2*5+0,15*1,8)"M1.15"</t>
  </si>
  <si>
    <t>631319011</t>
  </si>
  <si>
    <t>Příplatek k cenám mazanin za úpravu povrchu mazaniny přehlazením, mazanina tl. přes 50 do 80 mm</t>
  </si>
  <si>
    <t>-1426019702</t>
  </si>
  <si>
    <t>631319211</t>
  </si>
  <si>
    <t>Příplatek k cenám betonových mazanin za vyztužení polypropylenovými mikrovlákny objemové vyztužení 0,9 kg/m3</t>
  </si>
  <si>
    <t>1414914127</t>
  </si>
  <si>
    <t>632481213</t>
  </si>
  <si>
    <t>Separační vrstva k oddělení podlahových vrstev z polyetylénové fólie</t>
  </si>
  <si>
    <t>-668621636</t>
  </si>
  <si>
    <t>1,88*2,55+13,11*2,55+0,6*1,19*6+0,15*1,8"M1.01"</t>
  </si>
  <si>
    <t>2,1*4"M1.02"</t>
  </si>
  <si>
    <t>1,3*0,9+0,1*0,7"M1.03"</t>
  </si>
  <si>
    <t>1,3*1+0,1*0,7"M1.04"</t>
  </si>
  <si>
    <t>1,3*1,935+0,1*0,7"M1.05"</t>
  </si>
  <si>
    <t>3,48*2+0,15*0,9"M1.06"</t>
  </si>
  <si>
    <t>11*6,1+0,15*0,8"M1.07"</t>
  </si>
  <si>
    <t>2,36*6,1"M1.08"</t>
  </si>
  <si>
    <t>12,515*3,3+9,245*2,8+0,2*0,9+0,125*0,9*2"M1.09"</t>
  </si>
  <si>
    <t>2,135*4,95+0,15*1+2,93*1,15+0,125*0,9+0,125*0,8+0,5*1,3"M1.10"</t>
  </si>
  <si>
    <t>2,135*4,92+1,35*1,4+0,5*1,2"M1.11"</t>
  </si>
  <si>
    <t>3,23*6,3+0,15*0,9+0,125*0,9"M1.12"</t>
  </si>
  <si>
    <t>2,95*6,3+0,125*0,9"M1.13</t>
  </si>
  <si>
    <t>2,97*6,3+0,125*0,9"M1.14"</t>
  </si>
  <si>
    <t>2,55*9,525+0,5*1,2*5+0,15*1,8"M1.15"</t>
  </si>
  <si>
    <t>634112113</t>
  </si>
  <si>
    <t>Obvodová dilatace mezi stěnou a mazaninou nebo potěrem podlahovým páskem z pěnového PE tl. do 10 mm, výšky 80 mm</t>
  </si>
  <si>
    <t>931216515</t>
  </si>
  <si>
    <t>2*(1,88+2,55+0,5*3+13,11*2+2,55)"M1.01"</t>
  </si>
  <si>
    <t>2*(2,1+4)"M1.02"</t>
  </si>
  <si>
    <t>2*(1,3+0,9)"M1.03"</t>
  </si>
  <si>
    <t>2*(1,3+1)"M1.04"</t>
  </si>
  <si>
    <t>2*(1,3+1,935)"M1.05"</t>
  </si>
  <si>
    <t>2*(3,48+2)"M1.06"</t>
  </si>
  <si>
    <t>2*(11+6,1)"M1.07"</t>
  </si>
  <si>
    <t>2*(2,36+6,1)"M1.08"</t>
  </si>
  <si>
    <t>2*(12,515+6,1)"M1.09"</t>
  </si>
  <si>
    <t>2*(2,93+6,1+1)"M1.10"</t>
  </si>
  <si>
    <t>2*(2,135+6,3+0,5)"M1.11"</t>
  </si>
  <si>
    <t>2*(3,23+6,3)"M1.12"</t>
  </si>
  <si>
    <t>2*(2,95+6,3)"M1.13</t>
  </si>
  <si>
    <t>2*(2,97+6,3)"M1.14"</t>
  </si>
  <si>
    <t>2*(2,55+9,525)+0,5*2*5"M1.15"</t>
  </si>
  <si>
    <t>642944121</t>
  </si>
  <si>
    <t>Osazení ocelových dveřních zárubní lisovaných nebo z úhelníků dodatečně s vybetonováním prahu, plochy do 2,5 m2</t>
  </si>
  <si>
    <t>-834253488</t>
  </si>
  <si>
    <t>4"90/z chodby M1.01 a M1.15 do místností"</t>
  </si>
  <si>
    <t>1"80/z M1.10 X M1.11"</t>
  </si>
  <si>
    <t>553310152R</t>
  </si>
  <si>
    <t>zárubeň kovová dvoudílná; pro dodatečnou montáž; ústí 150 mm; š průchodu 800 mm; h průchodu 1 970 mm; L, P</t>
  </si>
  <si>
    <t>267645564</t>
  </si>
  <si>
    <t>553310153R</t>
  </si>
  <si>
    <t>zárubeň kovová dvoudílná; pro dodatečnou montáž; ústí 150 mm; š průchodu 900 mm; h průchodu 1 970 mm; L, P</t>
  </si>
  <si>
    <t>354027613</t>
  </si>
  <si>
    <t>642945111</t>
  </si>
  <si>
    <t>Osazování ocelových zárubní protipožárních nebo protiplynových dveří do vynechaného otvoru, s obetonováním, dveří jednokřídlových do 2,5 m2</t>
  </si>
  <si>
    <t>2044192343</t>
  </si>
  <si>
    <t>Výkres č. 21715_SP-01.3-PBŘ</t>
  </si>
  <si>
    <t>2"M1.01 - 90/EW30"</t>
  </si>
  <si>
    <t>3"M1.15 - 90/EW15"</t>
  </si>
  <si>
    <t>1"M1.09 do úseku B - 90/EI30"</t>
  </si>
  <si>
    <t>55331215_1</t>
  </si>
  <si>
    <t xml:space="preserve">zárubeň ocelová pro běžné zdění hranatý profil s drážkou 145 900 levá,pravá  - pro dveře s PO EW 15 DP3</t>
  </si>
  <si>
    <t>-1986508812</t>
  </si>
  <si>
    <t>55331215</t>
  </si>
  <si>
    <t xml:space="preserve">zárubeň ocelová pro běžné zdění hranatý profil s drážkou 145 900 levá,pravá  - pro dveře s PO EW 30 DP3</t>
  </si>
  <si>
    <t>998560176</t>
  </si>
  <si>
    <t>642945112</t>
  </si>
  <si>
    <t>Osazování ocelových zárubní protipožárních nebo protiplynových dveří do vynechaného otvoru, s obetonováním, dveří dvoukřídlových přes 2,5 do 6,5 m2</t>
  </si>
  <si>
    <t>1527485682</t>
  </si>
  <si>
    <t>1"M1.15 - 1800/EW30"</t>
  </si>
  <si>
    <t>55331217_1</t>
  </si>
  <si>
    <t>zárubeň ocelová pro běžné zdění hranatý profil s drážkou 145 1800 dvoukřídlá - pro dveře s PO EW 30 DP3</t>
  </si>
  <si>
    <t>1267191682</t>
  </si>
  <si>
    <t>Ostatní konstrukce a práce, bourání</t>
  </si>
  <si>
    <t>999 1006</t>
  </si>
  <si>
    <t>Oddělení stáv. spojovací chodby od stavebních prací vč. ochránění proti prašnosti</t>
  </si>
  <si>
    <t>147690168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</si>
  <si>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</si>
  <si>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</si>
  <si>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</si>
  <si>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</si>
  <si>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-984993051</t>
  </si>
  <si>
    <t>952902029</t>
  </si>
  <si>
    <t>Průběžné čištění a úklid staveniště (v průběhu stavby počítáno 10x v době výstavby)</t>
  </si>
  <si>
    <t>1069772567</t>
  </si>
  <si>
    <t>326,299*10 'Přepočtené koeficientem množství</t>
  </si>
  <si>
    <t>99</t>
  </si>
  <si>
    <t>Přesun hmot</t>
  </si>
  <si>
    <t>997013890R</t>
  </si>
  <si>
    <t>Odvoz a zaskládkování obalových materiálů vzniklých vlastní činností</t>
  </si>
  <si>
    <t>-849539391</t>
  </si>
  <si>
    <t>998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</si>
  <si>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</si>
  <si>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</si>
  <si>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162175350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</si>
  <si>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</si>
  <si>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</si>
  <si>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</si>
  <si>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</si>
  <si>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470434661</t>
  </si>
  <si>
    <t>28372303</t>
  </si>
  <si>
    <t>deska EPS 100 pro trvalé zatížení v tlaku (max. 2000 kg/m2) tl 40mm</t>
  </si>
  <si>
    <t>-697461733</t>
  </si>
  <si>
    <t>326,299*1,1 'Přepočtené koeficientem množství</t>
  </si>
  <si>
    <t>998713201</t>
  </si>
  <si>
    <t>Přesun hmot pro izolace tepelné stanovený procentní sazbou (%) z ceny vodorovná dopravní vzdálenost do 50 m v objektech výšky do 6 m</t>
  </si>
  <si>
    <t>%</t>
  </si>
  <si>
    <t>-712322801</t>
  </si>
  <si>
    <t>763111431</t>
  </si>
  <si>
    <t>Příčka ze sádrokartonových desek s nosnou konstrukcí z jednoduchých ocelových profilů UW, CW dvojitě opláštěná deskami impregnovanými H2 tl. 2 x 12,5 mm, EI 60, příčka tl. 100 mm, profil 50 TI tl. 50 mm, Rw 50 dB</t>
  </si>
  <si>
    <t>-949589472</t>
  </si>
  <si>
    <t>3,4*(4+1,3*2)-0,7*1,97*3"M1.02 X M1.03,M1.04,M1.05"</t>
  </si>
  <si>
    <t>763111437</t>
  </si>
  <si>
    <t>Příčka ze sádrokartonových desek s nosnou konstrukcí z jednoduchých ocelových profilů UW, CW dvojitě opláštěná deskami impregnovanými H2 tl. 2 x 12,5 mm, EI 60, příčka tl. 150 mm, profil 100 TI tl. 100 mm, Rw 55 dB</t>
  </si>
  <si>
    <t>-954227949</t>
  </si>
  <si>
    <t>4,4*3,48-0,9*1,97"M1.02 X M1.06"</t>
  </si>
  <si>
    <t>3,3*6,1-0,8*1,97"M1.08 X M1.07"</t>
  </si>
  <si>
    <t>3,3*6,1"M1.07 X M1.09"</t>
  </si>
  <si>
    <t>3,3*6,3-0,9*1,97"M1.13 X M1.12"</t>
  </si>
  <si>
    <t>763111717</t>
  </si>
  <si>
    <t>Příčka ze sádrokartonových desek ostatní konstrukce a práce na příčkách ze sádrokartonových desek základní penetrační nátěr</t>
  </si>
  <si>
    <t>1752103599</t>
  </si>
  <si>
    <t>(18,303+71,24)*2</t>
  </si>
  <si>
    <t>763131411</t>
  </si>
  <si>
    <t>Podhled ze sádrokartonových desek dvouvrstvá zavěšená spodní konstrukce z ocelových profilů CD, UD jednoduše opláštěná deskou standardní A, tl. 12,5 mm, bez TI</t>
  </si>
  <si>
    <t>463447393</t>
  </si>
  <si>
    <t>47,5"M1.01-chodba"</t>
  </si>
  <si>
    <t>1,2"M1.03-úklid"</t>
  </si>
  <si>
    <t>1,3"M1.04-WC"</t>
  </si>
  <si>
    <t>2,5"M1.05-sprcha"</t>
  </si>
  <si>
    <t>12,9"M1.11-sklad"</t>
  </si>
  <si>
    <t>27,1"M1.15-chodba"</t>
  </si>
  <si>
    <t>763131713</t>
  </si>
  <si>
    <t>Podhled ze sádrokartonových desek ostatní práce a konstrukce na podhledech ze sádrokartonových desek napojení na obvodové konstrukce profilem</t>
  </si>
  <si>
    <t>1877226673</t>
  </si>
  <si>
    <t>2*(16,69+2,55)"M1.01"</t>
  </si>
  <si>
    <t>2*(2,135+6,3)"M1.11"</t>
  </si>
  <si>
    <t>2*(2,55+9,525)"M1.15"</t>
  </si>
  <si>
    <t>763131714</t>
  </si>
  <si>
    <t>Podhled ze sádrokartonových desek ostatní práce a konstrukce na podhledech ze sádrokartonových desek základní penetrační nátěr</t>
  </si>
  <si>
    <t>-429345021</t>
  </si>
  <si>
    <t>595912310</t>
  </si>
  <si>
    <t>příplatek za rozdíl ceny - deska stavební sádrokartonová impregnovaná (H2) 12,5 1250 x 12,5 x 2500 mm</t>
  </si>
  <si>
    <t>CS ÚRS 2014 01</t>
  </si>
  <si>
    <t>1636798013</t>
  </si>
  <si>
    <t>1,2"podhled- M1.03-úklid"</t>
  </si>
  <si>
    <t>2,5"podhled - M1.05-sprcha"</t>
  </si>
  <si>
    <t>3,4*(1,3+1,915)-0,7*1,97"příčky- M1.05-sprcha"</t>
  </si>
  <si>
    <t>3,4*(0,9+1,3)-0,7*1,97"příčky - M1.03-úklid"</t>
  </si>
  <si>
    <t>3,3*6,3"příčky - M1.13 přípravna"</t>
  </si>
  <si>
    <t>763135101</t>
  </si>
  <si>
    <t>Montáž sádrokartonového podhledu kazetového demontovatelného, velikosti kazet 600x600 mm včetně zavěšené nosné konstrukce viditelné</t>
  </si>
  <si>
    <t>39131383</t>
  </si>
  <si>
    <t>kazetový</t>
  </si>
  <si>
    <t>8,2"M1.02-chodba"</t>
  </si>
  <si>
    <t>6,9"M1.06-šatna"</t>
  </si>
  <si>
    <t>14,3"M1.08-koupelna"</t>
  </si>
  <si>
    <t>14,8"M1.10-koupelna"</t>
  </si>
  <si>
    <t>17"M1.13-přípravna"</t>
  </si>
  <si>
    <t>akustický kazetový</t>
  </si>
  <si>
    <t>67"M1.07-herna"</t>
  </si>
  <si>
    <t>67"M1.09-herna"</t>
  </si>
  <si>
    <t>20,4"M1.12-jídelna"</t>
  </si>
  <si>
    <t>18,7"M1.14-kancelář"</t>
  </si>
  <si>
    <t>59036513</t>
  </si>
  <si>
    <t>deska podhledová minerální rovná bílá jemná hladká 15x600x600mm</t>
  </si>
  <si>
    <t>-2046854697</t>
  </si>
  <si>
    <t>61,2*1,05 'Přepočtené koeficientem množství</t>
  </si>
  <si>
    <t>59036515</t>
  </si>
  <si>
    <t>deska podhledová minerální rovná bílá jemně texturovaná zvukově pohltivá tlumivá 17x600x600mm</t>
  </si>
  <si>
    <t>1789374171</t>
  </si>
  <si>
    <t>173,1*1,05 'Přepočtené koeficientem množství</t>
  </si>
  <si>
    <t>763173111</t>
  </si>
  <si>
    <t>Instalační technika pro konstrukce ze sádrokartonových desek montáž nosičů zařizovacích předmětů  úchytu pro umyvadlo</t>
  </si>
  <si>
    <t>-195996769</t>
  </si>
  <si>
    <t>1"M1.02-chodba"</t>
  </si>
  <si>
    <t>5"M1.08-koupelna"</t>
  </si>
  <si>
    <t>1"M1.07-herna"</t>
  </si>
  <si>
    <t>1"M1.09-herna"</t>
  </si>
  <si>
    <t>59030729</t>
  </si>
  <si>
    <t>konstrukce pro uchycení umyvadla s nástěnnými bateriemi osová rozteč CW profilů 450-625mm</t>
  </si>
  <si>
    <t>-1166644374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</si>
  <si>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</si>
  <si>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</si>
  <si>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-2093171732</t>
  </si>
  <si>
    <t>55331543</t>
  </si>
  <si>
    <t>zárubeň ocelová pro sádrokarton 150 900 levá,pravá</t>
  </si>
  <si>
    <t>453842737</t>
  </si>
  <si>
    <t>1"M1.02 X M1.06"</t>
  </si>
  <si>
    <t>1"M1.12 X M1.13"</t>
  </si>
  <si>
    <t>45</t>
  </si>
  <si>
    <t>55331521</t>
  </si>
  <si>
    <t>zárubeň ocelová pro sádrokarton 100 700 levá,pravá</t>
  </si>
  <si>
    <t>-940801337</t>
  </si>
  <si>
    <t>3"M1.02 X M1.03,M1.04,M1.05"</t>
  </si>
  <si>
    <t>46</t>
  </si>
  <si>
    <t>55331542</t>
  </si>
  <si>
    <t>zárubeň ocelová pro sádrokarton 150 800 levá,pravá</t>
  </si>
  <si>
    <t>-377183025</t>
  </si>
  <si>
    <t>1"M1.08 x M1.07"</t>
  </si>
  <si>
    <t>47</t>
  </si>
  <si>
    <t>998763200</t>
  </si>
  <si>
    <t>Přesun hmot pro dřevostavby stanovený procentní sazbou (%) z ceny vodorovná dopravní vzdálenost do 50 m v objektech výšky do 6 m</t>
  </si>
  <si>
    <t>146648119</t>
  </si>
  <si>
    <t>48</t>
  </si>
  <si>
    <t>766660001</t>
  </si>
  <si>
    <t>Montáž dveřních křídel dřevěných nebo plastových otevíravých do ocelové zárubně povrchově upravených jednokřídlových, šířky do 800 mm</t>
  </si>
  <si>
    <t>-981027897</t>
  </si>
  <si>
    <t>49</t>
  </si>
  <si>
    <t>61162932_1</t>
  </si>
  <si>
    <t xml:space="preserve">dveře vnitřní hladké , dřevěné-dutinková DTD výplň, plné, falcové,  hladké, povrch HPL laminát bílé, 1křídlové 70x197cm</t>
  </si>
  <si>
    <t>1173283908</t>
  </si>
  <si>
    <t>50</t>
  </si>
  <si>
    <t>61162934_1</t>
  </si>
  <si>
    <t xml:space="preserve">dveře vnitřní hladké , dřevěné-dutinková DTD výplň, plné, falcové,  hladké, povrch HPL laminát bílé, 1křídlové 80x197cm</t>
  </si>
  <si>
    <t>10081418</t>
  </si>
  <si>
    <t>1"M1.10 X M1.11"</t>
  </si>
  <si>
    <t>51</t>
  </si>
  <si>
    <t>766660002</t>
  </si>
  <si>
    <t>Montáž dveřních křídel dřevěných nebo plastových otevíravých do ocelové zárubně povrchově upravených jednokřídlových, šířky přes 800 mm</t>
  </si>
  <si>
    <t>1431563563</t>
  </si>
  <si>
    <t>52</t>
  </si>
  <si>
    <t>61162936_1</t>
  </si>
  <si>
    <t xml:space="preserve">dveře vnitřní hladké , dřevěné-dutinková DTD výplň, plné, falcové,  hladké, povrch HPL laminát bílé, 1křídlové 90x197cm</t>
  </si>
  <si>
    <t>-1687258068</t>
  </si>
  <si>
    <t>4"z chodby M1.01 a M1.15 do místností"</t>
  </si>
  <si>
    <t>53</t>
  </si>
  <si>
    <t>766660022</t>
  </si>
  <si>
    <t>Montáž dveřních křídel dřevěných nebo plastových otevíravých do ocelové zárubně protipožárních jednokřídlových, šířky přes 800 mm</t>
  </si>
  <si>
    <t>-1818053527</t>
  </si>
  <si>
    <t>54</t>
  </si>
  <si>
    <t>61165619_1</t>
  </si>
  <si>
    <t>dveře vnitřní požárně odolné, falcové, plné, hladké, povrch HPL laminát bílé, EI (EW) 15 DP3 1křídlové 90x197cm</t>
  </si>
  <si>
    <t>-1496998527</t>
  </si>
  <si>
    <t>55</t>
  </si>
  <si>
    <t>61165619_2</t>
  </si>
  <si>
    <t>dveře vnitřní požárně odolné, falcové, plné, hladké, povrch HPL laminát bílé, EI (EW) 30 DP3 1křídlové 90x197cm</t>
  </si>
  <si>
    <t>-430147433</t>
  </si>
  <si>
    <t>56</t>
  </si>
  <si>
    <t>766660031</t>
  </si>
  <si>
    <t>Montáž dveřních křídel dřevěných nebo plastových otevíravých do ocelové zárubně protipožárních dvoukřídlových jakékoliv šířky</t>
  </si>
  <si>
    <t>-275451387</t>
  </si>
  <si>
    <t>57</t>
  </si>
  <si>
    <t>61165619_3</t>
  </si>
  <si>
    <t>dveře vnitřní požárně odolné, falcové, plné, hladké, povrch HPL laminát bílé, EI (EW) 30 DP3 2křídlové 180x197cm</t>
  </si>
  <si>
    <t>-1521262603</t>
  </si>
  <si>
    <t>1"M1.01 X M1.15"</t>
  </si>
  <si>
    <t>58</t>
  </si>
  <si>
    <t>766660421</t>
  </si>
  <si>
    <t>Montáž dveřních křídel dřevěných nebo plastových vchodových dveří včetně rámu do zdiva jednokřídlových s nadsvětlíkem</t>
  </si>
  <si>
    <t>-1387914510</t>
  </si>
  <si>
    <t>1"nové dveře z M1.15"</t>
  </si>
  <si>
    <t>59</t>
  </si>
  <si>
    <t>61144164_1</t>
  </si>
  <si>
    <t>dveře vchodové z plastových vícekomůrk.vyztuž.profilů, jednokřídlé, otevíravé, rámové, s izol.výplní a částečným prosklením,zasklení izol.dvojsklem 4-16-4, vč. rámu a kování, zámek s FAB bezp.vložkou, barva bílá, rozměr 900x2900mm</t>
  </si>
  <si>
    <t>-717829545</t>
  </si>
  <si>
    <t>60</t>
  </si>
  <si>
    <t>766660717</t>
  </si>
  <si>
    <t>Montáž dveřních doplňků samozavírače na zárubeň ocelovou</t>
  </si>
  <si>
    <t>1201596269</t>
  </si>
  <si>
    <t>8"samozavíračů"</t>
  </si>
  <si>
    <t>2"koordinátory otvírání"</t>
  </si>
  <si>
    <t>61</t>
  </si>
  <si>
    <t>549172650.1</t>
  </si>
  <si>
    <t xml:space="preserve">samozavírač dveří hydraulický bez aretace_x000d_
dle PBŘ :_x000d_
na ÚC budou charakteristicky nejméně  C3-50 000 cyklů</t>
  </si>
  <si>
    <t>CS ÚRS 2017 01</t>
  </si>
  <si>
    <t>-1196727307</t>
  </si>
  <si>
    <t>dle zprávy PBŘ - strana 6</t>
  </si>
  <si>
    <t>výkres PBŘ - č 21715_SP-01.3-PBŘ</t>
  </si>
  <si>
    <t>6"dveře s PO - jednokřídlé"</t>
  </si>
  <si>
    <t>1"dvoukř. dveře na únikových cestách- vnitřní - na chodbě - M1.05 X M1.04 - mezi úseky - s PO"</t>
  </si>
  <si>
    <t>1"doplnění u stáv. dvoukř. dveří s PO"</t>
  </si>
  <si>
    <t>62</t>
  </si>
  <si>
    <t>549172659.1</t>
  </si>
  <si>
    <t>koordinátor zavírání dvoukřídlých dveří</t>
  </si>
  <si>
    <t>1907306232</t>
  </si>
  <si>
    <t>63</t>
  </si>
  <si>
    <t>766660722</t>
  </si>
  <si>
    <t>Montáž dveřních doplňků dveřního kování - zámku</t>
  </si>
  <si>
    <t>1707242700</t>
  </si>
  <si>
    <t>64</t>
  </si>
  <si>
    <t>549146200</t>
  </si>
  <si>
    <t>kování klika/klika broušená nerez</t>
  </si>
  <si>
    <t>CS ÚRS 2015 01</t>
  </si>
  <si>
    <t>2024228406</t>
  </si>
  <si>
    <t>P</t>
  </si>
  <si>
    <t>Poznámka k položce:_x000d_
 cena zahrnuje kování včetně rozet a montážního materiálu.</t>
  </si>
  <si>
    <t>65</t>
  </si>
  <si>
    <t>549146201</t>
  </si>
  <si>
    <t>kování klika/klika-WC zámek - broušená nerez</t>
  </si>
  <si>
    <t>1975626278</t>
  </si>
  <si>
    <t>66</t>
  </si>
  <si>
    <t>54926043</t>
  </si>
  <si>
    <t>zámek stavební vložkový - FAB</t>
  </si>
  <si>
    <t>-1815280097</t>
  </si>
  <si>
    <t>67</t>
  </si>
  <si>
    <t>766660734</t>
  </si>
  <si>
    <t>Montáž dveřních doplňků dveřního kování bezpečnostního panikového kování</t>
  </si>
  <si>
    <t>900854059</t>
  </si>
  <si>
    <t>68</t>
  </si>
  <si>
    <t>549141299_1</t>
  </si>
  <si>
    <t xml:space="preserve">panikový zámek a  klika- koule pro jednokřídlé dveře - kompletní sada</t>
  </si>
  <si>
    <t>-1965394902</t>
  </si>
  <si>
    <t>3"dveře na únikových cestách- vstupní - zabezpečení proti vstupu cizým osobám"</t>
  </si>
  <si>
    <t>69</t>
  </si>
  <si>
    <t>549141299_2</t>
  </si>
  <si>
    <t>panikový zámek + klika- klika pro dvoukřídlé dveře - kompletní sada</t>
  </si>
  <si>
    <t>79207638</t>
  </si>
  <si>
    <t>1"dveře na únikových cestách- vnitřní - na chodbě - M1.05 X M1.04 - mezi úseky"</t>
  </si>
  <si>
    <t>1"doplnění u stáv. dvoukř. dveří"</t>
  </si>
  <si>
    <t>70</t>
  </si>
  <si>
    <t>766694122</t>
  </si>
  <si>
    <t>Montáž ostatních truhlářských konstrukcí parapetních desek dřevěných nebo plastových šířky přes 300 mm, délky přes 1000 do 1600 mm</t>
  </si>
  <si>
    <t>565177162</t>
  </si>
  <si>
    <t>3"M1.07-herna"</t>
  </si>
  <si>
    <t>4"M1.09-herna"</t>
  </si>
  <si>
    <t>3"M1.01 a M1.15 - chodba"</t>
  </si>
  <si>
    <t>1"M1.12-jídelna"</t>
  </si>
  <si>
    <t>2"M1.14-kancelář"</t>
  </si>
  <si>
    <t>71</t>
  </si>
  <si>
    <t>60794106</t>
  </si>
  <si>
    <t>deska parapetní dřevotřísková vnitřní 450x1000mm</t>
  </si>
  <si>
    <t>1613059908</t>
  </si>
  <si>
    <t>3*1,37"M1.07-herna"</t>
  </si>
  <si>
    <t>4*1,37"M1.09-herna"</t>
  </si>
  <si>
    <t>3*1,37"M1.01 a M1.15 - chodba"</t>
  </si>
  <si>
    <t>1*1,37"M1.12-jídelna"</t>
  </si>
  <si>
    <t>2*1,37"M1.14-kancelář"</t>
  </si>
  <si>
    <t>72</t>
  </si>
  <si>
    <t>998766201</t>
  </si>
  <si>
    <t>Přesun hmot pro konstrukce truhlářské stanovený procentní sazbou (%) z ceny vodorovná dopravní vzdálenost do 50 m v objektech výšky do 6 m</t>
  </si>
  <si>
    <t>1479346110</t>
  </si>
  <si>
    <t>767</t>
  </si>
  <si>
    <t>Konstrukce zámečnické</t>
  </si>
  <si>
    <t>73</t>
  </si>
  <si>
    <t>767531111</t>
  </si>
  <si>
    <t>Montáž vstupních čistících zón z rohoží kovových nebo plastových</t>
  </si>
  <si>
    <t>-1326417015</t>
  </si>
  <si>
    <t>1,6+2,56</t>
  </si>
  <si>
    <t>74</t>
  </si>
  <si>
    <t>69752065</t>
  </si>
  <si>
    <t>rohož vstupní provedení rýhované hliníkové profily</t>
  </si>
  <si>
    <t>-1423410016</t>
  </si>
  <si>
    <t>1*1,6"před dveřmi venku"</t>
  </si>
  <si>
    <t>75</t>
  </si>
  <si>
    <t>69752110</t>
  </si>
  <si>
    <t>rohož textilní provedení PA, hustý povrch, jemné dočištění</t>
  </si>
  <si>
    <t>-108534176</t>
  </si>
  <si>
    <t>1,6*1,6"M1.01-chodba - dočištovací za dveřmi"</t>
  </si>
  <si>
    <t>76</t>
  </si>
  <si>
    <t>767531121</t>
  </si>
  <si>
    <t>Montáž vstupních čistících zón z rohoží osazení rámu mosazného nebo hliníkového zapuštěného z L profilů</t>
  </si>
  <si>
    <t>1654055564</t>
  </si>
  <si>
    <t>77</t>
  </si>
  <si>
    <t>69752160</t>
  </si>
  <si>
    <t>rám pro zapuštění profil L-30/30 25/25 20/30 15/30-Al</t>
  </si>
  <si>
    <t>20911525</t>
  </si>
  <si>
    <t>2*(1,6+1,6)"M1.01-chodba - dočištovací za dveřmi"</t>
  </si>
  <si>
    <t>78</t>
  </si>
  <si>
    <t>998767201</t>
  </si>
  <si>
    <t>Přesun hmot pro zámečnické konstrukce stanovený procentní sazbou (%) z ceny vodorovná dopravní vzdálenost do 50 m v objektech výšky do 6 m</t>
  </si>
  <si>
    <t>-1954558258</t>
  </si>
  <si>
    <t>79</t>
  </si>
  <si>
    <t>776141112</t>
  </si>
  <si>
    <t>Příprava podkladu vyrovnání samonivelační stěrkou podlah min.pevnosti 20 MPa, tloušťky přes 3 do 5 mm</t>
  </si>
  <si>
    <t>-629703983</t>
  </si>
  <si>
    <t>80</t>
  </si>
  <si>
    <t>776111112</t>
  </si>
  <si>
    <t>Příprava podkladu broušení podlah nového podkladu betonového</t>
  </si>
  <si>
    <t>-253990405</t>
  </si>
  <si>
    <t>81</t>
  </si>
  <si>
    <t>776111311</t>
  </si>
  <si>
    <t>Příprava podkladu vysátí podlah</t>
  </si>
  <si>
    <t>196333983</t>
  </si>
  <si>
    <t>82</t>
  </si>
  <si>
    <t>776121111</t>
  </si>
  <si>
    <t>Příprava podkladu penetrace vodou ředitelná na savý podklad (válečkováním) ředěná v poměru 1:3 podlah</t>
  </si>
  <si>
    <t>535754038</t>
  </si>
  <si>
    <t>205,149"plocha "</t>
  </si>
  <si>
    <t>164,98*0,2"soklové fabiony"</t>
  </si>
  <si>
    <t>83</t>
  </si>
  <si>
    <t>776251111</t>
  </si>
  <si>
    <t>Montáž podlahovin z přírodního linolea (marmolea) lepením standardním lepidlem z pásů standardních</t>
  </si>
  <si>
    <t>-889236249</t>
  </si>
  <si>
    <t>84</t>
  </si>
  <si>
    <t>776321111</t>
  </si>
  <si>
    <t>Montáž podlahovin z PVC na schodišťové stupně stupnic, šířky do 300 mm</t>
  </si>
  <si>
    <t>-351915148</t>
  </si>
  <si>
    <t>2,55*7"M1.01"</t>
  </si>
  <si>
    <t>85</t>
  </si>
  <si>
    <t>776321211</t>
  </si>
  <si>
    <t>Montáž podlahovin z PVC na schodišťové stupně podstupnic, výšky do 200 mm</t>
  </si>
  <si>
    <t>-130524576</t>
  </si>
  <si>
    <t>86</t>
  </si>
  <si>
    <t>28411069</t>
  </si>
  <si>
    <t>linoleum přírodní ze 100% dřevité moučky tl 2,5mm, zátěž 34/43, R9, hořlavost Cfl S1</t>
  </si>
  <si>
    <t>47808288</t>
  </si>
  <si>
    <t>Poznámka k položce:_x000d_
Třída Dfl - výrobky vyhovující kritériím pro třídu Efl a kromě toho schopné odolávat po určitou dobu působení tepelného toku. Kritický tepelný tok ≥ 3 kW/m2</t>
  </si>
  <si>
    <t>7*2,55*(0,3+0,157)"schody"</t>
  </si>
  <si>
    <t>(164,98+(1,8+1,1)*2)*0,2"soklové fabiony"</t>
  </si>
  <si>
    <t>247,462*1,1 'Přepočtené koeficientem množství</t>
  </si>
  <si>
    <t>87</t>
  </si>
  <si>
    <t>776251411</t>
  </si>
  <si>
    <t>Montáž podlahovin z přírodního linolea (marmolea) spoj podlah svařováním za tepla</t>
  </si>
  <si>
    <t>-324293761</t>
  </si>
  <si>
    <t>1,88*2+13,11*2+2,55*2"M1.01"</t>
  </si>
  <si>
    <t>8*6,1+11*2"M1.07"</t>
  </si>
  <si>
    <t>12,515*2+6,1*2"M1.09"</t>
  </si>
  <si>
    <t>2,55*2+9,525*2"M1.15"</t>
  </si>
  <si>
    <t>88</t>
  </si>
  <si>
    <t>776491112_R</t>
  </si>
  <si>
    <t>Vytažení a přilepení přírodního PVC plné ploše na stěnu do v. 150 mm jako sokly vč. vložení fabionů</t>
  </si>
  <si>
    <t>1792393715</t>
  </si>
  <si>
    <t>2*(1,88+2,55+0,5*3+13,11*2+2,55)-0,9*6"M1.01"</t>
  </si>
  <si>
    <t>7*(0,3+0,157)*2"schody"</t>
  </si>
  <si>
    <t>2*(11+6,3)"M1.07"</t>
  </si>
  <si>
    <t>89</t>
  </si>
  <si>
    <t>998776201</t>
  </si>
  <si>
    <t>Přesun hmot pro podlahy povlakové stanovený procentní sazbou (%) z ceny vodorovná dopravní vzdálenost do 50 m v objektech výšky do 6 m</t>
  </si>
  <si>
    <t>-2119418083</t>
  </si>
  <si>
    <t>783</t>
  </si>
  <si>
    <t>Dokončovací práce - nátěry</t>
  </si>
  <si>
    <t>90</t>
  </si>
  <si>
    <t>783225100_1</t>
  </si>
  <si>
    <t>Nátěry syntetické kovových doplňkových konstrukcí barva standardní dvojnásobné - zárubně</t>
  </si>
  <si>
    <t>ks</t>
  </si>
  <si>
    <t>-200857379</t>
  </si>
  <si>
    <t>771</t>
  </si>
  <si>
    <t>Podlahy z dlaždic</t>
  </si>
  <si>
    <t>91</t>
  </si>
  <si>
    <t>771151011</t>
  </si>
  <si>
    <t>Příprava podkladu před provedením dlažby samonivelační stěrka min.pevnosti 20 MPa, tloušťky do 3 mm</t>
  </si>
  <si>
    <t>-1213280301</t>
  </si>
  <si>
    <t>92</t>
  </si>
  <si>
    <t>771474112</t>
  </si>
  <si>
    <t>Montáž soklů z dlaždic keramických lepených flexibilním lepidlem rovných, výšky přes 65 do 90 mm</t>
  </si>
  <si>
    <t>1845534052</t>
  </si>
  <si>
    <t>2*(2,1+4)-(0,9+0,7*3)"M1.02"</t>
  </si>
  <si>
    <t>2*(3,23+6,3)-(0,9+0,8)"M1.12"</t>
  </si>
  <si>
    <t>2*(2,97+6,3)-0,9"M1.14"</t>
  </si>
  <si>
    <t>93</t>
  </si>
  <si>
    <t>771575112</t>
  </si>
  <si>
    <t>Montáž podlah z dlaždic keramických lepených disperzním lepidlem hladkých do 9 ks/ m2</t>
  </si>
  <si>
    <t>1533160683</t>
  </si>
  <si>
    <t>94</t>
  </si>
  <si>
    <t>597613080</t>
  </si>
  <si>
    <t xml:space="preserve">dlaždice keramické - podlahy 45x45 nebo 30x60 cm I. j.    (cena bude upřesněna po výběru investora) - protiskluznost min.R10</t>
  </si>
  <si>
    <t>CS ÚRS 2016 01</t>
  </si>
  <si>
    <t>-1628818124</t>
  </si>
  <si>
    <t>- protiskluznost min. R10 - do možných mokrých prostor = sociálky, přípravna</t>
  </si>
  <si>
    <t>51,87*1,1 'Přepočtené koeficientem množství</t>
  </si>
  <si>
    <t>59761443</t>
  </si>
  <si>
    <t xml:space="preserve">dlažba velkoformátová keramická slinutá hladká do interiéru i exteriéru pro vysoké mechanické namáhání přes 4 do 6 ks/m2  (cena bude upřesněna po výběru investora)</t>
  </si>
  <si>
    <t>-2089631627</t>
  </si>
  <si>
    <t>69,476*1,1 'Přepočtené koeficientem množství</t>
  </si>
  <si>
    <t>771577114</t>
  </si>
  <si>
    <t>Montáž podlah z dlaždic keramických lepených flexibilním lepidlem Příplatek k cenám za barevný tmel - přípl. za barevnost I.</t>
  </si>
  <si>
    <t>457904953</t>
  </si>
  <si>
    <t>121,15"plocha"</t>
  </si>
  <si>
    <t>44,2*0,1"sokl"</t>
  </si>
  <si>
    <t>771121011</t>
  </si>
  <si>
    <t>Příprava podkladu před provedením dlažby nátěr penetrační na podlahu</t>
  </si>
  <si>
    <t>-1887895833</t>
  </si>
  <si>
    <t>771591115</t>
  </si>
  <si>
    <t>Podlahy - dokončovací práce spárování silikonem</t>
  </si>
  <si>
    <t>1037390359</t>
  </si>
  <si>
    <t>styk dlažby se sokly</t>
  </si>
  <si>
    <t xml:space="preserve">styk dlažby s obkladem </t>
  </si>
  <si>
    <t>2*(1,3+0,9)-0,7"M1.03"</t>
  </si>
  <si>
    <t>2*(1,3+1,935)-0,7"M1.05"</t>
  </si>
  <si>
    <t>2*(3,48+2)-0,9"M1.06"</t>
  </si>
  <si>
    <t>2*(2,36+6,1+1,1)+0,15-0,8"M1.08"</t>
  </si>
  <si>
    <t>2*(2,93+6,3+1,1)+0,15-0,8"M1.10"</t>
  </si>
  <si>
    <t>2*(2,135+6,3+0,5)-0,8"M1.11"</t>
  </si>
  <si>
    <t>2*(2,95+6,3)-0,9"M1.13</t>
  </si>
  <si>
    <t>Mezisoučet</t>
  </si>
  <si>
    <t>2*((1+1,2)*3+(3,7+1)+(3,6+1))"vsazená zrcadla - lepená na omítku - M1.02,M1.08,M1.10"</t>
  </si>
  <si>
    <t>771591185</t>
  </si>
  <si>
    <t>Podlahy - dokončovací práce pracnější řezání dlaždic keramických rovné</t>
  </si>
  <si>
    <t>-1754521229</t>
  </si>
  <si>
    <t>100</t>
  </si>
  <si>
    <t>771591221</t>
  </si>
  <si>
    <t>Izolace podlahy pod dlažbu fólií v pásech celoplošně lepená</t>
  </si>
  <si>
    <t>-1498274454</t>
  </si>
  <si>
    <t>101</t>
  </si>
  <si>
    <t>771591241</t>
  </si>
  <si>
    <t>Izolace, separace, odvodnění ve spojení s dlažbou kontaktní izolace z přířezů vnitřní kout</t>
  </si>
  <si>
    <t>-277013869</t>
  </si>
  <si>
    <t>2*(2,93+6,3+1,1)"M1.10"</t>
  </si>
  <si>
    <t>102</t>
  </si>
  <si>
    <t>998771201</t>
  </si>
  <si>
    <t>Přesun hmot pro podlahy z dlaždic stanovený procentní sazbou (%) z ceny vodorovná dopravní vzdálenost do 50 m v objektech výšky do 6 m</t>
  </si>
  <si>
    <t>732246289</t>
  </si>
  <si>
    <t>781</t>
  </si>
  <si>
    <t>Dokončovací práce - obklady</t>
  </si>
  <si>
    <t>103</t>
  </si>
  <si>
    <t>781474194</t>
  </si>
  <si>
    <t>Montáž obkladů vnitřních stěn - Příplatek k cenám za vyrovnání nerovného povrchu</t>
  </si>
  <si>
    <t>-999891605</t>
  </si>
  <si>
    <t>2,1*2*(1,3+0,9)-0,7*1,97"M1.03"</t>
  </si>
  <si>
    <t>2,1*2*(1,3+1)-0,7*1,97"M1.04"</t>
  </si>
  <si>
    <t>2,1*2*(1,3+1,935)-0,7*1,97"M1.05"</t>
  </si>
  <si>
    <t>2,1*2*(3,48+2)+0,5*(1,37+0,2*2)-(0,9*1,97+1,37*0,2)"M1.06"</t>
  </si>
  <si>
    <t>2,1*2*(2,36+6,1+1,1)+0,15*(2,1+1,1)+0,5*(1,37+0,2*2)-(0,8*1,97+1,37*0,2)"M1.08"</t>
  </si>
  <si>
    <t>2,1*2*(2,93+6,3+1,1)+0,15*(2,1+1,1)+0,45*(1,45+0,6*2)*2-(0,8*1,97+0,9*1,97+1,45*0,6)"M1.10"</t>
  </si>
  <si>
    <t>2,1*2*(2,135+6,3+0,5)-0,8*1,97"M1.11"</t>
  </si>
  <si>
    <t>2,1*2*(2,95+6,3)+0,45*(1,37+0,2*2)-(0,9*1,97+1,37*0,2)"M1.13</t>
  </si>
  <si>
    <t>104</t>
  </si>
  <si>
    <t>781131221</t>
  </si>
  <si>
    <t>Izolace stěny pod obklad izolace fólií v pásech celoplošně lepená</t>
  </si>
  <si>
    <t>2040536495</t>
  </si>
  <si>
    <t>izolace stěn u sprch.koutů</t>
  </si>
  <si>
    <t>2,1*(1,1*2+1)"M1.08 a M1.10"</t>
  </si>
  <si>
    <t>105</t>
  </si>
  <si>
    <t>781131241</t>
  </si>
  <si>
    <t>Izolace stěny pod obklad izolace těsnícími izolačními pásy vnitřní kout</t>
  </si>
  <si>
    <t>1085527349</t>
  </si>
  <si>
    <t>2,1*2*2"M1.08 a M1.10"</t>
  </si>
  <si>
    <t>106</t>
  </si>
  <si>
    <t>781121011</t>
  </si>
  <si>
    <t>Příprava podkladu před provedením obkladu nátěr penetrační na stěnu</t>
  </si>
  <si>
    <t>811523021</t>
  </si>
  <si>
    <t>107</t>
  </si>
  <si>
    <t>781474154</t>
  </si>
  <si>
    <t>Montáž obkladů vnitřních stěn z dlaždic keramických lepených flexibilním lepidlem velkoformátových hladkých přes 4 do 6 ks/m2</t>
  </si>
  <si>
    <t>-1815073156</t>
  </si>
  <si>
    <t>-(1*1,2*3+3,7*1+3,6*1)"vsazená zrcadla - lepená na omítku - M1.02,M1.08,M1.10"</t>
  </si>
  <si>
    <t>108</t>
  </si>
  <si>
    <t>59761001</t>
  </si>
  <si>
    <t xml:space="preserve">obklad velkoformátový keramický hladký přes 4 do 6ks/m2  (cena bude upřesněna po výběru investora)</t>
  </si>
  <si>
    <t>71290838</t>
  </si>
  <si>
    <t>194,554*1,08 'Přepočtené koeficientem množství</t>
  </si>
  <si>
    <t>109</t>
  </si>
  <si>
    <t>781477114</t>
  </si>
  <si>
    <t>Montáž obkladů vnitřních stěn z dlaždic keramických Příplatek k cenám za barevný spárovací tmel - přípl za barevnost I.</t>
  </si>
  <si>
    <t>-726743791</t>
  </si>
  <si>
    <t>110</t>
  </si>
  <si>
    <t>781491012</t>
  </si>
  <si>
    <t>Montáž zrcadel lepených silikonovým tmelem na podkladní omítku, plochy přes 1 m2</t>
  </si>
  <si>
    <t>-1016047414</t>
  </si>
  <si>
    <t>1*1,2"vsazená zrcadla - lepená na omítku - M1.02"</t>
  </si>
  <si>
    <t>1*1,2+3,7*1"vsazená zrcadla - lepená na omítku - M1.08"</t>
  </si>
  <si>
    <t>1*1,2+3,6*1"vsazená zrcadla - lepená na omítku - M1.10"</t>
  </si>
  <si>
    <t>111</t>
  </si>
  <si>
    <t>63465126</t>
  </si>
  <si>
    <t>zrcadlo nemontované čiré tl 5mm max. rozměr 3210x2250mm</t>
  </si>
  <si>
    <t>1521063659</t>
  </si>
  <si>
    <t>112</t>
  </si>
  <si>
    <t>781494111</t>
  </si>
  <si>
    <t>Obklad - dokončující práce profily ukončovací lepené flexibilním lepidlem rohové</t>
  </si>
  <si>
    <t>-771088691</t>
  </si>
  <si>
    <t>vně svislé rohy + ukončení u zárubní + rohovníky u oken apod.</t>
  </si>
  <si>
    <t>0,7+1,97*2"M1.03"</t>
  </si>
  <si>
    <t>0,7+1,97*2"M1.04"</t>
  </si>
  <si>
    <t>0,7+1,97*2"M1.05"</t>
  </si>
  <si>
    <t>(1,37+0,6*2)+(0,9+1,97*2)"M1.06"</t>
  </si>
  <si>
    <t>2,1*2+(0,8+1,97*2)+(1,37+0,2*2)"M1.08"</t>
  </si>
  <si>
    <t>2,1*7+(0,9+1,97*2)+(1,45+0,6*2)*2"M1.10"</t>
  </si>
  <si>
    <t>2,1*4+(0,8+1,97*2)"M1.11"</t>
  </si>
  <si>
    <t>(1,37+0,2*2)+(0,9+1,97*2)"M1.13"</t>
  </si>
  <si>
    <t>113</t>
  </si>
  <si>
    <t>59054122</t>
  </si>
  <si>
    <t>profil ukončovací pro vnější hrany obkladů hliník matně eloxovaný 8x2500mm</t>
  </si>
  <si>
    <t>583498761</t>
  </si>
  <si>
    <t>76,63*1,1 'Přepočtené koeficientem množství</t>
  </si>
  <si>
    <t>114</t>
  </si>
  <si>
    <t>998781201</t>
  </si>
  <si>
    <t>Přesun hmot pro obklady keramické stanovený procentní sazbou (%) z ceny vodorovná dopravní vzdálenost do 50 m v objektech výšky do 6 m</t>
  </si>
  <si>
    <t>-143865401</t>
  </si>
  <si>
    <t>784</t>
  </si>
  <si>
    <t>Dokončovací práce - malby a tapety</t>
  </si>
  <si>
    <t>115</t>
  </si>
  <si>
    <t>784181121</t>
  </si>
  <si>
    <t>Penetrace podkladu jednonásobná hloubková v místnostech výšky do 3,80 m</t>
  </si>
  <si>
    <t>1365458824</t>
  </si>
  <si>
    <t>487,678"VPC omítka štuková stěn"</t>
  </si>
  <si>
    <t>72,449"nadpraží, ostění"</t>
  </si>
  <si>
    <t>116</t>
  </si>
  <si>
    <t>784191003</t>
  </si>
  <si>
    <t>Čištění vnitřních ploch hrubý úklid po provedení malířských prací omytím oken dvojitých nebo zdvojených</t>
  </si>
  <si>
    <t>-1523277088</t>
  </si>
  <si>
    <t>(1,37*2,25*16+1,45*1,45*2+0,9*2,9+0,9*2,1)*2"oboustranně"</t>
  </si>
  <si>
    <t>117</t>
  </si>
  <si>
    <t>784191005</t>
  </si>
  <si>
    <t>Čištění vnitřních ploch hrubý úklid po provedení malířských prací omytím dveří nebo vrat</t>
  </si>
  <si>
    <t>661934482</t>
  </si>
  <si>
    <t>118</t>
  </si>
  <si>
    <t>784221101</t>
  </si>
  <si>
    <t>Malby z malířských směsí otěruvzdorných za sucha dvojnásobné, bílé za sucha otěruvzdorné dobře v místnostech výšky do 3,80 m</t>
  </si>
  <si>
    <t>-595632769</t>
  </si>
  <si>
    <t>537,301"VPC omítka štuková stěn"</t>
  </si>
  <si>
    <t>179,086-2,1*((0,9+1,3)+(1+1,3)+(1,95+1,3)+3,48+6,1+6,3)"SdK příčky s odečtem obkladu"</t>
  </si>
  <si>
    <t>92,5"SdK podhled - rovný"</t>
  </si>
  <si>
    <t>119</t>
  </si>
  <si>
    <t>784221153</t>
  </si>
  <si>
    <t>Malby z malířských směsí otěruvzdorných za sucha Příplatek k cenám dvojnásobných maleb na tónovacích automatech, v odstínu středně sytém</t>
  </si>
  <si>
    <t>1372541136</t>
  </si>
  <si>
    <t>OST</t>
  </si>
  <si>
    <t>Ostatní</t>
  </si>
  <si>
    <t>120</t>
  </si>
  <si>
    <t>OST1</t>
  </si>
  <si>
    <t xml:space="preserve">požární a bezpečnostní značení vč. značení únikových cest (tabulky) - </t>
  </si>
  <si>
    <t>63698689</t>
  </si>
  <si>
    <t>zpráva PBŘ - strana 9</t>
  </si>
  <si>
    <t>121</t>
  </si>
  <si>
    <t>R O 9001.3</t>
  </si>
  <si>
    <t>hasící přístroj práškový PS6-H-ABC HS 34A,183B</t>
  </si>
  <si>
    <t>378323491</t>
  </si>
  <si>
    <t>zpráva PBŘ - strana 8</t>
  </si>
  <si>
    <t>122</t>
  </si>
  <si>
    <t>R O 9002</t>
  </si>
  <si>
    <t>Montáž - osazení hasícího přístroje</t>
  </si>
  <si>
    <t>-245223826</t>
  </si>
  <si>
    <t>123</t>
  </si>
  <si>
    <t>R O 9003</t>
  </si>
  <si>
    <t>Zpracování zprávy o kontrole HP</t>
  </si>
  <si>
    <t>240554473</t>
  </si>
  <si>
    <t>124</t>
  </si>
  <si>
    <t>R O 9004</t>
  </si>
  <si>
    <t>Doprava</t>
  </si>
  <si>
    <t>km</t>
  </si>
  <si>
    <t>-15815932</t>
  </si>
  <si>
    <t>03 - Venkovní objekty</t>
  </si>
  <si>
    <t xml:space="preserve">    1 - Zemní práce</t>
  </si>
  <si>
    <t xml:space="preserve">    2 - Zakládání</t>
  </si>
  <si>
    <t xml:space="preserve">    4 - Vodorovné konstrukce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</si>
  <si>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</si>
  <si>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</si>
  <si>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</si>
  <si>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682566585</t>
  </si>
  <si>
    <t>Výkres č. 21715_SP-01.1.301 - Půdorys 1.NP - Nový stav</t>
  </si>
  <si>
    <t>rampa u hlavního vstupu</t>
  </si>
  <si>
    <t>3,4*1,7+2,6*1,7</t>
  </si>
  <si>
    <t xml:space="preserve">schodiště u nového  vstupu do chodby M1.15</t>
  </si>
  <si>
    <t>3,6*1,6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</si>
  <si>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</si>
  <si>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</si>
  <si>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-360697112</t>
  </si>
  <si>
    <t>0,3*0,6*(3,4+4,1+1,7+1,6)</t>
  </si>
  <si>
    <t>0,3*0,6*(1,6+3,4+0,1+2,2)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</si>
  <si>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</si>
  <si>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</si>
  <si>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-1776463659</t>
  </si>
  <si>
    <t>162701105</t>
  </si>
  <si>
    <t>Vodorovné přemístění do 10000 m výkopku/sypaniny z horniny tř. 1 až 4</t>
  </si>
  <si>
    <t>-1962749375</t>
  </si>
  <si>
    <t>167101101</t>
  </si>
  <si>
    <t>Nakládání, skládání a překládání neulehlého výkopku nebo sypaniny nakládání, množství do 100 m3, z hornin tř. 1 až 4</t>
  </si>
  <si>
    <t>1915649837</t>
  </si>
  <si>
    <t>171201201</t>
  </si>
  <si>
    <t>Uložení sypaniny na skládky</t>
  </si>
  <si>
    <t>-214846032</t>
  </si>
  <si>
    <t>171201211</t>
  </si>
  <si>
    <t>Uložení sypaniny poplatek za uložení sypaniny na skládce (skládkovné)</t>
  </si>
  <si>
    <t>-1541311836</t>
  </si>
  <si>
    <t>3,258*1,8</t>
  </si>
  <si>
    <t>Zakládání</t>
  </si>
  <si>
    <t>274311126</t>
  </si>
  <si>
    <t>Základové konstrukce z betonu prostého pasy, prahy, věnce a ostruhy ve výkopu nebo na hlavách pilot C 20/25</t>
  </si>
  <si>
    <t>1555560781</t>
  </si>
  <si>
    <t>rampa u hlavního vstupu - pasy pod ztrac.bednění</t>
  </si>
  <si>
    <t>0,3*0,6*(3,4+4,1+1,7+1,6)*1,1</t>
  </si>
  <si>
    <t xml:space="preserve">schodiště u nového  vstupu do chodby M1.15 - pasy pod ztrac.bednění</t>
  </si>
  <si>
    <t>0,3*0,6*(1,6+3,4+0,1+2,2)*1,1</t>
  </si>
  <si>
    <t>311113222</t>
  </si>
  <si>
    <t>Nadzákladové zdi z tvárnic ztraceného bednění štípaných, včetně výplně z betonu třídy C 16/20 barevných, tloušťky zdiva 200 mm</t>
  </si>
  <si>
    <t>1517774349</t>
  </si>
  <si>
    <t>(0,2+0,72)/2*(3,4+4,2+1,7+2,6)</t>
  </si>
  <si>
    <t xml:space="preserve">schodiště u nového  vstupu do chodby M1.15 - podklad pod tvarovky</t>
  </si>
  <si>
    <t>(0,2+1,32)/2*(1,6+3,6+0,1+2,2)</t>
  </si>
  <si>
    <t>Vodorovné konstrukce</t>
  </si>
  <si>
    <t>430321616</t>
  </si>
  <si>
    <t>Schodišťové konstrukce a rampy z betonu železového (bez výztuže) stupně, schodnice, ramena, podesty s nosníky tř. C 30/37</t>
  </si>
  <si>
    <t>2045670131</t>
  </si>
  <si>
    <t>0,25*1,3*(3,4+4,3)</t>
  </si>
  <si>
    <t xml:space="preserve">schodiště u nového  vstupu do chodby M1.15 - podklad pod schodišťové tvarovky</t>
  </si>
  <si>
    <t>0,2*1,2*(1,6+2)</t>
  </si>
  <si>
    <t>430329001</t>
  </si>
  <si>
    <t>Zdrsnění finálního betonového povrchu plochy rampy (např. koštětem)</t>
  </si>
  <si>
    <t>1214925147</t>
  </si>
  <si>
    <t>1,3*(2,6+3,4)</t>
  </si>
  <si>
    <t>430361821</t>
  </si>
  <si>
    <t>Výztuž schodišťových konstrukcí a ramp stupňů, schodnic, ramen, podest s nosníky z betonářské oceli 10 505 (R) nebo BSt 500</t>
  </si>
  <si>
    <t>-799935600</t>
  </si>
  <si>
    <t>3,367*0,08</t>
  </si>
  <si>
    <t>0,269*1,08 'Přepočtené koeficientem množství</t>
  </si>
  <si>
    <t>431351121</t>
  </si>
  <si>
    <t>Zřízení bednění podest schodišť a ramp přímočarých v do 4 m</t>
  </si>
  <si>
    <t>-1093647877</t>
  </si>
  <si>
    <t>7*1,2*0,16</t>
  </si>
  <si>
    <t>1,2*(3,4+1,7)"ztracené bednění"</t>
  </si>
  <si>
    <t>431351122</t>
  </si>
  <si>
    <t>Odstranění bednění podest schodišť a ramp přímočarých v do 4 m</t>
  </si>
  <si>
    <t>911928962</t>
  </si>
  <si>
    <t>434191424</t>
  </si>
  <si>
    <t>Osazení schodišťových stupňů z betonových tvarovek uložených na bet schody (na připravený podklad)</t>
  </si>
  <si>
    <t>1850923576</t>
  </si>
  <si>
    <t>7*1,2</t>
  </si>
  <si>
    <t>592283199</t>
  </si>
  <si>
    <t>prefabrikáty pro komunální stavby a pro terénní úpravu ostatní betonové a železobetonové tvarovka betonová schodišťová - barevná_x000d_
(odstín dle výběru investora)</t>
  </si>
  <si>
    <t>815079957</t>
  </si>
  <si>
    <t>8,4/0,3</t>
  </si>
  <si>
    <t>28*1,1 'Přepočtené koeficientem množství</t>
  </si>
  <si>
    <t>997013891R</t>
  </si>
  <si>
    <t>Uvedení okolních ploch do původního stavu</t>
  </si>
  <si>
    <t>-1939311777</t>
  </si>
  <si>
    <t>997013111</t>
  </si>
  <si>
    <t>Vnitrostaveništní doprava suti a vybouraných hmot vodorovně do 50 m svisle s použitím mechanizace pro budovy a haly výšky do 6 m</t>
  </si>
  <si>
    <t>167584895</t>
  </si>
  <si>
    <t>1174508289</t>
  </si>
  <si>
    <t>-1140453212</t>
  </si>
  <si>
    <t>4,15*9 'Přepočtené koeficientem množství</t>
  </si>
  <si>
    <t>-399060306</t>
  </si>
  <si>
    <t>998229112</t>
  </si>
  <si>
    <t>Přesun hmot ruční pro pozemní komunikace s naložením a složením na vzdálenost do 50 m, s krytem dlážděným</t>
  </si>
  <si>
    <t>1355323869</t>
  </si>
  <si>
    <t>767161214_1</t>
  </si>
  <si>
    <t>Výroba, dod a montáž trubkového zábradlí s tyčovou výplní vč. povrchové úpravy (žár.zinkování)_x000d_
- rámy z trubek 50x50x3 - s jedním madlem</t>
  </si>
  <si>
    <t>1596315136</t>
  </si>
  <si>
    <t>3,6+1,4+2,2+0,2</t>
  </si>
  <si>
    <t>767161214_2</t>
  </si>
  <si>
    <t>Výroba, dod a montáž trubkového zábradlí s tyčovou výplní vč. povrchové úpravy (žár.zinkování)_x000d_
- rámy z trubek 50x50x3 vč. dvoutrubkového madla (1x vodící + 1x standart)</t>
  </si>
  <si>
    <t>1284673514</t>
  </si>
  <si>
    <t>3,4+4,3+1,7+2,6</t>
  </si>
  <si>
    <t>998767203</t>
  </si>
  <si>
    <t>Přesun hmot pro zámečnické konstrukce stanovený procentní sazbou z ceny vodorovná dopravní vzdálenost do 50 m v objektech výšky přes 12 do 24 m</t>
  </si>
  <si>
    <t>884498792</t>
  </si>
  <si>
    <t>04 - Profesní část - ZTI, topení, VZT, elektro</t>
  </si>
  <si>
    <t xml:space="preserve">    721 - Vnitřní kanalizace</t>
  </si>
  <si>
    <t xml:space="preserve">    722 - Zdravotechnika - vnitřní vodovod</t>
  </si>
  <si>
    <t xml:space="preserve">    731-735 - Ústřední vytápění </t>
  </si>
  <si>
    <t xml:space="preserve">    733 - Ústřední vytápění - rozvodné potrubí</t>
  </si>
  <si>
    <t xml:space="preserve">    734 - Ústřední vytápění - armatury</t>
  </si>
  <si>
    <t>M - Práce a dodávky M</t>
  </si>
  <si>
    <t xml:space="preserve">    21-M - Elektromontáže</t>
  </si>
  <si>
    <t xml:space="preserve">    24-M - Montáže vzduchotechnických zařízení</t>
  </si>
  <si>
    <t>000 - Vnitřní vybavenost</t>
  </si>
  <si>
    <t xml:space="preserve">    D2 - Umývárna+wc dětí - M1.02 </t>
  </si>
  <si>
    <t>-1827345064</t>
  </si>
  <si>
    <t>Výkres č. ZT 01 - Půdorys 1.NP - KANALIZACE - NOVÝ STAV</t>
  </si>
  <si>
    <t>výkop pod desku</t>
  </si>
  <si>
    <t>0,4*0,4*((6,1+3,48+2,36)+(5+2,135)+(2,95+2,1))</t>
  </si>
  <si>
    <t>-1330893764</t>
  </si>
  <si>
    <t>-749124119</t>
  </si>
  <si>
    <t>-621416438</t>
  </si>
  <si>
    <t>-1960417424</t>
  </si>
  <si>
    <t>-539680420</t>
  </si>
  <si>
    <t>3,86*1,8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</si>
  <si>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</si>
  <si>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</si>
  <si>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-2073117089</t>
  </si>
  <si>
    <t>obsyp ležaté pod deskou</t>
  </si>
  <si>
    <t>58337303</t>
  </si>
  <si>
    <t>štěrkopísek frakce 0/8</t>
  </si>
  <si>
    <t>2131245665</t>
  </si>
  <si>
    <t>3,86*2</t>
  </si>
  <si>
    <t>278231111</t>
  </si>
  <si>
    <t>Podezdívka (základ) cihelná pod ventilátory, čerpadla, ohřívače, motorová zařízení, odstředivky, ždímačky, pračky apod. z jakéhokoliv druhu cihel a malty, s hladkou cementovou omítkou stěn, s potěrem, s vynecháním otvorů pro kotevní železa půdorysné plochy podezdívky do 2 m2</t>
  </si>
  <si>
    <t>1206333295</t>
  </si>
  <si>
    <t>podezdívka pod sprchové vaničky</t>
  </si>
  <si>
    <t>0,1*1,2*0,9*1</t>
  </si>
  <si>
    <t>0,4*0,9*0,9*2"sprchové vaničky pro děti"</t>
  </si>
  <si>
    <t>965049112</t>
  </si>
  <si>
    <t>Bourání mazanin Příplatek k cenám za bourání mazanin betonových se svařovanou sítí, tl. přes 100 mm</t>
  </si>
  <si>
    <t>1633553749</t>
  </si>
  <si>
    <t>bourání základové desky pro provedení ležaté kanalizace</t>
  </si>
  <si>
    <t>vybourání desky pro provedení ležaté kanalizace pod deskou</t>
  </si>
  <si>
    <t>0,2*0,4*((6,1+3,48+2,36)+(5+2,135)+(2,95+2,1))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</si>
  <si>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</si>
  <si>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</si>
  <si>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-73516946</t>
  </si>
  <si>
    <t>977312114</t>
  </si>
  <si>
    <t>Řezání stávajících betonových mazanin s vyztužením hloubky přes 150 do 200 mm</t>
  </si>
  <si>
    <t>415023422</t>
  </si>
  <si>
    <t>pro vybourání desky základové pro provedení ležaté kanalizace pod deskou</t>
  </si>
  <si>
    <t>2*((6,1+3,48+2,36)+(5+2,135)+(2,95+2,1))</t>
  </si>
  <si>
    <t>Vnitřní kanalizace</t>
  </si>
  <si>
    <t>721171907</t>
  </si>
  <si>
    <t>Opravy odpadního potrubí plastového vsazení odbočky do potrubí DN 160 - napojení na stáv. rozvody</t>
  </si>
  <si>
    <t>-1712828800</t>
  </si>
  <si>
    <t>721173401</t>
  </si>
  <si>
    <t>Potrubí z plastových trub PVC SN4 svodné (ležaté) DN 110</t>
  </si>
  <si>
    <t>-453498315</t>
  </si>
  <si>
    <t>6,1+2,36+0,15+3,48</t>
  </si>
  <si>
    <t>2,9</t>
  </si>
  <si>
    <t>2,135+4,92</t>
  </si>
  <si>
    <t>721173722</t>
  </si>
  <si>
    <t>Potrubí z plastových trub polyetylenové svařované připojovací DN 40</t>
  </si>
  <si>
    <t>-586880317</t>
  </si>
  <si>
    <t>Poznámka k položce:_x000d_
Potrubí včetně tvarovek. Bez zednických výpomocí.</t>
  </si>
  <si>
    <t>7*0,5+2</t>
  </si>
  <si>
    <t>1+4</t>
  </si>
  <si>
    <t>0,5</t>
  </si>
  <si>
    <t>0,5*3+2</t>
  </si>
  <si>
    <t>721173723</t>
  </si>
  <si>
    <t>Potrubí z plastových trub polyetylenové svařované připojovací DN 50</t>
  </si>
  <si>
    <t>1225448911</t>
  </si>
  <si>
    <t>3+0,5</t>
  </si>
  <si>
    <t>1,5+1</t>
  </si>
  <si>
    <t>1,5*2</t>
  </si>
  <si>
    <t>721173724</t>
  </si>
  <si>
    <t>Potrubí z plastových trub polyetylenové svařované připojovací DN 70</t>
  </si>
  <si>
    <t>-365505631</t>
  </si>
  <si>
    <t>1+0,5</t>
  </si>
  <si>
    <t>721173726</t>
  </si>
  <si>
    <t>Potrubí z plastových trub polyetylenové svařované připojovací DN 100</t>
  </si>
  <si>
    <t>868328570</t>
  </si>
  <si>
    <t>0,5*7</t>
  </si>
  <si>
    <t>0,5*5</t>
  </si>
  <si>
    <t>721211422</t>
  </si>
  <si>
    <t>Podlahové vpusti se svislým odtokem DN 50/75/110 mřížka nerez 138x138</t>
  </si>
  <si>
    <t>-1407670083</t>
  </si>
  <si>
    <t>721290111</t>
  </si>
  <si>
    <t>Zkouška těsnosti kanalizace v objektech vodou do DN 125</t>
  </si>
  <si>
    <t>-660792026</t>
  </si>
  <si>
    <t>22,045+14,5+9+6,5+6+1</t>
  </si>
  <si>
    <t>Hadice pro odvod kondenzátu</t>
  </si>
  <si>
    <t>-1699272374</t>
  </si>
  <si>
    <t>721 01ZP</t>
  </si>
  <si>
    <t>Zednické přípomoce - provedení prostupů a rýh, vyplnění a začištění</t>
  </si>
  <si>
    <t>1593512333</t>
  </si>
  <si>
    <t>998721201</t>
  </si>
  <si>
    <t>Přesun hmot pro vnitřní kanalizace stanovený procentní sazbou (%) z ceny vodorovná dopravní vzdálenost do 50 m v objektech výšky do 6 m</t>
  </si>
  <si>
    <t>574925592</t>
  </si>
  <si>
    <t>Zdravotechnika - vnitřní vodovod</t>
  </si>
  <si>
    <t>722174002</t>
  </si>
  <si>
    <t>Potrubí z plastových trubek z polypropylenu (PPR) svařovaných polyfuzně PN 16 (SDR 7,4) D 20 x 2,8 vč. záslepek,kolen,redukcí,objímek,T-kusů apod.</t>
  </si>
  <si>
    <t>813141203</t>
  </si>
  <si>
    <t>Poznámka k položce:_x000d_
Potrubí včetně tvarovek a zednických výpomocí.; Včetně pomocného lešení o výšce podlahy do 1900 mm a pro zatížení do 1,5 kPa.</t>
  </si>
  <si>
    <t>Výkres č. ZT 02 - Půdorys 1.NP - VODOVOD - NOVÝ STAV</t>
  </si>
  <si>
    <t>0,5*6+0,5*5*2+0,5*6+1,8+2,3*2</t>
  </si>
  <si>
    <t>0,5+5*2</t>
  </si>
  <si>
    <t>0,5*2+0,5*10*2+2,4</t>
  </si>
  <si>
    <t>0,5*1+0,5*3*2+(1,8+2,95+2,4)*2</t>
  </si>
  <si>
    <t>722174003</t>
  </si>
  <si>
    <t>Potrubí z plastových trubek z polypropylenu (PPR) svařovaných polyfuzně PN 16 (SDR 7,4) D 25 x 3,5 vč. záslepek,kolen,redukcí,objímek,T-kusů apod.</t>
  </si>
  <si>
    <t>-1860729355</t>
  </si>
  <si>
    <t>4*2+2,4*2+3,4*2+1,2*2</t>
  </si>
  <si>
    <t>2,135*2+6,3*2</t>
  </si>
  <si>
    <t>7*2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</si>
  <si>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</si>
  <si>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</si>
  <si>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2140147445</t>
  </si>
  <si>
    <t>46,95*1,1 'Přepočtené koeficientem množství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</si>
  <si>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</si>
  <si>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</si>
  <si>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1840681317</t>
  </si>
  <si>
    <t>52,87*1,1 'Přepočtené koeficientem množství</t>
  </si>
  <si>
    <t>722190401</t>
  </si>
  <si>
    <t>Zřízení přípojek na potrubí vyvedení a upevnění výpustek do DN 25</t>
  </si>
  <si>
    <t>1127474915</t>
  </si>
  <si>
    <t>2*2</t>
  </si>
  <si>
    <t>722219111</t>
  </si>
  <si>
    <t>Montáž armatur vodovodních do DN 40 ostatní typ - směšovací ventil pro centrální předmíchání vody</t>
  </si>
  <si>
    <t>-1855624673</t>
  </si>
  <si>
    <t>D.2.01 Technická zpráva a specifikace</t>
  </si>
  <si>
    <t>55128890</t>
  </si>
  <si>
    <t xml:space="preserve">skupinový termostatický směšovací ventil pro centrální předmíchání vody, vstup/výstup 3/4", průtok 55 l/min </t>
  </si>
  <si>
    <t>705941106</t>
  </si>
  <si>
    <t xml:space="preserve">Poznámka k položce:_x000d_
•směšovací ventily jednoduché konstrukce_x000d_
•doporučené nastavení teploty 30 - 42°C_x000d_
•ochrana proti opaření_x000d_
•odolnost proti vodnímu kameni_x000d_
•pochromované tělo z dělového bronzu_x000d_
•integrovaná filtrační sítka a zpětné klapky_x000d_
</t>
  </si>
  <si>
    <t>722220111</t>
  </si>
  <si>
    <t>Armatury s jedním závitem nástěnky pro výtokový ventil G 1/2</t>
  </si>
  <si>
    <t>1975030903</t>
  </si>
  <si>
    <t>722220122</t>
  </si>
  <si>
    <t>Armatury s jedním závitem nástěnky pro baterii G 3/4</t>
  </si>
  <si>
    <t>pár</t>
  </si>
  <si>
    <t>-1675200872</t>
  </si>
  <si>
    <t>722232012</t>
  </si>
  <si>
    <t>Armatury se dvěma závity kulové kohouty PN 16 do 120°C podomítkové vnitřní závit G 3/4</t>
  </si>
  <si>
    <t>1090713357</t>
  </si>
  <si>
    <t>722232061</t>
  </si>
  <si>
    <t>Armatury se dvěma závity kulové kohouty PN 42 do 185 °C přímé vnitřní závit s vypouštěním G 1/2</t>
  </si>
  <si>
    <t>2021934103</t>
  </si>
  <si>
    <t>722280107R00</t>
  </si>
  <si>
    <t>Tlakové zkoušky vodovodního potrubí přes DN 32 do DN 40</t>
  </si>
  <si>
    <t>819317411</t>
  </si>
  <si>
    <t>59,1+52,87</t>
  </si>
  <si>
    <t>722290234</t>
  </si>
  <si>
    <t>Zkoušky, proplach a desinfekce vodovodního potrubí proplach a desinfekce vodovodního potrubí do DN 80</t>
  </si>
  <si>
    <t>-1036404548</t>
  </si>
  <si>
    <t>722 01ZP</t>
  </si>
  <si>
    <t>-782918104</t>
  </si>
  <si>
    <t>998722201R00</t>
  </si>
  <si>
    <t>Přesun hmot pro vnitřní vodovod v objektech výšky do 6 m</t>
  </si>
  <si>
    <t>-1120743265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</si>
  <si>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</si>
  <si>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</si>
  <si>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683090374</t>
  </si>
  <si>
    <t>Výkres č. ÚT 01 - Půdorys 1.NP - Vytápění - NOVÝ STAV</t>
  </si>
  <si>
    <t>(1*16*2+1,3+2)*1,1</t>
  </si>
  <si>
    <t>28377106</t>
  </si>
  <si>
    <t>izolace tepelná potrubí z pěnového polyetylenu 18 x 20 mm</t>
  </si>
  <si>
    <t>-138673270</t>
  </si>
  <si>
    <t>38,83*1,1 'Přepočtené koeficientem množství</t>
  </si>
  <si>
    <t>-1575642652</t>
  </si>
  <si>
    <t>725111132</t>
  </si>
  <si>
    <t>Zařízení záchodů splachovače nádržkové plastové nízkopoložené nebo vysokopoložené - k dětským klozetům</t>
  </si>
  <si>
    <t>1541192154</t>
  </si>
  <si>
    <t>725112015</t>
  </si>
  <si>
    <t>Zařízení záchodů klozety keramické standardní samostatně stojící dětské s hlubokým splachováním odpad svislý vč. prodloužení,kulového kouhoutu,připojov.manžety,sedatka duraplast.antibakt. a ostatního přísl.</t>
  </si>
  <si>
    <t>1159377406</t>
  </si>
  <si>
    <t>5+5"dětské klozety"</t>
  </si>
  <si>
    <t>725112182</t>
  </si>
  <si>
    <t>Kombi klozet s úspornou armaturou odpad svislý vč. prodloužení,kulového kouhoutu,připojov.manžey,sedatka duraplast.antibakt. a ostatního přísl.</t>
  </si>
  <si>
    <t>792512975</t>
  </si>
  <si>
    <t>725211615.1</t>
  </si>
  <si>
    <t>Umyvadla keramická bílá bez výtokových armatur připevněná na stěnu šrouby s krytem na sifon (polosloupem) 500 mm - dětská - vč. manžet těsnících,prodloužení,kulov.kohoutů,odpadního ventilu,zápach.uzávěrky,sloupu a ostat.přísl.</t>
  </si>
  <si>
    <t>1095560901</t>
  </si>
  <si>
    <t>725211616</t>
  </si>
  <si>
    <t>Umyvadla keramická bílá bez výtokových armatur připevněná na stěnu šrouby s krytem na sifon (polosloupem) 550 mm vč. manžet těsnících,prodloužení,kulov.kohoutů,odpadního ventilu,zápach.uzávěrky,sloupu a ostat.přísl.</t>
  </si>
  <si>
    <t>703664210</t>
  </si>
  <si>
    <t>725241213</t>
  </si>
  <si>
    <t>Vanička sprchová z litého polymermramoru čtvercová 900x900 mm vč.trubky,kolena,zápachové uzávěry a ostat.přísl.</t>
  </si>
  <si>
    <t>-2112178728</t>
  </si>
  <si>
    <t>725241218</t>
  </si>
  <si>
    <t>Sprchové vaničky z litého polymermramoru obdélníkové 1200x900 mm</t>
  </si>
  <si>
    <t>14922558</t>
  </si>
  <si>
    <t>725244313</t>
  </si>
  <si>
    <t>Sprchové dveře a zástěny zástěny sprchové do niky rámové se skleněnou výplní tl. 4 a 5 mm dveře posuvné jednodílné, na vaničku šířky 1200 mm</t>
  </si>
  <si>
    <t>-885946403</t>
  </si>
  <si>
    <t>725331111</t>
  </si>
  <si>
    <t>Výlevky bez výtokových armatur a splachovací nádrže keramické se sklopnou plastovou mřížkou 425 mm</t>
  </si>
  <si>
    <t>-1423100961</t>
  </si>
  <si>
    <t>725821316</t>
  </si>
  <si>
    <t>Baterie dřezové nástěnné pákové s otáčivým plochým ústím a délkou ramínka 300 mm</t>
  </si>
  <si>
    <t>-1970962807</t>
  </si>
  <si>
    <t>725822612</t>
  </si>
  <si>
    <t>Baterie umyvadlové stojánkové pákové s výpustí</t>
  </si>
  <si>
    <t>-516996028</t>
  </si>
  <si>
    <t>1"vodovodní potrubí"</t>
  </si>
  <si>
    <t>725822660</t>
  </si>
  <si>
    <t>Nástěnný tlačný ventil umyvadlový 3l/min, 15 sec.Nástěnný tlačný ventil umyvadlový 3l/min, 15 sec.</t>
  </si>
  <si>
    <t>-1416269478</t>
  </si>
  <si>
    <t>10"dětská umyvadla"</t>
  </si>
  <si>
    <t>3"umyvadla - 2x koupelna dětí a 1x sociálka pro personál"</t>
  </si>
  <si>
    <t>2"umyvadla ve třídách"</t>
  </si>
  <si>
    <t>1"umyvadlo v přípravně jídel"</t>
  </si>
  <si>
    <t>725841354</t>
  </si>
  <si>
    <t>Baterie sprchové automatické s termostatickým ventilem a sprchovou růžicí</t>
  </si>
  <si>
    <t>-55241462</t>
  </si>
  <si>
    <t>1"sprcha personál"</t>
  </si>
  <si>
    <t>2"sprchy pro děti"</t>
  </si>
  <si>
    <t>725291511</t>
  </si>
  <si>
    <t>Doplňky zařízení koupelen a záchodů plastové dávkovač tekutého mýdla na 350 ml</t>
  </si>
  <si>
    <t>1600824904</t>
  </si>
  <si>
    <t>1"přípravna jídel"</t>
  </si>
  <si>
    <t>1"sociálky personál"</t>
  </si>
  <si>
    <t>2"sociálky děti u umyvadel"</t>
  </si>
  <si>
    <t>2"u umuvyvadel ve třídách"</t>
  </si>
  <si>
    <t>725291621</t>
  </si>
  <si>
    <t>Doplňky zařízení koupelen a záchodů nerezové zásobník toaletních papírů d=300 mm</t>
  </si>
  <si>
    <t>51005136</t>
  </si>
  <si>
    <t>2"sociálka děti"</t>
  </si>
  <si>
    <t>725291631</t>
  </si>
  <si>
    <t>Doplňky zařízení koupelen a záchodů nerezové zásobník papírových ručníků</t>
  </si>
  <si>
    <t>-330323973</t>
  </si>
  <si>
    <t>1"příprava jídel"</t>
  </si>
  <si>
    <t>725299001</t>
  </si>
  <si>
    <t>Doplňky do koupelen - dělící zástěna mezi dětské klozety</t>
  </si>
  <si>
    <t>-1104085462</t>
  </si>
  <si>
    <t>998725201</t>
  </si>
  <si>
    <t>Přesun hmot pro zařizovací předměty stanovený procentní sazbou (%) z ceny vodorovná dopravní vzdálenost do 50 m v objektech výšky do 6 m</t>
  </si>
  <si>
    <t>-67048760</t>
  </si>
  <si>
    <t>731-735</t>
  </si>
  <si>
    <t xml:space="preserve">Ústřední vytápění </t>
  </si>
  <si>
    <t>Napuštění topné soustavy, uvedení do provozu, tlakové a těsnící zkoušky, topné zkoušky, vyregulování</t>
  </si>
  <si>
    <t>265192251</t>
  </si>
  <si>
    <t>Doprava,režie</t>
  </si>
  <si>
    <t>-1904440563</t>
  </si>
  <si>
    <t>731-735ZP</t>
  </si>
  <si>
    <t>Zednické přípomoce ke kap. 731-735 - provedení prostupů a rýh, vyplnění a začištění</t>
  </si>
  <si>
    <t>-1623468153</t>
  </si>
  <si>
    <t>Ústřední vytápění - rozvodné potrubí</t>
  </si>
  <si>
    <t>733222102</t>
  </si>
  <si>
    <t>Potrubí z trubek měděných polotvrdých spojovaných měkkým pájením Ø 15/1 vč. fitinek</t>
  </si>
  <si>
    <t>1635699968</t>
  </si>
  <si>
    <t>998733201</t>
  </si>
  <si>
    <t>Přesun hmot pro rozvody potrubí stanovený procentní sazbou z ceny vodorovná dopravní vzdálenost do 50 m v objektech výšky do 6 m</t>
  </si>
  <si>
    <t>-898245293</t>
  </si>
  <si>
    <t>734</t>
  </si>
  <si>
    <t>Ústřední vytápění - armatury</t>
  </si>
  <si>
    <t>734222813</t>
  </si>
  <si>
    <t>Ventily regulační závitové termostatické, s hlavicí ručního ovládání PN 16 do 110°C přímé chromované G 3/4</t>
  </si>
  <si>
    <t>200877107</t>
  </si>
  <si>
    <t>734261333</t>
  </si>
  <si>
    <t>Šroubení topenářské PN 16 do 120°C rohové G 1/2</t>
  </si>
  <si>
    <t>1988579566</t>
  </si>
  <si>
    <t>734261402</t>
  </si>
  <si>
    <t>Šroubení připojovací armatury radiátorů VK PN 10 do 110°C, regulační uzavíratelné rohové G 1/2 x 18</t>
  </si>
  <si>
    <t>-283363329</t>
  </si>
  <si>
    <t>998734201</t>
  </si>
  <si>
    <t>Přesun hmot pro armatury stanovený procentní sazbou (%) z ceny vodorovná dopravní vzdálenost do 50 m v objektech výšky do 6 m</t>
  </si>
  <si>
    <t>-347345270</t>
  </si>
  <si>
    <t>735152259</t>
  </si>
  <si>
    <t>Otopná tělesa panelová VK jednodesková PN 1,0 MPa, T do 110°C s jednou přídavnou přestupní plochou výšky tělesa 500 mm stavební délky / výkonu 1200 mm / 1030 W</t>
  </si>
  <si>
    <t>-1305754558</t>
  </si>
  <si>
    <t>735152459</t>
  </si>
  <si>
    <t>Otopná tělesa panelová VK dvoudesková PN 1,0 MPa, T do 110°C s jednou přídavnou přestupní plochou výšky tělesa 500 mm stavební délky / výkonu 1200 mm / 1340 W</t>
  </si>
  <si>
    <t>-1963787539</t>
  </si>
  <si>
    <t>735152559</t>
  </si>
  <si>
    <t>Otopná tělesa panelová VK dvoudesková PN 1,0 MPa, T do 110°C se dvěma přídavnými přestupními plochami výšky tělesa 500 mm stavební délky / výkonu 1200 mm / 1742 W</t>
  </si>
  <si>
    <t>369652556</t>
  </si>
  <si>
    <t>735152591</t>
  </si>
  <si>
    <t>Otopná tělesa panelová VK dvoudesková PN 1,0 MPa, T do 110°C se dvěma přídavnými přestupními plochami výšky tělesa 900 mm stavební délky / výkonu 400 mm / 925 W</t>
  </si>
  <si>
    <t>506984068</t>
  </si>
  <si>
    <t>735152595</t>
  </si>
  <si>
    <t>Otopná tělesa panelová VK dvoudesková PN 1,0 MPa, T do 110°C se dvěma přídavnými přestupními plochami výšky tělesa 900 mm stavební délky / výkonu 800 mm / 1850 W</t>
  </si>
  <si>
    <t>2108103349</t>
  </si>
  <si>
    <t>998735201</t>
  </si>
  <si>
    <t>Přesun hmot pro otopná tělesa stanovený procentní sazbou (%) z ceny vodorovná dopravní vzdálenost do 50 m v objektech výšky do 6 m</t>
  </si>
  <si>
    <t>-1030627869</t>
  </si>
  <si>
    <t>Práce a dodávky M</t>
  </si>
  <si>
    <t>21-M</t>
  </si>
  <si>
    <t>Elektromontáže</t>
  </si>
  <si>
    <t>210 9001</t>
  </si>
  <si>
    <t>Silnoproudá elektroinstalace (napojení z RE2 v 1.PP, nový rozvaděč RMŠ2 do M1.11, rozvody CYKY uložené v drážkách dle potřeby, vypínače a zásuvky, osvětlení a nouzová svítidla - rozsah dle PD) - vč. revize</t>
  </si>
  <si>
    <t>-1142940046</t>
  </si>
  <si>
    <t>210 9002</t>
  </si>
  <si>
    <t>Slaboproudé rozvody - rozsah dle TZ PD elektro - datový rozvod napojený na stáv. rozvody objektu, elektromagnetické zámky s možností otevření na dálku přes tlačítka v kaceláři a hernách k panikovému kování u dvou vstupů , rozvod a 3x domovní telefon, vstupní video komunikátor 2x</t>
  </si>
  <si>
    <t>1705598955</t>
  </si>
  <si>
    <t>24-M</t>
  </si>
  <si>
    <t>Montáže vzduchotechnických zařízení</t>
  </si>
  <si>
    <t>240 9001</t>
  </si>
  <si>
    <t>Zařízení č.1 - Větrání hygienického zázemí a přípravny - rozsah dle PD - vč. regulace spínaní, protokolu měření průtoku na jednotlivých větvích</t>
  </si>
  <si>
    <t>-760953618</t>
  </si>
  <si>
    <t>24-M_ZP</t>
  </si>
  <si>
    <t>Zednické přípomoce ke kap. 24-M - provedení prostupů a rýh, vyplnění a začištění</t>
  </si>
  <si>
    <t>625309359</t>
  </si>
  <si>
    <t>000</t>
  </si>
  <si>
    <t>Vnitřní vybavenost</t>
  </si>
  <si>
    <t>D2</t>
  </si>
  <si>
    <t xml:space="preserve">Umývárna+wc dětí - M1.02 </t>
  </si>
  <si>
    <t>05 - Gastro vybavení</t>
  </si>
  <si>
    <t xml:space="preserve">    D - DOPR - MTŽ - Doprava a montáž</t>
  </si>
  <si>
    <t xml:space="preserve">    D1 - Vybavení přípravna jídel - M1.04</t>
  </si>
  <si>
    <t>D - DOPR - MTŽ</t>
  </si>
  <si>
    <t>Doprava a montáž</t>
  </si>
  <si>
    <t>D1 - Do</t>
  </si>
  <si>
    <t>-1114270417</t>
  </si>
  <si>
    <t>D1 - MTŽ</t>
  </si>
  <si>
    <t>Přesun a montáž</t>
  </si>
  <si>
    <t>-933829547</t>
  </si>
  <si>
    <t>D1</t>
  </si>
  <si>
    <t>Vybavení přípravna jídel - M1.04</t>
  </si>
  <si>
    <t>Poz01</t>
  </si>
  <si>
    <t>Servírovací vozík</t>
  </si>
  <si>
    <t>1735095780</t>
  </si>
  <si>
    <t>Poz02</t>
  </si>
  <si>
    <t>Pojízdná vodní lázeň pro 3 x GN 1/1 se,sklápěcí boční deskou a hygien.zákrytem</t>
  </si>
  <si>
    <t>-1773778079</t>
  </si>
  <si>
    <t>Poznámka k položce:_x000d_
sklápěcí boční deskou a hygien.zákrytem</t>
  </si>
  <si>
    <t>Poz03</t>
  </si>
  <si>
    <t>stůl nerez 600x600x900mm, dvě police, otevíravá dvířka, zadní lem na pracovní desce</t>
  </si>
  <si>
    <t>284644039</t>
  </si>
  <si>
    <t>Poz04</t>
  </si>
  <si>
    <t>Lednice o objemu 180 l - chladící skříň</t>
  </si>
  <si>
    <t>1901904842</t>
  </si>
  <si>
    <t>Poz05</t>
  </si>
  <si>
    <t>stůl nerez 1850x600x900mm, zásuvkový blok se třemi zásuvkami, dvě police, posuvná dvířka. Zadní a boční lemy na pracovní desce. Skříňový stůl</t>
  </si>
  <si>
    <t>828922252</t>
  </si>
  <si>
    <t>Poz06</t>
  </si>
  <si>
    <t>sporák elektrický s el. horkovzdušnou troubou Profi, trouba na gastronádoby GN 1/1, 4 plotny o výkonu 4x2kW, trouba 3 kW, celonerezový</t>
  </si>
  <si>
    <t>-1363527465</t>
  </si>
  <si>
    <t>Poz07</t>
  </si>
  <si>
    <t>Stůl nerez s lisovaným dvojdřezem, s otvorem pro baterii, 1600x600x900_x000d_
 vč. spodní police a pracovní desky se zadním lemem._x000d_
(nerezový vevařený dvoudřez 2x400x400x250mm. Dřezy umístit zleva, aby vznikla vpravo pracovní plocha.</t>
  </si>
  <si>
    <t>1231620894</t>
  </si>
  <si>
    <t>Poz08</t>
  </si>
  <si>
    <t>Regál nerez 800x600x1800, 5 polic</t>
  </si>
  <si>
    <t>256</t>
  </si>
  <si>
    <t>991305602</t>
  </si>
  <si>
    <t>Poznámka k položce:_x000d_
Police plech tl.1 mm</t>
  </si>
  <si>
    <t>Poz09.1</t>
  </si>
  <si>
    <t xml:space="preserve">Myčka nádobí průchozí, koš 500x500, dávkování mycího a oplachového prostředku; Příkon min. 12 kW,  k mytí skla a nádobí. Konstrukce myček je celonerezová a jednoplášťová</t>
  </si>
  <si>
    <t>2103404489</t>
  </si>
  <si>
    <t>Poz09.2</t>
  </si>
  <si>
    <t>Změkčovač vody automatický</t>
  </si>
  <si>
    <t>-977891992</t>
  </si>
  <si>
    <t>Poz10</t>
  </si>
  <si>
    <t xml:space="preserve">Stůl nerez s lisovaným dvojdřezem, s otvorem pro baterii, 1600x600x900  vč. spodní police a pracovní desky se zadním lemem.(nerezový vevařený dvoudřez 2x400x400x250mm. Dřezy umístit zleva, aby vznikla vpravo pracovní plocha.</t>
  </si>
  <si>
    <t>-1423169029</t>
  </si>
  <si>
    <t>Poz11</t>
  </si>
  <si>
    <t>Horní skříňka dl. 600mm, závěsná s dvířky</t>
  </si>
  <si>
    <t>-2102823085</t>
  </si>
  <si>
    <t>Poz12</t>
  </si>
  <si>
    <t>424561581</t>
  </si>
  <si>
    <t>Poz13</t>
  </si>
  <si>
    <t xml:space="preserve">Nerezová nástěnná digestoř 600x600 s tukovými filtry a osvětlením  - 500m3/h,150W,230V_x000d_
</t>
  </si>
  <si>
    <t>616428887</t>
  </si>
  <si>
    <t>Pol82</t>
  </si>
  <si>
    <t>MW trouba</t>
  </si>
  <si>
    <t>-1091415422</t>
  </si>
  <si>
    <t>Pol86</t>
  </si>
  <si>
    <t>Termoporty</t>
  </si>
  <si>
    <t>-782284111</t>
  </si>
  <si>
    <t>06 - Vedlejší rozpočtové náklady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</si>
  <si>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</si>
  <si>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</si>
  <si>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</si>
  <si>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</si>
  <si>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</si>
  <si>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</si>
  <si>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045002000</t>
  </si>
  <si>
    <t>Kompletační a koordinační činnost</t>
  </si>
  <si>
    <t>1024</t>
  </si>
  <si>
    <t>770223943</t>
  </si>
  <si>
    <t>VRN1</t>
  </si>
  <si>
    <t>Průzkumné, geodetické a projektové práce</t>
  </si>
  <si>
    <t>013244000</t>
  </si>
  <si>
    <t>Vypracování realizační dokumentace pro provedení stavby vč. rozpočtu</t>
  </si>
  <si>
    <t>-1863532167</t>
  </si>
  <si>
    <t>013244001</t>
  </si>
  <si>
    <t>Vypracování realizační dokumentace skutečného provedení díla</t>
  </si>
  <si>
    <t>480418972</t>
  </si>
  <si>
    <t>013244003</t>
  </si>
  <si>
    <t>Fotodokumentace z provádění díla v digitální formě</t>
  </si>
  <si>
    <t>1358347667</t>
  </si>
  <si>
    <t>013244004</t>
  </si>
  <si>
    <t>Náklady spojené s kolaudačním řízením stavby, se zajištěním a vypracováním dokladů ke kolauačnímu souhlasům dle požadavků stavebníka a státní správy</t>
  </si>
  <si>
    <t>-456397565</t>
  </si>
  <si>
    <t>VRN3</t>
  </si>
  <si>
    <t>Zařízení staveniště</t>
  </si>
  <si>
    <t>032002000</t>
  </si>
  <si>
    <t>Vybavení staveniště - náklady na zřízení, provoz a demontáž zařízení staveniště, likvidace ZS před ukončením díla</t>
  </si>
  <si>
    <t>-706723620</t>
  </si>
  <si>
    <t>033002000</t>
  </si>
  <si>
    <t>Připojení staveniště na inženýrské sítě</t>
  </si>
  <si>
    <t>-1081333556</t>
  </si>
  <si>
    <t>034103000</t>
  </si>
  <si>
    <t>Oplocení staveniště v dl. 50 bm</t>
  </si>
  <si>
    <t>1144054387</t>
  </si>
  <si>
    <t>034303000</t>
  </si>
  <si>
    <t>Dopravní značení staveniště</t>
  </si>
  <si>
    <t>195454993</t>
  </si>
  <si>
    <t>034503000</t>
  </si>
  <si>
    <t>Informační tabule na staveništi</t>
  </si>
  <si>
    <t>970878943</t>
  </si>
  <si>
    <t>VRN7</t>
  </si>
  <si>
    <t>Provozní vlivy</t>
  </si>
  <si>
    <t>071203000</t>
  </si>
  <si>
    <t>Provoz dalšího subjektu</t>
  </si>
  <si>
    <t>660266707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</si>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</sst>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7" fillId="0" borderId="20" xfId="0" applyFont="1" applyBorder="1" applyAlignment="1" applyProtection="1"/>
    <xf numFmtId="0" fontId="7" fillId="0" borderId="21" xfId="0" applyFont="1" applyBorder="1" applyAlignment="1" applyProtection="1"/>
    <xf numFmtId="166" fontId="7" fillId="0" borderId="21" xfId="0" applyNumberFormat="1" applyFont="1" applyBorder="1" applyAlignment="1" applyProtection="1"/>
    <xf numFmtId="166" fontId="7" fillId="0" borderId="22" xfId="0" applyNumberFormat="1" applyFont="1" applyBorder="1" applyAlignment="1" applyProtection="1"/>
    <xf numFmtId="0" fontId="32" fillId="2" borderId="20" xfId="0" applyFont="1" applyFill="1" applyBorder="1" applyAlignment="1" applyProtection="1">
      <alignment horizontal="left" vertical="center"/>
      <protection locked="0"/>
    </xf>
    <xf numFmtId="0" fontId="32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46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42</v>
      </c>
      <c r="E29" s="46"/>
      <c r="F29" s="32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22-19-04-DOT-02-BKMS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Přestavba komunitního centra na mateřskou školu, Bezručova 928, Beroun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Beroun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67" t="str">
        <f>IF(AN8= "","",AN8)</f>
        <v>13. 2. 2019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Město Beroun, Husovo nám.68,266 43 Beroun-centrum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68" t="str">
        <f>IF(E17="","",E17)</f>
        <v>Ian Bryan Architetects s.r.o.,Plaská 623/5,Praha 5</v>
      </c>
      <c r="AN49" s="39"/>
      <c r="AO49" s="39"/>
      <c r="AP49" s="39"/>
      <c r="AQ49" s="39"/>
      <c r="AR49" s="43"/>
      <c r="AS49" s="69" t="s">
        <v>52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68" t="str">
        <f>IF(E20="","",E20)</f>
        <v>p. Lenka Dejdarová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53</v>
      </c>
      <c r="D52" s="82"/>
      <c r="E52" s="82"/>
      <c r="F52" s="82"/>
      <c r="G52" s="82"/>
      <c r="H52" s="83"/>
      <c r="I52" s="84" t="s">
        <v>54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55</v>
      </c>
      <c r="AH52" s="82"/>
      <c r="AI52" s="82"/>
      <c r="AJ52" s="82"/>
      <c r="AK52" s="82"/>
      <c r="AL52" s="82"/>
      <c r="AM52" s="82"/>
      <c r="AN52" s="84" t="s">
        <v>56</v>
      </c>
      <c r="AO52" s="82"/>
      <c r="AP52" s="82"/>
      <c r="AQ52" s="86" t="s">
        <v>57</v>
      </c>
      <c r="AR52" s="43"/>
      <c r="AS52" s="87" t="s">
        <v>58</v>
      </c>
      <c r="AT52" s="88" t="s">
        <v>59</v>
      </c>
      <c r="AU52" s="88" t="s">
        <v>60</v>
      </c>
      <c r="AV52" s="88" t="s">
        <v>61</v>
      </c>
      <c r="AW52" s="88" t="s">
        <v>62</v>
      </c>
      <c r="AX52" s="88" t="s">
        <v>63</v>
      </c>
      <c r="AY52" s="88" t="s">
        <v>64</v>
      </c>
      <c r="AZ52" s="88" t="s">
        <v>65</v>
      </c>
      <c r="BA52" s="88" t="s">
        <v>66</v>
      </c>
      <c r="BB52" s="88" t="s">
        <v>67</v>
      </c>
      <c r="BC52" s="88" t="s">
        <v>68</v>
      </c>
      <c r="BD52" s="89" t="s">
        <v>69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ROUND(SUM(AG55:AG60),2)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ROUND(SUM(AS55:AS60),2)</f>
        <v>0</v>
      </c>
      <c r="AT54" s="101">
        <f>ROUND(SUM(AV54:AW54),2)</f>
        <v>0</v>
      </c>
      <c r="AU54" s="102">
        <f>ROUND(SUM(AU55:AU60),5)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ROUND(SUM(AZ55:AZ60),2)</f>
        <v>0</v>
      </c>
      <c r="BA54" s="101">
        <f>ROUND(SUM(BA55:BA60),2)</f>
        <v>0</v>
      </c>
      <c r="BB54" s="101">
        <f>ROUND(SUM(BB55:BB60),2)</f>
        <v>0</v>
      </c>
      <c r="BC54" s="101">
        <f>ROUND(SUM(BC55:BC60),2)</f>
        <v>0</v>
      </c>
      <c r="BD54" s="103">
        <f>ROUND(SUM(BD55:BD60),2)</f>
        <v>0</v>
      </c>
      <c r="BS54" s="104" t="s">
        <v>71</v>
      </c>
      <c r="BT54" s="104" t="s">
        <v>72</v>
      </c>
      <c r="BU54" s="105" t="s">
        <v>73</v>
      </c>
      <c r="BV54" s="104" t="s">
        <v>74</v>
      </c>
      <c r="BW54" s="104" t="s">
        <v>5</v>
      </c>
      <c r="BX54" s="104" t="s">
        <v>75</v>
      </c>
      <c r="CL54" s="104" t="s">
        <v>19</v>
      </c>
    </row>
    <row r="55" s="5" customFormat="1" ht="16.5" customHeight="1">
      <c r="A55" s="106" t="s">
        <v>76</v>
      </c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Bourací práce a demo...'!J30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79</v>
      </c>
      <c r="AR55" s="113"/>
      <c r="AS55" s="114">
        <v>0</v>
      </c>
      <c r="AT55" s="115">
        <f>ROUND(SUM(AV55:AW55),2)</f>
        <v>0</v>
      </c>
      <c r="AU55" s="116">
        <f>'01 - Bourací práce a demo...'!P95</f>
        <v>0</v>
      </c>
      <c r="AV55" s="115">
        <f>'01 - Bourací práce a demo...'!J33</f>
        <v>0</v>
      </c>
      <c r="AW55" s="115">
        <f>'01 - Bourací práce a demo...'!J34</f>
        <v>0</v>
      </c>
      <c r="AX55" s="115">
        <f>'01 - Bourací práce a demo...'!J35</f>
        <v>0</v>
      </c>
      <c r="AY55" s="115">
        <f>'01 - Bourací práce a demo...'!J36</f>
        <v>0</v>
      </c>
      <c r="AZ55" s="115">
        <f>'01 - Bourací práce a demo...'!F33</f>
        <v>0</v>
      </c>
      <c r="BA55" s="115">
        <f>'01 - Bourací práce a demo...'!F34</f>
        <v>0</v>
      </c>
      <c r="BB55" s="115">
        <f>'01 - Bourací práce a demo...'!F35</f>
        <v>0</v>
      </c>
      <c r="BC55" s="115">
        <f>'01 - Bourací práce a demo...'!F36</f>
        <v>0</v>
      </c>
      <c r="BD55" s="117">
        <f>'01 - Bourací práce a demo...'!F37</f>
        <v>0</v>
      </c>
      <c r="BT55" s="118" t="s">
        <v>80</v>
      </c>
      <c r="BV55" s="118" t="s">
        <v>74</v>
      </c>
      <c r="BW55" s="118" t="s">
        <v>81</v>
      </c>
      <c r="BX55" s="118" t="s">
        <v>5</v>
      </c>
      <c r="CL55" s="118" t="s">
        <v>19</v>
      </c>
      <c r="CM55" s="118" t="s">
        <v>82</v>
      </c>
    </row>
    <row r="56" s="5" customFormat="1" ht="16.5" customHeight="1">
      <c r="A56" s="106" t="s">
        <v>76</v>
      </c>
      <c r="B56" s="107"/>
      <c r="C56" s="108"/>
      <c r="D56" s="109" t="s">
        <v>83</v>
      </c>
      <c r="E56" s="109"/>
      <c r="F56" s="109"/>
      <c r="G56" s="109"/>
      <c r="H56" s="109"/>
      <c r="I56" s="110"/>
      <c r="J56" s="109" t="s">
        <v>84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Stavební část'!J30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79</v>
      </c>
      <c r="AR56" s="113"/>
      <c r="AS56" s="114">
        <v>0</v>
      </c>
      <c r="AT56" s="115">
        <f>ROUND(SUM(AV56:AW56),2)</f>
        <v>0</v>
      </c>
      <c r="AU56" s="116">
        <f>'02 - Stavební část'!P97</f>
        <v>0</v>
      </c>
      <c r="AV56" s="115">
        <f>'02 - Stavební část'!J33</f>
        <v>0</v>
      </c>
      <c r="AW56" s="115">
        <f>'02 - Stavební část'!J34</f>
        <v>0</v>
      </c>
      <c r="AX56" s="115">
        <f>'02 - Stavební část'!J35</f>
        <v>0</v>
      </c>
      <c r="AY56" s="115">
        <f>'02 - Stavební část'!J36</f>
        <v>0</v>
      </c>
      <c r="AZ56" s="115">
        <f>'02 - Stavební část'!F33</f>
        <v>0</v>
      </c>
      <c r="BA56" s="115">
        <f>'02 - Stavební část'!F34</f>
        <v>0</v>
      </c>
      <c r="BB56" s="115">
        <f>'02 - Stavební část'!F35</f>
        <v>0</v>
      </c>
      <c r="BC56" s="115">
        <f>'02 - Stavební část'!F36</f>
        <v>0</v>
      </c>
      <c r="BD56" s="117">
        <f>'02 - Stavební část'!F37</f>
        <v>0</v>
      </c>
      <c r="BT56" s="118" t="s">
        <v>80</v>
      </c>
      <c r="BV56" s="118" t="s">
        <v>74</v>
      </c>
      <c r="BW56" s="118" t="s">
        <v>85</v>
      </c>
      <c r="BX56" s="118" t="s">
        <v>5</v>
      </c>
      <c r="CL56" s="118" t="s">
        <v>19</v>
      </c>
      <c r="CM56" s="118" t="s">
        <v>82</v>
      </c>
    </row>
    <row r="57" s="5" customFormat="1" ht="16.5" customHeight="1">
      <c r="A57" s="106" t="s">
        <v>76</v>
      </c>
      <c r="B57" s="107"/>
      <c r="C57" s="108"/>
      <c r="D57" s="109" t="s">
        <v>86</v>
      </c>
      <c r="E57" s="109"/>
      <c r="F57" s="109"/>
      <c r="G57" s="109"/>
      <c r="H57" s="109"/>
      <c r="I57" s="110"/>
      <c r="J57" s="109" t="s">
        <v>87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'03 - Venkovní objekty'!J30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79</v>
      </c>
      <c r="AR57" s="113"/>
      <c r="AS57" s="114">
        <v>0</v>
      </c>
      <c r="AT57" s="115">
        <f>ROUND(SUM(AV57:AW57),2)</f>
        <v>0</v>
      </c>
      <c r="AU57" s="116">
        <f>'03 - Venkovní objekty'!P90</f>
        <v>0</v>
      </c>
      <c r="AV57" s="115">
        <f>'03 - Venkovní objekty'!J33</f>
        <v>0</v>
      </c>
      <c r="AW57" s="115">
        <f>'03 - Venkovní objekty'!J34</f>
        <v>0</v>
      </c>
      <c r="AX57" s="115">
        <f>'03 - Venkovní objekty'!J35</f>
        <v>0</v>
      </c>
      <c r="AY57" s="115">
        <f>'03 - Venkovní objekty'!J36</f>
        <v>0</v>
      </c>
      <c r="AZ57" s="115">
        <f>'03 - Venkovní objekty'!F33</f>
        <v>0</v>
      </c>
      <c r="BA57" s="115">
        <f>'03 - Venkovní objekty'!F34</f>
        <v>0</v>
      </c>
      <c r="BB57" s="115">
        <f>'03 - Venkovní objekty'!F35</f>
        <v>0</v>
      </c>
      <c r="BC57" s="115">
        <f>'03 - Venkovní objekty'!F36</f>
        <v>0</v>
      </c>
      <c r="BD57" s="117">
        <f>'03 - Venkovní objekty'!F37</f>
        <v>0</v>
      </c>
      <c r="BT57" s="118" t="s">
        <v>80</v>
      </c>
      <c r="BV57" s="118" t="s">
        <v>74</v>
      </c>
      <c r="BW57" s="118" t="s">
        <v>88</v>
      </c>
      <c r="BX57" s="118" t="s">
        <v>5</v>
      </c>
      <c r="CL57" s="118" t="s">
        <v>19</v>
      </c>
      <c r="CM57" s="118" t="s">
        <v>82</v>
      </c>
    </row>
    <row r="58" s="5" customFormat="1" ht="27" customHeight="1">
      <c r="A58" s="106" t="s">
        <v>76</v>
      </c>
      <c r="B58" s="107"/>
      <c r="C58" s="108"/>
      <c r="D58" s="109" t="s">
        <v>89</v>
      </c>
      <c r="E58" s="109"/>
      <c r="F58" s="109"/>
      <c r="G58" s="109"/>
      <c r="H58" s="109"/>
      <c r="I58" s="110"/>
      <c r="J58" s="109" t="s">
        <v>90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'04 - Profesní část - ZTI,...'!J30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79</v>
      </c>
      <c r="AR58" s="113"/>
      <c r="AS58" s="114">
        <v>0</v>
      </c>
      <c r="AT58" s="115">
        <f>ROUND(SUM(AV58:AW58),2)</f>
        <v>0</v>
      </c>
      <c r="AU58" s="116">
        <f>'04 - Profesní část - ZTI,...'!P97</f>
        <v>0</v>
      </c>
      <c r="AV58" s="115">
        <f>'04 - Profesní část - ZTI,...'!J33</f>
        <v>0</v>
      </c>
      <c r="AW58" s="115">
        <f>'04 - Profesní část - ZTI,...'!J34</f>
        <v>0</v>
      </c>
      <c r="AX58" s="115">
        <f>'04 - Profesní část - ZTI,...'!J35</f>
        <v>0</v>
      </c>
      <c r="AY58" s="115">
        <f>'04 - Profesní část - ZTI,...'!J36</f>
        <v>0</v>
      </c>
      <c r="AZ58" s="115">
        <f>'04 - Profesní část - ZTI,...'!F33</f>
        <v>0</v>
      </c>
      <c r="BA58" s="115">
        <f>'04 - Profesní část - ZTI,...'!F34</f>
        <v>0</v>
      </c>
      <c r="BB58" s="115">
        <f>'04 - Profesní část - ZTI,...'!F35</f>
        <v>0</v>
      </c>
      <c r="BC58" s="115">
        <f>'04 - Profesní část - ZTI,...'!F36</f>
        <v>0</v>
      </c>
      <c r="BD58" s="117">
        <f>'04 - Profesní část - ZTI,...'!F37</f>
        <v>0</v>
      </c>
      <c r="BT58" s="118" t="s">
        <v>80</v>
      </c>
      <c r="BV58" s="118" t="s">
        <v>74</v>
      </c>
      <c r="BW58" s="118" t="s">
        <v>91</v>
      </c>
      <c r="BX58" s="118" t="s">
        <v>5</v>
      </c>
      <c r="CL58" s="118" t="s">
        <v>19</v>
      </c>
      <c r="CM58" s="118" t="s">
        <v>82</v>
      </c>
    </row>
    <row r="59" s="5" customFormat="1" ht="16.5" customHeight="1">
      <c r="A59" s="106" t="s">
        <v>76</v>
      </c>
      <c r="B59" s="107"/>
      <c r="C59" s="108"/>
      <c r="D59" s="109" t="s">
        <v>92</v>
      </c>
      <c r="E59" s="109"/>
      <c r="F59" s="109"/>
      <c r="G59" s="109"/>
      <c r="H59" s="109"/>
      <c r="I59" s="110"/>
      <c r="J59" s="109" t="s">
        <v>93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'05 - Gastro vybavení'!J30</f>
        <v>0</v>
      </c>
      <c r="AH59" s="110"/>
      <c r="AI59" s="110"/>
      <c r="AJ59" s="110"/>
      <c r="AK59" s="110"/>
      <c r="AL59" s="110"/>
      <c r="AM59" s="110"/>
      <c r="AN59" s="111">
        <f>SUM(AG59,AT59)</f>
        <v>0</v>
      </c>
      <c r="AO59" s="110"/>
      <c r="AP59" s="110"/>
      <c r="AQ59" s="112" t="s">
        <v>79</v>
      </c>
      <c r="AR59" s="113"/>
      <c r="AS59" s="114">
        <v>0</v>
      </c>
      <c r="AT59" s="115">
        <f>ROUND(SUM(AV59:AW59),2)</f>
        <v>0</v>
      </c>
      <c r="AU59" s="116">
        <f>'05 - Gastro vybavení'!P82</f>
        <v>0</v>
      </c>
      <c r="AV59" s="115">
        <f>'05 - Gastro vybavení'!J33</f>
        <v>0</v>
      </c>
      <c r="AW59" s="115">
        <f>'05 - Gastro vybavení'!J34</f>
        <v>0</v>
      </c>
      <c r="AX59" s="115">
        <f>'05 - Gastro vybavení'!J35</f>
        <v>0</v>
      </c>
      <c r="AY59" s="115">
        <f>'05 - Gastro vybavení'!J36</f>
        <v>0</v>
      </c>
      <c r="AZ59" s="115">
        <f>'05 - Gastro vybavení'!F33</f>
        <v>0</v>
      </c>
      <c r="BA59" s="115">
        <f>'05 - Gastro vybavení'!F34</f>
        <v>0</v>
      </c>
      <c r="BB59" s="115">
        <f>'05 - Gastro vybavení'!F35</f>
        <v>0</v>
      </c>
      <c r="BC59" s="115">
        <f>'05 - Gastro vybavení'!F36</f>
        <v>0</v>
      </c>
      <c r="BD59" s="117">
        <f>'05 - Gastro vybavení'!F37</f>
        <v>0</v>
      </c>
      <c r="BT59" s="118" t="s">
        <v>80</v>
      </c>
      <c r="BV59" s="118" t="s">
        <v>74</v>
      </c>
      <c r="BW59" s="118" t="s">
        <v>94</v>
      </c>
      <c r="BX59" s="118" t="s">
        <v>5</v>
      </c>
      <c r="CL59" s="118" t="s">
        <v>19</v>
      </c>
      <c r="CM59" s="118" t="s">
        <v>82</v>
      </c>
    </row>
    <row r="60" s="5" customFormat="1" ht="16.5" customHeight="1">
      <c r="A60" s="106" t="s">
        <v>76</v>
      </c>
      <c r="B60" s="107"/>
      <c r="C60" s="108"/>
      <c r="D60" s="109" t="s">
        <v>95</v>
      </c>
      <c r="E60" s="109"/>
      <c r="F60" s="109"/>
      <c r="G60" s="109"/>
      <c r="H60" s="109"/>
      <c r="I60" s="110"/>
      <c r="J60" s="109" t="s">
        <v>96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'06 - Vedlejší rozpočtové ...'!J30</f>
        <v>0</v>
      </c>
      <c r="AH60" s="110"/>
      <c r="AI60" s="110"/>
      <c r="AJ60" s="110"/>
      <c r="AK60" s="110"/>
      <c r="AL60" s="110"/>
      <c r="AM60" s="110"/>
      <c r="AN60" s="111">
        <f>SUM(AG60,AT60)</f>
        <v>0</v>
      </c>
      <c r="AO60" s="110"/>
      <c r="AP60" s="110"/>
      <c r="AQ60" s="112" t="s">
        <v>79</v>
      </c>
      <c r="AR60" s="113"/>
      <c r="AS60" s="119">
        <v>0</v>
      </c>
      <c r="AT60" s="120">
        <f>ROUND(SUM(AV60:AW60),2)</f>
        <v>0</v>
      </c>
      <c r="AU60" s="121">
        <f>'06 - Vedlejší rozpočtové ...'!P84</f>
        <v>0</v>
      </c>
      <c r="AV60" s="120">
        <f>'06 - Vedlejší rozpočtové ...'!J33</f>
        <v>0</v>
      </c>
      <c r="AW60" s="120">
        <f>'06 - Vedlejší rozpočtové ...'!J34</f>
        <v>0</v>
      </c>
      <c r="AX60" s="120">
        <f>'06 - Vedlejší rozpočtové ...'!J35</f>
        <v>0</v>
      </c>
      <c r="AY60" s="120">
        <f>'06 - Vedlejší rozpočtové ...'!J36</f>
        <v>0</v>
      </c>
      <c r="AZ60" s="120">
        <f>'06 - Vedlejší rozpočtové ...'!F33</f>
        <v>0</v>
      </c>
      <c r="BA60" s="120">
        <f>'06 - Vedlejší rozpočtové ...'!F34</f>
        <v>0</v>
      </c>
      <c r="BB60" s="120">
        <f>'06 - Vedlejší rozpočtové ...'!F35</f>
        <v>0</v>
      </c>
      <c r="BC60" s="120">
        <f>'06 - Vedlejší rozpočtové ...'!F36</f>
        <v>0</v>
      </c>
      <c r="BD60" s="122">
        <f>'06 - Vedlejší rozpočtové ...'!F37</f>
        <v>0</v>
      </c>
      <c r="BT60" s="118" t="s">
        <v>80</v>
      </c>
      <c r="BV60" s="118" t="s">
        <v>74</v>
      </c>
      <c r="BW60" s="118" t="s">
        <v>97</v>
      </c>
      <c r="BX60" s="118" t="s">
        <v>5</v>
      </c>
      <c r="CL60" s="118" t="s">
        <v>19</v>
      </c>
      <c r="CM60" s="118" t="s">
        <v>82</v>
      </c>
    </row>
    <row r="61" s="1" customFormat="1" ht="30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3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43"/>
    </row>
  </sheetData>
  <sheetProtection sheet="1" formatColumns="0" formatRows="0" objects="1" scenarios="1" spinCount="100000" saltValue="UXzN/fQsWZCWcrlTpsjebWtEbI4FlLh/4ucNFqiywD3gD5gC6FBbuqgLkMySy99L9wKOLR0VDfW9NcuZ0IibPg==" hashValue="A+dRIF3cyuGm9iNmmBt9wKoQodiDkj4LbczXNsaCnIuA43ceFH3EPbOWKiyQ1BOlXakj9laadMRa/P+OnqPBXA==" algorithmName="SHA-512" password="DD5F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1 - Bourací práce a demo...'!C2" display="/"/>
    <hyperlink ref="A56" location="'02 - Stavební část'!C2" display="/"/>
    <hyperlink ref="A57" location="'03 - Venkovní objekty'!C2" display="/"/>
    <hyperlink ref="A58" location="'04 - Profesní část - ZTI,...'!C2" display="/"/>
    <hyperlink ref="A59" location="'05 - Gastro vybavení'!C2" display="/"/>
    <hyperlink ref="A60" location="'06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100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ROUND(J95,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ROUND((SUM(BE95:BE370)),  2)</f>
        <v>0</v>
      </c>
      <c r="I33" s="143">
        <v>0.20999999999999999</v>
      </c>
      <c r="J33" s="142">
        <f>ROUND(((SUM(BE95:BE370))*I33),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ROUND((SUM(BF95:BF370)),  2)</f>
        <v>0</v>
      </c>
      <c r="I34" s="143">
        <v>0.14999999999999999</v>
      </c>
      <c r="J34" s="142">
        <f>ROUND(((SUM(BF95:BF370))*I34),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ROUND((SUM(BG95:BG370)),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ROUND((SUM(BH95:BH370)),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ROUND((SUM(BI95:BI370)),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01 - Bourací práce a demontáže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J95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106</v>
      </c>
      <c r="E60" s="167"/>
      <c r="F60" s="167"/>
      <c r="G60" s="167"/>
      <c r="H60" s="167"/>
      <c r="I60" s="168"/>
      <c r="J60" s="169">
        <f>J96</f>
        <v>0</v>
      </c>
      <c r="K60" s="165"/>
      <c r="L60" s="170"/>
    </row>
    <row r="61" s="8" customFormat="1" ht="19.92" customHeight="1">
      <c r="B61" s="171"/>
      <c r="C61" s="172"/>
      <c r="D61" s="173" t="s">
        <v>107</v>
      </c>
      <c r="E61" s="174"/>
      <c r="F61" s="174"/>
      <c r="G61" s="174"/>
      <c r="H61" s="174"/>
      <c r="I61" s="175"/>
      <c r="J61" s="176">
        <f>J97</f>
        <v>0</v>
      </c>
      <c r="K61" s="172"/>
      <c r="L61" s="177"/>
    </row>
    <row r="62" s="8" customFormat="1" ht="14.88" customHeight="1">
      <c r="B62" s="171"/>
      <c r="C62" s="172"/>
      <c r="D62" s="173" t="s">
        <v>108</v>
      </c>
      <c r="E62" s="174"/>
      <c r="F62" s="174"/>
      <c r="G62" s="174"/>
      <c r="H62" s="174"/>
      <c r="I62" s="175"/>
      <c r="J62" s="176">
        <f>J98</f>
        <v>0</v>
      </c>
      <c r="K62" s="172"/>
      <c r="L62" s="177"/>
    </row>
    <row r="63" s="8" customFormat="1" ht="14.88" customHeight="1">
      <c r="B63" s="171"/>
      <c r="C63" s="172"/>
      <c r="D63" s="173" t="s">
        <v>109</v>
      </c>
      <c r="E63" s="174"/>
      <c r="F63" s="174"/>
      <c r="G63" s="174"/>
      <c r="H63" s="174"/>
      <c r="I63" s="175"/>
      <c r="J63" s="176">
        <f>J174</f>
        <v>0</v>
      </c>
      <c r="K63" s="172"/>
      <c r="L63" s="177"/>
    </row>
    <row r="64" s="8" customFormat="1" ht="14.88" customHeight="1">
      <c r="B64" s="171"/>
      <c r="C64" s="172"/>
      <c r="D64" s="173" t="s">
        <v>110</v>
      </c>
      <c r="E64" s="174"/>
      <c r="F64" s="174"/>
      <c r="G64" s="174"/>
      <c r="H64" s="174"/>
      <c r="I64" s="175"/>
      <c r="J64" s="176">
        <f>J217</f>
        <v>0</v>
      </c>
      <c r="K64" s="172"/>
      <c r="L64" s="177"/>
    </row>
    <row r="65" s="8" customFormat="1" ht="19.92" customHeight="1">
      <c r="B65" s="171"/>
      <c r="C65" s="172"/>
      <c r="D65" s="173" t="s">
        <v>111</v>
      </c>
      <c r="E65" s="174"/>
      <c r="F65" s="174"/>
      <c r="G65" s="174"/>
      <c r="H65" s="174"/>
      <c r="I65" s="175"/>
      <c r="J65" s="176">
        <f>J219</f>
        <v>0</v>
      </c>
      <c r="K65" s="172"/>
      <c r="L65" s="177"/>
    </row>
    <row r="66" s="7" customFormat="1" ht="24.96" customHeight="1">
      <c r="B66" s="164"/>
      <c r="C66" s="165"/>
      <c r="D66" s="166" t="s">
        <v>112</v>
      </c>
      <c r="E66" s="167"/>
      <c r="F66" s="167"/>
      <c r="G66" s="167"/>
      <c r="H66" s="167"/>
      <c r="I66" s="168"/>
      <c r="J66" s="169">
        <f>J225</f>
        <v>0</v>
      </c>
      <c r="K66" s="165"/>
      <c r="L66" s="170"/>
    </row>
    <row r="67" s="8" customFormat="1" ht="19.92" customHeight="1">
      <c r="B67" s="171"/>
      <c r="C67" s="172"/>
      <c r="D67" s="173" t="s">
        <v>113</v>
      </c>
      <c r="E67" s="174"/>
      <c r="F67" s="174"/>
      <c r="G67" s="174"/>
      <c r="H67" s="174"/>
      <c r="I67" s="175"/>
      <c r="J67" s="176">
        <f>J226</f>
        <v>0</v>
      </c>
      <c r="K67" s="172"/>
      <c r="L67" s="177"/>
    </row>
    <row r="68" s="8" customFormat="1" ht="19.92" customHeight="1">
      <c r="B68" s="171"/>
      <c r="C68" s="172"/>
      <c r="D68" s="173" t="s">
        <v>114</v>
      </c>
      <c r="E68" s="174"/>
      <c r="F68" s="174"/>
      <c r="G68" s="174"/>
      <c r="H68" s="174"/>
      <c r="I68" s="175"/>
      <c r="J68" s="176">
        <f>J228</f>
        <v>0</v>
      </c>
      <c r="K68" s="172"/>
      <c r="L68" s="177"/>
    </row>
    <row r="69" s="8" customFormat="1" ht="19.92" customHeight="1">
      <c r="B69" s="171"/>
      <c r="C69" s="172"/>
      <c r="D69" s="173" t="s">
        <v>115</v>
      </c>
      <c r="E69" s="174"/>
      <c r="F69" s="174"/>
      <c r="G69" s="174"/>
      <c r="H69" s="174"/>
      <c r="I69" s="175"/>
      <c r="J69" s="176">
        <f>J230</f>
        <v>0</v>
      </c>
      <c r="K69" s="172"/>
      <c r="L69" s="177"/>
    </row>
    <row r="70" s="8" customFormat="1" ht="19.92" customHeight="1">
      <c r="B70" s="171"/>
      <c r="C70" s="172"/>
      <c r="D70" s="173" t="s">
        <v>116</v>
      </c>
      <c r="E70" s="174"/>
      <c r="F70" s="174"/>
      <c r="G70" s="174"/>
      <c r="H70" s="174"/>
      <c r="I70" s="175"/>
      <c r="J70" s="176">
        <f>J275</f>
        <v>0</v>
      </c>
      <c r="K70" s="172"/>
      <c r="L70" s="177"/>
    </row>
    <row r="71" s="8" customFormat="1" ht="19.92" customHeight="1">
      <c r="B71" s="171"/>
      <c r="C71" s="172"/>
      <c r="D71" s="173" t="s">
        <v>117</v>
      </c>
      <c r="E71" s="174"/>
      <c r="F71" s="174"/>
      <c r="G71" s="174"/>
      <c r="H71" s="174"/>
      <c r="I71" s="175"/>
      <c r="J71" s="176">
        <f>J280</f>
        <v>0</v>
      </c>
      <c r="K71" s="172"/>
      <c r="L71" s="177"/>
    </row>
    <row r="72" s="8" customFormat="1" ht="19.92" customHeight="1">
      <c r="B72" s="171"/>
      <c r="C72" s="172"/>
      <c r="D72" s="173" t="s">
        <v>118</v>
      </c>
      <c r="E72" s="174"/>
      <c r="F72" s="174"/>
      <c r="G72" s="174"/>
      <c r="H72" s="174"/>
      <c r="I72" s="175"/>
      <c r="J72" s="176">
        <f>J286</f>
        <v>0</v>
      </c>
      <c r="K72" s="172"/>
      <c r="L72" s="177"/>
    </row>
    <row r="73" s="8" customFormat="1" ht="19.92" customHeight="1">
      <c r="B73" s="171"/>
      <c r="C73" s="172"/>
      <c r="D73" s="173" t="s">
        <v>119</v>
      </c>
      <c r="E73" s="174"/>
      <c r="F73" s="174"/>
      <c r="G73" s="174"/>
      <c r="H73" s="174"/>
      <c r="I73" s="175"/>
      <c r="J73" s="176">
        <f>J288</f>
        <v>0</v>
      </c>
      <c r="K73" s="172"/>
      <c r="L73" s="177"/>
    </row>
    <row r="74" s="8" customFormat="1" ht="19.92" customHeight="1">
      <c r="B74" s="171"/>
      <c r="C74" s="172"/>
      <c r="D74" s="173" t="s">
        <v>120</v>
      </c>
      <c r="E74" s="174"/>
      <c r="F74" s="174"/>
      <c r="G74" s="174"/>
      <c r="H74" s="174"/>
      <c r="I74" s="175"/>
      <c r="J74" s="176">
        <f>J312</f>
        <v>0</v>
      </c>
      <c r="K74" s="172"/>
      <c r="L74" s="177"/>
    </row>
    <row r="75" s="8" customFormat="1" ht="19.92" customHeight="1">
      <c r="B75" s="171"/>
      <c r="C75" s="172"/>
      <c r="D75" s="173" t="s">
        <v>121</v>
      </c>
      <c r="E75" s="174"/>
      <c r="F75" s="174"/>
      <c r="G75" s="174"/>
      <c r="H75" s="174"/>
      <c r="I75" s="175"/>
      <c r="J75" s="176">
        <f>J344</f>
        <v>0</v>
      </c>
      <c r="K75" s="172"/>
      <c r="L75" s="177"/>
    </row>
    <row r="76" s="1" customFormat="1" ht="21.84" customHeight="1">
      <c r="B76" s="38"/>
      <c r="C76" s="39"/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54"/>
      <c r="J77" s="58"/>
      <c r="K77" s="58"/>
      <c r="L77" s="43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57"/>
      <c r="J81" s="60"/>
      <c r="K81" s="60"/>
      <c r="L81" s="43"/>
    </row>
    <row r="82" s="1" customFormat="1" ht="24.96" customHeight="1">
      <c r="B82" s="38"/>
      <c r="C82" s="23" t="s">
        <v>122</v>
      </c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16.5" customHeight="1">
      <c r="B85" s="38"/>
      <c r="C85" s="39"/>
      <c r="D85" s="39"/>
      <c r="E85" s="158" t="str">
        <f>E7</f>
        <v>Přestavba komunitního centra na mateřskou školu, Bezručova 928, Beroun</v>
      </c>
      <c r="F85" s="32"/>
      <c r="G85" s="32"/>
      <c r="H85" s="32"/>
      <c r="I85" s="130"/>
      <c r="J85" s="39"/>
      <c r="K85" s="39"/>
      <c r="L85" s="43"/>
    </row>
    <row r="86" s="1" customFormat="1" ht="12" customHeight="1">
      <c r="B86" s="38"/>
      <c r="C86" s="32" t="s">
        <v>99</v>
      </c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16.5" customHeight="1">
      <c r="B87" s="38"/>
      <c r="C87" s="39"/>
      <c r="D87" s="39"/>
      <c r="E87" s="64" t="str">
        <f>E9</f>
        <v>01 - Bourací práce a demontáže</v>
      </c>
      <c r="F87" s="39"/>
      <c r="G87" s="39"/>
      <c r="H87" s="39"/>
      <c r="I87" s="13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0"/>
      <c r="J88" s="39"/>
      <c r="K88" s="39"/>
      <c r="L88" s="43"/>
    </row>
    <row r="89" s="1" customFormat="1" ht="12" customHeight="1">
      <c r="B89" s="38"/>
      <c r="C89" s="32" t="s">
        <v>21</v>
      </c>
      <c r="D89" s="39"/>
      <c r="E89" s="39"/>
      <c r="F89" s="27" t="str">
        <f>F12</f>
        <v>Beroun</v>
      </c>
      <c r="G89" s="39"/>
      <c r="H89" s="39"/>
      <c r="I89" s="132" t="s">
        <v>23</v>
      </c>
      <c r="J89" s="67" t="str">
        <f>IF(J12="","",J12)</f>
        <v>13. 2. 2019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0"/>
      <c r="J90" s="39"/>
      <c r="K90" s="39"/>
      <c r="L90" s="43"/>
    </row>
    <row r="91" s="1" customFormat="1" ht="24.9" customHeight="1">
      <c r="B91" s="38"/>
      <c r="C91" s="32" t="s">
        <v>25</v>
      </c>
      <c r="D91" s="39"/>
      <c r="E91" s="39"/>
      <c r="F91" s="27" t="str">
        <f>E15</f>
        <v>Město Beroun, Husovo nám.68,266 43 Beroun-centrum</v>
      </c>
      <c r="G91" s="39"/>
      <c r="H91" s="39"/>
      <c r="I91" s="132" t="s">
        <v>31</v>
      </c>
      <c r="J91" s="36" t="str">
        <f>E21</f>
        <v>Ian Bryan Architetects s.r.o.,Plaská 623/5,Praha 5</v>
      </c>
      <c r="K91" s="39"/>
      <c r="L91" s="43"/>
    </row>
    <row r="92" s="1" customFormat="1" ht="13.65" customHeight="1">
      <c r="B92" s="38"/>
      <c r="C92" s="32" t="s">
        <v>29</v>
      </c>
      <c r="D92" s="39"/>
      <c r="E92" s="39"/>
      <c r="F92" s="27" t="str">
        <f>IF(E18="","",E18)</f>
        <v>Vyplň údaj</v>
      </c>
      <c r="G92" s="39"/>
      <c r="H92" s="39"/>
      <c r="I92" s="132" t="s">
        <v>34</v>
      </c>
      <c r="J92" s="36" t="str">
        <f>E24</f>
        <v>p. Lenka Dejdarová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0"/>
      <c r="J93" s="39"/>
      <c r="K93" s="39"/>
      <c r="L93" s="43"/>
    </row>
    <row r="94" s="9" customFormat="1" ht="29.28" customHeight="1">
      <c r="B94" s="178"/>
      <c r="C94" s="179" t="s">
        <v>123</v>
      </c>
      <c r="D94" s="180" t="s">
        <v>57</v>
      </c>
      <c r="E94" s="180" t="s">
        <v>53</v>
      </c>
      <c r="F94" s="180" t="s">
        <v>54</v>
      </c>
      <c r="G94" s="180" t="s">
        <v>124</v>
      </c>
      <c r="H94" s="180" t="s">
        <v>125</v>
      </c>
      <c r="I94" s="181" t="s">
        <v>126</v>
      </c>
      <c r="J94" s="180" t="s">
        <v>104</v>
      </c>
      <c r="K94" s="182" t="s">
        <v>127</v>
      </c>
      <c r="L94" s="183"/>
      <c r="M94" s="87" t="s">
        <v>19</v>
      </c>
      <c r="N94" s="88" t="s">
        <v>42</v>
      </c>
      <c r="O94" s="88" t="s">
        <v>128</v>
      </c>
      <c r="P94" s="88" t="s">
        <v>129</v>
      </c>
      <c r="Q94" s="88" t="s">
        <v>130</v>
      </c>
      <c r="R94" s="88" t="s">
        <v>131</v>
      </c>
      <c r="S94" s="88" t="s">
        <v>132</v>
      </c>
      <c r="T94" s="89" t="s">
        <v>133</v>
      </c>
    </row>
    <row r="95" s="1" customFormat="1" ht="22.8" customHeight="1">
      <c r="B95" s="38"/>
      <c r="C95" s="94" t="s">
        <v>134</v>
      </c>
      <c r="D95" s="39"/>
      <c r="E95" s="39"/>
      <c r="F95" s="39"/>
      <c r="G95" s="39"/>
      <c r="H95" s="39"/>
      <c r="I95" s="130"/>
      <c r="J95" s="184">
        <f>BK95</f>
        <v>0</v>
      </c>
      <c r="K95" s="39"/>
      <c r="L95" s="43"/>
      <c r="M95" s="90"/>
      <c r="N95" s="91"/>
      <c r="O95" s="91"/>
      <c r="P95" s="185">
        <f>P96+P225</f>
        <v>0</v>
      </c>
      <c r="Q95" s="91"/>
      <c r="R95" s="185">
        <f>R96+R225</f>
        <v>0.0039519999999999998</v>
      </c>
      <c r="S95" s="91"/>
      <c r="T95" s="186">
        <f>T96+T225</f>
        <v>212.33271635</v>
      </c>
      <c r="AT95" s="17" t="s">
        <v>71</v>
      </c>
      <c r="AU95" s="17" t="s">
        <v>105</v>
      </c>
      <c r="BK95" s="187">
        <f>BK96+BK225</f>
        <v>0</v>
      </c>
    </row>
    <row r="96" s="10" customFormat="1" ht="25.92" customHeight="1">
      <c r="B96" s="188"/>
      <c r="C96" s="189"/>
      <c r="D96" s="190" t="s">
        <v>71</v>
      </c>
      <c r="E96" s="191" t="s">
        <v>135</v>
      </c>
      <c r="F96" s="191" t="s">
        <v>136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P97+P219</f>
        <v>0</v>
      </c>
      <c r="Q96" s="196"/>
      <c r="R96" s="197">
        <f>R97+R219</f>
        <v>0</v>
      </c>
      <c r="S96" s="196"/>
      <c r="T96" s="198">
        <f>T97+T219</f>
        <v>203.436286</v>
      </c>
      <c r="AR96" s="199" t="s">
        <v>80</v>
      </c>
      <c r="AT96" s="200" t="s">
        <v>71</v>
      </c>
      <c r="AU96" s="200" t="s">
        <v>72</v>
      </c>
      <c r="AY96" s="199" t="s">
        <v>137</v>
      </c>
      <c r="BK96" s="201">
        <f>BK97+BK219</f>
        <v>0</v>
      </c>
    </row>
    <row r="97" s="10" customFormat="1" ht="22.8" customHeight="1">
      <c r="B97" s="188"/>
      <c r="C97" s="189"/>
      <c r="D97" s="190" t="s">
        <v>71</v>
      </c>
      <c r="E97" s="202" t="s">
        <v>138</v>
      </c>
      <c r="F97" s="202" t="s">
        <v>139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P98+P174+P217</f>
        <v>0</v>
      </c>
      <c r="Q97" s="196"/>
      <c r="R97" s="197">
        <f>R98+R174+R217</f>
        <v>0</v>
      </c>
      <c r="S97" s="196"/>
      <c r="T97" s="198">
        <f>T98+T174+T217</f>
        <v>203.436286</v>
      </c>
      <c r="AR97" s="199" t="s">
        <v>80</v>
      </c>
      <c r="AT97" s="200" t="s">
        <v>71</v>
      </c>
      <c r="AU97" s="200" t="s">
        <v>80</v>
      </c>
      <c r="AY97" s="199" t="s">
        <v>137</v>
      </c>
      <c r="BK97" s="201">
        <f>BK98+BK174+BK217</f>
        <v>0</v>
      </c>
    </row>
    <row r="98" s="10" customFormat="1" ht="20.88" customHeight="1">
      <c r="B98" s="188"/>
      <c r="C98" s="189"/>
      <c r="D98" s="190" t="s">
        <v>71</v>
      </c>
      <c r="E98" s="202" t="s">
        <v>140</v>
      </c>
      <c r="F98" s="202" t="s">
        <v>141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SUM(P99:P173)</f>
        <v>0</v>
      </c>
      <c r="Q98" s="196"/>
      <c r="R98" s="197">
        <f>SUM(R99:R173)</f>
        <v>0</v>
      </c>
      <c r="S98" s="196"/>
      <c r="T98" s="198">
        <f>SUM(T99:T173)</f>
        <v>149.843254</v>
      </c>
      <c r="AR98" s="199" t="s">
        <v>80</v>
      </c>
      <c r="AT98" s="200" t="s">
        <v>71</v>
      </c>
      <c r="AU98" s="200" t="s">
        <v>82</v>
      </c>
      <c r="AY98" s="199" t="s">
        <v>137</v>
      </c>
      <c r="BK98" s="201">
        <f>SUM(BK99:BK173)</f>
        <v>0</v>
      </c>
    </row>
    <row r="99" s="1" customFormat="1" ht="22.5" customHeight="1">
      <c r="B99" s="38"/>
      <c r="C99" s="204" t="s">
        <v>80</v>
      </c>
      <c r="D99" s="204" t="s">
        <v>142</v>
      </c>
      <c r="E99" s="205" t="s">
        <v>143</v>
      </c>
      <c r="F99" s="206" t="s">
        <v>144</v>
      </c>
      <c r="G99" s="207" t="s">
        <v>145</v>
      </c>
      <c r="H99" s="208">
        <v>8.4320000000000004</v>
      </c>
      <c r="I99" s="209"/>
      <c r="J99" s="210">
        <f>ROUND(I99*H99,2)</f>
        <v>0</v>
      </c>
      <c r="K99" s="206" t="s">
        <v>146</v>
      </c>
      <c r="L99" s="43"/>
      <c r="M99" s="211" t="s">
        <v>19</v>
      </c>
      <c r="N99" s="212" t="s">
        <v>43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0.13100000000000001</v>
      </c>
      <c r="T99" s="214">
        <f>S99*H99</f>
        <v>1.104592</v>
      </c>
      <c r="AR99" s="17" t="s">
        <v>147</v>
      </c>
      <c r="AT99" s="17" t="s">
        <v>142</v>
      </c>
      <c r="AU99" s="17" t="s">
        <v>148</v>
      </c>
      <c r="AY99" s="17" t="s">
        <v>137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80</v>
      </c>
      <c r="BK99" s="215">
        <f>ROUND(I99*H99,2)</f>
        <v>0</v>
      </c>
      <c r="BL99" s="17" t="s">
        <v>147</v>
      </c>
      <c r="BM99" s="17" t="s">
        <v>149</v>
      </c>
    </row>
    <row r="100" s="11" customFormat="1">
      <c r="B100" s="216"/>
      <c r="C100" s="217"/>
      <c r="D100" s="218" t="s">
        <v>150</v>
      </c>
      <c r="E100" s="219" t="s">
        <v>19</v>
      </c>
      <c r="F100" s="220" t="s">
        <v>151</v>
      </c>
      <c r="G100" s="217"/>
      <c r="H100" s="219" t="s">
        <v>19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150</v>
      </c>
      <c r="AU100" s="226" t="s">
        <v>148</v>
      </c>
      <c r="AV100" s="11" t="s">
        <v>80</v>
      </c>
      <c r="AW100" s="11" t="s">
        <v>33</v>
      </c>
      <c r="AX100" s="11" t="s">
        <v>72</v>
      </c>
      <c r="AY100" s="226" t="s">
        <v>137</v>
      </c>
    </row>
    <row r="101" s="11" customFormat="1">
      <c r="B101" s="216"/>
      <c r="C101" s="217"/>
      <c r="D101" s="218" t="s">
        <v>150</v>
      </c>
      <c r="E101" s="219" t="s">
        <v>19</v>
      </c>
      <c r="F101" s="220" t="s">
        <v>152</v>
      </c>
      <c r="G101" s="217"/>
      <c r="H101" s="219" t="s">
        <v>19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150</v>
      </c>
      <c r="AU101" s="226" t="s">
        <v>148</v>
      </c>
      <c r="AV101" s="11" t="s">
        <v>80</v>
      </c>
      <c r="AW101" s="11" t="s">
        <v>33</v>
      </c>
      <c r="AX101" s="11" t="s">
        <v>72</v>
      </c>
      <c r="AY101" s="226" t="s">
        <v>137</v>
      </c>
    </row>
    <row r="102" s="12" customFormat="1">
      <c r="B102" s="227"/>
      <c r="C102" s="228"/>
      <c r="D102" s="218" t="s">
        <v>150</v>
      </c>
      <c r="E102" s="229" t="s">
        <v>19</v>
      </c>
      <c r="F102" s="230" t="s">
        <v>153</v>
      </c>
      <c r="G102" s="228"/>
      <c r="H102" s="231">
        <v>8.4320000000000004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150</v>
      </c>
      <c r="AU102" s="237" t="s">
        <v>148</v>
      </c>
      <c r="AV102" s="12" t="s">
        <v>82</v>
      </c>
      <c r="AW102" s="12" t="s">
        <v>33</v>
      </c>
      <c r="AX102" s="12" t="s">
        <v>80</v>
      </c>
      <c r="AY102" s="237" t="s">
        <v>137</v>
      </c>
    </row>
    <row r="103" s="1" customFormat="1" ht="22.5" customHeight="1">
      <c r="B103" s="38"/>
      <c r="C103" s="204" t="s">
        <v>82</v>
      </c>
      <c r="D103" s="204" t="s">
        <v>142</v>
      </c>
      <c r="E103" s="205" t="s">
        <v>154</v>
      </c>
      <c r="F103" s="206" t="s">
        <v>155</v>
      </c>
      <c r="G103" s="207" t="s">
        <v>145</v>
      </c>
      <c r="H103" s="208">
        <v>102.50400000000001</v>
      </c>
      <c r="I103" s="209"/>
      <c r="J103" s="210">
        <f>ROUND(I103*H103,2)</f>
        <v>0</v>
      </c>
      <c r="K103" s="206" t="s">
        <v>146</v>
      </c>
      <c r="L103" s="43"/>
      <c r="M103" s="211" t="s">
        <v>19</v>
      </c>
      <c r="N103" s="212" t="s">
        <v>43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0.26100000000000001</v>
      </c>
      <c r="T103" s="214">
        <f>S103*H103</f>
        <v>26.753544000000002</v>
      </c>
      <c r="AR103" s="17" t="s">
        <v>147</v>
      </c>
      <c r="AT103" s="17" t="s">
        <v>142</v>
      </c>
      <c r="AU103" s="17" t="s">
        <v>148</v>
      </c>
      <c r="AY103" s="17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80</v>
      </c>
      <c r="BK103" s="215">
        <f>ROUND(I103*H103,2)</f>
        <v>0</v>
      </c>
      <c r="BL103" s="17" t="s">
        <v>147</v>
      </c>
      <c r="BM103" s="17" t="s">
        <v>156</v>
      </c>
    </row>
    <row r="104" s="11" customFormat="1">
      <c r="B104" s="216"/>
      <c r="C104" s="217"/>
      <c r="D104" s="218" t="s">
        <v>150</v>
      </c>
      <c r="E104" s="219" t="s">
        <v>19</v>
      </c>
      <c r="F104" s="220" t="s">
        <v>151</v>
      </c>
      <c r="G104" s="217"/>
      <c r="H104" s="219" t="s">
        <v>19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150</v>
      </c>
      <c r="AU104" s="226" t="s">
        <v>148</v>
      </c>
      <c r="AV104" s="11" t="s">
        <v>80</v>
      </c>
      <c r="AW104" s="11" t="s">
        <v>33</v>
      </c>
      <c r="AX104" s="11" t="s">
        <v>72</v>
      </c>
      <c r="AY104" s="226" t="s">
        <v>137</v>
      </c>
    </row>
    <row r="105" s="11" customFormat="1">
      <c r="B105" s="216"/>
      <c r="C105" s="217"/>
      <c r="D105" s="218" t="s">
        <v>150</v>
      </c>
      <c r="E105" s="219" t="s">
        <v>19</v>
      </c>
      <c r="F105" s="220" t="s">
        <v>152</v>
      </c>
      <c r="G105" s="217"/>
      <c r="H105" s="219" t="s">
        <v>19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150</v>
      </c>
      <c r="AU105" s="226" t="s">
        <v>148</v>
      </c>
      <c r="AV105" s="11" t="s">
        <v>80</v>
      </c>
      <c r="AW105" s="11" t="s">
        <v>33</v>
      </c>
      <c r="AX105" s="11" t="s">
        <v>72</v>
      </c>
      <c r="AY105" s="226" t="s">
        <v>137</v>
      </c>
    </row>
    <row r="106" s="12" customFormat="1">
      <c r="B106" s="227"/>
      <c r="C106" s="228"/>
      <c r="D106" s="218" t="s">
        <v>150</v>
      </c>
      <c r="E106" s="229" t="s">
        <v>19</v>
      </c>
      <c r="F106" s="230" t="s">
        <v>157</v>
      </c>
      <c r="G106" s="228"/>
      <c r="H106" s="231">
        <v>63.304000000000002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150</v>
      </c>
      <c r="AU106" s="237" t="s">
        <v>148</v>
      </c>
      <c r="AV106" s="12" t="s">
        <v>82</v>
      </c>
      <c r="AW106" s="12" t="s">
        <v>33</v>
      </c>
      <c r="AX106" s="12" t="s">
        <v>72</v>
      </c>
      <c r="AY106" s="237" t="s">
        <v>137</v>
      </c>
    </row>
    <row r="107" s="12" customFormat="1">
      <c r="B107" s="227"/>
      <c r="C107" s="228"/>
      <c r="D107" s="218" t="s">
        <v>150</v>
      </c>
      <c r="E107" s="229" t="s">
        <v>19</v>
      </c>
      <c r="F107" s="230" t="s">
        <v>158</v>
      </c>
      <c r="G107" s="228"/>
      <c r="H107" s="231">
        <v>17.780000000000001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150</v>
      </c>
      <c r="AU107" s="237" t="s">
        <v>148</v>
      </c>
      <c r="AV107" s="12" t="s">
        <v>82</v>
      </c>
      <c r="AW107" s="12" t="s">
        <v>33</v>
      </c>
      <c r="AX107" s="12" t="s">
        <v>72</v>
      </c>
      <c r="AY107" s="237" t="s">
        <v>137</v>
      </c>
    </row>
    <row r="108" s="12" customFormat="1">
      <c r="B108" s="227"/>
      <c r="C108" s="228"/>
      <c r="D108" s="218" t="s">
        <v>150</v>
      </c>
      <c r="E108" s="229" t="s">
        <v>19</v>
      </c>
      <c r="F108" s="230" t="s">
        <v>159</v>
      </c>
      <c r="G108" s="228"/>
      <c r="H108" s="231">
        <v>21.420000000000002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150</v>
      </c>
      <c r="AU108" s="237" t="s">
        <v>148</v>
      </c>
      <c r="AV108" s="12" t="s">
        <v>82</v>
      </c>
      <c r="AW108" s="12" t="s">
        <v>33</v>
      </c>
      <c r="AX108" s="12" t="s">
        <v>72</v>
      </c>
      <c r="AY108" s="237" t="s">
        <v>137</v>
      </c>
    </row>
    <row r="109" s="13" customFormat="1">
      <c r="B109" s="238"/>
      <c r="C109" s="239"/>
      <c r="D109" s="218" t="s">
        <v>150</v>
      </c>
      <c r="E109" s="240" t="s">
        <v>19</v>
      </c>
      <c r="F109" s="241" t="s">
        <v>160</v>
      </c>
      <c r="G109" s="239"/>
      <c r="H109" s="242">
        <v>102.50400000000001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150</v>
      </c>
      <c r="AU109" s="248" t="s">
        <v>148</v>
      </c>
      <c r="AV109" s="13" t="s">
        <v>147</v>
      </c>
      <c r="AW109" s="13" t="s">
        <v>33</v>
      </c>
      <c r="AX109" s="13" t="s">
        <v>80</v>
      </c>
      <c r="AY109" s="248" t="s">
        <v>137</v>
      </c>
    </row>
    <row r="110" s="1" customFormat="1" ht="22.5" customHeight="1">
      <c r="B110" s="38"/>
      <c r="C110" s="204" t="s">
        <v>148</v>
      </c>
      <c r="D110" s="204" t="s">
        <v>142</v>
      </c>
      <c r="E110" s="205" t="s">
        <v>161</v>
      </c>
      <c r="F110" s="206" t="s">
        <v>162</v>
      </c>
      <c r="G110" s="207" t="s">
        <v>163</v>
      </c>
      <c r="H110" s="208">
        <v>0.81499999999999995</v>
      </c>
      <c r="I110" s="209"/>
      <c r="J110" s="210">
        <f>ROUND(I110*H110,2)</f>
        <v>0</v>
      </c>
      <c r="K110" s="206" t="s">
        <v>146</v>
      </c>
      <c r="L110" s="43"/>
      <c r="M110" s="211" t="s">
        <v>19</v>
      </c>
      <c r="N110" s="212" t="s">
        <v>43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1.8</v>
      </c>
      <c r="T110" s="214">
        <f>S110*H110</f>
        <v>1.4669999999999999</v>
      </c>
      <c r="AR110" s="17" t="s">
        <v>147</v>
      </c>
      <c r="AT110" s="17" t="s">
        <v>142</v>
      </c>
      <c r="AU110" s="17" t="s">
        <v>148</v>
      </c>
      <c r="AY110" s="17" t="s">
        <v>137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80</v>
      </c>
      <c r="BK110" s="215">
        <f>ROUND(I110*H110,2)</f>
        <v>0</v>
      </c>
      <c r="BL110" s="17" t="s">
        <v>147</v>
      </c>
      <c r="BM110" s="17" t="s">
        <v>164</v>
      </c>
    </row>
    <row r="111" s="11" customFormat="1">
      <c r="B111" s="216"/>
      <c r="C111" s="217"/>
      <c r="D111" s="218" t="s">
        <v>150</v>
      </c>
      <c r="E111" s="219" t="s">
        <v>19</v>
      </c>
      <c r="F111" s="220" t="s">
        <v>151</v>
      </c>
      <c r="G111" s="217"/>
      <c r="H111" s="219" t="s">
        <v>19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150</v>
      </c>
      <c r="AU111" s="226" t="s">
        <v>148</v>
      </c>
      <c r="AV111" s="11" t="s">
        <v>80</v>
      </c>
      <c r="AW111" s="11" t="s">
        <v>33</v>
      </c>
      <c r="AX111" s="11" t="s">
        <v>72</v>
      </c>
      <c r="AY111" s="226" t="s">
        <v>137</v>
      </c>
    </row>
    <row r="112" s="11" customFormat="1">
      <c r="B112" s="216"/>
      <c r="C112" s="217"/>
      <c r="D112" s="218" t="s">
        <v>150</v>
      </c>
      <c r="E112" s="219" t="s">
        <v>19</v>
      </c>
      <c r="F112" s="220" t="s">
        <v>152</v>
      </c>
      <c r="G112" s="217"/>
      <c r="H112" s="219" t="s">
        <v>19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150</v>
      </c>
      <c r="AU112" s="226" t="s">
        <v>148</v>
      </c>
      <c r="AV112" s="11" t="s">
        <v>80</v>
      </c>
      <c r="AW112" s="11" t="s">
        <v>33</v>
      </c>
      <c r="AX112" s="11" t="s">
        <v>72</v>
      </c>
      <c r="AY112" s="226" t="s">
        <v>137</v>
      </c>
    </row>
    <row r="113" s="12" customFormat="1">
      <c r="B113" s="227"/>
      <c r="C113" s="228"/>
      <c r="D113" s="218" t="s">
        <v>150</v>
      </c>
      <c r="E113" s="229" t="s">
        <v>19</v>
      </c>
      <c r="F113" s="230" t="s">
        <v>165</v>
      </c>
      <c r="G113" s="228"/>
      <c r="H113" s="231">
        <v>0.81499999999999995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150</v>
      </c>
      <c r="AU113" s="237" t="s">
        <v>148</v>
      </c>
      <c r="AV113" s="12" t="s">
        <v>82</v>
      </c>
      <c r="AW113" s="12" t="s">
        <v>33</v>
      </c>
      <c r="AX113" s="12" t="s">
        <v>80</v>
      </c>
      <c r="AY113" s="237" t="s">
        <v>137</v>
      </c>
    </row>
    <row r="114" s="1" customFormat="1" ht="22.5" customHeight="1">
      <c r="B114" s="38"/>
      <c r="C114" s="204" t="s">
        <v>147</v>
      </c>
      <c r="D114" s="204" t="s">
        <v>142</v>
      </c>
      <c r="E114" s="205" t="s">
        <v>166</v>
      </c>
      <c r="F114" s="206" t="s">
        <v>167</v>
      </c>
      <c r="G114" s="207" t="s">
        <v>163</v>
      </c>
      <c r="H114" s="208">
        <v>23.562000000000001</v>
      </c>
      <c r="I114" s="209"/>
      <c r="J114" s="210">
        <f>ROUND(I114*H114,2)</f>
        <v>0</v>
      </c>
      <c r="K114" s="206" t="s">
        <v>146</v>
      </c>
      <c r="L114" s="43"/>
      <c r="M114" s="211" t="s">
        <v>19</v>
      </c>
      <c r="N114" s="212" t="s">
        <v>43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1.8</v>
      </c>
      <c r="T114" s="214">
        <f>S114*H114</f>
        <v>42.4116</v>
      </c>
      <c r="AR114" s="17" t="s">
        <v>147</v>
      </c>
      <c r="AT114" s="17" t="s">
        <v>142</v>
      </c>
      <c r="AU114" s="17" t="s">
        <v>148</v>
      </c>
      <c r="AY114" s="17" t="s">
        <v>137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80</v>
      </c>
      <c r="BK114" s="215">
        <f>ROUND(I114*H114,2)</f>
        <v>0</v>
      </c>
      <c r="BL114" s="17" t="s">
        <v>147</v>
      </c>
      <c r="BM114" s="17" t="s">
        <v>168</v>
      </c>
    </row>
    <row r="115" s="11" customFormat="1">
      <c r="B115" s="216"/>
      <c r="C115" s="217"/>
      <c r="D115" s="218" t="s">
        <v>150</v>
      </c>
      <c r="E115" s="219" t="s">
        <v>19</v>
      </c>
      <c r="F115" s="220" t="s">
        <v>151</v>
      </c>
      <c r="G115" s="217"/>
      <c r="H115" s="219" t="s">
        <v>19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150</v>
      </c>
      <c r="AU115" s="226" t="s">
        <v>148</v>
      </c>
      <c r="AV115" s="11" t="s">
        <v>80</v>
      </c>
      <c r="AW115" s="11" t="s">
        <v>33</v>
      </c>
      <c r="AX115" s="11" t="s">
        <v>72</v>
      </c>
      <c r="AY115" s="226" t="s">
        <v>137</v>
      </c>
    </row>
    <row r="116" s="11" customFormat="1">
      <c r="B116" s="216"/>
      <c r="C116" s="217"/>
      <c r="D116" s="218" t="s">
        <v>150</v>
      </c>
      <c r="E116" s="219" t="s">
        <v>19</v>
      </c>
      <c r="F116" s="220" t="s">
        <v>152</v>
      </c>
      <c r="G116" s="217"/>
      <c r="H116" s="219" t="s">
        <v>19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150</v>
      </c>
      <c r="AU116" s="226" t="s">
        <v>148</v>
      </c>
      <c r="AV116" s="11" t="s">
        <v>80</v>
      </c>
      <c r="AW116" s="11" t="s">
        <v>33</v>
      </c>
      <c r="AX116" s="11" t="s">
        <v>72</v>
      </c>
      <c r="AY116" s="226" t="s">
        <v>137</v>
      </c>
    </row>
    <row r="117" s="12" customFormat="1">
      <c r="B117" s="227"/>
      <c r="C117" s="228"/>
      <c r="D117" s="218" t="s">
        <v>150</v>
      </c>
      <c r="E117" s="229" t="s">
        <v>19</v>
      </c>
      <c r="F117" s="230" t="s">
        <v>169</v>
      </c>
      <c r="G117" s="228"/>
      <c r="H117" s="231">
        <v>5.5999999999999996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150</v>
      </c>
      <c r="AU117" s="237" t="s">
        <v>148</v>
      </c>
      <c r="AV117" s="12" t="s">
        <v>82</v>
      </c>
      <c r="AW117" s="12" t="s">
        <v>33</v>
      </c>
      <c r="AX117" s="12" t="s">
        <v>72</v>
      </c>
      <c r="AY117" s="237" t="s">
        <v>137</v>
      </c>
    </row>
    <row r="118" s="12" customFormat="1">
      <c r="B118" s="227"/>
      <c r="C118" s="228"/>
      <c r="D118" s="218" t="s">
        <v>150</v>
      </c>
      <c r="E118" s="229" t="s">
        <v>19</v>
      </c>
      <c r="F118" s="230" t="s">
        <v>170</v>
      </c>
      <c r="G118" s="228"/>
      <c r="H118" s="231">
        <v>5.5999999999999996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150</v>
      </c>
      <c r="AU118" s="237" t="s">
        <v>148</v>
      </c>
      <c r="AV118" s="12" t="s">
        <v>82</v>
      </c>
      <c r="AW118" s="12" t="s">
        <v>33</v>
      </c>
      <c r="AX118" s="12" t="s">
        <v>72</v>
      </c>
      <c r="AY118" s="237" t="s">
        <v>137</v>
      </c>
    </row>
    <row r="119" s="12" customFormat="1">
      <c r="B119" s="227"/>
      <c r="C119" s="228"/>
      <c r="D119" s="218" t="s">
        <v>150</v>
      </c>
      <c r="E119" s="229" t="s">
        <v>19</v>
      </c>
      <c r="F119" s="230" t="s">
        <v>171</v>
      </c>
      <c r="G119" s="228"/>
      <c r="H119" s="231">
        <v>4.1479999999999997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150</v>
      </c>
      <c r="AU119" s="237" t="s">
        <v>148</v>
      </c>
      <c r="AV119" s="12" t="s">
        <v>82</v>
      </c>
      <c r="AW119" s="12" t="s">
        <v>33</v>
      </c>
      <c r="AX119" s="12" t="s">
        <v>72</v>
      </c>
      <c r="AY119" s="237" t="s">
        <v>137</v>
      </c>
    </row>
    <row r="120" s="12" customFormat="1">
      <c r="B120" s="227"/>
      <c r="C120" s="228"/>
      <c r="D120" s="218" t="s">
        <v>150</v>
      </c>
      <c r="E120" s="229" t="s">
        <v>19</v>
      </c>
      <c r="F120" s="230" t="s">
        <v>172</v>
      </c>
      <c r="G120" s="228"/>
      <c r="H120" s="231">
        <v>5.1849999999999996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150</v>
      </c>
      <c r="AU120" s="237" t="s">
        <v>148</v>
      </c>
      <c r="AV120" s="12" t="s">
        <v>82</v>
      </c>
      <c r="AW120" s="12" t="s">
        <v>33</v>
      </c>
      <c r="AX120" s="12" t="s">
        <v>72</v>
      </c>
      <c r="AY120" s="237" t="s">
        <v>137</v>
      </c>
    </row>
    <row r="121" s="12" customFormat="1">
      <c r="B121" s="227"/>
      <c r="C121" s="228"/>
      <c r="D121" s="218" t="s">
        <v>150</v>
      </c>
      <c r="E121" s="229" t="s">
        <v>19</v>
      </c>
      <c r="F121" s="230" t="s">
        <v>173</v>
      </c>
      <c r="G121" s="228"/>
      <c r="H121" s="231">
        <v>3.0289999999999999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150</v>
      </c>
      <c r="AU121" s="237" t="s">
        <v>148</v>
      </c>
      <c r="AV121" s="12" t="s">
        <v>82</v>
      </c>
      <c r="AW121" s="12" t="s">
        <v>33</v>
      </c>
      <c r="AX121" s="12" t="s">
        <v>72</v>
      </c>
      <c r="AY121" s="237" t="s">
        <v>137</v>
      </c>
    </row>
    <row r="122" s="13" customFormat="1">
      <c r="B122" s="238"/>
      <c r="C122" s="239"/>
      <c r="D122" s="218" t="s">
        <v>150</v>
      </c>
      <c r="E122" s="240" t="s">
        <v>19</v>
      </c>
      <c r="F122" s="241" t="s">
        <v>160</v>
      </c>
      <c r="G122" s="239"/>
      <c r="H122" s="242">
        <v>23.561999999999998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150</v>
      </c>
      <c r="AU122" s="248" t="s">
        <v>148</v>
      </c>
      <c r="AV122" s="13" t="s">
        <v>147</v>
      </c>
      <c r="AW122" s="13" t="s">
        <v>33</v>
      </c>
      <c r="AX122" s="13" t="s">
        <v>80</v>
      </c>
      <c r="AY122" s="248" t="s">
        <v>137</v>
      </c>
    </row>
    <row r="123" s="1" customFormat="1" ht="16.5" customHeight="1">
      <c r="B123" s="38"/>
      <c r="C123" s="204" t="s">
        <v>174</v>
      </c>
      <c r="D123" s="204" t="s">
        <v>142</v>
      </c>
      <c r="E123" s="205" t="s">
        <v>175</v>
      </c>
      <c r="F123" s="206" t="s">
        <v>176</v>
      </c>
      <c r="G123" s="207" t="s">
        <v>163</v>
      </c>
      <c r="H123" s="208">
        <v>31.887</v>
      </c>
      <c r="I123" s="209"/>
      <c r="J123" s="210">
        <f>ROUND(I123*H123,2)</f>
        <v>0</v>
      </c>
      <c r="K123" s="206" t="s">
        <v>146</v>
      </c>
      <c r="L123" s="43"/>
      <c r="M123" s="211" t="s">
        <v>19</v>
      </c>
      <c r="N123" s="212" t="s">
        <v>43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2.2000000000000002</v>
      </c>
      <c r="T123" s="214">
        <f>S123*H123</f>
        <v>70.15140000000001</v>
      </c>
      <c r="AR123" s="17" t="s">
        <v>147</v>
      </c>
      <c r="AT123" s="17" t="s">
        <v>142</v>
      </c>
      <c r="AU123" s="17" t="s">
        <v>148</v>
      </c>
      <c r="AY123" s="17" t="s">
        <v>137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80</v>
      </c>
      <c r="BK123" s="215">
        <f>ROUND(I123*H123,2)</f>
        <v>0</v>
      </c>
      <c r="BL123" s="17" t="s">
        <v>147</v>
      </c>
      <c r="BM123" s="17" t="s">
        <v>177</v>
      </c>
    </row>
    <row r="124" s="11" customFormat="1">
      <c r="B124" s="216"/>
      <c r="C124" s="217"/>
      <c r="D124" s="218" t="s">
        <v>150</v>
      </c>
      <c r="E124" s="219" t="s">
        <v>19</v>
      </c>
      <c r="F124" s="220" t="s">
        <v>151</v>
      </c>
      <c r="G124" s="217"/>
      <c r="H124" s="219" t="s">
        <v>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150</v>
      </c>
      <c r="AU124" s="226" t="s">
        <v>148</v>
      </c>
      <c r="AV124" s="11" t="s">
        <v>80</v>
      </c>
      <c r="AW124" s="11" t="s">
        <v>33</v>
      </c>
      <c r="AX124" s="11" t="s">
        <v>72</v>
      </c>
      <c r="AY124" s="226" t="s">
        <v>137</v>
      </c>
    </row>
    <row r="125" s="11" customFormat="1">
      <c r="B125" s="216"/>
      <c r="C125" s="217"/>
      <c r="D125" s="218" t="s">
        <v>150</v>
      </c>
      <c r="E125" s="219" t="s">
        <v>19</v>
      </c>
      <c r="F125" s="220" t="s">
        <v>152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150</v>
      </c>
      <c r="AU125" s="226" t="s">
        <v>148</v>
      </c>
      <c r="AV125" s="11" t="s">
        <v>80</v>
      </c>
      <c r="AW125" s="11" t="s">
        <v>33</v>
      </c>
      <c r="AX125" s="11" t="s">
        <v>72</v>
      </c>
      <c r="AY125" s="226" t="s">
        <v>137</v>
      </c>
    </row>
    <row r="126" s="12" customFormat="1">
      <c r="B126" s="227"/>
      <c r="C126" s="228"/>
      <c r="D126" s="218" t="s">
        <v>150</v>
      </c>
      <c r="E126" s="229" t="s">
        <v>19</v>
      </c>
      <c r="F126" s="230" t="s">
        <v>178</v>
      </c>
      <c r="G126" s="228"/>
      <c r="H126" s="231">
        <v>2.7360000000000002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150</v>
      </c>
      <c r="AU126" s="237" t="s">
        <v>148</v>
      </c>
      <c r="AV126" s="12" t="s">
        <v>82</v>
      </c>
      <c r="AW126" s="12" t="s">
        <v>33</v>
      </c>
      <c r="AX126" s="12" t="s">
        <v>72</v>
      </c>
      <c r="AY126" s="237" t="s">
        <v>137</v>
      </c>
    </row>
    <row r="127" s="12" customFormat="1">
      <c r="B127" s="227"/>
      <c r="C127" s="228"/>
      <c r="D127" s="218" t="s">
        <v>150</v>
      </c>
      <c r="E127" s="229" t="s">
        <v>19</v>
      </c>
      <c r="F127" s="230" t="s">
        <v>179</v>
      </c>
      <c r="G127" s="228"/>
      <c r="H127" s="231">
        <v>4.1429999999999998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150</v>
      </c>
      <c r="AU127" s="237" t="s">
        <v>148</v>
      </c>
      <c r="AV127" s="12" t="s">
        <v>82</v>
      </c>
      <c r="AW127" s="12" t="s">
        <v>33</v>
      </c>
      <c r="AX127" s="12" t="s">
        <v>72</v>
      </c>
      <c r="AY127" s="237" t="s">
        <v>137</v>
      </c>
    </row>
    <row r="128" s="12" customFormat="1">
      <c r="B128" s="227"/>
      <c r="C128" s="228"/>
      <c r="D128" s="218" t="s">
        <v>150</v>
      </c>
      <c r="E128" s="229" t="s">
        <v>19</v>
      </c>
      <c r="F128" s="230" t="s">
        <v>180</v>
      </c>
      <c r="G128" s="228"/>
      <c r="H128" s="231">
        <v>1.871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150</v>
      </c>
      <c r="AU128" s="237" t="s">
        <v>148</v>
      </c>
      <c r="AV128" s="12" t="s">
        <v>82</v>
      </c>
      <c r="AW128" s="12" t="s">
        <v>33</v>
      </c>
      <c r="AX128" s="12" t="s">
        <v>72</v>
      </c>
      <c r="AY128" s="237" t="s">
        <v>137</v>
      </c>
    </row>
    <row r="129" s="12" customFormat="1">
      <c r="B129" s="227"/>
      <c r="C129" s="228"/>
      <c r="D129" s="218" t="s">
        <v>150</v>
      </c>
      <c r="E129" s="229" t="s">
        <v>19</v>
      </c>
      <c r="F129" s="230" t="s">
        <v>181</v>
      </c>
      <c r="G129" s="228"/>
      <c r="H129" s="231">
        <v>1.859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150</v>
      </c>
      <c r="AU129" s="237" t="s">
        <v>148</v>
      </c>
      <c r="AV129" s="12" t="s">
        <v>82</v>
      </c>
      <c r="AW129" s="12" t="s">
        <v>33</v>
      </c>
      <c r="AX129" s="12" t="s">
        <v>72</v>
      </c>
      <c r="AY129" s="237" t="s">
        <v>137</v>
      </c>
    </row>
    <row r="130" s="12" customFormat="1">
      <c r="B130" s="227"/>
      <c r="C130" s="228"/>
      <c r="D130" s="218" t="s">
        <v>150</v>
      </c>
      <c r="E130" s="229" t="s">
        <v>19</v>
      </c>
      <c r="F130" s="230" t="s">
        <v>182</v>
      </c>
      <c r="G130" s="228"/>
      <c r="H130" s="231">
        <v>1.871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150</v>
      </c>
      <c r="AU130" s="237" t="s">
        <v>148</v>
      </c>
      <c r="AV130" s="12" t="s">
        <v>82</v>
      </c>
      <c r="AW130" s="12" t="s">
        <v>33</v>
      </c>
      <c r="AX130" s="12" t="s">
        <v>72</v>
      </c>
      <c r="AY130" s="237" t="s">
        <v>137</v>
      </c>
    </row>
    <row r="131" s="12" customFormat="1">
      <c r="B131" s="227"/>
      <c r="C131" s="228"/>
      <c r="D131" s="218" t="s">
        <v>150</v>
      </c>
      <c r="E131" s="229" t="s">
        <v>19</v>
      </c>
      <c r="F131" s="230" t="s">
        <v>183</v>
      </c>
      <c r="G131" s="228"/>
      <c r="H131" s="231">
        <v>2.1230000000000002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150</v>
      </c>
      <c r="AU131" s="237" t="s">
        <v>148</v>
      </c>
      <c r="AV131" s="12" t="s">
        <v>82</v>
      </c>
      <c r="AW131" s="12" t="s">
        <v>33</v>
      </c>
      <c r="AX131" s="12" t="s">
        <v>72</v>
      </c>
      <c r="AY131" s="237" t="s">
        <v>137</v>
      </c>
    </row>
    <row r="132" s="12" customFormat="1">
      <c r="B132" s="227"/>
      <c r="C132" s="228"/>
      <c r="D132" s="218" t="s">
        <v>150</v>
      </c>
      <c r="E132" s="229" t="s">
        <v>19</v>
      </c>
      <c r="F132" s="230" t="s">
        <v>184</v>
      </c>
      <c r="G132" s="228"/>
      <c r="H132" s="231">
        <v>2.4329999999999998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150</v>
      </c>
      <c r="AU132" s="237" t="s">
        <v>148</v>
      </c>
      <c r="AV132" s="12" t="s">
        <v>82</v>
      </c>
      <c r="AW132" s="12" t="s">
        <v>33</v>
      </c>
      <c r="AX132" s="12" t="s">
        <v>72</v>
      </c>
      <c r="AY132" s="237" t="s">
        <v>137</v>
      </c>
    </row>
    <row r="133" s="12" customFormat="1">
      <c r="B133" s="227"/>
      <c r="C133" s="228"/>
      <c r="D133" s="218" t="s">
        <v>150</v>
      </c>
      <c r="E133" s="229" t="s">
        <v>19</v>
      </c>
      <c r="F133" s="230" t="s">
        <v>185</v>
      </c>
      <c r="G133" s="228"/>
      <c r="H133" s="231">
        <v>1.1879999999999999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150</v>
      </c>
      <c r="AU133" s="237" t="s">
        <v>148</v>
      </c>
      <c r="AV133" s="12" t="s">
        <v>82</v>
      </c>
      <c r="AW133" s="12" t="s">
        <v>33</v>
      </c>
      <c r="AX133" s="12" t="s">
        <v>72</v>
      </c>
      <c r="AY133" s="237" t="s">
        <v>137</v>
      </c>
    </row>
    <row r="134" s="12" customFormat="1">
      <c r="B134" s="227"/>
      <c r="C134" s="228"/>
      <c r="D134" s="218" t="s">
        <v>150</v>
      </c>
      <c r="E134" s="229" t="s">
        <v>19</v>
      </c>
      <c r="F134" s="230" t="s">
        <v>186</v>
      </c>
      <c r="G134" s="228"/>
      <c r="H134" s="231">
        <v>1.048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150</v>
      </c>
      <c r="AU134" s="237" t="s">
        <v>148</v>
      </c>
      <c r="AV134" s="12" t="s">
        <v>82</v>
      </c>
      <c r="AW134" s="12" t="s">
        <v>33</v>
      </c>
      <c r="AX134" s="12" t="s">
        <v>72</v>
      </c>
      <c r="AY134" s="237" t="s">
        <v>137</v>
      </c>
    </row>
    <row r="135" s="12" customFormat="1">
      <c r="B135" s="227"/>
      <c r="C135" s="228"/>
      <c r="D135" s="218" t="s">
        <v>150</v>
      </c>
      <c r="E135" s="229" t="s">
        <v>19</v>
      </c>
      <c r="F135" s="230" t="s">
        <v>187</v>
      </c>
      <c r="G135" s="228"/>
      <c r="H135" s="231">
        <v>1.1859999999999999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150</v>
      </c>
      <c r="AU135" s="237" t="s">
        <v>148</v>
      </c>
      <c r="AV135" s="12" t="s">
        <v>82</v>
      </c>
      <c r="AW135" s="12" t="s">
        <v>33</v>
      </c>
      <c r="AX135" s="12" t="s">
        <v>72</v>
      </c>
      <c r="AY135" s="237" t="s">
        <v>137</v>
      </c>
    </row>
    <row r="136" s="12" customFormat="1">
      <c r="B136" s="227"/>
      <c r="C136" s="228"/>
      <c r="D136" s="218" t="s">
        <v>150</v>
      </c>
      <c r="E136" s="229" t="s">
        <v>19</v>
      </c>
      <c r="F136" s="230" t="s">
        <v>188</v>
      </c>
      <c r="G136" s="228"/>
      <c r="H136" s="231">
        <v>0.126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150</v>
      </c>
      <c r="AU136" s="237" t="s">
        <v>148</v>
      </c>
      <c r="AV136" s="12" t="s">
        <v>82</v>
      </c>
      <c r="AW136" s="12" t="s">
        <v>33</v>
      </c>
      <c r="AX136" s="12" t="s">
        <v>72</v>
      </c>
      <c r="AY136" s="237" t="s">
        <v>137</v>
      </c>
    </row>
    <row r="137" s="12" customFormat="1">
      <c r="B137" s="227"/>
      <c r="C137" s="228"/>
      <c r="D137" s="218" t="s">
        <v>150</v>
      </c>
      <c r="E137" s="229" t="s">
        <v>19</v>
      </c>
      <c r="F137" s="230" t="s">
        <v>189</v>
      </c>
      <c r="G137" s="228"/>
      <c r="H137" s="231">
        <v>1.861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150</v>
      </c>
      <c r="AU137" s="237" t="s">
        <v>148</v>
      </c>
      <c r="AV137" s="12" t="s">
        <v>82</v>
      </c>
      <c r="AW137" s="12" t="s">
        <v>33</v>
      </c>
      <c r="AX137" s="12" t="s">
        <v>72</v>
      </c>
      <c r="AY137" s="237" t="s">
        <v>137</v>
      </c>
    </row>
    <row r="138" s="12" customFormat="1">
      <c r="B138" s="227"/>
      <c r="C138" s="228"/>
      <c r="D138" s="218" t="s">
        <v>150</v>
      </c>
      <c r="E138" s="229" t="s">
        <v>19</v>
      </c>
      <c r="F138" s="230" t="s">
        <v>190</v>
      </c>
      <c r="G138" s="228"/>
      <c r="H138" s="231">
        <v>1.8360000000000001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150</v>
      </c>
      <c r="AU138" s="237" t="s">
        <v>148</v>
      </c>
      <c r="AV138" s="12" t="s">
        <v>82</v>
      </c>
      <c r="AW138" s="12" t="s">
        <v>33</v>
      </c>
      <c r="AX138" s="12" t="s">
        <v>72</v>
      </c>
      <c r="AY138" s="237" t="s">
        <v>137</v>
      </c>
    </row>
    <row r="139" s="12" customFormat="1">
      <c r="B139" s="227"/>
      <c r="C139" s="228"/>
      <c r="D139" s="218" t="s">
        <v>150</v>
      </c>
      <c r="E139" s="229" t="s">
        <v>19</v>
      </c>
      <c r="F139" s="230" t="s">
        <v>191</v>
      </c>
      <c r="G139" s="228"/>
      <c r="H139" s="231">
        <v>1.909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150</v>
      </c>
      <c r="AU139" s="237" t="s">
        <v>148</v>
      </c>
      <c r="AV139" s="12" t="s">
        <v>82</v>
      </c>
      <c r="AW139" s="12" t="s">
        <v>33</v>
      </c>
      <c r="AX139" s="12" t="s">
        <v>72</v>
      </c>
      <c r="AY139" s="237" t="s">
        <v>137</v>
      </c>
    </row>
    <row r="140" s="12" customFormat="1">
      <c r="B140" s="227"/>
      <c r="C140" s="228"/>
      <c r="D140" s="218" t="s">
        <v>150</v>
      </c>
      <c r="E140" s="229" t="s">
        <v>19</v>
      </c>
      <c r="F140" s="230" t="s">
        <v>192</v>
      </c>
      <c r="G140" s="228"/>
      <c r="H140" s="231">
        <v>1.8180000000000001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150</v>
      </c>
      <c r="AU140" s="237" t="s">
        <v>148</v>
      </c>
      <c r="AV140" s="12" t="s">
        <v>82</v>
      </c>
      <c r="AW140" s="12" t="s">
        <v>33</v>
      </c>
      <c r="AX140" s="12" t="s">
        <v>72</v>
      </c>
      <c r="AY140" s="237" t="s">
        <v>137</v>
      </c>
    </row>
    <row r="141" s="12" customFormat="1">
      <c r="B141" s="227"/>
      <c r="C141" s="228"/>
      <c r="D141" s="218" t="s">
        <v>150</v>
      </c>
      <c r="E141" s="229" t="s">
        <v>19</v>
      </c>
      <c r="F141" s="230" t="s">
        <v>193</v>
      </c>
      <c r="G141" s="228"/>
      <c r="H141" s="231">
        <v>1.008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150</v>
      </c>
      <c r="AU141" s="237" t="s">
        <v>148</v>
      </c>
      <c r="AV141" s="12" t="s">
        <v>82</v>
      </c>
      <c r="AW141" s="12" t="s">
        <v>33</v>
      </c>
      <c r="AX141" s="12" t="s">
        <v>72</v>
      </c>
      <c r="AY141" s="237" t="s">
        <v>137</v>
      </c>
    </row>
    <row r="142" s="12" customFormat="1">
      <c r="B142" s="227"/>
      <c r="C142" s="228"/>
      <c r="D142" s="218" t="s">
        <v>150</v>
      </c>
      <c r="E142" s="229" t="s">
        <v>19</v>
      </c>
      <c r="F142" s="230" t="s">
        <v>194</v>
      </c>
      <c r="G142" s="228"/>
      <c r="H142" s="231">
        <v>1.2909999999999999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150</v>
      </c>
      <c r="AU142" s="237" t="s">
        <v>148</v>
      </c>
      <c r="AV142" s="12" t="s">
        <v>82</v>
      </c>
      <c r="AW142" s="12" t="s">
        <v>33</v>
      </c>
      <c r="AX142" s="12" t="s">
        <v>72</v>
      </c>
      <c r="AY142" s="237" t="s">
        <v>137</v>
      </c>
    </row>
    <row r="143" s="12" customFormat="1">
      <c r="B143" s="227"/>
      <c r="C143" s="228"/>
      <c r="D143" s="218" t="s">
        <v>150</v>
      </c>
      <c r="E143" s="229" t="s">
        <v>19</v>
      </c>
      <c r="F143" s="230" t="s">
        <v>195</v>
      </c>
      <c r="G143" s="228"/>
      <c r="H143" s="231">
        <v>1.23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150</v>
      </c>
      <c r="AU143" s="237" t="s">
        <v>148</v>
      </c>
      <c r="AV143" s="12" t="s">
        <v>82</v>
      </c>
      <c r="AW143" s="12" t="s">
        <v>33</v>
      </c>
      <c r="AX143" s="12" t="s">
        <v>72</v>
      </c>
      <c r="AY143" s="237" t="s">
        <v>137</v>
      </c>
    </row>
    <row r="144" s="12" customFormat="1">
      <c r="B144" s="227"/>
      <c r="C144" s="228"/>
      <c r="D144" s="218" t="s">
        <v>150</v>
      </c>
      <c r="E144" s="229" t="s">
        <v>19</v>
      </c>
      <c r="F144" s="230" t="s">
        <v>196</v>
      </c>
      <c r="G144" s="228"/>
      <c r="H144" s="231">
        <v>0.34999999999999998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150</v>
      </c>
      <c r="AU144" s="237" t="s">
        <v>148</v>
      </c>
      <c r="AV144" s="12" t="s">
        <v>82</v>
      </c>
      <c r="AW144" s="12" t="s">
        <v>33</v>
      </c>
      <c r="AX144" s="12" t="s">
        <v>72</v>
      </c>
      <c r="AY144" s="237" t="s">
        <v>137</v>
      </c>
    </row>
    <row r="145" s="13" customFormat="1">
      <c r="B145" s="238"/>
      <c r="C145" s="239"/>
      <c r="D145" s="218" t="s">
        <v>150</v>
      </c>
      <c r="E145" s="240" t="s">
        <v>19</v>
      </c>
      <c r="F145" s="241" t="s">
        <v>160</v>
      </c>
      <c r="G145" s="239"/>
      <c r="H145" s="242">
        <v>31.887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150</v>
      </c>
      <c r="AU145" s="248" t="s">
        <v>148</v>
      </c>
      <c r="AV145" s="13" t="s">
        <v>147</v>
      </c>
      <c r="AW145" s="13" t="s">
        <v>33</v>
      </c>
      <c r="AX145" s="13" t="s">
        <v>80</v>
      </c>
      <c r="AY145" s="248" t="s">
        <v>137</v>
      </c>
    </row>
    <row r="146" s="1" customFormat="1" ht="22.5" customHeight="1">
      <c r="B146" s="38"/>
      <c r="C146" s="204" t="s">
        <v>197</v>
      </c>
      <c r="D146" s="204" t="s">
        <v>142</v>
      </c>
      <c r="E146" s="205" t="s">
        <v>198</v>
      </c>
      <c r="F146" s="206" t="s">
        <v>199</v>
      </c>
      <c r="G146" s="207" t="s">
        <v>145</v>
      </c>
      <c r="H146" s="208">
        <v>154.71899999999999</v>
      </c>
      <c r="I146" s="209"/>
      <c r="J146" s="210">
        <f>ROUND(I146*H146,2)</f>
        <v>0</v>
      </c>
      <c r="K146" s="206" t="s">
        <v>146</v>
      </c>
      <c r="L146" s="43"/>
      <c r="M146" s="211" t="s">
        <v>19</v>
      </c>
      <c r="N146" s="212" t="s">
        <v>43</v>
      </c>
      <c r="O146" s="79"/>
      <c r="P146" s="213">
        <f>O146*H146</f>
        <v>0</v>
      </c>
      <c r="Q146" s="213">
        <v>0</v>
      </c>
      <c r="R146" s="213">
        <f>Q146*H146</f>
        <v>0</v>
      </c>
      <c r="S146" s="213">
        <v>0.035000000000000003</v>
      </c>
      <c r="T146" s="214">
        <f>S146*H146</f>
        <v>5.415165</v>
      </c>
      <c r="AR146" s="17" t="s">
        <v>147</v>
      </c>
      <c r="AT146" s="17" t="s">
        <v>142</v>
      </c>
      <c r="AU146" s="17" t="s">
        <v>148</v>
      </c>
      <c r="AY146" s="17" t="s">
        <v>137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80</v>
      </c>
      <c r="BK146" s="215">
        <f>ROUND(I146*H146,2)</f>
        <v>0</v>
      </c>
      <c r="BL146" s="17" t="s">
        <v>147</v>
      </c>
      <c r="BM146" s="17" t="s">
        <v>200</v>
      </c>
    </row>
    <row r="147" s="11" customFormat="1">
      <c r="B147" s="216"/>
      <c r="C147" s="217"/>
      <c r="D147" s="218" t="s">
        <v>150</v>
      </c>
      <c r="E147" s="219" t="s">
        <v>19</v>
      </c>
      <c r="F147" s="220" t="s">
        <v>151</v>
      </c>
      <c r="G147" s="217"/>
      <c r="H147" s="219" t="s">
        <v>19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150</v>
      </c>
      <c r="AU147" s="226" t="s">
        <v>148</v>
      </c>
      <c r="AV147" s="11" t="s">
        <v>80</v>
      </c>
      <c r="AW147" s="11" t="s">
        <v>33</v>
      </c>
      <c r="AX147" s="11" t="s">
        <v>72</v>
      </c>
      <c r="AY147" s="226" t="s">
        <v>137</v>
      </c>
    </row>
    <row r="148" s="11" customFormat="1">
      <c r="B148" s="216"/>
      <c r="C148" s="217"/>
      <c r="D148" s="218" t="s">
        <v>150</v>
      </c>
      <c r="E148" s="219" t="s">
        <v>19</v>
      </c>
      <c r="F148" s="220" t="s">
        <v>152</v>
      </c>
      <c r="G148" s="217"/>
      <c r="H148" s="219" t="s">
        <v>19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150</v>
      </c>
      <c r="AU148" s="226" t="s">
        <v>148</v>
      </c>
      <c r="AV148" s="11" t="s">
        <v>80</v>
      </c>
      <c r="AW148" s="11" t="s">
        <v>33</v>
      </c>
      <c r="AX148" s="11" t="s">
        <v>72</v>
      </c>
      <c r="AY148" s="226" t="s">
        <v>137</v>
      </c>
    </row>
    <row r="149" s="12" customFormat="1">
      <c r="B149" s="227"/>
      <c r="C149" s="228"/>
      <c r="D149" s="218" t="s">
        <v>150</v>
      </c>
      <c r="E149" s="229" t="s">
        <v>19</v>
      </c>
      <c r="F149" s="230" t="s">
        <v>201</v>
      </c>
      <c r="G149" s="228"/>
      <c r="H149" s="231">
        <v>27.361999999999998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150</v>
      </c>
      <c r="AU149" s="237" t="s">
        <v>148</v>
      </c>
      <c r="AV149" s="12" t="s">
        <v>82</v>
      </c>
      <c r="AW149" s="12" t="s">
        <v>33</v>
      </c>
      <c r="AX149" s="12" t="s">
        <v>72</v>
      </c>
      <c r="AY149" s="237" t="s">
        <v>137</v>
      </c>
    </row>
    <row r="150" s="12" customFormat="1">
      <c r="B150" s="227"/>
      <c r="C150" s="228"/>
      <c r="D150" s="218" t="s">
        <v>150</v>
      </c>
      <c r="E150" s="229" t="s">
        <v>19</v>
      </c>
      <c r="F150" s="230" t="s">
        <v>202</v>
      </c>
      <c r="G150" s="228"/>
      <c r="H150" s="231">
        <v>41.43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150</v>
      </c>
      <c r="AU150" s="237" t="s">
        <v>148</v>
      </c>
      <c r="AV150" s="12" t="s">
        <v>82</v>
      </c>
      <c r="AW150" s="12" t="s">
        <v>33</v>
      </c>
      <c r="AX150" s="12" t="s">
        <v>72</v>
      </c>
      <c r="AY150" s="237" t="s">
        <v>137</v>
      </c>
    </row>
    <row r="151" s="12" customFormat="1">
      <c r="B151" s="227"/>
      <c r="C151" s="228"/>
      <c r="D151" s="218" t="s">
        <v>150</v>
      </c>
      <c r="E151" s="229" t="s">
        <v>19</v>
      </c>
      <c r="F151" s="230" t="s">
        <v>203</v>
      </c>
      <c r="G151" s="228"/>
      <c r="H151" s="231">
        <v>21.742999999999999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150</v>
      </c>
      <c r="AU151" s="237" t="s">
        <v>148</v>
      </c>
      <c r="AV151" s="12" t="s">
        <v>82</v>
      </c>
      <c r="AW151" s="12" t="s">
        <v>33</v>
      </c>
      <c r="AX151" s="12" t="s">
        <v>72</v>
      </c>
      <c r="AY151" s="237" t="s">
        <v>137</v>
      </c>
    </row>
    <row r="152" s="12" customFormat="1">
      <c r="B152" s="227"/>
      <c r="C152" s="228"/>
      <c r="D152" s="218" t="s">
        <v>150</v>
      </c>
      <c r="E152" s="229" t="s">
        <v>19</v>
      </c>
      <c r="F152" s="230" t="s">
        <v>204</v>
      </c>
      <c r="G152" s="228"/>
      <c r="H152" s="231">
        <v>11.880000000000001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150</v>
      </c>
      <c r="AU152" s="237" t="s">
        <v>148</v>
      </c>
      <c r="AV152" s="12" t="s">
        <v>82</v>
      </c>
      <c r="AW152" s="12" t="s">
        <v>33</v>
      </c>
      <c r="AX152" s="12" t="s">
        <v>72</v>
      </c>
      <c r="AY152" s="237" t="s">
        <v>137</v>
      </c>
    </row>
    <row r="153" s="12" customFormat="1">
      <c r="B153" s="227"/>
      <c r="C153" s="228"/>
      <c r="D153" s="218" t="s">
        <v>150</v>
      </c>
      <c r="E153" s="229" t="s">
        <v>19</v>
      </c>
      <c r="F153" s="230" t="s">
        <v>205</v>
      </c>
      <c r="G153" s="228"/>
      <c r="H153" s="231">
        <v>10.483000000000001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150</v>
      </c>
      <c r="AU153" s="237" t="s">
        <v>148</v>
      </c>
      <c r="AV153" s="12" t="s">
        <v>82</v>
      </c>
      <c r="AW153" s="12" t="s">
        <v>33</v>
      </c>
      <c r="AX153" s="12" t="s">
        <v>72</v>
      </c>
      <c r="AY153" s="237" t="s">
        <v>137</v>
      </c>
    </row>
    <row r="154" s="12" customFormat="1">
      <c r="B154" s="227"/>
      <c r="C154" s="228"/>
      <c r="D154" s="218" t="s">
        <v>150</v>
      </c>
      <c r="E154" s="229" t="s">
        <v>19</v>
      </c>
      <c r="F154" s="230" t="s">
        <v>206</v>
      </c>
      <c r="G154" s="228"/>
      <c r="H154" s="231">
        <v>11.855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150</v>
      </c>
      <c r="AU154" s="237" t="s">
        <v>148</v>
      </c>
      <c r="AV154" s="12" t="s">
        <v>82</v>
      </c>
      <c r="AW154" s="12" t="s">
        <v>33</v>
      </c>
      <c r="AX154" s="12" t="s">
        <v>72</v>
      </c>
      <c r="AY154" s="237" t="s">
        <v>137</v>
      </c>
    </row>
    <row r="155" s="12" customFormat="1">
      <c r="B155" s="227"/>
      <c r="C155" s="228"/>
      <c r="D155" s="218" t="s">
        <v>150</v>
      </c>
      <c r="E155" s="229" t="s">
        <v>19</v>
      </c>
      <c r="F155" s="230" t="s">
        <v>207</v>
      </c>
      <c r="G155" s="228"/>
      <c r="H155" s="231">
        <v>1.2629999999999999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150</v>
      </c>
      <c r="AU155" s="237" t="s">
        <v>148</v>
      </c>
      <c r="AV155" s="12" t="s">
        <v>82</v>
      </c>
      <c r="AW155" s="12" t="s">
        <v>33</v>
      </c>
      <c r="AX155" s="12" t="s">
        <v>72</v>
      </c>
      <c r="AY155" s="237" t="s">
        <v>137</v>
      </c>
    </row>
    <row r="156" s="12" customFormat="1">
      <c r="B156" s="227"/>
      <c r="C156" s="228"/>
      <c r="D156" s="218" t="s">
        <v>150</v>
      </c>
      <c r="E156" s="229" t="s">
        <v>19</v>
      </c>
      <c r="F156" s="230" t="s">
        <v>208</v>
      </c>
      <c r="G156" s="228"/>
      <c r="H156" s="231">
        <v>12.91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150</v>
      </c>
      <c r="AU156" s="237" t="s">
        <v>148</v>
      </c>
      <c r="AV156" s="12" t="s">
        <v>82</v>
      </c>
      <c r="AW156" s="12" t="s">
        <v>33</v>
      </c>
      <c r="AX156" s="12" t="s">
        <v>72</v>
      </c>
      <c r="AY156" s="237" t="s">
        <v>137</v>
      </c>
    </row>
    <row r="157" s="12" customFormat="1">
      <c r="B157" s="227"/>
      <c r="C157" s="228"/>
      <c r="D157" s="218" t="s">
        <v>150</v>
      </c>
      <c r="E157" s="229" t="s">
        <v>19</v>
      </c>
      <c r="F157" s="230" t="s">
        <v>209</v>
      </c>
      <c r="G157" s="228"/>
      <c r="H157" s="231">
        <v>12.298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150</v>
      </c>
      <c r="AU157" s="237" t="s">
        <v>148</v>
      </c>
      <c r="AV157" s="12" t="s">
        <v>82</v>
      </c>
      <c r="AW157" s="12" t="s">
        <v>33</v>
      </c>
      <c r="AX157" s="12" t="s">
        <v>72</v>
      </c>
      <c r="AY157" s="237" t="s">
        <v>137</v>
      </c>
    </row>
    <row r="158" s="12" customFormat="1">
      <c r="B158" s="227"/>
      <c r="C158" s="228"/>
      <c r="D158" s="218" t="s">
        <v>150</v>
      </c>
      <c r="E158" s="229" t="s">
        <v>19</v>
      </c>
      <c r="F158" s="230" t="s">
        <v>210</v>
      </c>
      <c r="G158" s="228"/>
      <c r="H158" s="231">
        <v>3.4950000000000001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150</v>
      </c>
      <c r="AU158" s="237" t="s">
        <v>148</v>
      </c>
      <c r="AV158" s="12" t="s">
        <v>82</v>
      </c>
      <c r="AW158" s="12" t="s">
        <v>33</v>
      </c>
      <c r="AX158" s="12" t="s">
        <v>72</v>
      </c>
      <c r="AY158" s="237" t="s">
        <v>137</v>
      </c>
    </row>
    <row r="159" s="13" customFormat="1">
      <c r="B159" s="238"/>
      <c r="C159" s="239"/>
      <c r="D159" s="218" t="s">
        <v>150</v>
      </c>
      <c r="E159" s="240" t="s">
        <v>19</v>
      </c>
      <c r="F159" s="241" t="s">
        <v>160</v>
      </c>
      <c r="G159" s="239"/>
      <c r="H159" s="242">
        <v>154.71900000000002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150</v>
      </c>
      <c r="AU159" s="248" t="s">
        <v>148</v>
      </c>
      <c r="AV159" s="13" t="s">
        <v>147</v>
      </c>
      <c r="AW159" s="13" t="s">
        <v>33</v>
      </c>
      <c r="AX159" s="13" t="s">
        <v>80</v>
      </c>
      <c r="AY159" s="248" t="s">
        <v>137</v>
      </c>
    </row>
    <row r="160" s="1" customFormat="1" ht="16.5" customHeight="1">
      <c r="B160" s="38"/>
      <c r="C160" s="204" t="s">
        <v>211</v>
      </c>
      <c r="D160" s="204" t="s">
        <v>142</v>
      </c>
      <c r="E160" s="205" t="s">
        <v>212</v>
      </c>
      <c r="F160" s="206" t="s">
        <v>213</v>
      </c>
      <c r="G160" s="207" t="s">
        <v>145</v>
      </c>
      <c r="H160" s="208">
        <v>30.420000000000002</v>
      </c>
      <c r="I160" s="209"/>
      <c r="J160" s="210">
        <f>ROUND(I160*H160,2)</f>
        <v>0</v>
      </c>
      <c r="K160" s="206" t="s">
        <v>146</v>
      </c>
      <c r="L160" s="43"/>
      <c r="M160" s="211" t="s">
        <v>19</v>
      </c>
      <c r="N160" s="212" t="s">
        <v>43</v>
      </c>
      <c r="O160" s="79"/>
      <c r="P160" s="213">
        <f>O160*H160</f>
        <v>0</v>
      </c>
      <c r="Q160" s="213">
        <v>0</v>
      </c>
      <c r="R160" s="213">
        <f>Q160*H160</f>
        <v>0</v>
      </c>
      <c r="S160" s="213">
        <v>0.075999999999999998</v>
      </c>
      <c r="T160" s="214">
        <f>S160*H160</f>
        <v>2.3119200000000002</v>
      </c>
      <c r="AR160" s="17" t="s">
        <v>147</v>
      </c>
      <c r="AT160" s="17" t="s">
        <v>142</v>
      </c>
      <c r="AU160" s="17" t="s">
        <v>148</v>
      </c>
      <c r="AY160" s="17" t="s">
        <v>137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80</v>
      </c>
      <c r="BK160" s="215">
        <f>ROUND(I160*H160,2)</f>
        <v>0</v>
      </c>
      <c r="BL160" s="17" t="s">
        <v>147</v>
      </c>
      <c r="BM160" s="17" t="s">
        <v>214</v>
      </c>
    </row>
    <row r="161" s="11" customFormat="1">
      <c r="B161" s="216"/>
      <c r="C161" s="217"/>
      <c r="D161" s="218" t="s">
        <v>150</v>
      </c>
      <c r="E161" s="219" t="s">
        <v>19</v>
      </c>
      <c r="F161" s="220" t="s">
        <v>151</v>
      </c>
      <c r="G161" s="217"/>
      <c r="H161" s="219" t="s">
        <v>19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150</v>
      </c>
      <c r="AU161" s="226" t="s">
        <v>148</v>
      </c>
      <c r="AV161" s="11" t="s">
        <v>80</v>
      </c>
      <c r="AW161" s="11" t="s">
        <v>33</v>
      </c>
      <c r="AX161" s="11" t="s">
        <v>72</v>
      </c>
      <c r="AY161" s="226" t="s">
        <v>137</v>
      </c>
    </row>
    <row r="162" s="11" customFormat="1">
      <c r="B162" s="216"/>
      <c r="C162" s="217"/>
      <c r="D162" s="218" t="s">
        <v>150</v>
      </c>
      <c r="E162" s="219" t="s">
        <v>19</v>
      </c>
      <c r="F162" s="220" t="s">
        <v>152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150</v>
      </c>
      <c r="AU162" s="226" t="s">
        <v>148</v>
      </c>
      <c r="AV162" s="11" t="s">
        <v>80</v>
      </c>
      <c r="AW162" s="11" t="s">
        <v>33</v>
      </c>
      <c r="AX162" s="11" t="s">
        <v>72</v>
      </c>
      <c r="AY162" s="226" t="s">
        <v>137</v>
      </c>
    </row>
    <row r="163" s="12" customFormat="1">
      <c r="B163" s="227"/>
      <c r="C163" s="228"/>
      <c r="D163" s="218" t="s">
        <v>150</v>
      </c>
      <c r="E163" s="229" t="s">
        <v>19</v>
      </c>
      <c r="F163" s="230" t="s">
        <v>215</v>
      </c>
      <c r="G163" s="228"/>
      <c r="H163" s="231">
        <v>28.800000000000001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150</v>
      </c>
      <c r="AU163" s="237" t="s">
        <v>148</v>
      </c>
      <c r="AV163" s="12" t="s">
        <v>82</v>
      </c>
      <c r="AW163" s="12" t="s">
        <v>33</v>
      </c>
      <c r="AX163" s="12" t="s">
        <v>72</v>
      </c>
      <c r="AY163" s="237" t="s">
        <v>137</v>
      </c>
    </row>
    <row r="164" s="12" customFormat="1">
      <c r="B164" s="227"/>
      <c r="C164" s="228"/>
      <c r="D164" s="218" t="s">
        <v>150</v>
      </c>
      <c r="E164" s="229" t="s">
        <v>19</v>
      </c>
      <c r="F164" s="230" t="s">
        <v>216</v>
      </c>
      <c r="G164" s="228"/>
      <c r="H164" s="231">
        <v>1.6200000000000001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150</v>
      </c>
      <c r="AU164" s="237" t="s">
        <v>148</v>
      </c>
      <c r="AV164" s="12" t="s">
        <v>82</v>
      </c>
      <c r="AW164" s="12" t="s">
        <v>33</v>
      </c>
      <c r="AX164" s="12" t="s">
        <v>72</v>
      </c>
      <c r="AY164" s="237" t="s">
        <v>137</v>
      </c>
    </row>
    <row r="165" s="13" customFormat="1">
      <c r="B165" s="238"/>
      <c r="C165" s="239"/>
      <c r="D165" s="218" t="s">
        <v>150</v>
      </c>
      <c r="E165" s="240" t="s">
        <v>19</v>
      </c>
      <c r="F165" s="241" t="s">
        <v>160</v>
      </c>
      <c r="G165" s="239"/>
      <c r="H165" s="242">
        <v>30.420000000000002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150</v>
      </c>
      <c r="AU165" s="248" t="s">
        <v>148</v>
      </c>
      <c r="AV165" s="13" t="s">
        <v>147</v>
      </c>
      <c r="AW165" s="13" t="s">
        <v>33</v>
      </c>
      <c r="AX165" s="13" t="s">
        <v>80</v>
      </c>
      <c r="AY165" s="248" t="s">
        <v>137</v>
      </c>
    </row>
    <row r="166" s="1" customFormat="1" ht="16.5" customHeight="1">
      <c r="B166" s="38"/>
      <c r="C166" s="204" t="s">
        <v>217</v>
      </c>
      <c r="D166" s="204" t="s">
        <v>142</v>
      </c>
      <c r="E166" s="205" t="s">
        <v>218</v>
      </c>
      <c r="F166" s="206" t="s">
        <v>219</v>
      </c>
      <c r="G166" s="207" t="s">
        <v>145</v>
      </c>
      <c r="H166" s="208">
        <v>1.2</v>
      </c>
      <c r="I166" s="209"/>
      <c r="J166" s="210">
        <f>ROUND(I166*H166,2)</f>
        <v>0</v>
      </c>
      <c r="K166" s="206" t="s">
        <v>146</v>
      </c>
      <c r="L166" s="43"/>
      <c r="M166" s="211" t="s">
        <v>19</v>
      </c>
      <c r="N166" s="212" t="s">
        <v>43</v>
      </c>
      <c r="O166" s="79"/>
      <c r="P166" s="213">
        <f>O166*H166</f>
        <v>0</v>
      </c>
      <c r="Q166" s="213">
        <v>0</v>
      </c>
      <c r="R166" s="213">
        <f>Q166*H166</f>
        <v>0</v>
      </c>
      <c r="S166" s="213">
        <v>0.058999999999999997</v>
      </c>
      <c r="T166" s="214">
        <f>S166*H166</f>
        <v>0.070799999999999988</v>
      </c>
      <c r="AR166" s="17" t="s">
        <v>147</v>
      </c>
      <c r="AT166" s="17" t="s">
        <v>142</v>
      </c>
      <c r="AU166" s="17" t="s">
        <v>148</v>
      </c>
      <c r="AY166" s="17" t="s">
        <v>137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80</v>
      </c>
      <c r="BK166" s="215">
        <f>ROUND(I166*H166,2)</f>
        <v>0</v>
      </c>
      <c r="BL166" s="17" t="s">
        <v>147</v>
      </c>
      <c r="BM166" s="17" t="s">
        <v>220</v>
      </c>
    </row>
    <row r="167" s="11" customFormat="1">
      <c r="B167" s="216"/>
      <c r="C167" s="217"/>
      <c r="D167" s="218" t="s">
        <v>150</v>
      </c>
      <c r="E167" s="219" t="s">
        <v>19</v>
      </c>
      <c r="F167" s="220" t="s">
        <v>151</v>
      </c>
      <c r="G167" s="217"/>
      <c r="H167" s="219" t="s">
        <v>19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150</v>
      </c>
      <c r="AU167" s="226" t="s">
        <v>148</v>
      </c>
      <c r="AV167" s="11" t="s">
        <v>80</v>
      </c>
      <c r="AW167" s="11" t="s">
        <v>33</v>
      </c>
      <c r="AX167" s="11" t="s">
        <v>72</v>
      </c>
      <c r="AY167" s="226" t="s">
        <v>137</v>
      </c>
    </row>
    <row r="168" s="11" customFormat="1">
      <c r="B168" s="216"/>
      <c r="C168" s="217"/>
      <c r="D168" s="218" t="s">
        <v>150</v>
      </c>
      <c r="E168" s="219" t="s">
        <v>19</v>
      </c>
      <c r="F168" s="220" t="s">
        <v>152</v>
      </c>
      <c r="G168" s="217"/>
      <c r="H168" s="219" t="s">
        <v>19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150</v>
      </c>
      <c r="AU168" s="226" t="s">
        <v>148</v>
      </c>
      <c r="AV168" s="11" t="s">
        <v>80</v>
      </c>
      <c r="AW168" s="11" t="s">
        <v>33</v>
      </c>
      <c r="AX168" s="11" t="s">
        <v>72</v>
      </c>
      <c r="AY168" s="226" t="s">
        <v>137</v>
      </c>
    </row>
    <row r="169" s="12" customFormat="1">
      <c r="B169" s="227"/>
      <c r="C169" s="228"/>
      <c r="D169" s="218" t="s">
        <v>150</v>
      </c>
      <c r="E169" s="229" t="s">
        <v>19</v>
      </c>
      <c r="F169" s="230" t="s">
        <v>221</v>
      </c>
      <c r="G169" s="228"/>
      <c r="H169" s="231">
        <v>1.2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150</v>
      </c>
      <c r="AU169" s="237" t="s">
        <v>148</v>
      </c>
      <c r="AV169" s="12" t="s">
        <v>82</v>
      </c>
      <c r="AW169" s="12" t="s">
        <v>33</v>
      </c>
      <c r="AX169" s="12" t="s">
        <v>80</v>
      </c>
      <c r="AY169" s="237" t="s">
        <v>137</v>
      </c>
    </row>
    <row r="170" s="1" customFormat="1" ht="16.5" customHeight="1">
      <c r="B170" s="38"/>
      <c r="C170" s="204" t="s">
        <v>138</v>
      </c>
      <c r="D170" s="204" t="s">
        <v>142</v>
      </c>
      <c r="E170" s="205" t="s">
        <v>222</v>
      </c>
      <c r="F170" s="206" t="s">
        <v>223</v>
      </c>
      <c r="G170" s="207" t="s">
        <v>145</v>
      </c>
      <c r="H170" s="208">
        <v>3.0830000000000002</v>
      </c>
      <c r="I170" s="209"/>
      <c r="J170" s="210">
        <f>ROUND(I170*H170,2)</f>
        <v>0</v>
      </c>
      <c r="K170" s="206" t="s">
        <v>146</v>
      </c>
      <c r="L170" s="43"/>
      <c r="M170" s="211" t="s">
        <v>19</v>
      </c>
      <c r="N170" s="212" t="s">
        <v>43</v>
      </c>
      <c r="O170" s="79"/>
      <c r="P170" s="213">
        <f>O170*H170</f>
        <v>0</v>
      </c>
      <c r="Q170" s="213">
        <v>0</v>
      </c>
      <c r="R170" s="213">
        <f>Q170*H170</f>
        <v>0</v>
      </c>
      <c r="S170" s="213">
        <v>0.050999999999999997</v>
      </c>
      <c r="T170" s="214">
        <f>S170*H170</f>
        <v>0.15723300000000001</v>
      </c>
      <c r="AR170" s="17" t="s">
        <v>147</v>
      </c>
      <c r="AT170" s="17" t="s">
        <v>142</v>
      </c>
      <c r="AU170" s="17" t="s">
        <v>148</v>
      </c>
      <c r="AY170" s="17" t="s">
        <v>137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80</v>
      </c>
      <c r="BK170" s="215">
        <f>ROUND(I170*H170,2)</f>
        <v>0</v>
      </c>
      <c r="BL170" s="17" t="s">
        <v>147</v>
      </c>
      <c r="BM170" s="17" t="s">
        <v>224</v>
      </c>
    </row>
    <row r="171" s="11" customFormat="1">
      <c r="B171" s="216"/>
      <c r="C171" s="217"/>
      <c r="D171" s="218" t="s">
        <v>150</v>
      </c>
      <c r="E171" s="219" t="s">
        <v>19</v>
      </c>
      <c r="F171" s="220" t="s">
        <v>151</v>
      </c>
      <c r="G171" s="217"/>
      <c r="H171" s="219" t="s">
        <v>19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150</v>
      </c>
      <c r="AU171" s="226" t="s">
        <v>148</v>
      </c>
      <c r="AV171" s="11" t="s">
        <v>80</v>
      </c>
      <c r="AW171" s="11" t="s">
        <v>33</v>
      </c>
      <c r="AX171" s="11" t="s">
        <v>72</v>
      </c>
      <c r="AY171" s="226" t="s">
        <v>137</v>
      </c>
    </row>
    <row r="172" s="11" customFormat="1">
      <c r="B172" s="216"/>
      <c r="C172" s="217"/>
      <c r="D172" s="218" t="s">
        <v>150</v>
      </c>
      <c r="E172" s="219" t="s">
        <v>19</v>
      </c>
      <c r="F172" s="220" t="s">
        <v>152</v>
      </c>
      <c r="G172" s="217"/>
      <c r="H172" s="219" t="s">
        <v>19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150</v>
      </c>
      <c r="AU172" s="226" t="s">
        <v>148</v>
      </c>
      <c r="AV172" s="11" t="s">
        <v>80</v>
      </c>
      <c r="AW172" s="11" t="s">
        <v>33</v>
      </c>
      <c r="AX172" s="11" t="s">
        <v>72</v>
      </c>
      <c r="AY172" s="226" t="s">
        <v>137</v>
      </c>
    </row>
    <row r="173" s="12" customFormat="1">
      <c r="B173" s="227"/>
      <c r="C173" s="228"/>
      <c r="D173" s="218" t="s">
        <v>150</v>
      </c>
      <c r="E173" s="229" t="s">
        <v>19</v>
      </c>
      <c r="F173" s="230" t="s">
        <v>225</v>
      </c>
      <c r="G173" s="228"/>
      <c r="H173" s="231">
        <v>3.0830000000000002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150</v>
      </c>
      <c r="AU173" s="237" t="s">
        <v>148</v>
      </c>
      <c r="AV173" s="12" t="s">
        <v>82</v>
      </c>
      <c r="AW173" s="12" t="s">
        <v>33</v>
      </c>
      <c r="AX173" s="12" t="s">
        <v>80</v>
      </c>
      <c r="AY173" s="237" t="s">
        <v>137</v>
      </c>
    </row>
    <row r="174" s="10" customFormat="1" ht="20.88" customHeight="1">
      <c r="B174" s="188"/>
      <c r="C174" s="189"/>
      <c r="D174" s="190" t="s">
        <v>71</v>
      </c>
      <c r="E174" s="202" t="s">
        <v>226</v>
      </c>
      <c r="F174" s="202" t="s">
        <v>227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SUM(P175:P216)</f>
        <v>0</v>
      </c>
      <c r="Q174" s="196"/>
      <c r="R174" s="197">
        <f>SUM(R175:R216)</f>
        <v>0</v>
      </c>
      <c r="S174" s="196"/>
      <c r="T174" s="198">
        <f>SUM(T175:T216)</f>
        <v>53.593032000000001</v>
      </c>
      <c r="AR174" s="199" t="s">
        <v>80</v>
      </c>
      <c r="AT174" s="200" t="s">
        <v>71</v>
      </c>
      <c r="AU174" s="200" t="s">
        <v>82</v>
      </c>
      <c r="AY174" s="199" t="s">
        <v>137</v>
      </c>
      <c r="BK174" s="201">
        <f>SUM(BK175:BK216)</f>
        <v>0</v>
      </c>
    </row>
    <row r="175" s="1" customFormat="1" ht="16.5" customHeight="1">
      <c r="B175" s="38"/>
      <c r="C175" s="204" t="s">
        <v>228</v>
      </c>
      <c r="D175" s="204" t="s">
        <v>142</v>
      </c>
      <c r="E175" s="205" t="s">
        <v>229</v>
      </c>
      <c r="F175" s="206" t="s">
        <v>230</v>
      </c>
      <c r="G175" s="207" t="s">
        <v>231</v>
      </c>
      <c r="H175" s="208">
        <v>17.850000000000001</v>
      </c>
      <c r="I175" s="209"/>
      <c r="J175" s="210">
        <f>ROUND(I175*H175,2)</f>
        <v>0</v>
      </c>
      <c r="K175" s="206" t="s">
        <v>146</v>
      </c>
      <c r="L175" s="43"/>
      <c r="M175" s="211" t="s">
        <v>19</v>
      </c>
      <c r="N175" s="212" t="s">
        <v>43</v>
      </c>
      <c r="O175" s="79"/>
      <c r="P175" s="213">
        <f>O175*H175</f>
        <v>0</v>
      </c>
      <c r="Q175" s="213">
        <v>0</v>
      </c>
      <c r="R175" s="213">
        <f>Q175*H175</f>
        <v>0</v>
      </c>
      <c r="S175" s="213">
        <v>0.012</v>
      </c>
      <c r="T175" s="214">
        <f>S175*H175</f>
        <v>0.21420000000000003</v>
      </c>
      <c r="AR175" s="17" t="s">
        <v>147</v>
      </c>
      <c r="AT175" s="17" t="s">
        <v>142</v>
      </c>
      <c r="AU175" s="17" t="s">
        <v>148</v>
      </c>
      <c r="AY175" s="17" t="s">
        <v>137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80</v>
      </c>
      <c r="BK175" s="215">
        <f>ROUND(I175*H175,2)</f>
        <v>0</v>
      </c>
      <c r="BL175" s="17" t="s">
        <v>147</v>
      </c>
      <c r="BM175" s="17" t="s">
        <v>232</v>
      </c>
    </row>
    <row r="176" s="11" customFormat="1">
      <c r="B176" s="216"/>
      <c r="C176" s="217"/>
      <c r="D176" s="218" t="s">
        <v>150</v>
      </c>
      <c r="E176" s="219" t="s">
        <v>19</v>
      </c>
      <c r="F176" s="220" t="s">
        <v>151</v>
      </c>
      <c r="G176" s="217"/>
      <c r="H176" s="219" t="s">
        <v>19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150</v>
      </c>
      <c r="AU176" s="226" t="s">
        <v>148</v>
      </c>
      <c r="AV176" s="11" t="s">
        <v>80</v>
      </c>
      <c r="AW176" s="11" t="s">
        <v>33</v>
      </c>
      <c r="AX176" s="11" t="s">
        <v>72</v>
      </c>
      <c r="AY176" s="226" t="s">
        <v>137</v>
      </c>
    </row>
    <row r="177" s="11" customFormat="1">
      <c r="B177" s="216"/>
      <c r="C177" s="217"/>
      <c r="D177" s="218" t="s">
        <v>150</v>
      </c>
      <c r="E177" s="219" t="s">
        <v>19</v>
      </c>
      <c r="F177" s="220" t="s">
        <v>152</v>
      </c>
      <c r="G177" s="217"/>
      <c r="H177" s="219" t="s">
        <v>19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150</v>
      </c>
      <c r="AU177" s="226" t="s">
        <v>148</v>
      </c>
      <c r="AV177" s="11" t="s">
        <v>80</v>
      </c>
      <c r="AW177" s="11" t="s">
        <v>33</v>
      </c>
      <c r="AX177" s="11" t="s">
        <v>72</v>
      </c>
      <c r="AY177" s="226" t="s">
        <v>137</v>
      </c>
    </row>
    <row r="178" s="12" customFormat="1">
      <c r="B178" s="227"/>
      <c r="C178" s="228"/>
      <c r="D178" s="218" t="s">
        <v>150</v>
      </c>
      <c r="E178" s="229" t="s">
        <v>19</v>
      </c>
      <c r="F178" s="230" t="s">
        <v>233</v>
      </c>
      <c r="G178" s="228"/>
      <c r="H178" s="231">
        <v>17.850000000000001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150</v>
      </c>
      <c r="AU178" s="237" t="s">
        <v>148</v>
      </c>
      <c r="AV178" s="12" t="s">
        <v>82</v>
      </c>
      <c r="AW178" s="12" t="s">
        <v>33</v>
      </c>
      <c r="AX178" s="12" t="s">
        <v>80</v>
      </c>
      <c r="AY178" s="237" t="s">
        <v>137</v>
      </c>
    </row>
    <row r="179" s="1" customFormat="1" ht="16.5" customHeight="1">
      <c r="B179" s="38"/>
      <c r="C179" s="204" t="s">
        <v>234</v>
      </c>
      <c r="D179" s="204" t="s">
        <v>142</v>
      </c>
      <c r="E179" s="205" t="s">
        <v>235</v>
      </c>
      <c r="F179" s="206" t="s">
        <v>236</v>
      </c>
      <c r="G179" s="207" t="s">
        <v>231</v>
      </c>
      <c r="H179" s="208">
        <v>17.850000000000001</v>
      </c>
      <c r="I179" s="209"/>
      <c r="J179" s="210">
        <f>ROUND(I179*H179,2)</f>
        <v>0</v>
      </c>
      <c r="K179" s="206" t="s">
        <v>146</v>
      </c>
      <c r="L179" s="43"/>
      <c r="M179" s="211" t="s">
        <v>19</v>
      </c>
      <c r="N179" s="212" t="s">
        <v>43</v>
      </c>
      <c r="O179" s="79"/>
      <c r="P179" s="213">
        <f>O179*H179</f>
        <v>0</v>
      </c>
      <c r="Q179" s="213">
        <v>0</v>
      </c>
      <c r="R179" s="213">
        <f>Q179*H179</f>
        <v>0</v>
      </c>
      <c r="S179" s="213">
        <v>0.0060000000000000001</v>
      </c>
      <c r="T179" s="214">
        <f>S179*H179</f>
        <v>0.10710000000000002</v>
      </c>
      <c r="AR179" s="17" t="s">
        <v>147</v>
      </c>
      <c r="AT179" s="17" t="s">
        <v>142</v>
      </c>
      <c r="AU179" s="17" t="s">
        <v>148</v>
      </c>
      <c r="AY179" s="17" t="s">
        <v>137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80</v>
      </c>
      <c r="BK179" s="215">
        <f>ROUND(I179*H179,2)</f>
        <v>0</v>
      </c>
      <c r="BL179" s="17" t="s">
        <v>147</v>
      </c>
      <c r="BM179" s="17" t="s">
        <v>237</v>
      </c>
    </row>
    <row r="180" s="1" customFormat="1" ht="22.5" customHeight="1">
      <c r="B180" s="38"/>
      <c r="C180" s="204" t="s">
        <v>238</v>
      </c>
      <c r="D180" s="204" t="s">
        <v>142</v>
      </c>
      <c r="E180" s="205" t="s">
        <v>239</v>
      </c>
      <c r="F180" s="206" t="s">
        <v>240</v>
      </c>
      <c r="G180" s="207" t="s">
        <v>145</v>
      </c>
      <c r="H180" s="208">
        <v>349.66300000000001</v>
      </c>
      <c r="I180" s="209"/>
      <c r="J180" s="210">
        <f>ROUND(I180*H180,2)</f>
        <v>0</v>
      </c>
      <c r="K180" s="206" t="s">
        <v>146</v>
      </c>
      <c r="L180" s="43"/>
      <c r="M180" s="211" t="s">
        <v>19</v>
      </c>
      <c r="N180" s="212" t="s">
        <v>43</v>
      </c>
      <c r="O180" s="79"/>
      <c r="P180" s="213">
        <f>O180*H180</f>
        <v>0</v>
      </c>
      <c r="Q180" s="213">
        <v>0</v>
      </c>
      <c r="R180" s="213">
        <f>Q180*H180</f>
        <v>0</v>
      </c>
      <c r="S180" s="213">
        <v>0.068000000000000005</v>
      </c>
      <c r="T180" s="214">
        <f>S180*H180</f>
        <v>23.777084000000002</v>
      </c>
      <c r="AR180" s="17" t="s">
        <v>147</v>
      </c>
      <c r="AT180" s="17" t="s">
        <v>142</v>
      </c>
      <c r="AU180" s="17" t="s">
        <v>148</v>
      </c>
      <c r="AY180" s="17" t="s">
        <v>137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80</v>
      </c>
      <c r="BK180" s="215">
        <f>ROUND(I180*H180,2)</f>
        <v>0</v>
      </c>
      <c r="BL180" s="17" t="s">
        <v>147</v>
      </c>
      <c r="BM180" s="17" t="s">
        <v>241</v>
      </c>
    </row>
    <row r="181" s="11" customFormat="1">
      <c r="B181" s="216"/>
      <c r="C181" s="217"/>
      <c r="D181" s="218" t="s">
        <v>150</v>
      </c>
      <c r="E181" s="219" t="s">
        <v>19</v>
      </c>
      <c r="F181" s="220" t="s">
        <v>151</v>
      </c>
      <c r="G181" s="217"/>
      <c r="H181" s="219" t="s">
        <v>19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150</v>
      </c>
      <c r="AU181" s="226" t="s">
        <v>148</v>
      </c>
      <c r="AV181" s="11" t="s">
        <v>80</v>
      </c>
      <c r="AW181" s="11" t="s">
        <v>33</v>
      </c>
      <c r="AX181" s="11" t="s">
        <v>72</v>
      </c>
      <c r="AY181" s="226" t="s">
        <v>137</v>
      </c>
    </row>
    <row r="182" s="11" customFormat="1">
      <c r="B182" s="216"/>
      <c r="C182" s="217"/>
      <c r="D182" s="218" t="s">
        <v>150</v>
      </c>
      <c r="E182" s="219" t="s">
        <v>19</v>
      </c>
      <c r="F182" s="220" t="s">
        <v>152</v>
      </c>
      <c r="G182" s="217"/>
      <c r="H182" s="219" t="s">
        <v>19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150</v>
      </c>
      <c r="AU182" s="226" t="s">
        <v>148</v>
      </c>
      <c r="AV182" s="11" t="s">
        <v>80</v>
      </c>
      <c r="AW182" s="11" t="s">
        <v>33</v>
      </c>
      <c r="AX182" s="11" t="s">
        <v>72</v>
      </c>
      <c r="AY182" s="226" t="s">
        <v>137</v>
      </c>
    </row>
    <row r="183" s="12" customFormat="1">
      <c r="B183" s="227"/>
      <c r="C183" s="228"/>
      <c r="D183" s="218" t="s">
        <v>150</v>
      </c>
      <c r="E183" s="229" t="s">
        <v>19</v>
      </c>
      <c r="F183" s="230" t="s">
        <v>242</v>
      </c>
      <c r="G183" s="228"/>
      <c r="H183" s="231">
        <v>35.213000000000001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150</v>
      </c>
      <c r="AU183" s="237" t="s">
        <v>148</v>
      </c>
      <c r="AV183" s="12" t="s">
        <v>82</v>
      </c>
      <c r="AW183" s="12" t="s">
        <v>33</v>
      </c>
      <c r="AX183" s="12" t="s">
        <v>72</v>
      </c>
      <c r="AY183" s="237" t="s">
        <v>137</v>
      </c>
    </row>
    <row r="184" s="12" customFormat="1">
      <c r="B184" s="227"/>
      <c r="C184" s="228"/>
      <c r="D184" s="218" t="s">
        <v>150</v>
      </c>
      <c r="E184" s="229" t="s">
        <v>19</v>
      </c>
      <c r="F184" s="230" t="s">
        <v>243</v>
      </c>
      <c r="G184" s="228"/>
      <c r="H184" s="231">
        <v>35.093000000000004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150</v>
      </c>
      <c r="AU184" s="237" t="s">
        <v>148</v>
      </c>
      <c r="AV184" s="12" t="s">
        <v>82</v>
      </c>
      <c r="AW184" s="12" t="s">
        <v>33</v>
      </c>
      <c r="AX184" s="12" t="s">
        <v>72</v>
      </c>
      <c r="AY184" s="237" t="s">
        <v>137</v>
      </c>
    </row>
    <row r="185" s="12" customFormat="1">
      <c r="B185" s="227"/>
      <c r="C185" s="228"/>
      <c r="D185" s="218" t="s">
        <v>150</v>
      </c>
      <c r="E185" s="229" t="s">
        <v>19</v>
      </c>
      <c r="F185" s="230" t="s">
        <v>244</v>
      </c>
      <c r="G185" s="228"/>
      <c r="H185" s="231">
        <v>35.064999999999998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150</v>
      </c>
      <c r="AU185" s="237" t="s">
        <v>148</v>
      </c>
      <c r="AV185" s="12" t="s">
        <v>82</v>
      </c>
      <c r="AW185" s="12" t="s">
        <v>33</v>
      </c>
      <c r="AX185" s="12" t="s">
        <v>72</v>
      </c>
      <c r="AY185" s="237" t="s">
        <v>137</v>
      </c>
    </row>
    <row r="186" s="12" customFormat="1">
      <c r="B186" s="227"/>
      <c r="C186" s="228"/>
      <c r="D186" s="218" t="s">
        <v>150</v>
      </c>
      <c r="E186" s="229" t="s">
        <v>19</v>
      </c>
      <c r="F186" s="230" t="s">
        <v>245</v>
      </c>
      <c r="G186" s="228"/>
      <c r="H186" s="231">
        <v>36.412999999999997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150</v>
      </c>
      <c r="AU186" s="237" t="s">
        <v>148</v>
      </c>
      <c r="AV186" s="12" t="s">
        <v>82</v>
      </c>
      <c r="AW186" s="12" t="s">
        <v>33</v>
      </c>
      <c r="AX186" s="12" t="s">
        <v>72</v>
      </c>
      <c r="AY186" s="237" t="s">
        <v>137</v>
      </c>
    </row>
    <row r="187" s="12" customFormat="1">
      <c r="B187" s="227"/>
      <c r="C187" s="228"/>
      <c r="D187" s="218" t="s">
        <v>150</v>
      </c>
      <c r="E187" s="229" t="s">
        <v>19</v>
      </c>
      <c r="F187" s="230" t="s">
        <v>246</v>
      </c>
      <c r="G187" s="228"/>
      <c r="H187" s="231">
        <v>41.975999999999999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150</v>
      </c>
      <c r="AU187" s="237" t="s">
        <v>148</v>
      </c>
      <c r="AV187" s="12" t="s">
        <v>82</v>
      </c>
      <c r="AW187" s="12" t="s">
        <v>33</v>
      </c>
      <c r="AX187" s="12" t="s">
        <v>72</v>
      </c>
      <c r="AY187" s="237" t="s">
        <v>137</v>
      </c>
    </row>
    <row r="188" s="12" customFormat="1">
      <c r="B188" s="227"/>
      <c r="C188" s="228"/>
      <c r="D188" s="218" t="s">
        <v>150</v>
      </c>
      <c r="E188" s="229" t="s">
        <v>19</v>
      </c>
      <c r="F188" s="230" t="s">
        <v>247</v>
      </c>
      <c r="G188" s="228"/>
      <c r="H188" s="231">
        <v>26.440000000000001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150</v>
      </c>
      <c r="AU188" s="237" t="s">
        <v>148</v>
      </c>
      <c r="AV188" s="12" t="s">
        <v>82</v>
      </c>
      <c r="AW188" s="12" t="s">
        <v>33</v>
      </c>
      <c r="AX188" s="12" t="s">
        <v>72</v>
      </c>
      <c r="AY188" s="237" t="s">
        <v>137</v>
      </c>
    </row>
    <row r="189" s="12" customFormat="1">
      <c r="B189" s="227"/>
      <c r="C189" s="228"/>
      <c r="D189" s="218" t="s">
        <v>150</v>
      </c>
      <c r="E189" s="229" t="s">
        <v>19</v>
      </c>
      <c r="F189" s="230" t="s">
        <v>248</v>
      </c>
      <c r="G189" s="228"/>
      <c r="H189" s="231">
        <v>26.539999999999999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150</v>
      </c>
      <c r="AU189" s="237" t="s">
        <v>148</v>
      </c>
      <c r="AV189" s="12" t="s">
        <v>82</v>
      </c>
      <c r="AW189" s="12" t="s">
        <v>33</v>
      </c>
      <c r="AX189" s="12" t="s">
        <v>72</v>
      </c>
      <c r="AY189" s="237" t="s">
        <v>137</v>
      </c>
    </row>
    <row r="190" s="12" customFormat="1">
      <c r="B190" s="227"/>
      <c r="C190" s="228"/>
      <c r="D190" s="218" t="s">
        <v>150</v>
      </c>
      <c r="E190" s="229" t="s">
        <v>19</v>
      </c>
      <c r="F190" s="230" t="s">
        <v>249</v>
      </c>
      <c r="G190" s="228"/>
      <c r="H190" s="231">
        <v>25.933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150</v>
      </c>
      <c r="AU190" s="237" t="s">
        <v>148</v>
      </c>
      <c r="AV190" s="12" t="s">
        <v>82</v>
      </c>
      <c r="AW190" s="12" t="s">
        <v>33</v>
      </c>
      <c r="AX190" s="12" t="s">
        <v>72</v>
      </c>
      <c r="AY190" s="237" t="s">
        <v>137</v>
      </c>
    </row>
    <row r="191" s="12" customFormat="1">
      <c r="B191" s="227"/>
      <c r="C191" s="228"/>
      <c r="D191" s="218" t="s">
        <v>150</v>
      </c>
      <c r="E191" s="229" t="s">
        <v>19</v>
      </c>
      <c r="F191" s="230" t="s">
        <v>250</v>
      </c>
      <c r="G191" s="228"/>
      <c r="H191" s="231">
        <v>7.7000000000000002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150</v>
      </c>
      <c r="AU191" s="237" t="s">
        <v>148</v>
      </c>
      <c r="AV191" s="12" t="s">
        <v>82</v>
      </c>
      <c r="AW191" s="12" t="s">
        <v>33</v>
      </c>
      <c r="AX191" s="12" t="s">
        <v>72</v>
      </c>
      <c r="AY191" s="237" t="s">
        <v>137</v>
      </c>
    </row>
    <row r="192" s="12" customFormat="1">
      <c r="B192" s="227"/>
      <c r="C192" s="228"/>
      <c r="D192" s="218" t="s">
        <v>150</v>
      </c>
      <c r="E192" s="229" t="s">
        <v>19</v>
      </c>
      <c r="F192" s="230" t="s">
        <v>251</v>
      </c>
      <c r="G192" s="228"/>
      <c r="H192" s="231">
        <v>32.439999999999998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150</v>
      </c>
      <c r="AU192" s="237" t="s">
        <v>148</v>
      </c>
      <c r="AV192" s="12" t="s">
        <v>82</v>
      </c>
      <c r="AW192" s="12" t="s">
        <v>33</v>
      </c>
      <c r="AX192" s="12" t="s">
        <v>72</v>
      </c>
      <c r="AY192" s="237" t="s">
        <v>137</v>
      </c>
    </row>
    <row r="193" s="12" customFormat="1">
      <c r="B193" s="227"/>
      <c r="C193" s="228"/>
      <c r="D193" s="218" t="s">
        <v>150</v>
      </c>
      <c r="E193" s="229" t="s">
        <v>19</v>
      </c>
      <c r="F193" s="230" t="s">
        <v>252</v>
      </c>
      <c r="G193" s="228"/>
      <c r="H193" s="231">
        <v>32.950000000000003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150</v>
      </c>
      <c r="AU193" s="237" t="s">
        <v>148</v>
      </c>
      <c r="AV193" s="12" t="s">
        <v>82</v>
      </c>
      <c r="AW193" s="12" t="s">
        <v>33</v>
      </c>
      <c r="AX193" s="12" t="s">
        <v>72</v>
      </c>
      <c r="AY193" s="237" t="s">
        <v>137</v>
      </c>
    </row>
    <row r="194" s="12" customFormat="1">
      <c r="B194" s="227"/>
      <c r="C194" s="228"/>
      <c r="D194" s="218" t="s">
        <v>150</v>
      </c>
      <c r="E194" s="229" t="s">
        <v>19</v>
      </c>
      <c r="F194" s="230" t="s">
        <v>253</v>
      </c>
      <c r="G194" s="228"/>
      <c r="H194" s="231">
        <v>13.9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150</v>
      </c>
      <c r="AU194" s="237" t="s">
        <v>148</v>
      </c>
      <c r="AV194" s="12" t="s">
        <v>82</v>
      </c>
      <c r="AW194" s="12" t="s">
        <v>33</v>
      </c>
      <c r="AX194" s="12" t="s">
        <v>72</v>
      </c>
      <c r="AY194" s="237" t="s">
        <v>137</v>
      </c>
    </row>
    <row r="195" s="13" customFormat="1">
      <c r="B195" s="238"/>
      <c r="C195" s="239"/>
      <c r="D195" s="218" t="s">
        <v>150</v>
      </c>
      <c r="E195" s="240" t="s">
        <v>19</v>
      </c>
      <c r="F195" s="241" t="s">
        <v>160</v>
      </c>
      <c r="G195" s="239"/>
      <c r="H195" s="242">
        <v>349.66299999999995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150</v>
      </c>
      <c r="AU195" s="248" t="s">
        <v>148</v>
      </c>
      <c r="AV195" s="13" t="s">
        <v>147</v>
      </c>
      <c r="AW195" s="13" t="s">
        <v>33</v>
      </c>
      <c r="AX195" s="13" t="s">
        <v>80</v>
      </c>
      <c r="AY195" s="248" t="s">
        <v>137</v>
      </c>
    </row>
    <row r="196" s="1" customFormat="1" ht="22.5" customHeight="1">
      <c r="B196" s="38"/>
      <c r="C196" s="204" t="s">
        <v>254</v>
      </c>
      <c r="D196" s="204" t="s">
        <v>142</v>
      </c>
      <c r="E196" s="205" t="s">
        <v>255</v>
      </c>
      <c r="F196" s="206" t="s">
        <v>256</v>
      </c>
      <c r="G196" s="207" t="s">
        <v>145</v>
      </c>
      <c r="H196" s="208">
        <v>641.18799999999999</v>
      </c>
      <c r="I196" s="209"/>
      <c r="J196" s="210">
        <f>ROUND(I196*H196,2)</f>
        <v>0</v>
      </c>
      <c r="K196" s="206" t="s">
        <v>146</v>
      </c>
      <c r="L196" s="43"/>
      <c r="M196" s="211" t="s">
        <v>19</v>
      </c>
      <c r="N196" s="212" t="s">
        <v>43</v>
      </c>
      <c r="O196" s="79"/>
      <c r="P196" s="213">
        <f>O196*H196</f>
        <v>0</v>
      </c>
      <c r="Q196" s="213">
        <v>0</v>
      </c>
      <c r="R196" s="213">
        <f>Q196*H196</f>
        <v>0</v>
      </c>
      <c r="S196" s="213">
        <v>0.045999999999999999</v>
      </c>
      <c r="T196" s="214">
        <f>S196*H196</f>
        <v>29.494647999999998</v>
      </c>
      <c r="AR196" s="17" t="s">
        <v>147</v>
      </c>
      <c r="AT196" s="17" t="s">
        <v>142</v>
      </c>
      <c r="AU196" s="17" t="s">
        <v>148</v>
      </c>
      <c r="AY196" s="17" t="s">
        <v>137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7" t="s">
        <v>80</v>
      </c>
      <c r="BK196" s="215">
        <f>ROUND(I196*H196,2)</f>
        <v>0</v>
      </c>
      <c r="BL196" s="17" t="s">
        <v>147</v>
      </c>
      <c r="BM196" s="17" t="s">
        <v>257</v>
      </c>
    </row>
    <row r="197" s="11" customFormat="1">
      <c r="B197" s="216"/>
      <c r="C197" s="217"/>
      <c r="D197" s="218" t="s">
        <v>150</v>
      </c>
      <c r="E197" s="219" t="s">
        <v>19</v>
      </c>
      <c r="F197" s="220" t="s">
        <v>151</v>
      </c>
      <c r="G197" s="217"/>
      <c r="H197" s="219" t="s">
        <v>19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150</v>
      </c>
      <c r="AU197" s="226" t="s">
        <v>148</v>
      </c>
      <c r="AV197" s="11" t="s">
        <v>80</v>
      </c>
      <c r="AW197" s="11" t="s">
        <v>33</v>
      </c>
      <c r="AX197" s="11" t="s">
        <v>72</v>
      </c>
      <c r="AY197" s="226" t="s">
        <v>137</v>
      </c>
    </row>
    <row r="198" s="11" customFormat="1">
      <c r="B198" s="216"/>
      <c r="C198" s="217"/>
      <c r="D198" s="218" t="s">
        <v>150</v>
      </c>
      <c r="E198" s="219" t="s">
        <v>19</v>
      </c>
      <c r="F198" s="220" t="s">
        <v>152</v>
      </c>
      <c r="G198" s="217"/>
      <c r="H198" s="219" t="s">
        <v>19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150</v>
      </c>
      <c r="AU198" s="226" t="s">
        <v>148</v>
      </c>
      <c r="AV198" s="11" t="s">
        <v>80</v>
      </c>
      <c r="AW198" s="11" t="s">
        <v>33</v>
      </c>
      <c r="AX198" s="11" t="s">
        <v>72</v>
      </c>
      <c r="AY198" s="226" t="s">
        <v>137</v>
      </c>
    </row>
    <row r="199" s="11" customFormat="1">
      <c r="B199" s="216"/>
      <c r="C199" s="217"/>
      <c r="D199" s="218" t="s">
        <v>150</v>
      </c>
      <c r="E199" s="219" t="s">
        <v>19</v>
      </c>
      <c r="F199" s="220" t="s">
        <v>258</v>
      </c>
      <c r="G199" s="217"/>
      <c r="H199" s="219" t="s">
        <v>19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150</v>
      </c>
      <c r="AU199" s="226" t="s">
        <v>148</v>
      </c>
      <c r="AV199" s="11" t="s">
        <v>80</v>
      </c>
      <c r="AW199" s="11" t="s">
        <v>33</v>
      </c>
      <c r="AX199" s="11" t="s">
        <v>72</v>
      </c>
      <c r="AY199" s="226" t="s">
        <v>137</v>
      </c>
    </row>
    <row r="200" s="12" customFormat="1">
      <c r="B200" s="227"/>
      <c r="C200" s="228"/>
      <c r="D200" s="218" t="s">
        <v>150</v>
      </c>
      <c r="E200" s="229" t="s">
        <v>19</v>
      </c>
      <c r="F200" s="230" t="s">
        <v>259</v>
      </c>
      <c r="G200" s="228"/>
      <c r="H200" s="231">
        <v>76.049999999999997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150</v>
      </c>
      <c r="AU200" s="237" t="s">
        <v>148</v>
      </c>
      <c r="AV200" s="12" t="s">
        <v>82</v>
      </c>
      <c r="AW200" s="12" t="s">
        <v>33</v>
      </c>
      <c r="AX200" s="12" t="s">
        <v>72</v>
      </c>
      <c r="AY200" s="237" t="s">
        <v>137</v>
      </c>
    </row>
    <row r="201" s="12" customFormat="1">
      <c r="B201" s="227"/>
      <c r="C201" s="228"/>
      <c r="D201" s="218" t="s">
        <v>150</v>
      </c>
      <c r="E201" s="229" t="s">
        <v>19</v>
      </c>
      <c r="F201" s="230" t="s">
        <v>260</v>
      </c>
      <c r="G201" s="228"/>
      <c r="H201" s="231">
        <v>142.50200000000001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150</v>
      </c>
      <c r="AU201" s="237" t="s">
        <v>148</v>
      </c>
      <c r="AV201" s="12" t="s">
        <v>82</v>
      </c>
      <c r="AW201" s="12" t="s">
        <v>33</v>
      </c>
      <c r="AX201" s="12" t="s">
        <v>72</v>
      </c>
      <c r="AY201" s="237" t="s">
        <v>137</v>
      </c>
    </row>
    <row r="202" s="12" customFormat="1">
      <c r="B202" s="227"/>
      <c r="C202" s="228"/>
      <c r="D202" s="218" t="s">
        <v>150</v>
      </c>
      <c r="E202" s="229" t="s">
        <v>19</v>
      </c>
      <c r="F202" s="230" t="s">
        <v>261</v>
      </c>
      <c r="G202" s="228"/>
      <c r="H202" s="231">
        <v>35.603000000000002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150</v>
      </c>
      <c r="AU202" s="237" t="s">
        <v>148</v>
      </c>
      <c r="AV202" s="12" t="s">
        <v>82</v>
      </c>
      <c r="AW202" s="12" t="s">
        <v>33</v>
      </c>
      <c r="AX202" s="12" t="s">
        <v>72</v>
      </c>
      <c r="AY202" s="237" t="s">
        <v>137</v>
      </c>
    </row>
    <row r="203" s="12" customFormat="1">
      <c r="B203" s="227"/>
      <c r="C203" s="228"/>
      <c r="D203" s="218" t="s">
        <v>150</v>
      </c>
      <c r="E203" s="229" t="s">
        <v>19</v>
      </c>
      <c r="F203" s="230" t="s">
        <v>262</v>
      </c>
      <c r="G203" s="228"/>
      <c r="H203" s="231">
        <v>35.405000000000001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150</v>
      </c>
      <c r="AU203" s="237" t="s">
        <v>148</v>
      </c>
      <c r="AV203" s="12" t="s">
        <v>82</v>
      </c>
      <c r="AW203" s="12" t="s">
        <v>33</v>
      </c>
      <c r="AX203" s="12" t="s">
        <v>72</v>
      </c>
      <c r="AY203" s="237" t="s">
        <v>137</v>
      </c>
    </row>
    <row r="204" s="12" customFormat="1">
      <c r="B204" s="227"/>
      <c r="C204" s="228"/>
      <c r="D204" s="218" t="s">
        <v>150</v>
      </c>
      <c r="E204" s="229" t="s">
        <v>19</v>
      </c>
      <c r="F204" s="230" t="s">
        <v>263</v>
      </c>
      <c r="G204" s="228"/>
      <c r="H204" s="231">
        <v>73.638000000000005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150</v>
      </c>
      <c r="AU204" s="237" t="s">
        <v>148</v>
      </c>
      <c r="AV204" s="12" t="s">
        <v>82</v>
      </c>
      <c r="AW204" s="12" t="s">
        <v>33</v>
      </c>
      <c r="AX204" s="12" t="s">
        <v>72</v>
      </c>
      <c r="AY204" s="237" t="s">
        <v>137</v>
      </c>
    </row>
    <row r="205" s="12" customFormat="1">
      <c r="B205" s="227"/>
      <c r="C205" s="228"/>
      <c r="D205" s="218" t="s">
        <v>150</v>
      </c>
      <c r="E205" s="229" t="s">
        <v>19</v>
      </c>
      <c r="F205" s="230" t="s">
        <v>264</v>
      </c>
      <c r="G205" s="228"/>
      <c r="H205" s="231">
        <v>79.448999999999998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150</v>
      </c>
      <c r="AU205" s="237" t="s">
        <v>148</v>
      </c>
      <c r="AV205" s="12" t="s">
        <v>82</v>
      </c>
      <c r="AW205" s="12" t="s">
        <v>33</v>
      </c>
      <c r="AX205" s="12" t="s">
        <v>72</v>
      </c>
      <c r="AY205" s="237" t="s">
        <v>137</v>
      </c>
    </row>
    <row r="206" s="12" customFormat="1">
      <c r="B206" s="227"/>
      <c r="C206" s="228"/>
      <c r="D206" s="218" t="s">
        <v>150</v>
      </c>
      <c r="E206" s="229" t="s">
        <v>19</v>
      </c>
      <c r="F206" s="230" t="s">
        <v>265</v>
      </c>
      <c r="G206" s="228"/>
      <c r="H206" s="231">
        <v>24.696000000000002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150</v>
      </c>
      <c r="AU206" s="237" t="s">
        <v>148</v>
      </c>
      <c r="AV206" s="12" t="s">
        <v>82</v>
      </c>
      <c r="AW206" s="12" t="s">
        <v>33</v>
      </c>
      <c r="AX206" s="12" t="s">
        <v>72</v>
      </c>
      <c r="AY206" s="237" t="s">
        <v>137</v>
      </c>
    </row>
    <row r="207" s="12" customFormat="1">
      <c r="B207" s="227"/>
      <c r="C207" s="228"/>
      <c r="D207" s="218" t="s">
        <v>150</v>
      </c>
      <c r="E207" s="229" t="s">
        <v>19</v>
      </c>
      <c r="F207" s="230" t="s">
        <v>266</v>
      </c>
      <c r="G207" s="228"/>
      <c r="H207" s="231">
        <v>13.068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150</v>
      </c>
      <c r="AU207" s="237" t="s">
        <v>148</v>
      </c>
      <c r="AV207" s="12" t="s">
        <v>82</v>
      </c>
      <c r="AW207" s="12" t="s">
        <v>33</v>
      </c>
      <c r="AX207" s="12" t="s">
        <v>72</v>
      </c>
      <c r="AY207" s="237" t="s">
        <v>137</v>
      </c>
    </row>
    <row r="208" s="12" customFormat="1">
      <c r="B208" s="227"/>
      <c r="C208" s="228"/>
      <c r="D208" s="218" t="s">
        <v>150</v>
      </c>
      <c r="E208" s="229" t="s">
        <v>19</v>
      </c>
      <c r="F208" s="230" t="s">
        <v>267</v>
      </c>
      <c r="G208" s="228"/>
      <c r="H208" s="231">
        <v>23.050999999999998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150</v>
      </c>
      <c r="AU208" s="237" t="s">
        <v>148</v>
      </c>
      <c r="AV208" s="12" t="s">
        <v>82</v>
      </c>
      <c r="AW208" s="12" t="s">
        <v>33</v>
      </c>
      <c r="AX208" s="12" t="s">
        <v>72</v>
      </c>
      <c r="AY208" s="237" t="s">
        <v>137</v>
      </c>
    </row>
    <row r="209" s="12" customFormat="1">
      <c r="B209" s="227"/>
      <c r="C209" s="228"/>
      <c r="D209" s="218" t="s">
        <v>150</v>
      </c>
      <c r="E209" s="229" t="s">
        <v>19</v>
      </c>
      <c r="F209" s="230" t="s">
        <v>268</v>
      </c>
      <c r="G209" s="228"/>
      <c r="H209" s="231">
        <v>22.234000000000002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150</v>
      </c>
      <c r="AU209" s="237" t="s">
        <v>148</v>
      </c>
      <c r="AV209" s="12" t="s">
        <v>82</v>
      </c>
      <c r="AW209" s="12" t="s">
        <v>33</v>
      </c>
      <c r="AX209" s="12" t="s">
        <v>72</v>
      </c>
      <c r="AY209" s="237" t="s">
        <v>137</v>
      </c>
    </row>
    <row r="210" s="12" customFormat="1">
      <c r="B210" s="227"/>
      <c r="C210" s="228"/>
      <c r="D210" s="218" t="s">
        <v>150</v>
      </c>
      <c r="E210" s="229" t="s">
        <v>19</v>
      </c>
      <c r="F210" s="230" t="s">
        <v>269</v>
      </c>
      <c r="G210" s="228"/>
      <c r="H210" s="231">
        <v>2.8050000000000002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150</v>
      </c>
      <c r="AU210" s="237" t="s">
        <v>148</v>
      </c>
      <c r="AV210" s="12" t="s">
        <v>82</v>
      </c>
      <c r="AW210" s="12" t="s">
        <v>33</v>
      </c>
      <c r="AX210" s="12" t="s">
        <v>72</v>
      </c>
      <c r="AY210" s="237" t="s">
        <v>137</v>
      </c>
    </row>
    <row r="211" s="12" customFormat="1">
      <c r="B211" s="227"/>
      <c r="C211" s="228"/>
      <c r="D211" s="218" t="s">
        <v>150</v>
      </c>
      <c r="E211" s="229" t="s">
        <v>19</v>
      </c>
      <c r="F211" s="230" t="s">
        <v>270</v>
      </c>
      <c r="G211" s="228"/>
      <c r="H211" s="231">
        <v>20.704999999999998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150</v>
      </c>
      <c r="AU211" s="237" t="s">
        <v>148</v>
      </c>
      <c r="AV211" s="12" t="s">
        <v>82</v>
      </c>
      <c r="AW211" s="12" t="s">
        <v>33</v>
      </c>
      <c r="AX211" s="12" t="s">
        <v>72</v>
      </c>
      <c r="AY211" s="237" t="s">
        <v>137</v>
      </c>
    </row>
    <row r="212" s="12" customFormat="1">
      <c r="B212" s="227"/>
      <c r="C212" s="228"/>
      <c r="D212" s="218" t="s">
        <v>150</v>
      </c>
      <c r="E212" s="229" t="s">
        <v>19</v>
      </c>
      <c r="F212" s="230" t="s">
        <v>271</v>
      </c>
      <c r="G212" s="228"/>
      <c r="H212" s="231">
        <v>20.440999999999999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150</v>
      </c>
      <c r="AU212" s="237" t="s">
        <v>148</v>
      </c>
      <c r="AV212" s="12" t="s">
        <v>82</v>
      </c>
      <c r="AW212" s="12" t="s">
        <v>33</v>
      </c>
      <c r="AX212" s="12" t="s">
        <v>72</v>
      </c>
      <c r="AY212" s="237" t="s">
        <v>137</v>
      </c>
    </row>
    <row r="213" s="12" customFormat="1">
      <c r="B213" s="227"/>
      <c r="C213" s="228"/>
      <c r="D213" s="218" t="s">
        <v>150</v>
      </c>
      <c r="E213" s="229" t="s">
        <v>19</v>
      </c>
      <c r="F213" s="230" t="s">
        <v>272</v>
      </c>
      <c r="G213" s="228"/>
      <c r="H213" s="231">
        <v>21.233000000000001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150</v>
      </c>
      <c r="AU213" s="237" t="s">
        <v>148</v>
      </c>
      <c r="AV213" s="12" t="s">
        <v>82</v>
      </c>
      <c r="AW213" s="12" t="s">
        <v>33</v>
      </c>
      <c r="AX213" s="12" t="s">
        <v>72</v>
      </c>
      <c r="AY213" s="237" t="s">
        <v>137</v>
      </c>
    </row>
    <row r="214" s="12" customFormat="1">
      <c r="B214" s="227"/>
      <c r="C214" s="228"/>
      <c r="D214" s="218" t="s">
        <v>150</v>
      </c>
      <c r="E214" s="229" t="s">
        <v>19</v>
      </c>
      <c r="F214" s="230" t="s">
        <v>273</v>
      </c>
      <c r="G214" s="228"/>
      <c r="H214" s="231">
        <v>20.242999999999999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150</v>
      </c>
      <c r="AU214" s="237" t="s">
        <v>148</v>
      </c>
      <c r="AV214" s="12" t="s">
        <v>82</v>
      </c>
      <c r="AW214" s="12" t="s">
        <v>33</v>
      </c>
      <c r="AX214" s="12" t="s">
        <v>72</v>
      </c>
      <c r="AY214" s="237" t="s">
        <v>137</v>
      </c>
    </row>
    <row r="215" s="12" customFormat="1">
      <c r="B215" s="227"/>
      <c r="C215" s="228"/>
      <c r="D215" s="218" t="s">
        <v>150</v>
      </c>
      <c r="E215" s="229" t="s">
        <v>19</v>
      </c>
      <c r="F215" s="230" t="s">
        <v>274</v>
      </c>
      <c r="G215" s="228"/>
      <c r="H215" s="231">
        <v>30.065000000000001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150</v>
      </c>
      <c r="AU215" s="237" t="s">
        <v>148</v>
      </c>
      <c r="AV215" s="12" t="s">
        <v>82</v>
      </c>
      <c r="AW215" s="12" t="s">
        <v>33</v>
      </c>
      <c r="AX215" s="12" t="s">
        <v>72</v>
      </c>
      <c r="AY215" s="237" t="s">
        <v>137</v>
      </c>
    </row>
    <row r="216" s="13" customFormat="1">
      <c r="B216" s="238"/>
      <c r="C216" s="239"/>
      <c r="D216" s="218" t="s">
        <v>150</v>
      </c>
      <c r="E216" s="240" t="s">
        <v>19</v>
      </c>
      <c r="F216" s="241" t="s">
        <v>160</v>
      </c>
      <c r="G216" s="239"/>
      <c r="H216" s="242">
        <v>641.18800000000022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150</v>
      </c>
      <c r="AU216" s="248" t="s">
        <v>148</v>
      </c>
      <c r="AV216" s="13" t="s">
        <v>147</v>
      </c>
      <c r="AW216" s="13" t="s">
        <v>33</v>
      </c>
      <c r="AX216" s="13" t="s">
        <v>80</v>
      </c>
      <c r="AY216" s="248" t="s">
        <v>137</v>
      </c>
    </row>
    <row r="217" s="10" customFormat="1" ht="20.88" customHeight="1">
      <c r="B217" s="188"/>
      <c r="C217" s="189"/>
      <c r="D217" s="190" t="s">
        <v>71</v>
      </c>
      <c r="E217" s="202" t="s">
        <v>275</v>
      </c>
      <c r="F217" s="202" t="s">
        <v>276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P218</f>
        <v>0</v>
      </c>
      <c r="Q217" s="196"/>
      <c r="R217" s="197">
        <f>R218</f>
        <v>0</v>
      </c>
      <c r="S217" s="196"/>
      <c r="T217" s="198">
        <f>T218</f>
        <v>0</v>
      </c>
      <c r="AR217" s="199" t="s">
        <v>80</v>
      </c>
      <c r="AT217" s="200" t="s">
        <v>71</v>
      </c>
      <c r="AU217" s="200" t="s">
        <v>82</v>
      </c>
      <c r="AY217" s="199" t="s">
        <v>137</v>
      </c>
      <c r="BK217" s="201">
        <f>BK218</f>
        <v>0</v>
      </c>
    </row>
    <row r="218" s="1" customFormat="1" ht="16.5" customHeight="1">
      <c r="B218" s="38"/>
      <c r="C218" s="204" t="s">
        <v>277</v>
      </c>
      <c r="D218" s="204" t="s">
        <v>142</v>
      </c>
      <c r="E218" s="205" t="s">
        <v>278</v>
      </c>
      <c r="F218" s="206" t="s">
        <v>279</v>
      </c>
      <c r="G218" s="207" t="s">
        <v>145</v>
      </c>
      <c r="H218" s="208">
        <v>641.18799999999999</v>
      </c>
      <c r="I218" s="209"/>
      <c r="J218" s="210">
        <f>ROUND(I218*H218,2)</f>
        <v>0</v>
      </c>
      <c r="K218" s="206" t="s">
        <v>146</v>
      </c>
      <c r="L218" s="43"/>
      <c r="M218" s="211" t="s">
        <v>19</v>
      </c>
      <c r="N218" s="212" t="s">
        <v>43</v>
      </c>
      <c r="O218" s="79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AR218" s="17" t="s">
        <v>147</v>
      </c>
      <c r="AT218" s="17" t="s">
        <v>142</v>
      </c>
      <c r="AU218" s="17" t="s">
        <v>148</v>
      </c>
      <c r="AY218" s="17" t="s">
        <v>137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80</v>
      </c>
      <c r="BK218" s="215">
        <f>ROUND(I218*H218,2)</f>
        <v>0</v>
      </c>
      <c r="BL218" s="17" t="s">
        <v>147</v>
      </c>
      <c r="BM218" s="17" t="s">
        <v>280</v>
      </c>
    </row>
    <row r="219" s="10" customFormat="1" ht="22.8" customHeight="1">
      <c r="B219" s="188"/>
      <c r="C219" s="189"/>
      <c r="D219" s="190" t="s">
        <v>71</v>
      </c>
      <c r="E219" s="202" t="s">
        <v>281</v>
      </c>
      <c r="F219" s="202" t="s">
        <v>282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SUM(P220:P224)</f>
        <v>0</v>
      </c>
      <c r="Q219" s="196"/>
      <c r="R219" s="197">
        <f>SUM(R220:R224)</f>
        <v>0</v>
      </c>
      <c r="S219" s="196"/>
      <c r="T219" s="198">
        <f>SUM(T220:T224)</f>
        <v>0</v>
      </c>
      <c r="AR219" s="199" t="s">
        <v>80</v>
      </c>
      <c r="AT219" s="200" t="s">
        <v>71</v>
      </c>
      <c r="AU219" s="200" t="s">
        <v>80</v>
      </c>
      <c r="AY219" s="199" t="s">
        <v>137</v>
      </c>
      <c r="BK219" s="201">
        <f>SUM(BK220:BK224)</f>
        <v>0</v>
      </c>
    </row>
    <row r="220" s="1" customFormat="1" ht="22.5" customHeight="1">
      <c r="B220" s="38"/>
      <c r="C220" s="204" t="s">
        <v>8</v>
      </c>
      <c r="D220" s="204" t="s">
        <v>142</v>
      </c>
      <c r="E220" s="205" t="s">
        <v>283</v>
      </c>
      <c r="F220" s="206" t="s">
        <v>284</v>
      </c>
      <c r="G220" s="207" t="s">
        <v>285</v>
      </c>
      <c r="H220" s="208">
        <v>212.333</v>
      </c>
      <c r="I220" s="209"/>
      <c r="J220" s="210">
        <f>ROUND(I220*H220,2)</f>
        <v>0</v>
      </c>
      <c r="K220" s="206" t="s">
        <v>146</v>
      </c>
      <c r="L220" s="43"/>
      <c r="M220" s="211" t="s">
        <v>19</v>
      </c>
      <c r="N220" s="212" t="s">
        <v>43</v>
      </c>
      <c r="O220" s="79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17" t="s">
        <v>147</v>
      </c>
      <c r="AT220" s="17" t="s">
        <v>142</v>
      </c>
      <c r="AU220" s="17" t="s">
        <v>82</v>
      </c>
      <c r="AY220" s="17" t="s">
        <v>137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80</v>
      </c>
      <c r="BK220" s="215">
        <f>ROUND(I220*H220,2)</f>
        <v>0</v>
      </c>
      <c r="BL220" s="17" t="s">
        <v>147</v>
      </c>
      <c r="BM220" s="17" t="s">
        <v>286</v>
      </c>
    </row>
    <row r="221" s="1" customFormat="1" ht="16.5" customHeight="1">
      <c r="B221" s="38"/>
      <c r="C221" s="204" t="s">
        <v>287</v>
      </c>
      <c r="D221" s="204" t="s">
        <v>142</v>
      </c>
      <c r="E221" s="205" t="s">
        <v>288</v>
      </c>
      <c r="F221" s="206" t="s">
        <v>289</v>
      </c>
      <c r="G221" s="207" t="s">
        <v>285</v>
      </c>
      <c r="H221" s="208">
        <v>212.333</v>
      </c>
      <c r="I221" s="209"/>
      <c r="J221" s="210">
        <f>ROUND(I221*H221,2)</f>
        <v>0</v>
      </c>
      <c r="K221" s="206" t="s">
        <v>146</v>
      </c>
      <c r="L221" s="43"/>
      <c r="M221" s="211" t="s">
        <v>19</v>
      </c>
      <c r="N221" s="212" t="s">
        <v>43</v>
      </c>
      <c r="O221" s="79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17" t="s">
        <v>147</v>
      </c>
      <c r="AT221" s="17" t="s">
        <v>142</v>
      </c>
      <c r="AU221" s="17" t="s">
        <v>82</v>
      </c>
      <c r="AY221" s="17" t="s">
        <v>137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7" t="s">
        <v>80</v>
      </c>
      <c r="BK221" s="215">
        <f>ROUND(I221*H221,2)</f>
        <v>0</v>
      </c>
      <c r="BL221" s="17" t="s">
        <v>147</v>
      </c>
      <c r="BM221" s="17" t="s">
        <v>290</v>
      </c>
    </row>
    <row r="222" s="1" customFormat="1" ht="22.5" customHeight="1">
      <c r="B222" s="38"/>
      <c r="C222" s="204" t="s">
        <v>291</v>
      </c>
      <c r="D222" s="204" t="s">
        <v>142</v>
      </c>
      <c r="E222" s="205" t="s">
        <v>292</v>
      </c>
      <c r="F222" s="206" t="s">
        <v>293</v>
      </c>
      <c r="G222" s="207" t="s">
        <v>285</v>
      </c>
      <c r="H222" s="208">
        <v>1910.9970000000001</v>
      </c>
      <c r="I222" s="209"/>
      <c r="J222" s="210">
        <f>ROUND(I222*H222,2)</f>
        <v>0</v>
      </c>
      <c r="K222" s="206" t="s">
        <v>146</v>
      </c>
      <c r="L222" s="43"/>
      <c r="M222" s="211" t="s">
        <v>19</v>
      </c>
      <c r="N222" s="212" t="s">
        <v>43</v>
      </c>
      <c r="O222" s="79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17" t="s">
        <v>147</v>
      </c>
      <c r="AT222" s="17" t="s">
        <v>142</v>
      </c>
      <c r="AU222" s="17" t="s">
        <v>82</v>
      </c>
      <c r="AY222" s="17" t="s">
        <v>137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80</v>
      </c>
      <c r="BK222" s="215">
        <f>ROUND(I222*H222,2)</f>
        <v>0</v>
      </c>
      <c r="BL222" s="17" t="s">
        <v>147</v>
      </c>
      <c r="BM222" s="17" t="s">
        <v>294</v>
      </c>
    </row>
    <row r="223" s="12" customFormat="1">
      <c r="B223" s="227"/>
      <c r="C223" s="228"/>
      <c r="D223" s="218" t="s">
        <v>150</v>
      </c>
      <c r="E223" s="228"/>
      <c r="F223" s="230" t="s">
        <v>295</v>
      </c>
      <c r="G223" s="228"/>
      <c r="H223" s="231">
        <v>1910.9970000000001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150</v>
      </c>
      <c r="AU223" s="237" t="s">
        <v>82</v>
      </c>
      <c r="AV223" s="12" t="s">
        <v>82</v>
      </c>
      <c r="AW223" s="12" t="s">
        <v>4</v>
      </c>
      <c r="AX223" s="12" t="s">
        <v>80</v>
      </c>
      <c r="AY223" s="237" t="s">
        <v>137</v>
      </c>
    </row>
    <row r="224" s="1" customFormat="1" ht="22.5" customHeight="1">
      <c r="B224" s="38"/>
      <c r="C224" s="204" t="s">
        <v>296</v>
      </c>
      <c r="D224" s="204" t="s">
        <v>142</v>
      </c>
      <c r="E224" s="205" t="s">
        <v>297</v>
      </c>
      <c r="F224" s="206" t="s">
        <v>298</v>
      </c>
      <c r="G224" s="207" t="s">
        <v>285</v>
      </c>
      <c r="H224" s="208">
        <v>212.333</v>
      </c>
      <c r="I224" s="209"/>
      <c r="J224" s="210">
        <f>ROUND(I224*H224,2)</f>
        <v>0</v>
      </c>
      <c r="K224" s="206" t="s">
        <v>146</v>
      </c>
      <c r="L224" s="43"/>
      <c r="M224" s="211" t="s">
        <v>19</v>
      </c>
      <c r="N224" s="212" t="s">
        <v>43</v>
      </c>
      <c r="O224" s="79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17" t="s">
        <v>147</v>
      </c>
      <c r="AT224" s="17" t="s">
        <v>142</v>
      </c>
      <c r="AU224" s="17" t="s">
        <v>82</v>
      </c>
      <c r="AY224" s="17" t="s">
        <v>137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80</v>
      </c>
      <c r="BK224" s="215">
        <f>ROUND(I224*H224,2)</f>
        <v>0</v>
      </c>
      <c r="BL224" s="17" t="s">
        <v>147</v>
      </c>
      <c r="BM224" s="17" t="s">
        <v>299</v>
      </c>
    </row>
    <row r="225" s="10" customFormat="1" ht="25.92" customHeight="1">
      <c r="B225" s="188"/>
      <c r="C225" s="189"/>
      <c r="D225" s="190" t="s">
        <v>71</v>
      </c>
      <c r="E225" s="191" t="s">
        <v>300</v>
      </c>
      <c r="F225" s="191" t="s">
        <v>301</v>
      </c>
      <c r="G225" s="189"/>
      <c r="H225" s="189"/>
      <c r="I225" s="192"/>
      <c r="J225" s="193">
        <f>BK225</f>
        <v>0</v>
      </c>
      <c r="K225" s="189"/>
      <c r="L225" s="194"/>
      <c r="M225" s="195"/>
      <c r="N225" s="196"/>
      <c r="O225" s="196"/>
      <c r="P225" s="197">
        <f>P226+P228+P230+P275+P280+P286+P288+P312+P344</f>
        <v>0</v>
      </c>
      <c r="Q225" s="196"/>
      <c r="R225" s="197">
        <f>R226+R228+R230+R275+R280+R286+R288+R312+R344</f>
        <v>0.0039519999999999998</v>
      </c>
      <c r="S225" s="196"/>
      <c r="T225" s="198">
        <f>T226+T228+T230+T275+T280+T286+T288+T312+T344</f>
        <v>8.8964303499999993</v>
      </c>
      <c r="AR225" s="199" t="s">
        <v>82</v>
      </c>
      <c r="AT225" s="200" t="s">
        <v>71</v>
      </c>
      <c r="AU225" s="200" t="s">
        <v>72</v>
      </c>
      <c r="AY225" s="199" t="s">
        <v>137</v>
      </c>
      <c r="BK225" s="201">
        <f>BK226+BK228+BK230+BK275+BK280+BK286+BK288+BK312+BK344</f>
        <v>0</v>
      </c>
    </row>
    <row r="226" s="10" customFormat="1" ht="22.8" customHeight="1">
      <c r="B226" s="188"/>
      <c r="C226" s="189"/>
      <c r="D226" s="190" t="s">
        <v>71</v>
      </c>
      <c r="E226" s="202" t="s">
        <v>302</v>
      </c>
      <c r="F226" s="202" t="s">
        <v>303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P227</f>
        <v>0</v>
      </c>
      <c r="Q226" s="196"/>
      <c r="R226" s="197">
        <f>R227</f>
        <v>0</v>
      </c>
      <c r="S226" s="196"/>
      <c r="T226" s="198">
        <f>T227</f>
        <v>0</v>
      </c>
      <c r="AR226" s="199" t="s">
        <v>82</v>
      </c>
      <c r="AT226" s="200" t="s">
        <v>71</v>
      </c>
      <c r="AU226" s="200" t="s">
        <v>80</v>
      </c>
      <c r="AY226" s="199" t="s">
        <v>137</v>
      </c>
      <c r="BK226" s="201">
        <f>BK227</f>
        <v>0</v>
      </c>
    </row>
    <row r="227" s="1" customFormat="1" ht="22.5" customHeight="1">
      <c r="B227" s="38"/>
      <c r="C227" s="204" t="s">
        <v>304</v>
      </c>
      <c r="D227" s="204" t="s">
        <v>142</v>
      </c>
      <c r="E227" s="205" t="s">
        <v>305</v>
      </c>
      <c r="F227" s="206" t="s">
        <v>306</v>
      </c>
      <c r="G227" s="207" t="s">
        <v>307</v>
      </c>
      <c r="H227" s="208">
        <v>32</v>
      </c>
      <c r="I227" s="209"/>
      <c r="J227" s="210">
        <f>ROUND(I227*H227,2)</f>
        <v>0</v>
      </c>
      <c r="K227" s="206" t="s">
        <v>19</v>
      </c>
      <c r="L227" s="43"/>
      <c r="M227" s="211" t="s">
        <v>19</v>
      </c>
      <c r="N227" s="212" t="s">
        <v>43</v>
      </c>
      <c r="O227" s="79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17" t="s">
        <v>287</v>
      </c>
      <c r="AT227" s="17" t="s">
        <v>142</v>
      </c>
      <c r="AU227" s="17" t="s">
        <v>82</v>
      </c>
      <c r="AY227" s="17" t="s">
        <v>137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80</v>
      </c>
      <c r="BK227" s="215">
        <f>ROUND(I227*H227,2)</f>
        <v>0</v>
      </c>
      <c r="BL227" s="17" t="s">
        <v>287</v>
      </c>
      <c r="BM227" s="17" t="s">
        <v>308</v>
      </c>
    </row>
    <row r="228" s="10" customFormat="1" ht="22.8" customHeight="1">
      <c r="B228" s="188"/>
      <c r="C228" s="189"/>
      <c r="D228" s="190" t="s">
        <v>71</v>
      </c>
      <c r="E228" s="202" t="s">
        <v>309</v>
      </c>
      <c r="F228" s="202" t="s">
        <v>310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P229</f>
        <v>0</v>
      </c>
      <c r="Q228" s="196"/>
      <c r="R228" s="197">
        <f>R229</f>
        <v>0</v>
      </c>
      <c r="S228" s="196"/>
      <c r="T228" s="198">
        <f>T229</f>
        <v>0</v>
      </c>
      <c r="AR228" s="199" t="s">
        <v>82</v>
      </c>
      <c r="AT228" s="200" t="s">
        <v>71</v>
      </c>
      <c r="AU228" s="200" t="s">
        <v>80</v>
      </c>
      <c r="AY228" s="199" t="s">
        <v>137</v>
      </c>
      <c r="BK228" s="201">
        <f>BK229</f>
        <v>0</v>
      </c>
    </row>
    <row r="229" s="1" customFormat="1" ht="22.5" customHeight="1">
      <c r="B229" s="38"/>
      <c r="C229" s="204" t="s">
        <v>311</v>
      </c>
      <c r="D229" s="204" t="s">
        <v>142</v>
      </c>
      <c r="E229" s="205" t="s">
        <v>312</v>
      </c>
      <c r="F229" s="206" t="s">
        <v>313</v>
      </c>
      <c r="G229" s="207" t="s">
        <v>307</v>
      </c>
      <c r="H229" s="208">
        <v>32</v>
      </c>
      <c r="I229" s="209"/>
      <c r="J229" s="210">
        <f>ROUND(I229*H229,2)</f>
        <v>0</v>
      </c>
      <c r="K229" s="206" t="s">
        <v>19</v>
      </c>
      <c r="L229" s="43"/>
      <c r="M229" s="211" t="s">
        <v>19</v>
      </c>
      <c r="N229" s="212" t="s">
        <v>43</v>
      </c>
      <c r="O229" s="79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17" t="s">
        <v>287</v>
      </c>
      <c r="AT229" s="17" t="s">
        <v>142</v>
      </c>
      <c r="AU229" s="17" t="s">
        <v>82</v>
      </c>
      <c r="AY229" s="17" t="s">
        <v>137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80</v>
      </c>
      <c r="BK229" s="215">
        <f>ROUND(I229*H229,2)</f>
        <v>0</v>
      </c>
      <c r="BL229" s="17" t="s">
        <v>287</v>
      </c>
      <c r="BM229" s="17" t="s">
        <v>314</v>
      </c>
    </row>
    <row r="230" s="10" customFormat="1" ht="22.8" customHeight="1">
      <c r="B230" s="188"/>
      <c r="C230" s="189"/>
      <c r="D230" s="190" t="s">
        <v>71</v>
      </c>
      <c r="E230" s="202" t="s">
        <v>315</v>
      </c>
      <c r="F230" s="202" t="s">
        <v>316</v>
      </c>
      <c r="G230" s="189"/>
      <c r="H230" s="189"/>
      <c r="I230" s="192"/>
      <c r="J230" s="203">
        <f>BK230</f>
        <v>0</v>
      </c>
      <c r="K230" s="189"/>
      <c r="L230" s="194"/>
      <c r="M230" s="195"/>
      <c r="N230" s="196"/>
      <c r="O230" s="196"/>
      <c r="P230" s="197">
        <f>SUM(P231:P274)</f>
        <v>0</v>
      </c>
      <c r="Q230" s="196"/>
      <c r="R230" s="197">
        <f>SUM(R231:R274)</f>
        <v>0</v>
      </c>
      <c r="S230" s="196"/>
      <c r="T230" s="198">
        <f>SUM(T231:T274)</f>
        <v>0.49339000000000005</v>
      </c>
      <c r="AR230" s="199" t="s">
        <v>82</v>
      </c>
      <c r="AT230" s="200" t="s">
        <v>71</v>
      </c>
      <c r="AU230" s="200" t="s">
        <v>80</v>
      </c>
      <c r="AY230" s="199" t="s">
        <v>137</v>
      </c>
      <c r="BK230" s="201">
        <f>SUM(BK231:BK274)</f>
        <v>0</v>
      </c>
    </row>
    <row r="231" s="1" customFormat="1" ht="16.5" customHeight="1">
      <c r="B231" s="38"/>
      <c r="C231" s="204" t="s">
        <v>7</v>
      </c>
      <c r="D231" s="204" t="s">
        <v>142</v>
      </c>
      <c r="E231" s="205" t="s">
        <v>317</v>
      </c>
      <c r="F231" s="206" t="s">
        <v>318</v>
      </c>
      <c r="G231" s="207" t="s">
        <v>319</v>
      </c>
      <c r="H231" s="208">
        <v>8</v>
      </c>
      <c r="I231" s="209"/>
      <c r="J231" s="210">
        <f>ROUND(I231*H231,2)</f>
        <v>0</v>
      </c>
      <c r="K231" s="206" t="s">
        <v>146</v>
      </c>
      <c r="L231" s="43"/>
      <c r="M231" s="211" t="s">
        <v>19</v>
      </c>
      <c r="N231" s="212" t="s">
        <v>43</v>
      </c>
      <c r="O231" s="79"/>
      <c r="P231" s="213">
        <f>O231*H231</f>
        <v>0</v>
      </c>
      <c r="Q231" s="213">
        <v>0</v>
      </c>
      <c r="R231" s="213">
        <f>Q231*H231</f>
        <v>0</v>
      </c>
      <c r="S231" s="213">
        <v>0.034200000000000001</v>
      </c>
      <c r="T231" s="214">
        <f>S231*H231</f>
        <v>0.27360000000000001</v>
      </c>
      <c r="AR231" s="17" t="s">
        <v>287</v>
      </c>
      <c r="AT231" s="17" t="s">
        <v>142</v>
      </c>
      <c r="AU231" s="17" t="s">
        <v>82</v>
      </c>
      <c r="AY231" s="17" t="s">
        <v>137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7" t="s">
        <v>80</v>
      </c>
      <c r="BK231" s="215">
        <f>ROUND(I231*H231,2)</f>
        <v>0</v>
      </c>
      <c r="BL231" s="17" t="s">
        <v>287</v>
      </c>
      <c r="BM231" s="17" t="s">
        <v>320</v>
      </c>
    </row>
    <row r="232" s="11" customFormat="1">
      <c r="B232" s="216"/>
      <c r="C232" s="217"/>
      <c r="D232" s="218" t="s">
        <v>150</v>
      </c>
      <c r="E232" s="219" t="s">
        <v>19</v>
      </c>
      <c r="F232" s="220" t="s">
        <v>151</v>
      </c>
      <c r="G232" s="217"/>
      <c r="H232" s="219" t="s">
        <v>19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150</v>
      </c>
      <c r="AU232" s="226" t="s">
        <v>82</v>
      </c>
      <c r="AV232" s="11" t="s">
        <v>80</v>
      </c>
      <c r="AW232" s="11" t="s">
        <v>33</v>
      </c>
      <c r="AX232" s="11" t="s">
        <v>72</v>
      </c>
      <c r="AY232" s="226" t="s">
        <v>137</v>
      </c>
    </row>
    <row r="233" s="11" customFormat="1">
      <c r="B233" s="216"/>
      <c r="C233" s="217"/>
      <c r="D233" s="218" t="s">
        <v>150</v>
      </c>
      <c r="E233" s="219" t="s">
        <v>19</v>
      </c>
      <c r="F233" s="220" t="s">
        <v>152</v>
      </c>
      <c r="G233" s="217"/>
      <c r="H233" s="219" t="s">
        <v>19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150</v>
      </c>
      <c r="AU233" s="226" t="s">
        <v>82</v>
      </c>
      <c r="AV233" s="11" t="s">
        <v>80</v>
      </c>
      <c r="AW233" s="11" t="s">
        <v>33</v>
      </c>
      <c r="AX233" s="11" t="s">
        <v>72</v>
      </c>
      <c r="AY233" s="226" t="s">
        <v>137</v>
      </c>
    </row>
    <row r="234" s="12" customFormat="1">
      <c r="B234" s="227"/>
      <c r="C234" s="228"/>
      <c r="D234" s="218" t="s">
        <v>150</v>
      </c>
      <c r="E234" s="229" t="s">
        <v>19</v>
      </c>
      <c r="F234" s="230" t="s">
        <v>321</v>
      </c>
      <c r="G234" s="228"/>
      <c r="H234" s="231">
        <v>1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150</v>
      </c>
      <c r="AU234" s="237" t="s">
        <v>82</v>
      </c>
      <c r="AV234" s="12" t="s">
        <v>82</v>
      </c>
      <c r="AW234" s="12" t="s">
        <v>33</v>
      </c>
      <c r="AX234" s="12" t="s">
        <v>72</v>
      </c>
      <c r="AY234" s="237" t="s">
        <v>137</v>
      </c>
    </row>
    <row r="235" s="12" customFormat="1">
      <c r="B235" s="227"/>
      <c r="C235" s="228"/>
      <c r="D235" s="218" t="s">
        <v>150</v>
      </c>
      <c r="E235" s="229" t="s">
        <v>19</v>
      </c>
      <c r="F235" s="230" t="s">
        <v>322</v>
      </c>
      <c r="G235" s="228"/>
      <c r="H235" s="231">
        <v>2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150</v>
      </c>
      <c r="AU235" s="237" t="s">
        <v>82</v>
      </c>
      <c r="AV235" s="12" t="s">
        <v>82</v>
      </c>
      <c r="AW235" s="12" t="s">
        <v>33</v>
      </c>
      <c r="AX235" s="12" t="s">
        <v>72</v>
      </c>
      <c r="AY235" s="237" t="s">
        <v>137</v>
      </c>
    </row>
    <row r="236" s="12" customFormat="1">
      <c r="B236" s="227"/>
      <c r="C236" s="228"/>
      <c r="D236" s="218" t="s">
        <v>150</v>
      </c>
      <c r="E236" s="229" t="s">
        <v>19</v>
      </c>
      <c r="F236" s="230" t="s">
        <v>323</v>
      </c>
      <c r="G236" s="228"/>
      <c r="H236" s="231">
        <v>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150</v>
      </c>
      <c r="AU236" s="237" t="s">
        <v>82</v>
      </c>
      <c r="AV236" s="12" t="s">
        <v>82</v>
      </c>
      <c r="AW236" s="12" t="s">
        <v>33</v>
      </c>
      <c r="AX236" s="12" t="s">
        <v>72</v>
      </c>
      <c r="AY236" s="237" t="s">
        <v>137</v>
      </c>
    </row>
    <row r="237" s="12" customFormat="1">
      <c r="B237" s="227"/>
      <c r="C237" s="228"/>
      <c r="D237" s="218" t="s">
        <v>150</v>
      </c>
      <c r="E237" s="229" t="s">
        <v>19</v>
      </c>
      <c r="F237" s="230" t="s">
        <v>324</v>
      </c>
      <c r="G237" s="228"/>
      <c r="H237" s="231">
        <v>3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150</v>
      </c>
      <c r="AU237" s="237" t="s">
        <v>82</v>
      </c>
      <c r="AV237" s="12" t="s">
        <v>82</v>
      </c>
      <c r="AW237" s="12" t="s">
        <v>33</v>
      </c>
      <c r="AX237" s="12" t="s">
        <v>72</v>
      </c>
      <c r="AY237" s="237" t="s">
        <v>137</v>
      </c>
    </row>
    <row r="238" s="13" customFormat="1">
      <c r="B238" s="238"/>
      <c r="C238" s="239"/>
      <c r="D238" s="218" t="s">
        <v>150</v>
      </c>
      <c r="E238" s="240" t="s">
        <v>19</v>
      </c>
      <c r="F238" s="241" t="s">
        <v>160</v>
      </c>
      <c r="G238" s="239"/>
      <c r="H238" s="242">
        <v>8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150</v>
      </c>
      <c r="AU238" s="248" t="s">
        <v>82</v>
      </c>
      <c r="AV238" s="13" t="s">
        <v>147</v>
      </c>
      <c r="AW238" s="13" t="s">
        <v>33</v>
      </c>
      <c r="AX238" s="13" t="s">
        <v>80</v>
      </c>
      <c r="AY238" s="248" t="s">
        <v>137</v>
      </c>
    </row>
    <row r="239" s="1" customFormat="1" ht="16.5" customHeight="1">
      <c r="B239" s="38"/>
      <c r="C239" s="204" t="s">
        <v>325</v>
      </c>
      <c r="D239" s="204" t="s">
        <v>142</v>
      </c>
      <c r="E239" s="205" t="s">
        <v>326</v>
      </c>
      <c r="F239" s="206" t="s">
        <v>327</v>
      </c>
      <c r="G239" s="207" t="s">
        <v>319</v>
      </c>
      <c r="H239" s="208">
        <v>3</v>
      </c>
      <c r="I239" s="209"/>
      <c r="J239" s="210">
        <f>ROUND(I239*H239,2)</f>
        <v>0</v>
      </c>
      <c r="K239" s="206" t="s">
        <v>146</v>
      </c>
      <c r="L239" s="43"/>
      <c r="M239" s="211" t="s">
        <v>19</v>
      </c>
      <c r="N239" s="212" t="s">
        <v>43</v>
      </c>
      <c r="O239" s="79"/>
      <c r="P239" s="213">
        <f>O239*H239</f>
        <v>0</v>
      </c>
      <c r="Q239" s="213">
        <v>0</v>
      </c>
      <c r="R239" s="213">
        <f>Q239*H239</f>
        <v>0</v>
      </c>
      <c r="S239" s="213">
        <v>0.01107</v>
      </c>
      <c r="T239" s="214">
        <f>S239*H239</f>
        <v>0.033210000000000003</v>
      </c>
      <c r="AR239" s="17" t="s">
        <v>287</v>
      </c>
      <c r="AT239" s="17" t="s">
        <v>142</v>
      </c>
      <c r="AU239" s="17" t="s">
        <v>82</v>
      </c>
      <c r="AY239" s="17" t="s">
        <v>137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7" t="s">
        <v>80</v>
      </c>
      <c r="BK239" s="215">
        <f>ROUND(I239*H239,2)</f>
        <v>0</v>
      </c>
      <c r="BL239" s="17" t="s">
        <v>287</v>
      </c>
      <c r="BM239" s="17" t="s">
        <v>328</v>
      </c>
    </row>
    <row r="240" s="11" customFormat="1">
      <c r="B240" s="216"/>
      <c r="C240" s="217"/>
      <c r="D240" s="218" t="s">
        <v>150</v>
      </c>
      <c r="E240" s="219" t="s">
        <v>19</v>
      </c>
      <c r="F240" s="220" t="s">
        <v>151</v>
      </c>
      <c r="G240" s="217"/>
      <c r="H240" s="219" t="s">
        <v>19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150</v>
      </c>
      <c r="AU240" s="226" t="s">
        <v>82</v>
      </c>
      <c r="AV240" s="11" t="s">
        <v>80</v>
      </c>
      <c r="AW240" s="11" t="s">
        <v>33</v>
      </c>
      <c r="AX240" s="11" t="s">
        <v>72</v>
      </c>
      <c r="AY240" s="226" t="s">
        <v>137</v>
      </c>
    </row>
    <row r="241" s="11" customFormat="1">
      <c r="B241" s="216"/>
      <c r="C241" s="217"/>
      <c r="D241" s="218" t="s">
        <v>150</v>
      </c>
      <c r="E241" s="219" t="s">
        <v>19</v>
      </c>
      <c r="F241" s="220" t="s">
        <v>152</v>
      </c>
      <c r="G241" s="217"/>
      <c r="H241" s="219" t="s">
        <v>19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150</v>
      </c>
      <c r="AU241" s="226" t="s">
        <v>82</v>
      </c>
      <c r="AV241" s="11" t="s">
        <v>80</v>
      </c>
      <c r="AW241" s="11" t="s">
        <v>33</v>
      </c>
      <c r="AX241" s="11" t="s">
        <v>72</v>
      </c>
      <c r="AY241" s="226" t="s">
        <v>137</v>
      </c>
    </row>
    <row r="242" s="12" customFormat="1">
      <c r="B242" s="227"/>
      <c r="C242" s="228"/>
      <c r="D242" s="218" t="s">
        <v>150</v>
      </c>
      <c r="E242" s="229" t="s">
        <v>19</v>
      </c>
      <c r="F242" s="230" t="s">
        <v>329</v>
      </c>
      <c r="G242" s="228"/>
      <c r="H242" s="231">
        <v>3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150</v>
      </c>
      <c r="AU242" s="237" t="s">
        <v>82</v>
      </c>
      <c r="AV242" s="12" t="s">
        <v>82</v>
      </c>
      <c r="AW242" s="12" t="s">
        <v>33</v>
      </c>
      <c r="AX242" s="12" t="s">
        <v>80</v>
      </c>
      <c r="AY242" s="237" t="s">
        <v>137</v>
      </c>
    </row>
    <row r="243" s="1" customFormat="1" ht="16.5" customHeight="1">
      <c r="B243" s="38"/>
      <c r="C243" s="204" t="s">
        <v>330</v>
      </c>
      <c r="D243" s="204" t="s">
        <v>142</v>
      </c>
      <c r="E243" s="205" t="s">
        <v>331</v>
      </c>
      <c r="F243" s="206" t="s">
        <v>332</v>
      </c>
      <c r="G243" s="207" t="s">
        <v>319</v>
      </c>
      <c r="H243" s="208">
        <v>7</v>
      </c>
      <c r="I243" s="209"/>
      <c r="J243" s="210">
        <f>ROUND(I243*H243,2)</f>
        <v>0</v>
      </c>
      <c r="K243" s="206" t="s">
        <v>146</v>
      </c>
      <c r="L243" s="43"/>
      <c r="M243" s="211" t="s">
        <v>19</v>
      </c>
      <c r="N243" s="212" t="s">
        <v>43</v>
      </c>
      <c r="O243" s="79"/>
      <c r="P243" s="213">
        <f>O243*H243</f>
        <v>0</v>
      </c>
      <c r="Q243" s="213">
        <v>0</v>
      </c>
      <c r="R243" s="213">
        <f>Q243*H243</f>
        <v>0</v>
      </c>
      <c r="S243" s="213">
        <v>0.019460000000000002</v>
      </c>
      <c r="T243" s="214">
        <f>S243*H243</f>
        <v>0.13622000000000001</v>
      </c>
      <c r="AR243" s="17" t="s">
        <v>287</v>
      </c>
      <c r="AT243" s="17" t="s">
        <v>142</v>
      </c>
      <c r="AU243" s="17" t="s">
        <v>82</v>
      </c>
      <c r="AY243" s="17" t="s">
        <v>137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7" t="s">
        <v>80</v>
      </c>
      <c r="BK243" s="215">
        <f>ROUND(I243*H243,2)</f>
        <v>0</v>
      </c>
      <c r="BL243" s="17" t="s">
        <v>287</v>
      </c>
      <c r="BM243" s="17" t="s">
        <v>333</v>
      </c>
    </row>
    <row r="244" s="11" customFormat="1">
      <c r="B244" s="216"/>
      <c r="C244" s="217"/>
      <c r="D244" s="218" t="s">
        <v>150</v>
      </c>
      <c r="E244" s="219" t="s">
        <v>19</v>
      </c>
      <c r="F244" s="220" t="s">
        <v>151</v>
      </c>
      <c r="G244" s="217"/>
      <c r="H244" s="219" t="s">
        <v>19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150</v>
      </c>
      <c r="AU244" s="226" t="s">
        <v>82</v>
      </c>
      <c r="AV244" s="11" t="s">
        <v>80</v>
      </c>
      <c r="AW244" s="11" t="s">
        <v>33</v>
      </c>
      <c r="AX244" s="11" t="s">
        <v>72</v>
      </c>
      <c r="AY244" s="226" t="s">
        <v>137</v>
      </c>
    </row>
    <row r="245" s="11" customFormat="1">
      <c r="B245" s="216"/>
      <c r="C245" s="217"/>
      <c r="D245" s="218" t="s">
        <v>150</v>
      </c>
      <c r="E245" s="219" t="s">
        <v>19</v>
      </c>
      <c r="F245" s="220" t="s">
        <v>152</v>
      </c>
      <c r="G245" s="217"/>
      <c r="H245" s="219" t="s">
        <v>19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150</v>
      </c>
      <c r="AU245" s="226" t="s">
        <v>82</v>
      </c>
      <c r="AV245" s="11" t="s">
        <v>80</v>
      </c>
      <c r="AW245" s="11" t="s">
        <v>33</v>
      </c>
      <c r="AX245" s="11" t="s">
        <v>72</v>
      </c>
      <c r="AY245" s="226" t="s">
        <v>137</v>
      </c>
    </row>
    <row r="246" s="12" customFormat="1">
      <c r="B246" s="227"/>
      <c r="C246" s="228"/>
      <c r="D246" s="218" t="s">
        <v>150</v>
      </c>
      <c r="E246" s="229" t="s">
        <v>19</v>
      </c>
      <c r="F246" s="230" t="s">
        <v>334</v>
      </c>
      <c r="G246" s="228"/>
      <c r="H246" s="231">
        <v>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150</v>
      </c>
      <c r="AU246" s="237" t="s">
        <v>82</v>
      </c>
      <c r="AV246" s="12" t="s">
        <v>82</v>
      </c>
      <c r="AW246" s="12" t="s">
        <v>33</v>
      </c>
      <c r="AX246" s="12" t="s">
        <v>72</v>
      </c>
      <c r="AY246" s="237" t="s">
        <v>137</v>
      </c>
    </row>
    <row r="247" s="12" customFormat="1">
      <c r="B247" s="227"/>
      <c r="C247" s="228"/>
      <c r="D247" s="218" t="s">
        <v>150</v>
      </c>
      <c r="E247" s="229" t="s">
        <v>19</v>
      </c>
      <c r="F247" s="230" t="s">
        <v>335</v>
      </c>
      <c r="G247" s="228"/>
      <c r="H247" s="231">
        <v>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150</v>
      </c>
      <c r="AU247" s="237" t="s">
        <v>82</v>
      </c>
      <c r="AV247" s="12" t="s">
        <v>82</v>
      </c>
      <c r="AW247" s="12" t="s">
        <v>33</v>
      </c>
      <c r="AX247" s="12" t="s">
        <v>72</v>
      </c>
      <c r="AY247" s="237" t="s">
        <v>137</v>
      </c>
    </row>
    <row r="248" s="12" customFormat="1">
      <c r="B248" s="227"/>
      <c r="C248" s="228"/>
      <c r="D248" s="218" t="s">
        <v>150</v>
      </c>
      <c r="E248" s="229" t="s">
        <v>19</v>
      </c>
      <c r="F248" s="230" t="s">
        <v>322</v>
      </c>
      <c r="G248" s="228"/>
      <c r="H248" s="231">
        <v>2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150</v>
      </c>
      <c r="AU248" s="237" t="s">
        <v>82</v>
      </c>
      <c r="AV248" s="12" t="s">
        <v>82</v>
      </c>
      <c r="AW248" s="12" t="s">
        <v>33</v>
      </c>
      <c r="AX248" s="12" t="s">
        <v>72</v>
      </c>
      <c r="AY248" s="237" t="s">
        <v>137</v>
      </c>
    </row>
    <row r="249" s="12" customFormat="1">
      <c r="B249" s="227"/>
      <c r="C249" s="228"/>
      <c r="D249" s="218" t="s">
        <v>150</v>
      </c>
      <c r="E249" s="229" t="s">
        <v>19</v>
      </c>
      <c r="F249" s="230" t="s">
        <v>336</v>
      </c>
      <c r="G249" s="228"/>
      <c r="H249" s="231">
        <v>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150</v>
      </c>
      <c r="AU249" s="237" t="s">
        <v>82</v>
      </c>
      <c r="AV249" s="12" t="s">
        <v>82</v>
      </c>
      <c r="AW249" s="12" t="s">
        <v>33</v>
      </c>
      <c r="AX249" s="12" t="s">
        <v>72</v>
      </c>
      <c r="AY249" s="237" t="s">
        <v>137</v>
      </c>
    </row>
    <row r="250" s="13" customFormat="1">
      <c r="B250" s="238"/>
      <c r="C250" s="239"/>
      <c r="D250" s="218" t="s">
        <v>150</v>
      </c>
      <c r="E250" s="240" t="s">
        <v>19</v>
      </c>
      <c r="F250" s="241" t="s">
        <v>160</v>
      </c>
      <c r="G250" s="239"/>
      <c r="H250" s="242">
        <v>7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150</v>
      </c>
      <c r="AU250" s="248" t="s">
        <v>82</v>
      </c>
      <c r="AV250" s="13" t="s">
        <v>147</v>
      </c>
      <c r="AW250" s="13" t="s">
        <v>33</v>
      </c>
      <c r="AX250" s="13" t="s">
        <v>80</v>
      </c>
      <c r="AY250" s="248" t="s">
        <v>137</v>
      </c>
    </row>
    <row r="251" s="1" customFormat="1" ht="16.5" customHeight="1">
      <c r="B251" s="38"/>
      <c r="C251" s="204" t="s">
        <v>337</v>
      </c>
      <c r="D251" s="204" t="s">
        <v>142</v>
      </c>
      <c r="E251" s="205" t="s">
        <v>338</v>
      </c>
      <c r="F251" s="206" t="s">
        <v>339</v>
      </c>
      <c r="G251" s="207" t="s">
        <v>340</v>
      </c>
      <c r="H251" s="208">
        <v>7</v>
      </c>
      <c r="I251" s="209"/>
      <c r="J251" s="210">
        <f>ROUND(I251*H251,2)</f>
        <v>0</v>
      </c>
      <c r="K251" s="206" t="s">
        <v>146</v>
      </c>
      <c r="L251" s="43"/>
      <c r="M251" s="211" t="s">
        <v>19</v>
      </c>
      <c r="N251" s="212" t="s">
        <v>43</v>
      </c>
      <c r="O251" s="79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17" t="s">
        <v>287</v>
      </c>
      <c r="AT251" s="17" t="s">
        <v>142</v>
      </c>
      <c r="AU251" s="17" t="s">
        <v>82</v>
      </c>
      <c r="AY251" s="17" t="s">
        <v>137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7" t="s">
        <v>80</v>
      </c>
      <c r="BK251" s="215">
        <f>ROUND(I251*H251,2)</f>
        <v>0</v>
      </c>
      <c r="BL251" s="17" t="s">
        <v>287</v>
      </c>
      <c r="BM251" s="17" t="s">
        <v>341</v>
      </c>
    </row>
    <row r="252" s="1" customFormat="1" ht="16.5" customHeight="1">
      <c r="B252" s="38"/>
      <c r="C252" s="204" t="s">
        <v>342</v>
      </c>
      <c r="D252" s="204" t="s">
        <v>142</v>
      </c>
      <c r="E252" s="205" t="s">
        <v>343</v>
      </c>
      <c r="F252" s="206" t="s">
        <v>344</v>
      </c>
      <c r="G252" s="207" t="s">
        <v>319</v>
      </c>
      <c r="H252" s="208">
        <v>1</v>
      </c>
      <c r="I252" s="209"/>
      <c r="J252" s="210">
        <f>ROUND(I252*H252,2)</f>
        <v>0</v>
      </c>
      <c r="K252" s="206" t="s">
        <v>146</v>
      </c>
      <c r="L252" s="43"/>
      <c r="M252" s="211" t="s">
        <v>19</v>
      </c>
      <c r="N252" s="212" t="s">
        <v>43</v>
      </c>
      <c r="O252" s="79"/>
      <c r="P252" s="213">
        <f>O252*H252</f>
        <v>0</v>
      </c>
      <c r="Q252" s="213">
        <v>0</v>
      </c>
      <c r="R252" s="213">
        <f>Q252*H252</f>
        <v>0</v>
      </c>
      <c r="S252" s="213">
        <v>0.0091999999999999998</v>
      </c>
      <c r="T252" s="214">
        <f>S252*H252</f>
        <v>0.0091999999999999998</v>
      </c>
      <c r="AR252" s="17" t="s">
        <v>287</v>
      </c>
      <c r="AT252" s="17" t="s">
        <v>142</v>
      </c>
      <c r="AU252" s="17" t="s">
        <v>82</v>
      </c>
      <c r="AY252" s="17" t="s">
        <v>137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7" t="s">
        <v>80</v>
      </c>
      <c r="BK252" s="215">
        <f>ROUND(I252*H252,2)</f>
        <v>0</v>
      </c>
      <c r="BL252" s="17" t="s">
        <v>287</v>
      </c>
      <c r="BM252" s="17" t="s">
        <v>345</v>
      </c>
    </row>
    <row r="253" s="11" customFormat="1">
      <c r="B253" s="216"/>
      <c r="C253" s="217"/>
      <c r="D253" s="218" t="s">
        <v>150</v>
      </c>
      <c r="E253" s="219" t="s">
        <v>19</v>
      </c>
      <c r="F253" s="220" t="s">
        <v>151</v>
      </c>
      <c r="G253" s="217"/>
      <c r="H253" s="219" t="s">
        <v>19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150</v>
      </c>
      <c r="AU253" s="226" t="s">
        <v>82</v>
      </c>
      <c r="AV253" s="11" t="s">
        <v>80</v>
      </c>
      <c r="AW253" s="11" t="s">
        <v>33</v>
      </c>
      <c r="AX253" s="11" t="s">
        <v>72</v>
      </c>
      <c r="AY253" s="226" t="s">
        <v>137</v>
      </c>
    </row>
    <row r="254" s="11" customFormat="1">
      <c r="B254" s="216"/>
      <c r="C254" s="217"/>
      <c r="D254" s="218" t="s">
        <v>150</v>
      </c>
      <c r="E254" s="219" t="s">
        <v>19</v>
      </c>
      <c r="F254" s="220" t="s">
        <v>152</v>
      </c>
      <c r="G254" s="217"/>
      <c r="H254" s="219" t="s">
        <v>19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150</v>
      </c>
      <c r="AU254" s="226" t="s">
        <v>82</v>
      </c>
      <c r="AV254" s="11" t="s">
        <v>80</v>
      </c>
      <c r="AW254" s="11" t="s">
        <v>33</v>
      </c>
      <c r="AX254" s="11" t="s">
        <v>72</v>
      </c>
      <c r="AY254" s="226" t="s">
        <v>137</v>
      </c>
    </row>
    <row r="255" s="12" customFormat="1">
      <c r="B255" s="227"/>
      <c r="C255" s="228"/>
      <c r="D255" s="218" t="s">
        <v>150</v>
      </c>
      <c r="E255" s="229" t="s">
        <v>19</v>
      </c>
      <c r="F255" s="230" t="s">
        <v>346</v>
      </c>
      <c r="G255" s="228"/>
      <c r="H255" s="231">
        <v>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150</v>
      </c>
      <c r="AU255" s="237" t="s">
        <v>82</v>
      </c>
      <c r="AV255" s="12" t="s">
        <v>82</v>
      </c>
      <c r="AW255" s="12" t="s">
        <v>33</v>
      </c>
      <c r="AX255" s="12" t="s">
        <v>80</v>
      </c>
      <c r="AY255" s="237" t="s">
        <v>137</v>
      </c>
    </row>
    <row r="256" s="1" customFormat="1" ht="16.5" customHeight="1">
      <c r="B256" s="38"/>
      <c r="C256" s="204" t="s">
        <v>347</v>
      </c>
      <c r="D256" s="204" t="s">
        <v>142</v>
      </c>
      <c r="E256" s="205" t="s">
        <v>348</v>
      </c>
      <c r="F256" s="206" t="s">
        <v>349</v>
      </c>
      <c r="G256" s="207" t="s">
        <v>319</v>
      </c>
      <c r="H256" s="208">
        <v>1</v>
      </c>
      <c r="I256" s="209"/>
      <c r="J256" s="210">
        <f>ROUND(I256*H256,2)</f>
        <v>0</v>
      </c>
      <c r="K256" s="206" t="s">
        <v>146</v>
      </c>
      <c r="L256" s="43"/>
      <c r="M256" s="211" t="s">
        <v>19</v>
      </c>
      <c r="N256" s="212" t="s">
        <v>43</v>
      </c>
      <c r="O256" s="79"/>
      <c r="P256" s="213">
        <f>O256*H256</f>
        <v>0</v>
      </c>
      <c r="Q256" s="213">
        <v>0</v>
      </c>
      <c r="R256" s="213">
        <f>Q256*H256</f>
        <v>0</v>
      </c>
      <c r="S256" s="213">
        <v>0.017299999999999999</v>
      </c>
      <c r="T256" s="214">
        <f>S256*H256</f>
        <v>0.017299999999999999</v>
      </c>
      <c r="AR256" s="17" t="s">
        <v>287</v>
      </c>
      <c r="AT256" s="17" t="s">
        <v>142</v>
      </c>
      <c r="AU256" s="17" t="s">
        <v>82</v>
      </c>
      <c r="AY256" s="17" t="s">
        <v>137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7" t="s">
        <v>80</v>
      </c>
      <c r="BK256" s="215">
        <f>ROUND(I256*H256,2)</f>
        <v>0</v>
      </c>
      <c r="BL256" s="17" t="s">
        <v>287</v>
      </c>
      <c r="BM256" s="17" t="s">
        <v>350</v>
      </c>
    </row>
    <row r="257" s="11" customFormat="1">
      <c r="B257" s="216"/>
      <c r="C257" s="217"/>
      <c r="D257" s="218" t="s">
        <v>150</v>
      </c>
      <c r="E257" s="219" t="s">
        <v>19</v>
      </c>
      <c r="F257" s="220" t="s">
        <v>151</v>
      </c>
      <c r="G257" s="217"/>
      <c r="H257" s="219" t="s">
        <v>19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150</v>
      </c>
      <c r="AU257" s="226" t="s">
        <v>82</v>
      </c>
      <c r="AV257" s="11" t="s">
        <v>80</v>
      </c>
      <c r="AW257" s="11" t="s">
        <v>33</v>
      </c>
      <c r="AX257" s="11" t="s">
        <v>72</v>
      </c>
      <c r="AY257" s="226" t="s">
        <v>137</v>
      </c>
    </row>
    <row r="258" s="11" customFormat="1">
      <c r="B258" s="216"/>
      <c r="C258" s="217"/>
      <c r="D258" s="218" t="s">
        <v>150</v>
      </c>
      <c r="E258" s="219" t="s">
        <v>19</v>
      </c>
      <c r="F258" s="220" t="s">
        <v>152</v>
      </c>
      <c r="G258" s="217"/>
      <c r="H258" s="219" t="s">
        <v>19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150</v>
      </c>
      <c r="AU258" s="226" t="s">
        <v>82</v>
      </c>
      <c r="AV258" s="11" t="s">
        <v>80</v>
      </c>
      <c r="AW258" s="11" t="s">
        <v>33</v>
      </c>
      <c r="AX258" s="11" t="s">
        <v>72</v>
      </c>
      <c r="AY258" s="226" t="s">
        <v>137</v>
      </c>
    </row>
    <row r="259" s="12" customFormat="1">
      <c r="B259" s="227"/>
      <c r="C259" s="228"/>
      <c r="D259" s="218" t="s">
        <v>150</v>
      </c>
      <c r="E259" s="229" t="s">
        <v>19</v>
      </c>
      <c r="F259" s="230" t="s">
        <v>335</v>
      </c>
      <c r="G259" s="228"/>
      <c r="H259" s="231">
        <v>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150</v>
      </c>
      <c r="AU259" s="237" t="s">
        <v>82</v>
      </c>
      <c r="AV259" s="12" t="s">
        <v>82</v>
      </c>
      <c r="AW259" s="12" t="s">
        <v>33</v>
      </c>
      <c r="AX259" s="12" t="s">
        <v>80</v>
      </c>
      <c r="AY259" s="237" t="s">
        <v>137</v>
      </c>
    </row>
    <row r="260" s="1" customFormat="1" ht="16.5" customHeight="1">
      <c r="B260" s="38"/>
      <c r="C260" s="204" t="s">
        <v>351</v>
      </c>
      <c r="D260" s="204" t="s">
        <v>142</v>
      </c>
      <c r="E260" s="205" t="s">
        <v>352</v>
      </c>
      <c r="F260" s="206" t="s">
        <v>353</v>
      </c>
      <c r="G260" s="207" t="s">
        <v>319</v>
      </c>
      <c r="H260" s="208">
        <v>7</v>
      </c>
      <c r="I260" s="209"/>
      <c r="J260" s="210">
        <f>ROUND(I260*H260,2)</f>
        <v>0</v>
      </c>
      <c r="K260" s="206" t="s">
        <v>146</v>
      </c>
      <c r="L260" s="43"/>
      <c r="M260" s="211" t="s">
        <v>19</v>
      </c>
      <c r="N260" s="212" t="s">
        <v>43</v>
      </c>
      <c r="O260" s="79"/>
      <c r="P260" s="213">
        <f>O260*H260</f>
        <v>0</v>
      </c>
      <c r="Q260" s="213">
        <v>0</v>
      </c>
      <c r="R260" s="213">
        <f>Q260*H260</f>
        <v>0</v>
      </c>
      <c r="S260" s="213">
        <v>0.00085999999999999998</v>
      </c>
      <c r="T260" s="214">
        <f>S260*H260</f>
        <v>0.0060200000000000002</v>
      </c>
      <c r="AR260" s="17" t="s">
        <v>287</v>
      </c>
      <c r="AT260" s="17" t="s">
        <v>142</v>
      </c>
      <c r="AU260" s="17" t="s">
        <v>82</v>
      </c>
      <c r="AY260" s="17" t="s">
        <v>137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7" t="s">
        <v>80</v>
      </c>
      <c r="BK260" s="215">
        <f>ROUND(I260*H260,2)</f>
        <v>0</v>
      </c>
      <c r="BL260" s="17" t="s">
        <v>287</v>
      </c>
      <c r="BM260" s="17" t="s">
        <v>354</v>
      </c>
    </row>
    <row r="261" s="1" customFormat="1" ht="16.5" customHeight="1">
      <c r="B261" s="38"/>
      <c r="C261" s="204" t="s">
        <v>355</v>
      </c>
      <c r="D261" s="204" t="s">
        <v>142</v>
      </c>
      <c r="E261" s="205" t="s">
        <v>356</v>
      </c>
      <c r="F261" s="206" t="s">
        <v>357</v>
      </c>
      <c r="G261" s="207" t="s">
        <v>340</v>
      </c>
      <c r="H261" s="208">
        <v>6</v>
      </c>
      <c r="I261" s="209"/>
      <c r="J261" s="210">
        <f>ROUND(I261*H261,2)</f>
        <v>0</v>
      </c>
      <c r="K261" s="206" t="s">
        <v>146</v>
      </c>
      <c r="L261" s="43"/>
      <c r="M261" s="211" t="s">
        <v>19</v>
      </c>
      <c r="N261" s="212" t="s">
        <v>43</v>
      </c>
      <c r="O261" s="79"/>
      <c r="P261" s="213">
        <f>O261*H261</f>
        <v>0</v>
      </c>
      <c r="Q261" s="213">
        <v>0</v>
      </c>
      <c r="R261" s="213">
        <f>Q261*H261</f>
        <v>0</v>
      </c>
      <c r="S261" s="213">
        <v>0.0022499999999999998</v>
      </c>
      <c r="T261" s="214">
        <f>S261*H261</f>
        <v>0.013499999999999998</v>
      </c>
      <c r="AR261" s="17" t="s">
        <v>287</v>
      </c>
      <c r="AT261" s="17" t="s">
        <v>142</v>
      </c>
      <c r="AU261" s="17" t="s">
        <v>82</v>
      </c>
      <c r="AY261" s="17" t="s">
        <v>137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80</v>
      </c>
      <c r="BK261" s="215">
        <f>ROUND(I261*H261,2)</f>
        <v>0</v>
      </c>
      <c r="BL261" s="17" t="s">
        <v>287</v>
      </c>
      <c r="BM261" s="17" t="s">
        <v>358</v>
      </c>
    </row>
    <row r="262" s="11" customFormat="1">
      <c r="B262" s="216"/>
      <c r="C262" s="217"/>
      <c r="D262" s="218" t="s">
        <v>150</v>
      </c>
      <c r="E262" s="219" t="s">
        <v>19</v>
      </c>
      <c r="F262" s="220" t="s">
        <v>151</v>
      </c>
      <c r="G262" s="217"/>
      <c r="H262" s="219" t="s">
        <v>19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150</v>
      </c>
      <c r="AU262" s="226" t="s">
        <v>82</v>
      </c>
      <c r="AV262" s="11" t="s">
        <v>80</v>
      </c>
      <c r="AW262" s="11" t="s">
        <v>33</v>
      </c>
      <c r="AX262" s="11" t="s">
        <v>72</v>
      </c>
      <c r="AY262" s="226" t="s">
        <v>137</v>
      </c>
    </row>
    <row r="263" s="11" customFormat="1">
      <c r="B263" s="216"/>
      <c r="C263" s="217"/>
      <c r="D263" s="218" t="s">
        <v>150</v>
      </c>
      <c r="E263" s="219" t="s">
        <v>19</v>
      </c>
      <c r="F263" s="220" t="s">
        <v>152</v>
      </c>
      <c r="G263" s="217"/>
      <c r="H263" s="219" t="s">
        <v>19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150</v>
      </c>
      <c r="AU263" s="226" t="s">
        <v>82</v>
      </c>
      <c r="AV263" s="11" t="s">
        <v>80</v>
      </c>
      <c r="AW263" s="11" t="s">
        <v>33</v>
      </c>
      <c r="AX263" s="11" t="s">
        <v>72</v>
      </c>
      <c r="AY263" s="226" t="s">
        <v>137</v>
      </c>
    </row>
    <row r="264" s="12" customFormat="1">
      <c r="B264" s="227"/>
      <c r="C264" s="228"/>
      <c r="D264" s="218" t="s">
        <v>150</v>
      </c>
      <c r="E264" s="229" t="s">
        <v>19</v>
      </c>
      <c r="F264" s="230" t="s">
        <v>359</v>
      </c>
      <c r="G264" s="228"/>
      <c r="H264" s="231">
        <v>3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150</v>
      </c>
      <c r="AU264" s="237" t="s">
        <v>82</v>
      </c>
      <c r="AV264" s="12" t="s">
        <v>82</v>
      </c>
      <c r="AW264" s="12" t="s">
        <v>33</v>
      </c>
      <c r="AX264" s="12" t="s">
        <v>72</v>
      </c>
      <c r="AY264" s="237" t="s">
        <v>137</v>
      </c>
    </row>
    <row r="265" s="12" customFormat="1">
      <c r="B265" s="227"/>
      <c r="C265" s="228"/>
      <c r="D265" s="218" t="s">
        <v>150</v>
      </c>
      <c r="E265" s="229" t="s">
        <v>19</v>
      </c>
      <c r="F265" s="230" t="s">
        <v>360</v>
      </c>
      <c r="G265" s="228"/>
      <c r="H265" s="231">
        <v>3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150</v>
      </c>
      <c r="AU265" s="237" t="s">
        <v>82</v>
      </c>
      <c r="AV265" s="12" t="s">
        <v>82</v>
      </c>
      <c r="AW265" s="12" t="s">
        <v>33</v>
      </c>
      <c r="AX265" s="12" t="s">
        <v>72</v>
      </c>
      <c r="AY265" s="237" t="s">
        <v>137</v>
      </c>
    </row>
    <row r="266" s="13" customFormat="1">
      <c r="B266" s="238"/>
      <c r="C266" s="239"/>
      <c r="D266" s="218" t="s">
        <v>150</v>
      </c>
      <c r="E266" s="240" t="s">
        <v>19</v>
      </c>
      <c r="F266" s="241" t="s">
        <v>160</v>
      </c>
      <c r="G266" s="239"/>
      <c r="H266" s="242">
        <v>6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150</v>
      </c>
      <c r="AU266" s="248" t="s">
        <v>82</v>
      </c>
      <c r="AV266" s="13" t="s">
        <v>147</v>
      </c>
      <c r="AW266" s="13" t="s">
        <v>33</v>
      </c>
      <c r="AX266" s="13" t="s">
        <v>80</v>
      </c>
      <c r="AY266" s="248" t="s">
        <v>137</v>
      </c>
    </row>
    <row r="267" s="1" customFormat="1" ht="16.5" customHeight="1">
      <c r="B267" s="38"/>
      <c r="C267" s="204" t="s">
        <v>361</v>
      </c>
      <c r="D267" s="204" t="s">
        <v>142</v>
      </c>
      <c r="E267" s="205" t="s">
        <v>362</v>
      </c>
      <c r="F267" s="206" t="s">
        <v>363</v>
      </c>
      <c r="G267" s="207" t="s">
        <v>340</v>
      </c>
      <c r="H267" s="208">
        <v>6</v>
      </c>
      <c r="I267" s="209"/>
      <c r="J267" s="210">
        <f>ROUND(I267*H267,2)</f>
        <v>0</v>
      </c>
      <c r="K267" s="206" t="s">
        <v>146</v>
      </c>
      <c r="L267" s="43"/>
      <c r="M267" s="211" t="s">
        <v>19</v>
      </c>
      <c r="N267" s="212" t="s">
        <v>43</v>
      </c>
      <c r="O267" s="79"/>
      <c r="P267" s="213">
        <f>O267*H267</f>
        <v>0</v>
      </c>
      <c r="Q267" s="213">
        <v>0</v>
      </c>
      <c r="R267" s="213">
        <f>Q267*H267</f>
        <v>0</v>
      </c>
      <c r="S267" s="213">
        <v>0.00051999999999999995</v>
      </c>
      <c r="T267" s="214">
        <f>S267*H267</f>
        <v>0.0031199999999999995</v>
      </c>
      <c r="AR267" s="17" t="s">
        <v>287</v>
      </c>
      <c r="AT267" s="17" t="s">
        <v>142</v>
      </c>
      <c r="AU267" s="17" t="s">
        <v>82</v>
      </c>
      <c r="AY267" s="17" t="s">
        <v>137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80</v>
      </c>
      <c r="BK267" s="215">
        <f>ROUND(I267*H267,2)</f>
        <v>0</v>
      </c>
      <c r="BL267" s="17" t="s">
        <v>287</v>
      </c>
      <c r="BM267" s="17" t="s">
        <v>364</v>
      </c>
    </row>
    <row r="268" s="11" customFormat="1">
      <c r="B268" s="216"/>
      <c r="C268" s="217"/>
      <c r="D268" s="218" t="s">
        <v>150</v>
      </c>
      <c r="E268" s="219" t="s">
        <v>19</v>
      </c>
      <c r="F268" s="220" t="s">
        <v>151</v>
      </c>
      <c r="G268" s="217"/>
      <c r="H268" s="219" t="s">
        <v>19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150</v>
      </c>
      <c r="AU268" s="226" t="s">
        <v>82</v>
      </c>
      <c r="AV268" s="11" t="s">
        <v>80</v>
      </c>
      <c r="AW268" s="11" t="s">
        <v>33</v>
      </c>
      <c r="AX268" s="11" t="s">
        <v>72</v>
      </c>
      <c r="AY268" s="226" t="s">
        <v>137</v>
      </c>
    </row>
    <row r="269" s="11" customFormat="1">
      <c r="B269" s="216"/>
      <c r="C269" s="217"/>
      <c r="D269" s="218" t="s">
        <v>150</v>
      </c>
      <c r="E269" s="219" t="s">
        <v>19</v>
      </c>
      <c r="F269" s="220" t="s">
        <v>152</v>
      </c>
      <c r="G269" s="217"/>
      <c r="H269" s="219" t="s">
        <v>19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150</v>
      </c>
      <c r="AU269" s="226" t="s">
        <v>82</v>
      </c>
      <c r="AV269" s="11" t="s">
        <v>80</v>
      </c>
      <c r="AW269" s="11" t="s">
        <v>33</v>
      </c>
      <c r="AX269" s="11" t="s">
        <v>72</v>
      </c>
      <c r="AY269" s="226" t="s">
        <v>137</v>
      </c>
    </row>
    <row r="270" s="12" customFormat="1">
      <c r="B270" s="227"/>
      <c r="C270" s="228"/>
      <c r="D270" s="218" t="s">
        <v>150</v>
      </c>
      <c r="E270" s="229" t="s">
        <v>19</v>
      </c>
      <c r="F270" s="230" t="s">
        <v>359</v>
      </c>
      <c r="G270" s="228"/>
      <c r="H270" s="231">
        <v>3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150</v>
      </c>
      <c r="AU270" s="237" t="s">
        <v>82</v>
      </c>
      <c r="AV270" s="12" t="s">
        <v>82</v>
      </c>
      <c r="AW270" s="12" t="s">
        <v>33</v>
      </c>
      <c r="AX270" s="12" t="s">
        <v>72</v>
      </c>
      <c r="AY270" s="237" t="s">
        <v>137</v>
      </c>
    </row>
    <row r="271" s="12" customFormat="1">
      <c r="B271" s="227"/>
      <c r="C271" s="228"/>
      <c r="D271" s="218" t="s">
        <v>150</v>
      </c>
      <c r="E271" s="229" t="s">
        <v>19</v>
      </c>
      <c r="F271" s="230" t="s">
        <v>360</v>
      </c>
      <c r="G271" s="228"/>
      <c r="H271" s="231">
        <v>3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150</v>
      </c>
      <c r="AU271" s="237" t="s">
        <v>82</v>
      </c>
      <c r="AV271" s="12" t="s">
        <v>82</v>
      </c>
      <c r="AW271" s="12" t="s">
        <v>33</v>
      </c>
      <c r="AX271" s="12" t="s">
        <v>72</v>
      </c>
      <c r="AY271" s="237" t="s">
        <v>137</v>
      </c>
    </row>
    <row r="272" s="13" customFormat="1">
      <c r="B272" s="238"/>
      <c r="C272" s="239"/>
      <c r="D272" s="218" t="s">
        <v>150</v>
      </c>
      <c r="E272" s="240" t="s">
        <v>19</v>
      </c>
      <c r="F272" s="241" t="s">
        <v>160</v>
      </c>
      <c r="G272" s="239"/>
      <c r="H272" s="242">
        <v>6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150</v>
      </c>
      <c r="AU272" s="248" t="s">
        <v>82</v>
      </c>
      <c r="AV272" s="13" t="s">
        <v>147</v>
      </c>
      <c r="AW272" s="13" t="s">
        <v>33</v>
      </c>
      <c r="AX272" s="13" t="s">
        <v>80</v>
      </c>
      <c r="AY272" s="248" t="s">
        <v>137</v>
      </c>
    </row>
    <row r="273" s="1" customFormat="1" ht="16.5" customHeight="1">
      <c r="B273" s="38"/>
      <c r="C273" s="204" t="s">
        <v>365</v>
      </c>
      <c r="D273" s="204" t="s">
        <v>142</v>
      </c>
      <c r="E273" s="205" t="s">
        <v>366</v>
      </c>
      <c r="F273" s="206" t="s">
        <v>367</v>
      </c>
      <c r="G273" s="207" t="s">
        <v>340</v>
      </c>
      <c r="H273" s="208">
        <v>1</v>
      </c>
      <c r="I273" s="209"/>
      <c r="J273" s="210">
        <f>ROUND(I273*H273,2)</f>
        <v>0</v>
      </c>
      <c r="K273" s="206" t="s">
        <v>146</v>
      </c>
      <c r="L273" s="43"/>
      <c r="M273" s="211" t="s">
        <v>19</v>
      </c>
      <c r="N273" s="212" t="s">
        <v>43</v>
      </c>
      <c r="O273" s="79"/>
      <c r="P273" s="213">
        <f>O273*H273</f>
        <v>0</v>
      </c>
      <c r="Q273" s="213">
        <v>0</v>
      </c>
      <c r="R273" s="213">
        <f>Q273*H273</f>
        <v>0</v>
      </c>
      <c r="S273" s="213">
        <v>0.00122</v>
      </c>
      <c r="T273" s="214">
        <f>S273*H273</f>
        <v>0.00122</v>
      </c>
      <c r="AR273" s="17" t="s">
        <v>287</v>
      </c>
      <c r="AT273" s="17" t="s">
        <v>142</v>
      </c>
      <c r="AU273" s="17" t="s">
        <v>82</v>
      </c>
      <c r="AY273" s="17" t="s">
        <v>137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80</v>
      </c>
      <c r="BK273" s="215">
        <f>ROUND(I273*H273,2)</f>
        <v>0</v>
      </c>
      <c r="BL273" s="17" t="s">
        <v>287</v>
      </c>
      <c r="BM273" s="17" t="s">
        <v>368</v>
      </c>
    </row>
    <row r="274" s="1" customFormat="1" ht="22.5" customHeight="1">
      <c r="B274" s="38"/>
      <c r="C274" s="204" t="s">
        <v>369</v>
      </c>
      <c r="D274" s="204" t="s">
        <v>142</v>
      </c>
      <c r="E274" s="205" t="s">
        <v>370</v>
      </c>
      <c r="F274" s="206" t="s">
        <v>371</v>
      </c>
      <c r="G274" s="207" t="s">
        <v>285</v>
      </c>
      <c r="H274" s="208">
        <v>0.49299999999999999</v>
      </c>
      <c r="I274" s="209"/>
      <c r="J274" s="210">
        <f>ROUND(I274*H274,2)</f>
        <v>0</v>
      </c>
      <c r="K274" s="206" t="s">
        <v>372</v>
      </c>
      <c r="L274" s="43"/>
      <c r="M274" s="211" t="s">
        <v>19</v>
      </c>
      <c r="N274" s="212" t="s">
        <v>43</v>
      </c>
      <c r="O274" s="79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17" t="s">
        <v>287</v>
      </c>
      <c r="AT274" s="17" t="s">
        <v>142</v>
      </c>
      <c r="AU274" s="17" t="s">
        <v>82</v>
      </c>
      <c r="AY274" s="17" t="s">
        <v>137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7" t="s">
        <v>80</v>
      </c>
      <c r="BK274" s="215">
        <f>ROUND(I274*H274,2)</f>
        <v>0</v>
      </c>
      <c r="BL274" s="17" t="s">
        <v>287</v>
      </c>
      <c r="BM274" s="17" t="s">
        <v>373</v>
      </c>
    </row>
    <row r="275" s="10" customFormat="1" ht="22.8" customHeight="1">
      <c r="B275" s="188"/>
      <c r="C275" s="189"/>
      <c r="D275" s="190" t="s">
        <v>71</v>
      </c>
      <c r="E275" s="202" t="s">
        <v>374</v>
      </c>
      <c r="F275" s="202" t="s">
        <v>375</v>
      </c>
      <c r="G275" s="189"/>
      <c r="H275" s="189"/>
      <c r="I275" s="192"/>
      <c r="J275" s="203">
        <f>BK275</f>
        <v>0</v>
      </c>
      <c r="K275" s="189"/>
      <c r="L275" s="194"/>
      <c r="M275" s="195"/>
      <c r="N275" s="196"/>
      <c r="O275" s="196"/>
      <c r="P275" s="197">
        <f>SUM(P276:P279)</f>
        <v>0</v>
      </c>
      <c r="Q275" s="196"/>
      <c r="R275" s="197">
        <f>SUM(R276:R279)</f>
        <v>0.0023519999999999999</v>
      </c>
      <c r="S275" s="196"/>
      <c r="T275" s="198">
        <f>SUM(T276:T279)</f>
        <v>0.14935200000000001</v>
      </c>
      <c r="AR275" s="199" t="s">
        <v>82</v>
      </c>
      <c r="AT275" s="200" t="s">
        <v>71</v>
      </c>
      <c r="AU275" s="200" t="s">
        <v>80</v>
      </c>
      <c r="AY275" s="199" t="s">
        <v>137</v>
      </c>
      <c r="BK275" s="201">
        <f>SUM(BK276:BK279)</f>
        <v>0</v>
      </c>
    </row>
    <row r="276" s="1" customFormat="1" ht="16.5" customHeight="1">
      <c r="B276" s="38"/>
      <c r="C276" s="204" t="s">
        <v>376</v>
      </c>
      <c r="D276" s="204" t="s">
        <v>142</v>
      </c>
      <c r="E276" s="205" t="s">
        <v>377</v>
      </c>
      <c r="F276" s="206" t="s">
        <v>378</v>
      </c>
      <c r="G276" s="207" t="s">
        <v>231</v>
      </c>
      <c r="H276" s="208">
        <v>58.799999999999997</v>
      </c>
      <c r="I276" s="209"/>
      <c r="J276" s="210">
        <f>ROUND(I276*H276,2)</f>
        <v>0</v>
      </c>
      <c r="K276" s="206" t="s">
        <v>146</v>
      </c>
      <c r="L276" s="43"/>
      <c r="M276" s="211" t="s">
        <v>19</v>
      </c>
      <c r="N276" s="212" t="s">
        <v>43</v>
      </c>
      <c r="O276" s="79"/>
      <c r="P276" s="213">
        <f>O276*H276</f>
        <v>0</v>
      </c>
      <c r="Q276" s="213">
        <v>4.0000000000000003E-05</v>
      </c>
      <c r="R276" s="213">
        <f>Q276*H276</f>
        <v>0.0023519999999999999</v>
      </c>
      <c r="S276" s="213">
        <v>0.0025400000000000002</v>
      </c>
      <c r="T276" s="214">
        <f>S276*H276</f>
        <v>0.14935200000000001</v>
      </c>
      <c r="AR276" s="17" t="s">
        <v>287</v>
      </c>
      <c r="AT276" s="17" t="s">
        <v>142</v>
      </c>
      <c r="AU276" s="17" t="s">
        <v>82</v>
      </c>
      <c r="AY276" s="17" t="s">
        <v>137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7" t="s">
        <v>80</v>
      </c>
      <c r="BK276" s="215">
        <f>ROUND(I276*H276,2)</f>
        <v>0</v>
      </c>
      <c r="BL276" s="17" t="s">
        <v>287</v>
      </c>
      <c r="BM276" s="17" t="s">
        <v>379</v>
      </c>
    </row>
    <row r="277" s="11" customFormat="1">
      <c r="B277" s="216"/>
      <c r="C277" s="217"/>
      <c r="D277" s="218" t="s">
        <v>150</v>
      </c>
      <c r="E277" s="219" t="s">
        <v>19</v>
      </c>
      <c r="F277" s="220" t="s">
        <v>380</v>
      </c>
      <c r="G277" s="217"/>
      <c r="H277" s="219" t="s">
        <v>19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150</v>
      </c>
      <c r="AU277" s="226" t="s">
        <v>82</v>
      </c>
      <c r="AV277" s="11" t="s">
        <v>80</v>
      </c>
      <c r="AW277" s="11" t="s">
        <v>33</v>
      </c>
      <c r="AX277" s="11" t="s">
        <v>72</v>
      </c>
      <c r="AY277" s="226" t="s">
        <v>137</v>
      </c>
    </row>
    <row r="278" s="12" customFormat="1">
      <c r="B278" s="227"/>
      <c r="C278" s="228"/>
      <c r="D278" s="218" t="s">
        <v>150</v>
      </c>
      <c r="E278" s="229" t="s">
        <v>19</v>
      </c>
      <c r="F278" s="230" t="s">
        <v>381</v>
      </c>
      <c r="G278" s="228"/>
      <c r="H278" s="231">
        <v>58.799999999999997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150</v>
      </c>
      <c r="AU278" s="237" t="s">
        <v>82</v>
      </c>
      <c r="AV278" s="12" t="s">
        <v>82</v>
      </c>
      <c r="AW278" s="12" t="s">
        <v>33</v>
      </c>
      <c r="AX278" s="12" t="s">
        <v>80</v>
      </c>
      <c r="AY278" s="237" t="s">
        <v>137</v>
      </c>
    </row>
    <row r="279" s="1" customFormat="1" ht="22.5" customHeight="1">
      <c r="B279" s="38"/>
      <c r="C279" s="204" t="s">
        <v>382</v>
      </c>
      <c r="D279" s="204" t="s">
        <v>142</v>
      </c>
      <c r="E279" s="205" t="s">
        <v>383</v>
      </c>
      <c r="F279" s="206" t="s">
        <v>384</v>
      </c>
      <c r="G279" s="207" t="s">
        <v>285</v>
      </c>
      <c r="H279" s="208">
        <v>0.14899999999999999</v>
      </c>
      <c r="I279" s="209"/>
      <c r="J279" s="210">
        <f>ROUND(I279*H279,2)</f>
        <v>0</v>
      </c>
      <c r="K279" s="206" t="s">
        <v>146</v>
      </c>
      <c r="L279" s="43"/>
      <c r="M279" s="211" t="s">
        <v>19</v>
      </c>
      <c r="N279" s="212" t="s">
        <v>43</v>
      </c>
      <c r="O279" s="79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17" t="s">
        <v>287</v>
      </c>
      <c r="AT279" s="17" t="s">
        <v>142</v>
      </c>
      <c r="AU279" s="17" t="s">
        <v>82</v>
      </c>
      <c r="AY279" s="17" t="s">
        <v>137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80</v>
      </c>
      <c r="BK279" s="215">
        <f>ROUND(I279*H279,2)</f>
        <v>0</v>
      </c>
      <c r="BL279" s="17" t="s">
        <v>287</v>
      </c>
      <c r="BM279" s="17" t="s">
        <v>385</v>
      </c>
    </row>
    <row r="280" s="10" customFormat="1" ht="22.8" customHeight="1">
      <c r="B280" s="188"/>
      <c r="C280" s="189"/>
      <c r="D280" s="190" t="s">
        <v>71</v>
      </c>
      <c r="E280" s="202" t="s">
        <v>386</v>
      </c>
      <c r="F280" s="202" t="s">
        <v>387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SUM(P281:P285)</f>
        <v>0</v>
      </c>
      <c r="Q280" s="196"/>
      <c r="R280" s="197">
        <f>SUM(R281:R285)</f>
        <v>0.0016000000000000001</v>
      </c>
      <c r="S280" s="196"/>
      <c r="T280" s="198">
        <f>SUM(T281:T285)</f>
        <v>0.49860000000000004</v>
      </c>
      <c r="AR280" s="199" t="s">
        <v>82</v>
      </c>
      <c r="AT280" s="200" t="s">
        <v>71</v>
      </c>
      <c r="AU280" s="200" t="s">
        <v>80</v>
      </c>
      <c r="AY280" s="199" t="s">
        <v>137</v>
      </c>
      <c r="BK280" s="201">
        <f>SUM(BK281:BK285)</f>
        <v>0</v>
      </c>
    </row>
    <row r="281" s="1" customFormat="1" ht="16.5" customHeight="1">
      <c r="B281" s="38"/>
      <c r="C281" s="204" t="s">
        <v>388</v>
      </c>
      <c r="D281" s="204" t="s">
        <v>142</v>
      </c>
      <c r="E281" s="205" t="s">
        <v>389</v>
      </c>
      <c r="F281" s="206" t="s">
        <v>390</v>
      </c>
      <c r="G281" s="207" t="s">
        <v>340</v>
      </c>
      <c r="H281" s="208">
        <v>20</v>
      </c>
      <c r="I281" s="209"/>
      <c r="J281" s="210">
        <f>ROUND(I281*H281,2)</f>
        <v>0</v>
      </c>
      <c r="K281" s="206" t="s">
        <v>146</v>
      </c>
      <c r="L281" s="43"/>
      <c r="M281" s="211" t="s">
        <v>19</v>
      </c>
      <c r="N281" s="212" t="s">
        <v>43</v>
      </c>
      <c r="O281" s="79"/>
      <c r="P281" s="213">
        <f>O281*H281</f>
        <v>0</v>
      </c>
      <c r="Q281" s="213">
        <v>8.0000000000000007E-05</v>
      </c>
      <c r="R281" s="213">
        <f>Q281*H281</f>
        <v>0.0016000000000000001</v>
      </c>
      <c r="S281" s="213">
        <v>0.024930000000000001</v>
      </c>
      <c r="T281" s="214">
        <f>S281*H281</f>
        <v>0.49860000000000004</v>
      </c>
      <c r="AR281" s="17" t="s">
        <v>287</v>
      </c>
      <c r="AT281" s="17" t="s">
        <v>142</v>
      </c>
      <c r="AU281" s="17" t="s">
        <v>82</v>
      </c>
      <c r="AY281" s="17" t="s">
        <v>137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7" t="s">
        <v>80</v>
      </c>
      <c r="BK281" s="215">
        <f>ROUND(I281*H281,2)</f>
        <v>0</v>
      </c>
      <c r="BL281" s="17" t="s">
        <v>287</v>
      </c>
      <c r="BM281" s="17" t="s">
        <v>391</v>
      </c>
    </row>
    <row r="282" s="11" customFormat="1">
      <c r="B282" s="216"/>
      <c r="C282" s="217"/>
      <c r="D282" s="218" t="s">
        <v>150</v>
      </c>
      <c r="E282" s="219" t="s">
        <v>19</v>
      </c>
      <c r="F282" s="220" t="s">
        <v>380</v>
      </c>
      <c r="G282" s="217"/>
      <c r="H282" s="219" t="s">
        <v>19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150</v>
      </c>
      <c r="AU282" s="226" t="s">
        <v>82</v>
      </c>
      <c r="AV282" s="11" t="s">
        <v>80</v>
      </c>
      <c r="AW282" s="11" t="s">
        <v>33</v>
      </c>
      <c r="AX282" s="11" t="s">
        <v>72</v>
      </c>
      <c r="AY282" s="226" t="s">
        <v>137</v>
      </c>
    </row>
    <row r="283" s="12" customFormat="1">
      <c r="B283" s="227"/>
      <c r="C283" s="228"/>
      <c r="D283" s="218" t="s">
        <v>150</v>
      </c>
      <c r="E283" s="229" t="s">
        <v>19</v>
      </c>
      <c r="F283" s="230" t="s">
        <v>311</v>
      </c>
      <c r="G283" s="228"/>
      <c r="H283" s="231">
        <v>20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150</v>
      </c>
      <c r="AU283" s="237" t="s">
        <v>82</v>
      </c>
      <c r="AV283" s="12" t="s">
        <v>82</v>
      </c>
      <c r="AW283" s="12" t="s">
        <v>33</v>
      </c>
      <c r="AX283" s="12" t="s">
        <v>80</v>
      </c>
      <c r="AY283" s="237" t="s">
        <v>137</v>
      </c>
    </row>
    <row r="284" s="1" customFormat="1" ht="16.5" customHeight="1">
      <c r="B284" s="38"/>
      <c r="C284" s="204" t="s">
        <v>392</v>
      </c>
      <c r="D284" s="204" t="s">
        <v>142</v>
      </c>
      <c r="E284" s="205" t="s">
        <v>393</v>
      </c>
      <c r="F284" s="206" t="s">
        <v>394</v>
      </c>
      <c r="G284" s="207" t="s">
        <v>395</v>
      </c>
      <c r="H284" s="208">
        <v>1</v>
      </c>
      <c r="I284" s="209"/>
      <c r="J284" s="210">
        <f>ROUND(I284*H284,2)</f>
        <v>0</v>
      </c>
      <c r="K284" s="206" t="s">
        <v>372</v>
      </c>
      <c r="L284" s="43"/>
      <c r="M284" s="211" t="s">
        <v>19</v>
      </c>
      <c r="N284" s="212" t="s">
        <v>43</v>
      </c>
      <c r="O284" s="79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17" t="s">
        <v>287</v>
      </c>
      <c r="AT284" s="17" t="s">
        <v>142</v>
      </c>
      <c r="AU284" s="17" t="s">
        <v>82</v>
      </c>
      <c r="AY284" s="17" t="s">
        <v>137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7" t="s">
        <v>80</v>
      </c>
      <c r="BK284" s="215">
        <f>ROUND(I284*H284,2)</f>
        <v>0</v>
      </c>
      <c r="BL284" s="17" t="s">
        <v>287</v>
      </c>
      <c r="BM284" s="17" t="s">
        <v>396</v>
      </c>
    </row>
    <row r="285" s="1" customFormat="1" ht="22.5" customHeight="1">
      <c r="B285" s="38"/>
      <c r="C285" s="204" t="s">
        <v>397</v>
      </c>
      <c r="D285" s="204" t="s">
        <v>142</v>
      </c>
      <c r="E285" s="205" t="s">
        <v>398</v>
      </c>
      <c r="F285" s="206" t="s">
        <v>399</v>
      </c>
      <c r="G285" s="207" t="s">
        <v>285</v>
      </c>
      <c r="H285" s="208">
        <v>0.499</v>
      </c>
      <c r="I285" s="209"/>
      <c r="J285" s="210">
        <f>ROUND(I285*H285,2)</f>
        <v>0</v>
      </c>
      <c r="K285" s="206" t="s">
        <v>146</v>
      </c>
      <c r="L285" s="43"/>
      <c r="M285" s="211" t="s">
        <v>19</v>
      </c>
      <c r="N285" s="212" t="s">
        <v>43</v>
      </c>
      <c r="O285" s="79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17" t="s">
        <v>287</v>
      </c>
      <c r="AT285" s="17" t="s">
        <v>142</v>
      </c>
      <c r="AU285" s="17" t="s">
        <v>82</v>
      </c>
      <c r="AY285" s="17" t="s">
        <v>137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7" t="s">
        <v>80</v>
      </c>
      <c r="BK285" s="215">
        <f>ROUND(I285*H285,2)</f>
        <v>0</v>
      </c>
      <c r="BL285" s="17" t="s">
        <v>287</v>
      </c>
      <c r="BM285" s="17" t="s">
        <v>400</v>
      </c>
    </row>
    <row r="286" s="10" customFormat="1" ht="22.8" customHeight="1">
      <c r="B286" s="188"/>
      <c r="C286" s="189"/>
      <c r="D286" s="190" t="s">
        <v>71</v>
      </c>
      <c r="E286" s="202" t="s">
        <v>401</v>
      </c>
      <c r="F286" s="202" t="s">
        <v>402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P287</f>
        <v>0</v>
      </c>
      <c r="Q286" s="196"/>
      <c r="R286" s="197">
        <f>R287</f>
        <v>0</v>
      </c>
      <c r="S286" s="196"/>
      <c r="T286" s="198">
        <f>T287</f>
        <v>0</v>
      </c>
      <c r="AR286" s="199" t="s">
        <v>82</v>
      </c>
      <c r="AT286" s="200" t="s">
        <v>71</v>
      </c>
      <c r="AU286" s="200" t="s">
        <v>80</v>
      </c>
      <c r="AY286" s="199" t="s">
        <v>137</v>
      </c>
      <c r="BK286" s="201">
        <f>BK287</f>
        <v>0</v>
      </c>
    </row>
    <row r="287" s="1" customFormat="1" ht="16.5" customHeight="1">
      <c r="B287" s="38"/>
      <c r="C287" s="204" t="s">
        <v>403</v>
      </c>
      <c r="D287" s="204" t="s">
        <v>142</v>
      </c>
      <c r="E287" s="205" t="s">
        <v>404</v>
      </c>
      <c r="F287" s="206" t="s">
        <v>405</v>
      </c>
      <c r="G287" s="207" t="s">
        <v>307</v>
      </c>
      <c r="H287" s="208">
        <v>36</v>
      </c>
      <c r="I287" s="209"/>
      <c r="J287" s="210">
        <f>ROUND(I287*H287,2)</f>
        <v>0</v>
      </c>
      <c r="K287" s="206" t="s">
        <v>19</v>
      </c>
      <c r="L287" s="43"/>
      <c r="M287" s="211" t="s">
        <v>19</v>
      </c>
      <c r="N287" s="212" t="s">
        <v>43</v>
      </c>
      <c r="O287" s="79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17" t="s">
        <v>287</v>
      </c>
      <c r="AT287" s="17" t="s">
        <v>142</v>
      </c>
      <c r="AU287" s="17" t="s">
        <v>82</v>
      </c>
      <c r="AY287" s="17" t="s">
        <v>137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7" t="s">
        <v>80</v>
      </c>
      <c r="BK287" s="215">
        <f>ROUND(I287*H287,2)</f>
        <v>0</v>
      </c>
      <c r="BL287" s="17" t="s">
        <v>287</v>
      </c>
      <c r="BM287" s="17" t="s">
        <v>406</v>
      </c>
    </row>
    <row r="288" s="10" customFormat="1" ht="22.8" customHeight="1">
      <c r="B288" s="188"/>
      <c r="C288" s="189"/>
      <c r="D288" s="190" t="s">
        <v>71</v>
      </c>
      <c r="E288" s="202" t="s">
        <v>407</v>
      </c>
      <c r="F288" s="202" t="s">
        <v>408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SUM(P289:P311)</f>
        <v>0</v>
      </c>
      <c r="Q288" s="196"/>
      <c r="R288" s="197">
        <f>SUM(R289:R311)</f>
        <v>0</v>
      </c>
      <c r="S288" s="196"/>
      <c r="T288" s="198">
        <f>SUM(T289:T311)</f>
        <v>5.5072000000000001</v>
      </c>
      <c r="AR288" s="199" t="s">
        <v>82</v>
      </c>
      <c r="AT288" s="200" t="s">
        <v>71</v>
      </c>
      <c r="AU288" s="200" t="s">
        <v>80</v>
      </c>
      <c r="AY288" s="199" t="s">
        <v>137</v>
      </c>
      <c r="BK288" s="201">
        <f>SUM(BK289:BK311)</f>
        <v>0</v>
      </c>
    </row>
    <row r="289" s="1" customFormat="1" ht="22.5" customHeight="1">
      <c r="B289" s="38"/>
      <c r="C289" s="204" t="s">
        <v>409</v>
      </c>
      <c r="D289" s="204" t="s">
        <v>142</v>
      </c>
      <c r="E289" s="205" t="s">
        <v>410</v>
      </c>
      <c r="F289" s="206" t="s">
        <v>411</v>
      </c>
      <c r="G289" s="207" t="s">
        <v>145</v>
      </c>
      <c r="H289" s="208">
        <v>320</v>
      </c>
      <c r="I289" s="209"/>
      <c r="J289" s="210">
        <f>ROUND(I289*H289,2)</f>
        <v>0</v>
      </c>
      <c r="K289" s="206" t="s">
        <v>146</v>
      </c>
      <c r="L289" s="43"/>
      <c r="M289" s="211" t="s">
        <v>19</v>
      </c>
      <c r="N289" s="212" t="s">
        <v>43</v>
      </c>
      <c r="O289" s="79"/>
      <c r="P289" s="213">
        <f>O289*H289</f>
        <v>0</v>
      </c>
      <c r="Q289" s="213">
        <v>0</v>
      </c>
      <c r="R289" s="213">
        <f>Q289*H289</f>
        <v>0</v>
      </c>
      <c r="S289" s="213">
        <v>0.01721</v>
      </c>
      <c r="T289" s="214">
        <f>S289*H289</f>
        <v>5.5072000000000001</v>
      </c>
      <c r="AR289" s="17" t="s">
        <v>287</v>
      </c>
      <c r="AT289" s="17" t="s">
        <v>142</v>
      </c>
      <c r="AU289" s="17" t="s">
        <v>82</v>
      </c>
      <c r="AY289" s="17" t="s">
        <v>137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80</v>
      </c>
      <c r="BK289" s="215">
        <f>ROUND(I289*H289,2)</f>
        <v>0</v>
      </c>
      <c r="BL289" s="17" t="s">
        <v>287</v>
      </c>
      <c r="BM289" s="17" t="s">
        <v>412</v>
      </c>
    </row>
    <row r="290" s="11" customFormat="1">
      <c r="B290" s="216"/>
      <c r="C290" s="217"/>
      <c r="D290" s="218" t="s">
        <v>150</v>
      </c>
      <c r="E290" s="219" t="s">
        <v>19</v>
      </c>
      <c r="F290" s="220" t="s">
        <v>151</v>
      </c>
      <c r="G290" s="217"/>
      <c r="H290" s="219" t="s">
        <v>19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150</v>
      </c>
      <c r="AU290" s="226" t="s">
        <v>82</v>
      </c>
      <c r="AV290" s="11" t="s">
        <v>80</v>
      </c>
      <c r="AW290" s="11" t="s">
        <v>33</v>
      </c>
      <c r="AX290" s="11" t="s">
        <v>72</v>
      </c>
      <c r="AY290" s="226" t="s">
        <v>137</v>
      </c>
    </row>
    <row r="291" s="11" customFormat="1">
      <c r="B291" s="216"/>
      <c r="C291" s="217"/>
      <c r="D291" s="218" t="s">
        <v>150</v>
      </c>
      <c r="E291" s="219" t="s">
        <v>19</v>
      </c>
      <c r="F291" s="220" t="s">
        <v>152</v>
      </c>
      <c r="G291" s="217"/>
      <c r="H291" s="219" t="s">
        <v>19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150</v>
      </c>
      <c r="AU291" s="226" t="s">
        <v>82</v>
      </c>
      <c r="AV291" s="11" t="s">
        <v>80</v>
      </c>
      <c r="AW291" s="11" t="s">
        <v>33</v>
      </c>
      <c r="AX291" s="11" t="s">
        <v>72</v>
      </c>
      <c r="AY291" s="226" t="s">
        <v>137</v>
      </c>
    </row>
    <row r="292" s="12" customFormat="1">
      <c r="B292" s="227"/>
      <c r="C292" s="228"/>
      <c r="D292" s="218" t="s">
        <v>150</v>
      </c>
      <c r="E292" s="229" t="s">
        <v>19</v>
      </c>
      <c r="F292" s="230" t="s">
        <v>413</v>
      </c>
      <c r="G292" s="228"/>
      <c r="H292" s="231">
        <v>26.5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150</v>
      </c>
      <c r="AU292" s="237" t="s">
        <v>82</v>
      </c>
      <c r="AV292" s="12" t="s">
        <v>82</v>
      </c>
      <c r="AW292" s="12" t="s">
        <v>33</v>
      </c>
      <c r="AX292" s="12" t="s">
        <v>72</v>
      </c>
      <c r="AY292" s="237" t="s">
        <v>137</v>
      </c>
    </row>
    <row r="293" s="12" customFormat="1">
      <c r="B293" s="227"/>
      <c r="C293" s="228"/>
      <c r="D293" s="218" t="s">
        <v>150</v>
      </c>
      <c r="E293" s="229" t="s">
        <v>19</v>
      </c>
      <c r="F293" s="230" t="s">
        <v>414</v>
      </c>
      <c r="G293" s="228"/>
      <c r="H293" s="231">
        <v>47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150</v>
      </c>
      <c r="AU293" s="237" t="s">
        <v>82</v>
      </c>
      <c r="AV293" s="12" t="s">
        <v>82</v>
      </c>
      <c r="AW293" s="12" t="s">
        <v>33</v>
      </c>
      <c r="AX293" s="12" t="s">
        <v>72</v>
      </c>
      <c r="AY293" s="237" t="s">
        <v>137</v>
      </c>
    </row>
    <row r="294" s="12" customFormat="1">
      <c r="B294" s="227"/>
      <c r="C294" s="228"/>
      <c r="D294" s="218" t="s">
        <v>150</v>
      </c>
      <c r="E294" s="229" t="s">
        <v>19</v>
      </c>
      <c r="F294" s="230" t="s">
        <v>415</v>
      </c>
      <c r="G294" s="228"/>
      <c r="H294" s="231">
        <v>18.800000000000001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150</v>
      </c>
      <c r="AU294" s="237" t="s">
        <v>82</v>
      </c>
      <c r="AV294" s="12" t="s">
        <v>82</v>
      </c>
      <c r="AW294" s="12" t="s">
        <v>33</v>
      </c>
      <c r="AX294" s="12" t="s">
        <v>72</v>
      </c>
      <c r="AY294" s="237" t="s">
        <v>137</v>
      </c>
    </row>
    <row r="295" s="12" customFormat="1">
      <c r="B295" s="227"/>
      <c r="C295" s="228"/>
      <c r="D295" s="218" t="s">
        <v>150</v>
      </c>
      <c r="E295" s="229" t="s">
        <v>19</v>
      </c>
      <c r="F295" s="230" t="s">
        <v>416</v>
      </c>
      <c r="G295" s="228"/>
      <c r="H295" s="231">
        <v>18.600000000000001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150</v>
      </c>
      <c r="AU295" s="237" t="s">
        <v>82</v>
      </c>
      <c r="AV295" s="12" t="s">
        <v>82</v>
      </c>
      <c r="AW295" s="12" t="s">
        <v>33</v>
      </c>
      <c r="AX295" s="12" t="s">
        <v>72</v>
      </c>
      <c r="AY295" s="237" t="s">
        <v>137</v>
      </c>
    </row>
    <row r="296" s="12" customFormat="1">
      <c r="B296" s="227"/>
      <c r="C296" s="228"/>
      <c r="D296" s="218" t="s">
        <v>150</v>
      </c>
      <c r="E296" s="229" t="s">
        <v>19</v>
      </c>
      <c r="F296" s="230" t="s">
        <v>417</v>
      </c>
      <c r="G296" s="228"/>
      <c r="H296" s="231">
        <v>18.699999999999999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150</v>
      </c>
      <c r="AU296" s="237" t="s">
        <v>82</v>
      </c>
      <c r="AV296" s="12" t="s">
        <v>82</v>
      </c>
      <c r="AW296" s="12" t="s">
        <v>33</v>
      </c>
      <c r="AX296" s="12" t="s">
        <v>72</v>
      </c>
      <c r="AY296" s="237" t="s">
        <v>137</v>
      </c>
    </row>
    <row r="297" s="12" customFormat="1">
      <c r="B297" s="227"/>
      <c r="C297" s="228"/>
      <c r="D297" s="218" t="s">
        <v>150</v>
      </c>
      <c r="E297" s="229" t="s">
        <v>19</v>
      </c>
      <c r="F297" s="230" t="s">
        <v>418</v>
      </c>
      <c r="G297" s="228"/>
      <c r="H297" s="231">
        <v>21.199999999999999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150</v>
      </c>
      <c r="AU297" s="237" t="s">
        <v>82</v>
      </c>
      <c r="AV297" s="12" t="s">
        <v>82</v>
      </c>
      <c r="AW297" s="12" t="s">
        <v>33</v>
      </c>
      <c r="AX297" s="12" t="s">
        <v>72</v>
      </c>
      <c r="AY297" s="237" t="s">
        <v>137</v>
      </c>
    </row>
    <row r="298" s="12" customFormat="1">
      <c r="B298" s="227"/>
      <c r="C298" s="228"/>
      <c r="D298" s="218" t="s">
        <v>150</v>
      </c>
      <c r="E298" s="229" t="s">
        <v>19</v>
      </c>
      <c r="F298" s="230" t="s">
        <v>419</v>
      </c>
      <c r="G298" s="228"/>
      <c r="H298" s="231">
        <v>21.5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150</v>
      </c>
      <c r="AU298" s="237" t="s">
        <v>82</v>
      </c>
      <c r="AV298" s="12" t="s">
        <v>82</v>
      </c>
      <c r="AW298" s="12" t="s">
        <v>33</v>
      </c>
      <c r="AX298" s="12" t="s">
        <v>72</v>
      </c>
      <c r="AY298" s="237" t="s">
        <v>137</v>
      </c>
    </row>
    <row r="299" s="12" customFormat="1">
      <c r="B299" s="227"/>
      <c r="C299" s="228"/>
      <c r="D299" s="218" t="s">
        <v>150</v>
      </c>
      <c r="E299" s="229" t="s">
        <v>19</v>
      </c>
      <c r="F299" s="230" t="s">
        <v>420</v>
      </c>
      <c r="G299" s="228"/>
      <c r="H299" s="231">
        <v>11.9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150</v>
      </c>
      <c r="AU299" s="237" t="s">
        <v>82</v>
      </c>
      <c r="AV299" s="12" t="s">
        <v>82</v>
      </c>
      <c r="AW299" s="12" t="s">
        <v>33</v>
      </c>
      <c r="AX299" s="12" t="s">
        <v>72</v>
      </c>
      <c r="AY299" s="237" t="s">
        <v>137</v>
      </c>
    </row>
    <row r="300" s="12" customFormat="1">
      <c r="B300" s="227"/>
      <c r="C300" s="228"/>
      <c r="D300" s="218" t="s">
        <v>150</v>
      </c>
      <c r="E300" s="229" t="s">
        <v>19</v>
      </c>
      <c r="F300" s="230" t="s">
        <v>421</v>
      </c>
      <c r="G300" s="228"/>
      <c r="H300" s="231">
        <v>10.5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150</v>
      </c>
      <c r="AU300" s="237" t="s">
        <v>82</v>
      </c>
      <c r="AV300" s="12" t="s">
        <v>82</v>
      </c>
      <c r="AW300" s="12" t="s">
        <v>33</v>
      </c>
      <c r="AX300" s="12" t="s">
        <v>72</v>
      </c>
      <c r="AY300" s="237" t="s">
        <v>137</v>
      </c>
    </row>
    <row r="301" s="12" customFormat="1">
      <c r="B301" s="227"/>
      <c r="C301" s="228"/>
      <c r="D301" s="218" t="s">
        <v>150</v>
      </c>
      <c r="E301" s="229" t="s">
        <v>19</v>
      </c>
      <c r="F301" s="230" t="s">
        <v>422</v>
      </c>
      <c r="G301" s="228"/>
      <c r="H301" s="231">
        <v>11.9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150</v>
      </c>
      <c r="AU301" s="237" t="s">
        <v>82</v>
      </c>
      <c r="AV301" s="12" t="s">
        <v>82</v>
      </c>
      <c r="AW301" s="12" t="s">
        <v>33</v>
      </c>
      <c r="AX301" s="12" t="s">
        <v>72</v>
      </c>
      <c r="AY301" s="237" t="s">
        <v>137</v>
      </c>
    </row>
    <row r="302" s="12" customFormat="1">
      <c r="B302" s="227"/>
      <c r="C302" s="228"/>
      <c r="D302" s="218" t="s">
        <v>150</v>
      </c>
      <c r="E302" s="229" t="s">
        <v>19</v>
      </c>
      <c r="F302" s="230" t="s">
        <v>423</v>
      </c>
      <c r="G302" s="228"/>
      <c r="H302" s="231">
        <v>1.2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150</v>
      </c>
      <c r="AU302" s="237" t="s">
        <v>82</v>
      </c>
      <c r="AV302" s="12" t="s">
        <v>82</v>
      </c>
      <c r="AW302" s="12" t="s">
        <v>33</v>
      </c>
      <c r="AX302" s="12" t="s">
        <v>72</v>
      </c>
      <c r="AY302" s="237" t="s">
        <v>137</v>
      </c>
    </row>
    <row r="303" s="12" customFormat="1">
      <c r="B303" s="227"/>
      <c r="C303" s="228"/>
      <c r="D303" s="218" t="s">
        <v>150</v>
      </c>
      <c r="E303" s="229" t="s">
        <v>19</v>
      </c>
      <c r="F303" s="230" t="s">
        <v>424</v>
      </c>
      <c r="G303" s="228"/>
      <c r="H303" s="231">
        <v>18.600000000000001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150</v>
      </c>
      <c r="AU303" s="237" t="s">
        <v>82</v>
      </c>
      <c r="AV303" s="12" t="s">
        <v>82</v>
      </c>
      <c r="AW303" s="12" t="s">
        <v>33</v>
      </c>
      <c r="AX303" s="12" t="s">
        <v>72</v>
      </c>
      <c r="AY303" s="237" t="s">
        <v>137</v>
      </c>
    </row>
    <row r="304" s="12" customFormat="1">
      <c r="B304" s="227"/>
      <c r="C304" s="228"/>
      <c r="D304" s="218" t="s">
        <v>150</v>
      </c>
      <c r="E304" s="229" t="s">
        <v>19</v>
      </c>
      <c r="F304" s="230" t="s">
        <v>425</v>
      </c>
      <c r="G304" s="228"/>
      <c r="H304" s="231">
        <v>18.399999999999999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150</v>
      </c>
      <c r="AU304" s="237" t="s">
        <v>82</v>
      </c>
      <c r="AV304" s="12" t="s">
        <v>82</v>
      </c>
      <c r="AW304" s="12" t="s">
        <v>33</v>
      </c>
      <c r="AX304" s="12" t="s">
        <v>72</v>
      </c>
      <c r="AY304" s="237" t="s">
        <v>137</v>
      </c>
    </row>
    <row r="305" s="12" customFormat="1">
      <c r="B305" s="227"/>
      <c r="C305" s="228"/>
      <c r="D305" s="218" t="s">
        <v>150</v>
      </c>
      <c r="E305" s="229" t="s">
        <v>19</v>
      </c>
      <c r="F305" s="230" t="s">
        <v>426</v>
      </c>
      <c r="G305" s="228"/>
      <c r="H305" s="231">
        <v>19.899999999999999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150</v>
      </c>
      <c r="AU305" s="237" t="s">
        <v>82</v>
      </c>
      <c r="AV305" s="12" t="s">
        <v>82</v>
      </c>
      <c r="AW305" s="12" t="s">
        <v>33</v>
      </c>
      <c r="AX305" s="12" t="s">
        <v>72</v>
      </c>
      <c r="AY305" s="237" t="s">
        <v>137</v>
      </c>
    </row>
    <row r="306" s="12" customFormat="1">
      <c r="B306" s="227"/>
      <c r="C306" s="228"/>
      <c r="D306" s="218" t="s">
        <v>150</v>
      </c>
      <c r="E306" s="229" t="s">
        <v>19</v>
      </c>
      <c r="F306" s="230" t="s">
        <v>427</v>
      </c>
      <c r="G306" s="228"/>
      <c r="H306" s="231">
        <v>18.199999999999999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150</v>
      </c>
      <c r="AU306" s="237" t="s">
        <v>82</v>
      </c>
      <c r="AV306" s="12" t="s">
        <v>82</v>
      </c>
      <c r="AW306" s="12" t="s">
        <v>33</v>
      </c>
      <c r="AX306" s="12" t="s">
        <v>72</v>
      </c>
      <c r="AY306" s="237" t="s">
        <v>137</v>
      </c>
    </row>
    <row r="307" s="12" customFormat="1">
      <c r="B307" s="227"/>
      <c r="C307" s="228"/>
      <c r="D307" s="218" t="s">
        <v>150</v>
      </c>
      <c r="E307" s="229" t="s">
        <v>19</v>
      </c>
      <c r="F307" s="230" t="s">
        <v>428</v>
      </c>
      <c r="G307" s="228"/>
      <c r="H307" s="231">
        <v>9.9000000000000004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150</v>
      </c>
      <c r="AU307" s="237" t="s">
        <v>82</v>
      </c>
      <c r="AV307" s="12" t="s">
        <v>82</v>
      </c>
      <c r="AW307" s="12" t="s">
        <v>33</v>
      </c>
      <c r="AX307" s="12" t="s">
        <v>72</v>
      </c>
      <c r="AY307" s="237" t="s">
        <v>137</v>
      </c>
    </row>
    <row r="308" s="12" customFormat="1">
      <c r="B308" s="227"/>
      <c r="C308" s="228"/>
      <c r="D308" s="218" t="s">
        <v>150</v>
      </c>
      <c r="E308" s="229" t="s">
        <v>19</v>
      </c>
      <c r="F308" s="230" t="s">
        <v>429</v>
      </c>
      <c r="G308" s="228"/>
      <c r="H308" s="231">
        <v>11.9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AT308" s="237" t="s">
        <v>150</v>
      </c>
      <c r="AU308" s="237" t="s">
        <v>82</v>
      </c>
      <c r="AV308" s="12" t="s">
        <v>82</v>
      </c>
      <c r="AW308" s="12" t="s">
        <v>33</v>
      </c>
      <c r="AX308" s="12" t="s">
        <v>72</v>
      </c>
      <c r="AY308" s="237" t="s">
        <v>137</v>
      </c>
    </row>
    <row r="309" s="12" customFormat="1">
      <c r="B309" s="227"/>
      <c r="C309" s="228"/>
      <c r="D309" s="218" t="s">
        <v>150</v>
      </c>
      <c r="E309" s="229" t="s">
        <v>19</v>
      </c>
      <c r="F309" s="230" t="s">
        <v>430</v>
      </c>
      <c r="G309" s="228"/>
      <c r="H309" s="231">
        <v>11.9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150</v>
      </c>
      <c r="AU309" s="237" t="s">
        <v>82</v>
      </c>
      <c r="AV309" s="12" t="s">
        <v>82</v>
      </c>
      <c r="AW309" s="12" t="s">
        <v>33</v>
      </c>
      <c r="AX309" s="12" t="s">
        <v>72</v>
      </c>
      <c r="AY309" s="237" t="s">
        <v>137</v>
      </c>
    </row>
    <row r="310" s="12" customFormat="1">
      <c r="B310" s="227"/>
      <c r="C310" s="228"/>
      <c r="D310" s="218" t="s">
        <v>150</v>
      </c>
      <c r="E310" s="229" t="s">
        <v>19</v>
      </c>
      <c r="F310" s="230" t="s">
        <v>431</v>
      </c>
      <c r="G310" s="228"/>
      <c r="H310" s="231">
        <v>3.3999999999999999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150</v>
      </c>
      <c r="AU310" s="237" t="s">
        <v>82</v>
      </c>
      <c r="AV310" s="12" t="s">
        <v>82</v>
      </c>
      <c r="AW310" s="12" t="s">
        <v>33</v>
      </c>
      <c r="AX310" s="12" t="s">
        <v>72</v>
      </c>
      <c r="AY310" s="237" t="s">
        <v>137</v>
      </c>
    </row>
    <row r="311" s="13" customFormat="1">
      <c r="B311" s="238"/>
      <c r="C311" s="239"/>
      <c r="D311" s="218" t="s">
        <v>150</v>
      </c>
      <c r="E311" s="240" t="s">
        <v>19</v>
      </c>
      <c r="F311" s="241" t="s">
        <v>160</v>
      </c>
      <c r="G311" s="239"/>
      <c r="H311" s="242">
        <v>319.99999999999989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AT311" s="248" t="s">
        <v>150</v>
      </c>
      <c r="AU311" s="248" t="s">
        <v>82</v>
      </c>
      <c r="AV311" s="13" t="s">
        <v>147</v>
      </c>
      <c r="AW311" s="13" t="s">
        <v>33</v>
      </c>
      <c r="AX311" s="13" t="s">
        <v>80</v>
      </c>
      <c r="AY311" s="248" t="s">
        <v>137</v>
      </c>
    </row>
    <row r="312" s="10" customFormat="1" ht="22.8" customHeight="1">
      <c r="B312" s="188"/>
      <c r="C312" s="189"/>
      <c r="D312" s="190" t="s">
        <v>71</v>
      </c>
      <c r="E312" s="202" t="s">
        <v>432</v>
      </c>
      <c r="F312" s="202" t="s">
        <v>433</v>
      </c>
      <c r="G312" s="189"/>
      <c r="H312" s="189"/>
      <c r="I312" s="192"/>
      <c r="J312" s="203">
        <f>BK312</f>
        <v>0</v>
      </c>
      <c r="K312" s="189"/>
      <c r="L312" s="194"/>
      <c r="M312" s="195"/>
      <c r="N312" s="196"/>
      <c r="O312" s="196"/>
      <c r="P312" s="197">
        <f>SUM(P313:P343)</f>
        <v>0</v>
      </c>
      <c r="Q312" s="196"/>
      <c r="R312" s="197">
        <f>SUM(R313:R343)</f>
        <v>0</v>
      </c>
      <c r="S312" s="196"/>
      <c r="T312" s="198">
        <f>SUM(T313:T343)</f>
        <v>1.7982943499999999</v>
      </c>
      <c r="AR312" s="199" t="s">
        <v>82</v>
      </c>
      <c r="AT312" s="200" t="s">
        <v>71</v>
      </c>
      <c r="AU312" s="200" t="s">
        <v>80</v>
      </c>
      <c r="AY312" s="199" t="s">
        <v>137</v>
      </c>
      <c r="BK312" s="201">
        <f>SUM(BK313:BK343)</f>
        <v>0</v>
      </c>
    </row>
    <row r="313" s="1" customFormat="1" ht="16.5" customHeight="1">
      <c r="B313" s="38"/>
      <c r="C313" s="204" t="s">
        <v>434</v>
      </c>
      <c r="D313" s="204" t="s">
        <v>142</v>
      </c>
      <c r="E313" s="205" t="s">
        <v>435</v>
      </c>
      <c r="F313" s="206" t="s">
        <v>436</v>
      </c>
      <c r="G313" s="207" t="s">
        <v>145</v>
      </c>
      <c r="H313" s="208">
        <v>37.658999999999999</v>
      </c>
      <c r="I313" s="209"/>
      <c r="J313" s="210">
        <f>ROUND(I313*H313,2)</f>
        <v>0</v>
      </c>
      <c r="K313" s="206" t="s">
        <v>19</v>
      </c>
      <c r="L313" s="43"/>
      <c r="M313" s="211" t="s">
        <v>19</v>
      </c>
      <c r="N313" s="212" t="s">
        <v>43</v>
      </c>
      <c r="O313" s="79"/>
      <c r="P313" s="213">
        <f>O313*H313</f>
        <v>0</v>
      </c>
      <c r="Q313" s="213">
        <v>0</v>
      </c>
      <c r="R313" s="213">
        <f>Q313*H313</f>
        <v>0</v>
      </c>
      <c r="S313" s="213">
        <v>0.024649999999999998</v>
      </c>
      <c r="T313" s="214">
        <f>S313*H313</f>
        <v>0.92829434999999993</v>
      </c>
      <c r="AR313" s="17" t="s">
        <v>287</v>
      </c>
      <c r="AT313" s="17" t="s">
        <v>142</v>
      </c>
      <c r="AU313" s="17" t="s">
        <v>82</v>
      </c>
      <c r="AY313" s="17" t="s">
        <v>137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80</v>
      </c>
      <c r="BK313" s="215">
        <f>ROUND(I313*H313,2)</f>
        <v>0</v>
      </c>
      <c r="BL313" s="17" t="s">
        <v>287</v>
      </c>
      <c r="BM313" s="17" t="s">
        <v>437</v>
      </c>
    </row>
    <row r="314" s="11" customFormat="1">
      <c r="B314" s="216"/>
      <c r="C314" s="217"/>
      <c r="D314" s="218" t="s">
        <v>150</v>
      </c>
      <c r="E314" s="219" t="s">
        <v>19</v>
      </c>
      <c r="F314" s="220" t="s">
        <v>151</v>
      </c>
      <c r="G314" s="217"/>
      <c r="H314" s="219" t="s">
        <v>19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150</v>
      </c>
      <c r="AU314" s="226" t="s">
        <v>82</v>
      </c>
      <c r="AV314" s="11" t="s">
        <v>80</v>
      </c>
      <c r="AW314" s="11" t="s">
        <v>33</v>
      </c>
      <c r="AX314" s="11" t="s">
        <v>72</v>
      </c>
      <c r="AY314" s="226" t="s">
        <v>137</v>
      </c>
    </row>
    <row r="315" s="11" customFormat="1">
      <c r="B315" s="216"/>
      <c r="C315" s="217"/>
      <c r="D315" s="218" t="s">
        <v>150</v>
      </c>
      <c r="E315" s="219" t="s">
        <v>19</v>
      </c>
      <c r="F315" s="220" t="s">
        <v>152</v>
      </c>
      <c r="G315" s="217"/>
      <c r="H315" s="219" t="s">
        <v>19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150</v>
      </c>
      <c r="AU315" s="226" t="s">
        <v>82</v>
      </c>
      <c r="AV315" s="11" t="s">
        <v>80</v>
      </c>
      <c r="AW315" s="11" t="s">
        <v>33</v>
      </c>
      <c r="AX315" s="11" t="s">
        <v>72</v>
      </c>
      <c r="AY315" s="226" t="s">
        <v>137</v>
      </c>
    </row>
    <row r="316" s="12" customFormat="1">
      <c r="B316" s="227"/>
      <c r="C316" s="228"/>
      <c r="D316" s="218" t="s">
        <v>150</v>
      </c>
      <c r="E316" s="229" t="s">
        <v>19</v>
      </c>
      <c r="F316" s="230" t="s">
        <v>438</v>
      </c>
      <c r="G316" s="228"/>
      <c r="H316" s="231">
        <v>11.48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150</v>
      </c>
      <c r="AU316" s="237" t="s">
        <v>82</v>
      </c>
      <c r="AV316" s="12" t="s">
        <v>82</v>
      </c>
      <c r="AW316" s="12" t="s">
        <v>33</v>
      </c>
      <c r="AX316" s="12" t="s">
        <v>72</v>
      </c>
      <c r="AY316" s="237" t="s">
        <v>137</v>
      </c>
    </row>
    <row r="317" s="12" customFormat="1">
      <c r="B317" s="227"/>
      <c r="C317" s="228"/>
      <c r="D317" s="218" t="s">
        <v>150</v>
      </c>
      <c r="E317" s="229" t="s">
        <v>19</v>
      </c>
      <c r="F317" s="230" t="s">
        <v>439</v>
      </c>
      <c r="G317" s="228"/>
      <c r="H317" s="231">
        <v>6.1500000000000004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150</v>
      </c>
      <c r="AU317" s="237" t="s">
        <v>82</v>
      </c>
      <c r="AV317" s="12" t="s">
        <v>82</v>
      </c>
      <c r="AW317" s="12" t="s">
        <v>33</v>
      </c>
      <c r="AX317" s="12" t="s">
        <v>72</v>
      </c>
      <c r="AY317" s="237" t="s">
        <v>137</v>
      </c>
    </row>
    <row r="318" s="12" customFormat="1">
      <c r="B318" s="227"/>
      <c r="C318" s="228"/>
      <c r="D318" s="218" t="s">
        <v>150</v>
      </c>
      <c r="E318" s="229" t="s">
        <v>19</v>
      </c>
      <c r="F318" s="230" t="s">
        <v>440</v>
      </c>
      <c r="G318" s="228"/>
      <c r="H318" s="231">
        <v>7.452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150</v>
      </c>
      <c r="AU318" s="237" t="s">
        <v>82</v>
      </c>
      <c r="AV318" s="12" t="s">
        <v>82</v>
      </c>
      <c r="AW318" s="12" t="s">
        <v>33</v>
      </c>
      <c r="AX318" s="12" t="s">
        <v>72</v>
      </c>
      <c r="AY318" s="237" t="s">
        <v>137</v>
      </c>
    </row>
    <row r="319" s="12" customFormat="1">
      <c r="B319" s="227"/>
      <c r="C319" s="228"/>
      <c r="D319" s="218" t="s">
        <v>150</v>
      </c>
      <c r="E319" s="229" t="s">
        <v>19</v>
      </c>
      <c r="F319" s="230" t="s">
        <v>441</v>
      </c>
      <c r="G319" s="228"/>
      <c r="H319" s="231">
        <v>12.577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150</v>
      </c>
      <c r="AU319" s="237" t="s">
        <v>82</v>
      </c>
      <c r="AV319" s="12" t="s">
        <v>82</v>
      </c>
      <c r="AW319" s="12" t="s">
        <v>33</v>
      </c>
      <c r="AX319" s="12" t="s">
        <v>72</v>
      </c>
      <c r="AY319" s="237" t="s">
        <v>137</v>
      </c>
    </row>
    <row r="320" s="13" customFormat="1">
      <c r="B320" s="238"/>
      <c r="C320" s="239"/>
      <c r="D320" s="218" t="s">
        <v>150</v>
      </c>
      <c r="E320" s="240" t="s">
        <v>19</v>
      </c>
      <c r="F320" s="241" t="s">
        <v>160</v>
      </c>
      <c r="G320" s="239"/>
      <c r="H320" s="242">
        <v>37.658999999999999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150</v>
      </c>
      <c r="AU320" s="248" t="s">
        <v>82</v>
      </c>
      <c r="AV320" s="13" t="s">
        <v>147</v>
      </c>
      <c r="AW320" s="13" t="s">
        <v>33</v>
      </c>
      <c r="AX320" s="13" t="s">
        <v>80</v>
      </c>
      <c r="AY320" s="248" t="s">
        <v>137</v>
      </c>
    </row>
    <row r="321" s="1" customFormat="1" ht="16.5" customHeight="1">
      <c r="B321" s="38"/>
      <c r="C321" s="204" t="s">
        <v>442</v>
      </c>
      <c r="D321" s="204" t="s">
        <v>142</v>
      </c>
      <c r="E321" s="205" t="s">
        <v>443</v>
      </c>
      <c r="F321" s="206" t="s">
        <v>444</v>
      </c>
      <c r="G321" s="207" t="s">
        <v>340</v>
      </c>
      <c r="H321" s="208">
        <v>11</v>
      </c>
      <c r="I321" s="209"/>
      <c r="J321" s="210">
        <f>ROUND(I321*H321,2)</f>
        <v>0</v>
      </c>
      <c r="K321" s="206" t="s">
        <v>146</v>
      </c>
      <c r="L321" s="43"/>
      <c r="M321" s="211" t="s">
        <v>19</v>
      </c>
      <c r="N321" s="212" t="s">
        <v>43</v>
      </c>
      <c r="O321" s="79"/>
      <c r="P321" s="213">
        <f>O321*H321</f>
        <v>0</v>
      </c>
      <c r="Q321" s="213">
        <v>0</v>
      </c>
      <c r="R321" s="213">
        <f>Q321*H321</f>
        <v>0</v>
      </c>
      <c r="S321" s="213">
        <v>0.0060000000000000001</v>
      </c>
      <c r="T321" s="214">
        <f>S321*H321</f>
        <v>0.066000000000000003</v>
      </c>
      <c r="AR321" s="17" t="s">
        <v>287</v>
      </c>
      <c r="AT321" s="17" t="s">
        <v>142</v>
      </c>
      <c r="AU321" s="17" t="s">
        <v>82</v>
      </c>
      <c r="AY321" s="17" t="s">
        <v>137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7" t="s">
        <v>80</v>
      </c>
      <c r="BK321" s="215">
        <f>ROUND(I321*H321,2)</f>
        <v>0</v>
      </c>
      <c r="BL321" s="17" t="s">
        <v>287</v>
      </c>
      <c r="BM321" s="17" t="s">
        <v>445</v>
      </c>
    </row>
    <row r="322" s="11" customFormat="1">
      <c r="B322" s="216"/>
      <c r="C322" s="217"/>
      <c r="D322" s="218" t="s">
        <v>150</v>
      </c>
      <c r="E322" s="219" t="s">
        <v>19</v>
      </c>
      <c r="F322" s="220" t="s">
        <v>151</v>
      </c>
      <c r="G322" s="217"/>
      <c r="H322" s="219" t="s">
        <v>19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150</v>
      </c>
      <c r="AU322" s="226" t="s">
        <v>82</v>
      </c>
      <c r="AV322" s="11" t="s">
        <v>80</v>
      </c>
      <c r="AW322" s="11" t="s">
        <v>33</v>
      </c>
      <c r="AX322" s="11" t="s">
        <v>72</v>
      </c>
      <c r="AY322" s="226" t="s">
        <v>137</v>
      </c>
    </row>
    <row r="323" s="12" customFormat="1">
      <c r="B323" s="227"/>
      <c r="C323" s="228"/>
      <c r="D323" s="218" t="s">
        <v>150</v>
      </c>
      <c r="E323" s="229" t="s">
        <v>19</v>
      </c>
      <c r="F323" s="230" t="s">
        <v>446</v>
      </c>
      <c r="G323" s="228"/>
      <c r="H323" s="231">
        <v>4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150</v>
      </c>
      <c r="AU323" s="237" t="s">
        <v>82</v>
      </c>
      <c r="AV323" s="12" t="s">
        <v>82</v>
      </c>
      <c r="AW323" s="12" t="s">
        <v>33</v>
      </c>
      <c r="AX323" s="12" t="s">
        <v>72</v>
      </c>
      <c r="AY323" s="237" t="s">
        <v>137</v>
      </c>
    </row>
    <row r="324" s="12" customFormat="1">
      <c r="B324" s="227"/>
      <c r="C324" s="228"/>
      <c r="D324" s="218" t="s">
        <v>150</v>
      </c>
      <c r="E324" s="229" t="s">
        <v>19</v>
      </c>
      <c r="F324" s="230" t="s">
        <v>447</v>
      </c>
      <c r="G324" s="228"/>
      <c r="H324" s="231">
        <v>2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150</v>
      </c>
      <c r="AU324" s="237" t="s">
        <v>82</v>
      </c>
      <c r="AV324" s="12" t="s">
        <v>82</v>
      </c>
      <c r="AW324" s="12" t="s">
        <v>33</v>
      </c>
      <c r="AX324" s="12" t="s">
        <v>72</v>
      </c>
      <c r="AY324" s="237" t="s">
        <v>137</v>
      </c>
    </row>
    <row r="325" s="12" customFormat="1">
      <c r="B325" s="227"/>
      <c r="C325" s="228"/>
      <c r="D325" s="218" t="s">
        <v>150</v>
      </c>
      <c r="E325" s="229" t="s">
        <v>19</v>
      </c>
      <c r="F325" s="230" t="s">
        <v>448</v>
      </c>
      <c r="G325" s="228"/>
      <c r="H325" s="231">
        <v>1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150</v>
      </c>
      <c r="AU325" s="237" t="s">
        <v>82</v>
      </c>
      <c r="AV325" s="12" t="s">
        <v>82</v>
      </c>
      <c r="AW325" s="12" t="s">
        <v>33</v>
      </c>
      <c r="AX325" s="12" t="s">
        <v>72</v>
      </c>
      <c r="AY325" s="237" t="s">
        <v>137</v>
      </c>
    </row>
    <row r="326" s="12" customFormat="1">
      <c r="B326" s="227"/>
      <c r="C326" s="228"/>
      <c r="D326" s="218" t="s">
        <v>150</v>
      </c>
      <c r="E326" s="229" t="s">
        <v>19</v>
      </c>
      <c r="F326" s="230" t="s">
        <v>449</v>
      </c>
      <c r="G326" s="228"/>
      <c r="H326" s="231">
        <v>1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150</v>
      </c>
      <c r="AU326" s="237" t="s">
        <v>82</v>
      </c>
      <c r="AV326" s="12" t="s">
        <v>82</v>
      </c>
      <c r="AW326" s="12" t="s">
        <v>33</v>
      </c>
      <c r="AX326" s="12" t="s">
        <v>72</v>
      </c>
      <c r="AY326" s="237" t="s">
        <v>137</v>
      </c>
    </row>
    <row r="327" s="12" customFormat="1">
      <c r="B327" s="227"/>
      <c r="C327" s="228"/>
      <c r="D327" s="218" t="s">
        <v>150</v>
      </c>
      <c r="E327" s="229" t="s">
        <v>19</v>
      </c>
      <c r="F327" s="230" t="s">
        <v>450</v>
      </c>
      <c r="G327" s="228"/>
      <c r="H327" s="231">
        <v>1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150</v>
      </c>
      <c r="AU327" s="237" t="s">
        <v>82</v>
      </c>
      <c r="AV327" s="12" t="s">
        <v>82</v>
      </c>
      <c r="AW327" s="12" t="s">
        <v>33</v>
      </c>
      <c r="AX327" s="12" t="s">
        <v>72</v>
      </c>
      <c r="AY327" s="237" t="s">
        <v>137</v>
      </c>
    </row>
    <row r="328" s="12" customFormat="1">
      <c r="B328" s="227"/>
      <c r="C328" s="228"/>
      <c r="D328" s="218" t="s">
        <v>150</v>
      </c>
      <c r="E328" s="229" t="s">
        <v>19</v>
      </c>
      <c r="F328" s="230" t="s">
        <v>451</v>
      </c>
      <c r="G328" s="228"/>
      <c r="H328" s="231">
        <v>1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150</v>
      </c>
      <c r="AU328" s="237" t="s">
        <v>82</v>
      </c>
      <c r="AV328" s="12" t="s">
        <v>82</v>
      </c>
      <c r="AW328" s="12" t="s">
        <v>33</v>
      </c>
      <c r="AX328" s="12" t="s">
        <v>72</v>
      </c>
      <c r="AY328" s="237" t="s">
        <v>137</v>
      </c>
    </row>
    <row r="329" s="12" customFormat="1">
      <c r="B329" s="227"/>
      <c r="C329" s="228"/>
      <c r="D329" s="218" t="s">
        <v>150</v>
      </c>
      <c r="E329" s="229" t="s">
        <v>19</v>
      </c>
      <c r="F329" s="230" t="s">
        <v>452</v>
      </c>
      <c r="G329" s="228"/>
      <c r="H329" s="231">
        <v>1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150</v>
      </c>
      <c r="AU329" s="237" t="s">
        <v>82</v>
      </c>
      <c r="AV329" s="12" t="s">
        <v>82</v>
      </c>
      <c r="AW329" s="12" t="s">
        <v>33</v>
      </c>
      <c r="AX329" s="12" t="s">
        <v>72</v>
      </c>
      <c r="AY329" s="237" t="s">
        <v>137</v>
      </c>
    </row>
    <row r="330" s="13" customFormat="1">
      <c r="B330" s="238"/>
      <c r="C330" s="239"/>
      <c r="D330" s="218" t="s">
        <v>150</v>
      </c>
      <c r="E330" s="240" t="s">
        <v>19</v>
      </c>
      <c r="F330" s="241" t="s">
        <v>160</v>
      </c>
      <c r="G330" s="239"/>
      <c r="H330" s="242">
        <v>11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150</v>
      </c>
      <c r="AU330" s="248" t="s">
        <v>82</v>
      </c>
      <c r="AV330" s="13" t="s">
        <v>147</v>
      </c>
      <c r="AW330" s="13" t="s">
        <v>33</v>
      </c>
      <c r="AX330" s="13" t="s">
        <v>80</v>
      </c>
      <c r="AY330" s="248" t="s">
        <v>137</v>
      </c>
    </row>
    <row r="331" s="1" customFormat="1" ht="22.5" customHeight="1">
      <c r="B331" s="38"/>
      <c r="C331" s="204" t="s">
        <v>453</v>
      </c>
      <c r="D331" s="204" t="s">
        <v>142</v>
      </c>
      <c r="E331" s="205" t="s">
        <v>454</v>
      </c>
      <c r="F331" s="206" t="s">
        <v>455</v>
      </c>
      <c r="G331" s="207" t="s">
        <v>340</v>
      </c>
      <c r="H331" s="208">
        <v>19</v>
      </c>
      <c r="I331" s="209"/>
      <c r="J331" s="210">
        <f>ROUND(I331*H331,2)</f>
        <v>0</v>
      </c>
      <c r="K331" s="206" t="s">
        <v>146</v>
      </c>
      <c r="L331" s="43"/>
      <c r="M331" s="211" t="s">
        <v>19</v>
      </c>
      <c r="N331" s="212" t="s">
        <v>43</v>
      </c>
      <c r="O331" s="79"/>
      <c r="P331" s="213">
        <f>O331*H331</f>
        <v>0</v>
      </c>
      <c r="Q331" s="213">
        <v>0</v>
      </c>
      <c r="R331" s="213">
        <f>Q331*H331</f>
        <v>0</v>
      </c>
      <c r="S331" s="213">
        <v>0.024</v>
      </c>
      <c r="T331" s="214">
        <f>S331*H331</f>
        <v>0.45600000000000002</v>
      </c>
      <c r="AR331" s="17" t="s">
        <v>287</v>
      </c>
      <c r="AT331" s="17" t="s">
        <v>142</v>
      </c>
      <c r="AU331" s="17" t="s">
        <v>82</v>
      </c>
      <c r="AY331" s="17" t="s">
        <v>137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7" t="s">
        <v>80</v>
      </c>
      <c r="BK331" s="215">
        <f>ROUND(I331*H331,2)</f>
        <v>0</v>
      </c>
      <c r="BL331" s="17" t="s">
        <v>287</v>
      </c>
      <c r="BM331" s="17" t="s">
        <v>456</v>
      </c>
    </row>
    <row r="332" s="11" customFormat="1">
      <c r="B332" s="216"/>
      <c r="C332" s="217"/>
      <c r="D332" s="218" t="s">
        <v>150</v>
      </c>
      <c r="E332" s="219" t="s">
        <v>19</v>
      </c>
      <c r="F332" s="220" t="s">
        <v>151</v>
      </c>
      <c r="G332" s="217"/>
      <c r="H332" s="219" t="s">
        <v>19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150</v>
      </c>
      <c r="AU332" s="226" t="s">
        <v>82</v>
      </c>
      <c r="AV332" s="11" t="s">
        <v>80</v>
      </c>
      <c r="AW332" s="11" t="s">
        <v>33</v>
      </c>
      <c r="AX332" s="11" t="s">
        <v>72</v>
      </c>
      <c r="AY332" s="226" t="s">
        <v>137</v>
      </c>
    </row>
    <row r="333" s="11" customFormat="1">
      <c r="B333" s="216"/>
      <c r="C333" s="217"/>
      <c r="D333" s="218" t="s">
        <v>150</v>
      </c>
      <c r="E333" s="219" t="s">
        <v>19</v>
      </c>
      <c r="F333" s="220" t="s">
        <v>152</v>
      </c>
      <c r="G333" s="217"/>
      <c r="H333" s="219" t="s">
        <v>19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150</v>
      </c>
      <c r="AU333" s="226" t="s">
        <v>82</v>
      </c>
      <c r="AV333" s="11" t="s">
        <v>80</v>
      </c>
      <c r="AW333" s="11" t="s">
        <v>33</v>
      </c>
      <c r="AX333" s="11" t="s">
        <v>72</v>
      </c>
      <c r="AY333" s="226" t="s">
        <v>137</v>
      </c>
    </row>
    <row r="334" s="12" customFormat="1">
      <c r="B334" s="227"/>
      <c r="C334" s="228"/>
      <c r="D334" s="218" t="s">
        <v>150</v>
      </c>
      <c r="E334" s="229" t="s">
        <v>19</v>
      </c>
      <c r="F334" s="230" t="s">
        <v>457</v>
      </c>
      <c r="G334" s="228"/>
      <c r="H334" s="231">
        <v>16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150</v>
      </c>
      <c r="AU334" s="237" t="s">
        <v>82</v>
      </c>
      <c r="AV334" s="12" t="s">
        <v>82</v>
      </c>
      <c r="AW334" s="12" t="s">
        <v>33</v>
      </c>
      <c r="AX334" s="12" t="s">
        <v>72</v>
      </c>
      <c r="AY334" s="237" t="s">
        <v>137</v>
      </c>
    </row>
    <row r="335" s="12" customFormat="1">
      <c r="B335" s="227"/>
      <c r="C335" s="228"/>
      <c r="D335" s="218" t="s">
        <v>150</v>
      </c>
      <c r="E335" s="229" t="s">
        <v>19</v>
      </c>
      <c r="F335" s="230" t="s">
        <v>458</v>
      </c>
      <c r="G335" s="228"/>
      <c r="H335" s="231">
        <v>2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150</v>
      </c>
      <c r="AU335" s="237" t="s">
        <v>82</v>
      </c>
      <c r="AV335" s="12" t="s">
        <v>82</v>
      </c>
      <c r="AW335" s="12" t="s">
        <v>33</v>
      </c>
      <c r="AX335" s="12" t="s">
        <v>72</v>
      </c>
      <c r="AY335" s="237" t="s">
        <v>137</v>
      </c>
    </row>
    <row r="336" s="12" customFormat="1">
      <c r="B336" s="227"/>
      <c r="C336" s="228"/>
      <c r="D336" s="218" t="s">
        <v>150</v>
      </c>
      <c r="E336" s="229" t="s">
        <v>19</v>
      </c>
      <c r="F336" s="230" t="s">
        <v>459</v>
      </c>
      <c r="G336" s="228"/>
      <c r="H336" s="231">
        <v>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150</v>
      </c>
      <c r="AU336" s="237" t="s">
        <v>82</v>
      </c>
      <c r="AV336" s="12" t="s">
        <v>82</v>
      </c>
      <c r="AW336" s="12" t="s">
        <v>33</v>
      </c>
      <c r="AX336" s="12" t="s">
        <v>72</v>
      </c>
      <c r="AY336" s="237" t="s">
        <v>137</v>
      </c>
    </row>
    <row r="337" s="13" customFormat="1">
      <c r="B337" s="238"/>
      <c r="C337" s="239"/>
      <c r="D337" s="218" t="s">
        <v>150</v>
      </c>
      <c r="E337" s="240" t="s">
        <v>19</v>
      </c>
      <c r="F337" s="241" t="s">
        <v>160</v>
      </c>
      <c r="G337" s="239"/>
      <c r="H337" s="242">
        <v>19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150</v>
      </c>
      <c r="AU337" s="248" t="s">
        <v>82</v>
      </c>
      <c r="AV337" s="13" t="s">
        <v>147</v>
      </c>
      <c r="AW337" s="13" t="s">
        <v>33</v>
      </c>
      <c r="AX337" s="13" t="s">
        <v>80</v>
      </c>
      <c r="AY337" s="248" t="s">
        <v>137</v>
      </c>
    </row>
    <row r="338" s="1" customFormat="1" ht="16.5" customHeight="1">
      <c r="B338" s="38"/>
      <c r="C338" s="204" t="s">
        <v>460</v>
      </c>
      <c r="D338" s="204" t="s">
        <v>142</v>
      </c>
      <c r="E338" s="205" t="s">
        <v>461</v>
      </c>
      <c r="F338" s="206" t="s">
        <v>462</v>
      </c>
      <c r="G338" s="207" t="s">
        <v>340</v>
      </c>
      <c r="H338" s="208">
        <v>2</v>
      </c>
      <c r="I338" s="209"/>
      <c r="J338" s="210">
        <f>ROUND(I338*H338,2)</f>
        <v>0</v>
      </c>
      <c r="K338" s="206" t="s">
        <v>146</v>
      </c>
      <c r="L338" s="43"/>
      <c r="M338" s="211" t="s">
        <v>19</v>
      </c>
      <c r="N338" s="212" t="s">
        <v>43</v>
      </c>
      <c r="O338" s="79"/>
      <c r="P338" s="213">
        <f>O338*H338</f>
        <v>0</v>
      </c>
      <c r="Q338" s="213">
        <v>0</v>
      </c>
      <c r="R338" s="213">
        <f>Q338*H338</f>
        <v>0</v>
      </c>
      <c r="S338" s="213">
        <v>0.17399999999999999</v>
      </c>
      <c r="T338" s="214">
        <f>S338*H338</f>
        <v>0.34799999999999998</v>
      </c>
      <c r="AR338" s="17" t="s">
        <v>287</v>
      </c>
      <c r="AT338" s="17" t="s">
        <v>142</v>
      </c>
      <c r="AU338" s="17" t="s">
        <v>82</v>
      </c>
      <c r="AY338" s="17" t="s">
        <v>137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7" t="s">
        <v>80</v>
      </c>
      <c r="BK338" s="215">
        <f>ROUND(I338*H338,2)</f>
        <v>0</v>
      </c>
      <c r="BL338" s="17" t="s">
        <v>287</v>
      </c>
      <c r="BM338" s="17" t="s">
        <v>463</v>
      </c>
    </row>
    <row r="339" s="11" customFormat="1">
      <c r="B339" s="216"/>
      <c r="C339" s="217"/>
      <c r="D339" s="218" t="s">
        <v>150</v>
      </c>
      <c r="E339" s="219" t="s">
        <v>19</v>
      </c>
      <c r="F339" s="220" t="s">
        <v>151</v>
      </c>
      <c r="G339" s="217"/>
      <c r="H339" s="219" t="s">
        <v>19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150</v>
      </c>
      <c r="AU339" s="226" t="s">
        <v>82</v>
      </c>
      <c r="AV339" s="11" t="s">
        <v>80</v>
      </c>
      <c r="AW339" s="11" t="s">
        <v>33</v>
      </c>
      <c r="AX339" s="11" t="s">
        <v>72</v>
      </c>
      <c r="AY339" s="226" t="s">
        <v>137</v>
      </c>
    </row>
    <row r="340" s="11" customFormat="1">
      <c r="B340" s="216"/>
      <c r="C340" s="217"/>
      <c r="D340" s="218" t="s">
        <v>150</v>
      </c>
      <c r="E340" s="219" t="s">
        <v>19</v>
      </c>
      <c r="F340" s="220" t="s">
        <v>152</v>
      </c>
      <c r="G340" s="217"/>
      <c r="H340" s="219" t="s">
        <v>19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150</v>
      </c>
      <c r="AU340" s="226" t="s">
        <v>82</v>
      </c>
      <c r="AV340" s="11" t="s">
        <v>80</v>
      </c>
      <c r="AW340" s="11" t="s">
        <v>33</v>
      </c>
      <c r="AX340" s="11" t="s">
        <v>72</v>
      </c>
      <c r="AY340" s="226" t="s">
        <v>137</v>
      </c>
    </row>
    <row r="341" s="12" customFormat="1">
      <c r="B341" s="227"/>
      <c r="C341" s="228"/>
      <c r="D341" s="218" t="s">
        <v>150</v>
      </c>
      <c r="E341" s="229" t="s">
        <v>19</v>
      </c>
      <c r="F341" s="230" t="s">
        <v>346</v>
      </c>
      <c r="G341" s="228"/>
      <c r="H341" s="231">
        <v>1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150</v>
      </c>
      <c r="AU341" s="237" t="s">
        <v>82</v>
      </c>
      <c r="AV341" s="12" t="s">
        <v>82</v>
      </c>
      <c r="AW341" s="12" t="s">
        <v>33</v>
      </c>
      <c r="AX341" s="12" t="s">
        <v>72</v>
      </c>
      <c r="AY341" s="237" t="s">
        <v>137</v>
      </c>
    </row>
    <row r="342" s="12" customFormat="1">
      <c r="B342" s="227"/>
      <c r="C342" s="228"/>
      <c r="D342" s="218" t="s">
        <v>150</v>
      </c>
      <c r="E342" s="229" t="s">
        <v>19</v>
      </c>
      <c r="F342" s="230" t="s">
        <v>335</v>
      </c>
      <c r="G342" s="228"/>
      <c r="H342" s="231">
        <v>1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150</v>
      </c>
      <c r="AU342" s="237" t="s">
        <v>82</v>
      </c>
      <c r="AV342" s="12" t="s">
        <v>82</v>
      </c>
      <c r="AW342" s="12" t="s">
        <v>33</v>
      </c>
      <c r="AX342" s="12" t="s">
        <v>72</v>
      </c>
      <c r="AY342" s="237" t="s">
        <v>137</v>
      </c>
    </row>
    <row r="343" s="13" customFormat="1">
      <c r="B343" s="238"/>
      <c r="C343" s="239"/>
      <c r="D343" s="218" t="s">
        <v>150</v>
      </c>
      <c r="E343" s="240" t="s">
        <v>19</v>
      </c>
      <c r="F343" s="241" t="s">
        <v>160</v>
      </c>
      <c r="G343" s="239"/>
      <c r="H343" s="242">
        <v>2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150</v>
      </c>
      <c r="AU343" s="248" t="s">
        <v>82</v>
      </c>
      <c r="AV343" s="13" t="s">
        <v>147</v>
      </c>
      <c r="AW343" s="13" t="s">
        <v>33</v>
      </c>
      <c r="AX343" s="13" t="s">
        <v>80</v>
      </c>
      <c r="AY343" s="248" t="s">
        <v>137</v>
      </c>
    </row>
    <row r="344" s="10" customFormat="1" ht="22.8" customHeight="1">
      <c r="B344" s="188"/>
      <c r="C344" s="189"/>
      <c r="D344" s="190" t="s">
        <v>71</v>
      </c>
      <c r="E344" s="202" t="s">
        <v>464</v>
      </c>
      <c r="F344" s="202" t="s">
        <v>465</v>
      </c>
      <c r="G344" s="189"/>
      <c r="H344" s="189"/>
      <c r="I344" s="192"/>
      <c r="J344" s="203">
        <f>BK344</f>
        <v>0</v>
      </c>
      <c r="K344" s="189"/>
      <c r="L344" s="194"/>
      <c r="M344" s="195"/>
      <c r="N344" s="196"/>
      <c r="O344" s="196"/>
      <c r="P344" s="197">
        <f>SUM(P345:P370)</f>
        <v>0</v>
      </c>
      <c r="Q344" s="196"/>
      <c r="R344" s="197">
        <f>SUM(R345:R370)</f>
        <v>0</v>
      </c>
      <c r="S344" s="196"/>
      <c r="T344" s="198">
        <f>SUM(T345:T370)</f>
        <v>0.44959399999999999</v>
      </c>
      <c r="AR344" s="199" t="s">
        <v>82</v>
      </c>
      <c r="AT344" s="200" t="s">
        <v>71</v>
      </c>
      <c r="AU344" s="200" t="s">
        <v>80</v>
      </c>
      <c r="AY344" s="199" t="s">
        <v>137</v>
      </c>
      <c r="BK344" s="201">
        <f>SUM(BK345:BK370)</f>
        <v>0</v>
      </c>
    </row>
    <row r="345" s="1" customFormat="1" ht="16.5" customHeight="1">
      <c r="B345" s="38"/>
      <c r="C345" s="204" t="s">
        <v>466</v>
      </c>
      <c r="D345" s="204" t="s">
        <v>142</v>
      </c>
      <c r="E345" s="205" t="s">
        <v>467</v>
      </c>
      <c r="F345" s="206" t="s">
        <v>468</v>
      </c>
      <c r="G345" s="207" t="s">
        <v>145</v>
      </c>
      <c r="H345" s="208">
        <v>161.55199999999999</v>
      </c>
      <c r="I345" s="209"/>
      <c r="J345" s="210">
        <f>ROUND(I345*H345,2)</f>
        <v>0</v>
      </c>
      <c r="K345" s="206" t="s">
        <v>146</v>
      </c>
      <c r="L345" s="43"/>
      <c r="M345" s="211" t="s">
        <v>19</v>
      </c>
      <c r="N345" s="212" t="s">
        <v>43</v>
      </c>
      <c r="O345" s="79"/>
      <c r="P345" s="213">
        <f>O345*H345</f>
        <v>0</v>
      </c>
      <c r="Q345" s="213">
        <v>0</v>
      </c>
      <c r="R345" s="213">
        <f>Q345*H345</f>
        <v>0</v>
      </c>
      <c r="S345" s="213">
        <v>0.0025000000000000001</v>
      </c>
      <c r="T345" s="214">
        <f>S345*H345</f>
        <v>0.40388000000000002</v>
      </c>
      <c r="AR345" s="17" t="s">
        <v>287</v>
      </c>
      <c r="AT345" s="17" t="s">
        <v>142</v>
      </c>
      <c r="AU345" s="17" t="s">
        <v>82</v>
      </c>
      <c r="AY345" s="17" t="s">
        <v>137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7" t="s">
        <v>80</v>
      </c>
      <c r="BK345" s="215">
        <f>ROUND(I345*H345,2)</f>
        <v>0</v>
      </c>
      <c r="BL345" s="17" t="s">
        <v>287</v>
      </c>
      <c r="BM345" s="17" t="s">
        <v>469</v>
      </c>
    </row>
    <row r="346" s="11" customFormat="1">
      <c r="B346" s="216"/>
      <c r="C346" s="217"/>
      <c r="D346" s="218" t="s">
        <v>150</v>
      </c>
      <c r="E346" s="219" t="s">
        <v>19</v>
      </c>
      <c r="F346" s="220" t="s">
        <v>151</v>
      </c>
      <c r="G346" s="217"/>
      <c r="H346" s="219" t="s">
        <v>19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150</v>
      </c>
      <c r="AU346" s="226" t="s">
        <v>82</v>
      </c>
      <c r="AV346" s="11" t="s">
        <v>80</v>
      </c>
      <c r="AW346" s="11" t="s">
        <v>33</v>
      </c>
      <c r="AX346" s="11" t="s">
        <v>72</v>
      </c>
      <c r="AY346" s="226" t="s">
        <v>137</v>
      </c>
    </row>
    <row r="347" s="11" customFormat="1">
      <c r="B347" s="216"/>
      <c r="C347" s="217"/>
      <c r="D347" s="218" t="s">
        <v>150</v>
      </c>
      <c r="E347" s="219" t="s">
        <v>19</v>
      </c>
      <c r="F347" s="220" t="s">
        <v>152</v>
      </c>
      <c r="G347" s="217"/>
      <c r="H347" s="219" t="s">
        <v>19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150</v>
      </c>
      <c r="AU347" s="226" t="s">
        <v>82</v>
      </c>
      <c r="AV347" s="11" t="s">
        <v>80</v>
      </c>
      <c r="AW347" s="11" t="s">
        <v>33</v>
      </c>
      <c r="AX347" s="11" t="s">
        <v>72</v>
      </c>
      <c r="AY347" s="226" t="s">
        <v>137</v>
      </c>
    </row>
    <row r="348" s="12" customFormat="1">
      <c r="B348" s="227"/>
      <c r="C348" s="228"/>
      <c r="D348" s="218" t="s">
        <v>150</v>
      </c>
      <c r="E348" s="229" t="s">
        <v>19</v>
      </c>
      <c r="F348" s="230" t="s">
        <v>470</v>
      </c>
      <c r="G348" s="228"/>
      <c r="H348" s="231">
        <v>18.710999999999999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150</v>
      </c>
      <c r="AU348" s="237" t="s">
        <v>82</v>
      </c>
      <c r="AV348" s="12" t="s">
        <v>82</v>
      </c>
      <c r="AW348" s="12" t="s">
        <v>33</v>
      </c>
      <c r="AX348" s="12" t="s">
        <v>72</v>
      </c>
      <c r="AY348" s="237" t="s">
        <v>137</v>
      </c>
    </row>
    <row r="349" s="12" customFormat="1">
      <c r="B349" s="227"/>
      <c r="C349" s="228"/>
      <c r="D349" s="218" t="s">
        <v>150</v>
      </c>
      <c r="E349" s="229" t="s">
        <v>19</v>
      </c>
      <c r="F349" s="230" t="s">
        <v>471</v>
      </c>
      <c r="G349" s="228"/>
      <c r="H349" s="231">
        <v>18.585000000000001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150</v>
      </c>
      <c r="AU349" s="237" t="s">
        <v>82</v>
      </c>
      <c r="AV349" s="12" t="s">
        <v>82</v>
      </c>
      <c r="AW349" s="12" t="s">
        <v>33</v>
      </c>
      <c r="AX349" s="12" t="s">
        <v>72</v>
      </c>
      <c r="AY349" s="237" t="s">
        <v>137</v>
      </c>
    </row>
    <row r="350" s="12" customFormat="1">
      <c r="B350" s="227"/>
      <c r="C350" s="228"/>
      <c r="D350" s="218" t="s">
        <v>150</v>
      </c>
      <c r="E350" s="229" t="s">
        <v>19</v>
      </c>
      <c r="F350" s="230" t="s">
        <v>472</v>
      </c>
      <c r="G350" s="228"/>
      <c r="H350" s="231">
        <v>18.710999999999999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150</v>
      </c>
      <c r="AU350" s="237" t="s">
        <v>82</v>
      </c>
      <c r="AV350" s="12" t="s">
        <v>82</v>
      </c>
      <c r="AW350" s="12" t="s">
        <v>33</v>
      </c>
      <c r="AX350" s="12" t="s">
        <v>72</v>
      </c>
      <c r="AY350" s="237" t="s">
        <v>137</v>
      </c>
    </row>
    <row r="351" s="12" customFormat="1">
      <c r="B351" s="227"/>
      <c r="C351" s="228"/>
      <c r="D351" s="218" t="s">
        <v>150</v>
      </c>
      <c r="E351" s="229" t="s">
        <v>19</v>
      </c>
      <c r="F351" s="230" t="s">
        <v>473</v>
      </c>
      <c r="G351" s="228"/>
      <c r="H351" s="231">
        <v>21.228000000000002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150</v>
      </c>
      <c r="AU351" s="237" t="s">
        <v>82</v>
      </c>
      <c r="AV351" s="12" t="s">
        <v>82</v>
      </c>
      <c r="AW351" s="12" t="s">
        <v>33</v>
      </c>
      <c r="AX351" s="12" t="s">
        <v>72</v>
      </c>
      <c r="AY351" s="237" t="s">
        <v>137</v>
      </c>
    </row>
    <row r="352" s="12" customFormat="1">
      <c r="B352" s="227"/>
      <c r="C352" s="228"/>
      <c r="D352" s="218" t="s">
        <v>150</v>
      </c>
      <c r="E352" s="229" t="s">
        <v>19</v>
      </c>
      <c r="F352" s="230" t="s">
        <v>474</v>
      </c>
      <c r="G352" s="228"/>
      <c r="H352" s="231">
        <v>18.605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150</v>
      </c>
      <c r="AU352" s="237" t="s">
        <v>82</v>
      </c>
      <c r="AV352" s="12" t="s">
        <v>82</v>
      </c>
      <c r="AW352" s="12" t="s">
        <v>33</v>
      </c>
      <c r="AX352" s="12" t="s">
        <v>72</v>
      </c>
      <c r="AY352" s="237" t="s">
        <v>137</v>
      </c>
    </row>
    <row r="353" s="12" customFormat="1">
      <c r="B353" s="227"/>
      <c r="C353" s="228"/>
      <c r="D353" s="218" t="s">
        <v>150</v>
      </c>
      <c r="E353" s="229" t="s">
        <v>19</v>
      </c>
      <c r="F353" s="230" t="s">
        <v>475</v>
      </c>
      <c r="G353" s="228"/>
      <c r="H353" s="231">
        <v>18.361000000000001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150</v>
      </c>
      <c r="AU353" s="237" t="s">
        <v>82</v>
      </c>
      <c r="AV353" s="12" t="s">
        <v>82</v>
      </c>
      <c r="AW353" s="12" t="s">
        <v>33</v>
      </c>
      <c r="AX353" s="12" t="s">
        <v>72</v>
      </c>
      <c r="AY353" s="237" t="s">
        <v>137</v>
      </c>
    </row>
    <row r="354" s="12" customFormat="1">
      <c r="B354" s="227"/>
      <c r="C354" s="228"/>
      <c r="D354" s="218" t="s">
        <v>150</v>
      </c>
      <c r="E354" s="229" t="s">
        <v>19</v>
      </c>
      <c r="F354" s="230" t="s">
        <v>476</v>
      </c>
      <c r="G354" s="228"/>
      <c r="H354" s="231">
        <v>19.093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150</v>
      </c>
      <c r="AU354" s="237" t="s">
        <v>82</v>
      </c>
      <c r="AV354" s="12" t="s">
        <v>82</v>
      </c>
      <c r="AW354" s="12" t="s">
        <v>33</v>
      </c>
      <c r="AX354" s="12" t="s">
        <v>72</v>
      </c>
      <c r="AY354" s="237" t="s">
        <v>137</v>
      </c>
    </row>
    <row r="355" s="12" customFormat="1">
      <c r="B355" s="227"/>
      <c r="C355" s="228"/>
      <c r="D355" s="218" t="s">
        <v>150</v>
      </c>
      <c r="E355" s="229" t="s">
        <v>19</v>
      </c>
      <c r="F355" s="230" t="s">
        <v>477</v>
      </c>
      <c r="G355" s="228"/>
      <c r="H355" s="231">
        <v>18.178000000000001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150</v>
      </c>
      <c r="AU355" s="237" t="s">
        <v>82</v>
      </c>
      <c r="AV355" s="12" t="s">
        <v>82</v>
      </c>
      <c r="AW355" s="12" t="s">
        <v>33</v>
      </c>
      <c r="AX355" s="12" t="s">
        <v>72</v>
      </c>
      <c r="AY355" s="237" t="s">
        <v>137</v>
      </c>
    </row>
    <row r="356" s="12" customFormat="1">
      <c r="B356" s="227"/>
      <c r="C356" s="228"/>
      <c r="D356" s="218" t="s">
        <v>150</v>
      </c>
      <c r="E356" s="229" t="s">
        <v>19</v>
      </c>
      <c r="F356" s="230" t="s">
        <v>478</v>
      </c>
      <c r="G356" s="228"/>
      <c r="H356" s="231">
        <v>10.08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150</v>
      </c>
      <c r="AU356" s="237" t="s">
        <v>82</v>
      </c>
      <c r="AV356" s="12" t="s">
        <v>82</v>
      </c>
      <c r="AW356" s="12" t="s">
        <v>33</v>
      </c>
      <c r="AX356" s="12" t="s">
        <v>72</v>
      </c>
      <c r="AY356" s="237" t="s">
        <v>137</v>
      </c>
    </row>
    <row r="357" s="13" customFormat="1">
      <c r="B357" s="238"/>
      <c r="C357" s="239"/>
      <c r="D357" s="218" t="s">
        <v>150</v>
      </c>
      <c r="E357" s="240" t="s">
        <v>19</v>
      </c>
      <c r="F357" s="241" t="s">
        <v>160</v>
      </c>
      <c r="G357" s="239"/>
      <c r="H357" s="242">
        <v>161.55200000000002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AT357" s="248" t="s">
        <v>150</v>
      </c>
      <c r="AU357" s="248" t="s">
        <v>82</v>
      </c>
      <c r="AV357" s="13" t="s">
        <v>147</v>
      </c>
      <c r="AW357" s="13" t="s">
        <v>33</v>
      </c>
      <c r="AX357" s="13" t="s">
        <v>80</v>
      </c>
      <c r="AY357" s="248" t="s">
        <v>137</v>
      </c>
    </row>
    <row r="358" s="1" customFormat="1" ht="16.5" customHeight="1">
      <c r="B358" s="38"/>
      <c r="C358" s="204" t="s">
        <v>479</v>
      </c>
      <c r="D358" s="204" t="s">
        <v>142</v>
      </c>
      <c r="E358" s="205" t="s">
        <v>480</v>
      </c>
      <c r="F358" s="206" t="s">
        <v>481</v>
      </c>
      <c r="G358" s="207" t="s">
        <v>231</v>
      </c>
      <c r="H358" s="208">
        <v>152.38</v>
      </c>
      <c r="I358" s="209"/>
      <c r="J358" s="210">
        <f>ROUND(I358*H358,2)</f>
        <v>0</v>
      </c>
      <c r="K358" s="206" t="s">
        <v>146</v>
      </c>
      <c r="L358" s="43"/>
      <c r="M358" s="211" t="s">
        <v>19</v>
      </c>
      <c r="N358" s="212" t="s">
        <v>43</v>
      </c>
      <c r="O358" s="79"/>
      <c r="P358" s="213">
        <f>O358*H358</f>
        <v>0</v>
      </c>
      <c r="Q358" s="213">
        <v>0</v>
      </c>
      <c r="R358" s="213">
        <f>Q358*H358</f>
        <v>0</v>
      </c>
      <c r="S358" s="213">
        <v>0.00029999999999999997</v>
      </c>
      <c r="T358" s="214">
        <f>S358*H358</f>
        <v>0.045713999999999998</v>
      </c>
      <c r="AR358" s="17" t="s">
        <v>287</v>
      </c>
      <c r="AT358" s="17" t="s">
        <v>142</v>
      </c>
      <c r="AU358" s="17" t="s">
        <v>82</v>
      </c>
      <c r="AY358" s="17" t="s">
        <v>137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80</v>
      </c>
      <c r="BK358" s="215">
        <f>ROUND(I358*H358,2)</f>
        <v>0</v>
      </c>
      <c r="BL358" s="17" t="s">
        <v>287</v>
      </c>
      <c r="BM358" s="17" t="s">
        <v>482</v>
      </c>
    </row>
    <row r="359" s="11" customFormat="1">
      <c r="B359" s="216"/>
      <c r="C359" s="217"/>
      <c r="D359" s="218" t="s">
        <v>150</v>
      </c>
      <c r="E359" s="219" t="s">
        <v>19</v>
      </c>
      <c r="F359" s="220" t="s">
        <v>151</v>
      </c>
      <c r="G359" s="217"/>
      <c r="H359" s="219" t="s">
        <v>19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150</v>
      </c>
      <c r="AU359" s="226" t="s">
        <v>82</v>
      </c>
      <c r="AV359" s="11" t="s">
        <v>80</v>
      </c>
      <c r="AW359" s="11" t="s">
        <v>33</v>
      </c>
      <c r="AX359" s="11" t="s">
        <v>72</v>
      </c>
      <c r="AY359" s="226" t="s">
        <v>137</v>
      </c>
    </row>
    <row r="360" s="11" customFormat="1">
      <c r="B360" s="216"/>
      <c r="C360" s="217"/>
      <c r="D360" s="218" t="s">
        <v>150</v>
      </c>
      <c r="E360" s="219" t="s">
        <v>19</v>
      </c>
      <c r="F360" s="220" t="s">
        <v>152</v>
      </c>
      <c r="G360" s="217"/>
      <c r="H360" s="219" t="s">
        <v>19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150</v>
      </c>
      <c r="AU360" s="226" t="s">
        <v>82</v>
      </c>
      <c r="AV360" s="11" t="s">
        <v>80</v>
      </c>
      <c r="AW360" s="11" t="s">
        <v>33</v>
      </c>
      <c r="AX360" s="11" t="s">
        <v>72</v>
      </c>
      <c r="AY360" s="226" t="s">
        <v>137</v>
      </c>
    </row>
    <row r="361" s="12" customFormat="1">
      <c r="B361" s="227"/>
      <c r="C361" s="228"/>
      <c r="D361" s="218" t="s">
        <v>150</v>
      </c>
      <c r="E361" s="229" t="s">
        <v>19</v>
      </c>
      <c r="F361" s="230" t="s">
        <v>483</v>
      </c>
      <c r="G361" s="228"/>
      <c r="H361" s="231">
        <v>17.640000000000001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150</v>
      </c>
      <c r="AU361" s="237" t="s">
        <v>82</v>
      </c>
      <c r="AV361" s="12" t="s">
        <v>82</v>
      </c>
      <c r="AW361" s="12" t="s">
        <v>33</v>
      </c>
      <c r="AX361" s="12" t="s">
        <v>72</v>
      </c>
      <c r="AY361" s="237" t="s">
        <v>137</v>
      </c>
    </row>
    <row r="362" s="12" customFormat="1">
      <c r="B362" s="227"/>
      <c r="C362" s="228"/>
      <c r="D362" s="218" t="s">
        <v>150</v>
      </c>
      <c r="E362" s="229" t="s">
        <v>19</v>
      </c>
      <c r="F362" s="230" t="s">
        <v>484</v>
      </c>
      <c r="G362" s="228"/>
      <c r="H362" s="231">
        <v>17.600000000000001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150</v>
      </c>
      <c r="AU362" s="237" t="s">
        <v>82</v>
      </c>
      <c r="AV362" s="12" t="s">
        <v>82</v>
      </c>
      <c r="AW362" s="12" t="s">
        <v>33</v>
      </c>
      <c r="AX362" s="12" t="s">
        <v>72</v>
      </c>
      <c r="AY362" s="237" t="s">
        <v>137</v>
      </c>
    </row>
    <row r="363" s="12" customFormat="1">
      <c r="B363" s="227"/>
      <c r="C363" s="228"/>
      <c r="D363" s="218" t="s">
        <v>150</v>
      </c>
      <c r="E363" s="229" t="s">
        <v>19</v>
      </c>
      <c r="F363" s="230" t="s">
        <v>485</v>
      </c>
      <c r="G363" s="228"/>
      <c r="H363" s="231">
        <v>17.640000000000001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150</v>
      </c>
      <c r="AU363" s="237" t="s">
        <v>82</v>
      </c>
      <c r="AV363" s="12" t="s">
        <v>82</v>
      </c>
      <c r="AW363" s="12" t="s">
        <v>33</v>
      </c>
      <c r="AX363" s="12" t="s">
        <v>72</v>
      </c>
      <c r="AY363" s="237" t="s">
        <v>137</v>
      </c>
    </row>
    <row r="364" s="12" customFormat="1">
      <c r="B364" s="227"/>
      <c r="C364" s="228"/>
      <c r="D364" s="218" t="s">
        <v>150</v>
      </c>
      <c r="E364" s="229" t="s">
        <v>19</v>
      </c>
      <c r="F364" s="230" t="s">
        <v>486</v>
      </c>
      <c r="G364" s="228"/>
      <c r="H364" s="231">
        <v>18.260000000000002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150</v>
      </c>
      <c r="AU364" s="237" t="s">
        <v>82</v>
      </c>
      <c r="AV364" s="12" t="s">
        <v>82</v>
      </c>
      <c r="AW364" s="12" t="s">
        <v>33</v>
      </c>
      <c r="AX364" s="12" t="s">
        <v>72</v>
      </c>
      <c r="AY364" s="237" t="s">
        <v>137</v>
      </c>
    </row>
    <row r="365" s="12" customFormat="1">
      <c r="B365" s="227"/>
      <c r="C365" s="228"/>
      <c r="D365" s="218" t="s">
        <v>150</v>
      </c>
      <c r="E365" s="229" t="s">
        <v>19</v>
      </c>
      <c r="F365" s="230" t="s">
        <v>487</v>
      </c>
      <c r="G365" s="228"/>
      <c r="H365" s="231">
        <v>17.399999999999999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150</v>
      </c>
      <c r="AU365" s="237" t="s">
        <v>82</v>
      </c>
      <c r="AV365" s="12" t="s">
        <v>82</v>
      </c>
      <c r="AW365" s="12" t="s">
        <v>33</v>
      </c>
      <c r="AX365" s="12" t="s">
        <v>72</v>
      </c>
      <c r="AY365" s="237" t="s">
        <v>137</v>
      </c>
    </row>
    <row r="366" s="12" customFormat="1">
      <c r="B366" s="227"/>
      <c r="C366" s="228"/>
      <c r="D366" s="218" t="s">
        <v>150</v>
      </c>
      <c r="E366" s="229" t="s">
        <v>19</v>
      </c>
      <c r="F366" s="230" t="s">
        <v>488</v>
      </c>
      <c r="G366" s="228"/>
      <c r="H366" s="231">
        <v>17.32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AT366" s="237" t="s">
        <v>150</v>
      </c>
      <c r="AU366" s="237" t="s">
        <v>82</v>
      </c>
      <c r="AV366" s="12" t="s">
        <v>82</v>
      </c>
      <c r="AW366" s="12" t="s">
        <v>33</v>
      </c>
      <c r="AX366" s="12" t="s">
        <v>72</v>
      </c>
      <c r="AY366" s="237" t="s">
        <v>137</v>
      </c>
    </row>
    <row r="367" s="12" customFormat="1">
      <c r="B367" s="227"/>
      <c r="C367" s="228"/>
      <c r="D367" s="218" t="s">
        <v>150</v>
      </c>
      <c r="E367" s="229" t="s">
        <v>19</v>
      </c>
      <c r="F367" s="230" t="s">
        <v>489</v>
      </c>
      <c r="G367" s="228"/>
      <c r="H367" s="231">
        <v>17.559999999999999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150</v>
      </c>
      <c r="AU367" s="237" t="s">
        <v>82</v>
      </c>
      <c r="AV367" s="12" t="s">
        <v>82</v>
      </c>
      <c r="AW367" s="12" t="s">
        <v>33</v>
      </c>
      <c r="AX367" s="12" t="s">
        <v>72</v>
      </c>
      <c r="AY367" s="237" t="s">
        <v>137</v>
      </c>
    </row>
    <row r="368" s="12" customFormat="1">
      <c r="B368" s="227"/>
      <c r="C368" s="228"/>
      <c r="D368" s="218" t="s">
        <v>150</v>
      </c>
      <c r="E368" s="229" t="s">
        <v>19</v>
      </c>
      <c r="F368" s="230" t="s">
        <v>490</v>
      </c>
      <c r="G368" s="228"/>
      <c r="H368" s="231">
        <v>17.260000000000002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150</v>
      </c>
      <c r="AU368" s="237" t="s">
        <v>82</v>
      </c>
      <c r="AV368" s="12" t="s">
        <v>82</v>
      </c>
      <c r="AW368" s="12" t="s">
        <v>33</v>
      </c>
      <c r="AX368" s="12" t="s">
        <v>72</v>
      </c>
      <c r="AY368" s="237" t="s">
        <v>137</v>
      </c>
    </row>
    <row r="369" s="12" customFormat="1">
      <c r="B369" s="227"/>
      <c r="C369" s="228"/>
      <c r="D369" s="218" t="s">
        <v>150</v>
      </c>
      <c r="E369" s="229" t="s">
        <v>19</v>
      </c>
      <c r="F369" s="230" t="s">
        <v>491</v>
      </c>
      <c r="G369" s="228"/>
      <c r="H369" s="231">
        <v>11.699999999999999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150</v>
      </c>
      <c r="AU369" s="237" t="s">
        <v>82</v>
      </c>
      <c r="AV369" s="12" t="s">
        <v>82</v>
      </c>
      <c r="AW369" s="12" t="s">
        <v>33</v>
      </c>
      <c r="AX369" s="12" t="s">
        <v>72</v>
      </c>
      <c r="AY369" s="237" t="s">
        <v>137</v>
      </c>
    </row>
    <row r="370" s="13" customFormat="1">
      <c r="B370" s="238"/>
      <c r="C370" s="239"/>
      <c r="D370" s="218" t="s">
        <v>150</v>
      </c>
      <c r="E370" s="240" t="s">
        <v>19</v>
      </c>
      <c r="F370" s="241" t="s">
        <v>160</v>
      </c>
      <c r="G370" s="239"/>
      <c r="H370" s="242">
        <v>152.37999999999997</v>
      </c>
      <c r="I370" s="243"/>
      <c r="J370" s="239"/>
      <c r="K370" s="239"/>
      <c r="L370" s="244"/>
      <c r="M370" s="249"/>
      <c r="N370" s="250"/>
      <c r="O370" s="250"/>
      <c r="P370" s="250"/>
      <c r="Q370" s="250"/>
      <c r="R370" s="250"/>
      <c r="S370" s="250"/>
      <c r="T370" s="251"/>
      <c r="AT370" s="248" t="s">
        <v>150</v>
      </c>
      <c r="AU370" s="248" t="s">
        <v>82</v>
      </c>
      <c r="AV370" s="13" t="s">
        <v>147</v>
      </c>
      <c r="AW370" s="13" t="s">
        <v>33</v>
      </c>
      <c r="AX370" s="13" t="s">
        <v>80</v>
      </c>
      <c r="AY370" s="248" t="s">
        <v>137</v>
      </c>
    </row>
    <row r="371" s="1" customFormat="1" ht="6.96" customHeight="1">
      <c r="B371" s="57"/>
      <c r="C371" s="58"/>
      <c r="D371" s="58"/>
      <c r="E371" s="58"/>
      <c r="F371" s="58"/>
      <c r="G371" s="58"/>
      <c r="H371" s="58"/>
      <c r="I371" s="154"/>
      <c r="J371" s="58"/>
      <c r="K371" s="58"/>
      <c r="L371" s="43"/>
    </row>
  </sheetData>
  <sheetProtection sheet="1" autoFilter="0" formatColumns="0" formatRows="0" objects="1" scenarios="1" spinCount="100000" saltValue="zQG8NYO5bmZCiRykSZkfE8LtSiegTVqG8i/GooNIw5J3qT7BvE2QiVOb66HM/6oc7PAialqds+OxmLt8Uy1yjg==" hashValue="ETXyFqUbsBRnEcDaUlJMZvMW7E6QiRex0c1PfzQG43339G1NiW3X/wpVR2q9bIxisE1/1OqQtHykOQFXs++nMA==" algorithmName="SHA-512" password="DD5F"/>
  <autoFilter ref="C94:K370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492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ROUND(J97,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ROUND((SUM(BE97:BE703)),  2)</f>
        <v>0</v>
      </c>
      <c r="I33" s="143">
        <v>0.20999999999999999</v>
      </c>
      <c r="J33" s="142">
        <f>ROUND(((SUM(BE97:BE703))*I33),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ROUND((SUM(BF97:BF703)),  2)</f>
        <v>0</v>
      </c>
      <c r="I34" s="143">
        <v>0.14999999999999999</v>
      </c>
      <c r="J34" s="142">
        <f>ROUND(((SUM(BF97:BF703))*I34),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ROUND((SUM(BG97:BG703)),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ROUND((SUM(BH97:BH703)),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ROUND((SUM(BI97:BI703)),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02 - Stavební část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J97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106</v>
      </c>
      <c r="E60" s="167"/>
      <c r="F60" s="167"/>
      <c r="G60" s="167"/>
      <c r="H60" s="167"/>
      <c r="I60" s="168"/>
      <c r="J60" s="169">
        <f>J98</f>
        <v>0</v>
      </c>
      <c r="K60" s="165"/>
      <c r="L60" s="170"/>
    </row>
    <row r="61" s="8" customFormat="1" ht="19.92" customHeight="1">
      <c r="B61" s="171"/>
      <c r="C61" s="172"/>
      <c r="D61" s="173" t="s">
        <v>493</v>
      </c>
      <c r="E61" s="174"/>
      <c r="F61" s="174"/>
      <c r="G61" s="174"/>
      <c r="H61" s="174"/>
      <c r="I61" s="175"/>
      <c r="J61" s="176">
        <f>J99</f>
        <v>0</v>
      </c>
      <c r="K61" s="172"/>
      <c r="L61" s="177"/>
    </row>
    <row r="62" s="8" customFormat="1" ht="19.92" customHeight="1">
      <c r="B62" s="171"/>
      <c r="C62" s="172"/>
      <c r="D62" s="173" t="s">
        <v>494</v>
      </c>
      <c r="E62" s="174"/>
      <c r="F62" s="174"/>
      <c r="G62" s="174"/>
      <c r="H62" s="174"/>
      <c r="I62" s="175"/>
      <c r="J62" s="176">
        <f>J115</f>
        <v>0</v>
      </c>
      <c r="K62" s="172"/>
      <c r="L62" s="177"/>
    </row>
    <row r="63" s="8" customFormat="1" ht="19.92" customHeight="1">
      <c r="B63" s="171"/>
      <c r="C63" s="172"/>
      <c r="D63" s="173" t="s">
        <v>495</v>
      </c>
      <c r="E63" s="174"/>
      <c r="F63" s="174"/>
      <c r="G63" s="174"/>
      <c r="H63" s="174"/>
      <c r="I63" s="175"/>
      <c r="J63" s="176">
        <f>J244</f>
        <v>0</v>
      </c>
      <c r="K63" s="172"/>
      <c r="L63" s="177"/>
    </row>
    <row r="64" s="8" customFormat="1" ht="14.88" customHeight="1">
      <c r="B64" s="171"/>
      <c r="C64" s="172"/>
      <c r="D64" s="173" t="s">
        <v>496</v>
      </c>
      <c r="E64" s="174"/>
      <c r="F64" s="174"/>
      <c r="G64" s="174"/>
      <c r="H64" s="174"/>
      <c r="I64" s="175"/>
      <c r="J64" s="176">
        <f>J246</f>
        <v>0</v>
      </c>
      <c r="K64" s="172"/>
      <c r="L64" s="177"/>
    </row>
    <row r="65" s="8" customFormat="1" ht="14.88" customHeight="1">
      <c r="B65" s="171"/>
      <c r="C65" s="172"/>
      <c r="D65" s="173" t="s">
        <v>497</v>
      </c>
      <c r="E65" s="174"/>
      <c r="F65" s="174"/>
      <c r="G65" s="174"/>
      <c r="H65" s="174"/>
      <c r="I65" s="175"/>
      <c r="J65" s="176">
        <f>J267</f>
        <v>0</v>
      </c>
      <c r="K65" s="172"/>
      <c r="L65" s="177"/>
    </row>
    <row r="66" s="8" customFormat="1" ht="19.92" customHeight="1">
      <c r="B66" s="171"/>
      <c r="C66" s="172"/>
      <c r="D66" s="173" t="s">
        <v>498</v>
      </c>
      <c r="E66" s="174"/>
      <c r="F66" s="174"/>
      <c r="G66" s="174"/>
      <c r="H66" s="174"/>
      <c r="I66" s="175"/>
      <c r="J66" s="176">
        <f>J269</f>
        <v>0</v>
      </c>
      <c r="K66" s="172"/>
      <c r="L66" s="177"/>
    </row>
    <row r="67" s="7" customFormat="1" ht="24.96" customHeight="1">
      <c r="B67" s="164"/>
      <c r="C67" s="165"/>
      <c r="D67" s="166" t="s">
        <v>112</v>
      </c>
      <c r="E67" s="167"/>
      <c r="F67" s="167"/>
      <c r="G67" s="167"/>
      <c r="H67" s="167"/>
      <c r="I67" s="168"/>
      <c r="J67" s="169">
        <f>J271</f>
        <v>0</v>
      </c>
      <c r="K67" s="165"/>
      <c r="L67" s="170"/>
    </row>
    <row r="68" s="8" customFormat="1" ht="19.92" customHeight="1">
      <c r="B68" s="171"/>
      <c r="C68" s="172"/>
      <c r="D68" s="173" t="s">
        <v>499</v>
      </c>
      <c r="E68" s="174"/>
      <c r="F68" s="174"/>
      <c r="G68" s="174"/>
      <c r="H68" s="174"/>
      <c r="I68" s="175"/>
      <c r="J68" s="176">
        <f>J272</f>
        <v>0</v>
      </c>
      <c r="K68" s="172"/>
      <c r="L68" s="177"/>
    </row>
    <row r="69" s="8" customFormat="1" ht="19.92" customHeight="1">
      <c r="B69" s="171"/>
      <c r="C69" s="172"/>
      <c r="D69" s="173" t="s">
        <v>119</v>
      </c>
      <c r="E69" s="174"/>
      <c r="F69" s="174"/>
      <c r="G69" s="174"/>
      <c r="H69" s="174"/>
      <c r="I69" s="175"/>
      <c r="J69" s="176">
        <f>J294</f>
        <v>0</v>
      </c>
      <c r="K69" s="172"/>
      <c r="L69" s="177"/>
    </row>
    <row r="70" s="8" customFormat="1" ht="19.92" customHeight="1">
      <c r="B70" s="171"/>
      <c r="C70" s="172"/>
      <c r="D70" s="173" t="s">
        <v>120</v>
      </c>
      <c r="E70" s="174"/>
      <c r="F70" s="174"/>
      <c r="G70" s="174"/>
      <c r="H70" s="174"/>
      <c r="I70" s="175"/>
      <c r="J70" s="176">
        <f>J388</f>
        <v>0</v>
      </c>
      <c r="K70" s="172"/>
      <c r="L70" s="177"/>
    </row>
    <row r="71" s="8" customFormat="1" ht="19.92" customHeight="1">
      <c r="B71" s="171"/>
      <c r="C71" s="172"/>
      <c r="D71" s="173" t="s">
        <v>500</v>
      </c>
      <c r="E71" s="174"/>
      <c r="F71" s="174"/>
      <c r="G71" s="174"/>
      <c r="H71" s="174"/>
      <c r="I71" s="175"/>
      <c r="J71" s="176">
        <f>J469</f>
        <v>0</v>
      </c>
      <c r="K71" s="172"/>
      <c r="L71" s="177"/>
    </row>
    <row r="72" s="8" customFormat="1" ht="19.92" customHeight="1">
      <c r="B72" s="171"/>
      <c r="C72" s="172"/>
      <c r="D72" s="173" t="s">
        <v>121</v>
      </c>
      <c r="E72" s="174"/>
      <c r="F72" s="174"/>
      <c r="G72" s="174"/>
      <c r="H72" s="174"/>
      <c r="I72" s="175"/>
      <c r="J72" s="176">
        <f>J482</f>
        <v>0</v>
      </c>
      <c r="K72" s="172"/>
      <c r="L72" s="177"/>
    </row>
    <row r="73" s="8" customFormat="1" ht="19.92" customHeight="1">
      <c r="B73" s="171"/>
      <c r="C73" s="172"/>
      <c r="D73" s="173" t="s">
        <v>501</v>
      </c>
      <c r="E73" s="174"/>
      <c r="F73" s="174"/>
      <c r="G73" s="174"/>
      <c r="H73" s="174"/>
      <c r="I73" s="175"/>
      <c r="J73" s="176">
        <f>J530</f>
        <v>0</v>
      </c>
      <c r="K73" s="172"/>
      <c r="L73" s="177"/>
    </row>
    <row r="74" s="8" customFormat="1" ht="19.92" customHeight="1">
      <c r="B74" s="171"/>
      <c r="C74" s="172"/>
      <c r="D74" s="173" t="s">
        <v>502</v>
      </c>
      <c r="E74" s="174"/>
      <c r="F74" s="174"/>
      <c r="G74" s="174"/>
      <c r="H74" s="174"/>
      <c r="I74" s="175"/>
      <c r="J74" s="176">
        <f>J532</f>
        <v>0</v>
      </c>
      <c r="K74" s="172"/>
      <c r="L74" s="177"/>
    </row>
    <row r="75" s="8" customFormat="1" ht="19.92" customHeight="1">
      <c r="B75" s="171"/>
      <c r="C75" s="172"/>
      <c r="D75" s="173" t="s">
        <v>503</v>
      </c>
      <c r="E75" s="174"/>
      <c r="F75" s="174"/>
      <c r="G75" s="174"/>
      <c r="H75" s="174"/>
      <c r="I75" s="175"/>
      <c r="J75" s="176">
        <f>J620</f>
        <v>0</v>
      </c>
      <c r="K75" s="172"/>
      <c r="L75" s="177"/>
    </row>
    <row r="76" s="8" customFormat="1" ht="19.92" customHeight="1">
      <c r="B76" s="171"/>
      <c r="C76" s="172"/>
      <c r="D76" s="173" t="s">
        <v>504</v>
      </c>
      <c r="E76" s="174"/>
      <c r="F76" s="174"/>
      <c r="G76" s="174"/>
      <c r="H76" s="174"/>
      <c r="I76" s="175"/>
      <c r="J76" s="176">
        <f>J676</f>
        <v>0</v>
      </c>
      <c r="K76" s="172"/>
      <c r="L76" s="177"/>
    </row>
    <row r="77" s="7" customFormat="1" ht="24.96" customHeight="1">
      <c r="B77" s="164"/>
      <c r="C77" s="165"/>
      <c r="D77" s="166" t="s">
        <v>505</v>
      </c>
      <c r="E77" s="167"/>
      <c r="F77" s="167"/>
      <c r="G77" s="167"/>
      <c r="H77" s="167"/>
      <c r="I77" s="168"/>
      <c r="J77" s="169">
        <f>J694</f>
        <v>0</v>
      </c>
      <c r="K77" s="165"/>
      <c r="L77" s="170"/>
    </row>
    <row r="78" s="1" customFormat="1" ht="21.84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6.96" customHeight="1">
      <c r="B79" s="57"/>
      <c r="C79" s="58"/>
      <c r="D79" s="58"/>
      <c r="E79" s="58"/>
      <c r="F79" s="58"/>
      <c r="G79" s="58"/>
      <c r="H79" s="58"/>
      <c r="I79" s="154"/>
      <c r="J79" s="58"/>
      <c r="K79" s="58"/>
      <c r="L79" s="43"/>
    </row>
    <row r="83" s="1" customFormat="1" ht="6.96" customHeight="1">
      <c r="B83" s="59"/>
      <c r="C83" s="60"/>
      <c r="D83" s="60"/>
      <c r="E83" s="60"/>
      <c r="F83" s="60"/>
      <c r="G83" s="60"/>
      <c r="H83" s="60"/>
      <c r="I83" s="157"/>
      <c r="J83" s="60"/>
      <c r="K83" s="60"/>
      <c r="L83" s="43"/>
    </row>
    <row r="84" s="1" customFormat="1" ht="24.96" customHeight="1">
      <c r="B84" s="38"/>
      <c r="C84" s="23" t="s">
        <v>122</v>
      </c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0"/>
      <c r="J85" s="39"/>
      <c r="K85" s="39"/>
      <c r="L85" s="43"/>
    </row>
    <row r="86" s="1" customFormat="1" ht="12" customHeight="1">
      <c r="B86" s="38"/>
      <c r="C86" s="32" t="s">
        <v>16</v>
      </c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16.5" customHeight="1">
      <c r="B87" s="38"/>
      <c r="C87" s="39"/>
      <c r="D87" s="39"/>
      <c r="E87" s="158" t="str">
        <f>E7</f>
        <v>Přestavba komunitního centra na mateřskou školu, Bezručova 928, Beroun</v>
      </c>
      <c r="F87" s="32"/>
      <c r="G87" s="32"/>
      <c r="H87" s="32"/>
      <c r="I87" s="130"/>
      <c r="J87" s="39"/>
      <c r="K87" s="39"/>
      <c r="L87" s="43"/>
    </row>
    <row r="88" s="1" customFormat="1" ht="12" customHeight="1">
      <c r="B88" s="38"/>
      <c r="C88" s="32" t="s">
        <v>99</v>
      </c>
      <c r="D88" s="39"/>
      <c r="E88" s="39"/>
      <c r="F88" s="39"/>
      <c r="G88" s="39"/>
      <c r="H88" s="39"/>
      <c r="I88" s="130"/>
      <c r="J88" s="39"/>
      <c r="K88" s="39"/>
      <c r="L88" s="43"/>
    </row>
    <row r="89" s="1" customFormat="1" ht="16.5" customHeight="1">
      <c r="B89" s="38"/>
      <c r="C89" s="39"/>
      <c r="D89" s="39"/>
      <c r="E89" s="64" t="str">
        <f>E9</f>
        <v>02 - Stavební část</v>
      </c>
      <c r="F89" s="39"/>
      <c r="G89" s="39"/>
      <c r="H89" s="39"/>
      <c r="I89" s="130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0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F12</f>
        <v>Beroun</v>
      </c>
      <c r="G91" s="39"/>
      <c r="H91" s="39"/>
      <c r="I91" s="132" t="s">
        <v>23</v>
      </c>
      <c r="J91" s="67" t="str">
        <f>IF(J12="","",J12)</f>
        <v>13. 2. 2019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30"/>
      <c r="J92" s="39"/>
      <c r="K92" s="39"/>
      <c r="L92" s="43"/>
    </row>
    <row r="93" s="1" customFormat="1" ht="24.9" customHeight="1">
      <c r="B93" s="38"/>
      <c r="C93" s="32" t="s">
        <v>25</v>
      </c>
      <c r="D93" s="39"/>
      <c r="E93" s="39"/>
      <c r="F93" s="27" t="str">
        <f>E15</f>
        <v>Město Beroun, Husovo nám.68,266 43 Beroun-centrum</v>
      </c>
      <c r="G93" s="39"/>
      <c r="H93" s="39"/>
      <c r="I93" s="132" t="s">
        <v>31</v>
      </c>
      <c r="J93" s="36" t="str">
        <f>E21</f>
        <v>Ian Bryan Architetects s.r.o.,Plaská 623/5,Praha 5</v>
      </c>
      <c r="K93" s="39"/>
      <c r="L93" s="43"/>
    </row>
    <row r="94" s="1" customFormat="1" ht="13.65" customHeight="1">
      <c r="B94" s="38"/>
      <c r="C94" s="32" t="s">
        <v>29</v>
      </c>
      <c r="D94" s="39"/>
      <c r="E94" s="39"/>
      <c r="F94" s="27" t="str">
        <f>IF(E18="","",E18)</f>
        <v>Vyplň údaj</v>
      </c>
      <c r="G94" s="39"/>
      <c r="H94" s="39"/>
      <c r="I94" s="132" t="s">
        <v>34</v>
      </c>
      <c r="J94" s="36" t="str">
        <f>E24</f>
        <v>p. Lenka Dejdarová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0"/>
      <c r="J95" s="39"/>
      <c r="K95" s="39"/>
      <c r="L95" s="43"/>
    </row>
    <row r="96" s="9" customFormat="1" ht="29.28" customHeight="1">
      <c r="B96" s="178"/>
      <c r="C96" s="179" t="s">
        <v>123</v>
      </c>
      <c r="D96" s="180" t="s">
        <v>57</v>
      </c>
      <c r="E96" s="180" t="s">
        <v>53</v>
      </c>
      <c r="F96" s="180" t="s">
        <v>54</v>
      </c>
      <c r="G96" s="180" t="s">
        <v>124</v>
      </c>
      <c r="H96" s="180" t="s">
        <v>125</v>
      </c>
      <c r="I96" s="181" t="s">
        <v>126</v>
      </c>
      <c r="J96" s="180" t="s">
        <v>104</v>
      </c>
      <c r="K96" s="182" t="s">
        <v>127</v>
      </c>
      <c r="L96" s="183"/>
      <c r="M96" s="87" t="s">
        <v>19</v>
      </c>
      <c r="N96" s="88" t="s">
        <v>42</v>
      </c>
      <c r="O96" s="88" t="s">
        <v>128</v>
      </c>
      <c r="P96" s="88" t="s">
        <v>129</v>
      </c>
      <c r="Q96" s="88" t="s">
        <v>130</v>
      </c>
      <c r="R96" s="88" t="s">
        <v>131</v>
      </c>
      <c r="S96" s="88" t="s">
        <v>132</v>
      </c>
      <c r="T96" s="89" t="s">
        <v>133</v>
      </c>
    </row>
    <row r="97" s="1" customFormat="1" ht="22.8" customHeight="1">
      <c r="B97" s="38"/>
      <c r="C97" s="94" t="s">
        <v>134</v>
      </c>
      <c r="D97" s="39"/>
      <c r="E97" s="39"/>
      <c r="F97" s="39"/>
      <c r="G97" s="39"/>
      <c r="H97" s="39"/>
      <c r="I97" s="130"/>
      <c r="J97" s="184">
        <f>BK97</f>
        <v>0</v>
      </c>
      <c r="K97" s="39"/>
      <c r="L97" s="43"/>
      <c r="M97" s="90"/>
      <c r="N97" s="91"/>
      <c r="O97" s="91"/>
      <c r="P97" s="185">
        <f>P98+P271+P694</f>
        <v>0</v>
      </c>
      <c r="Q97" s="91"/>
      <c r="R97" s="185">
        <f>R98+R271+R694</f>
        <v>97.648065950000031</v>
      </c>
      <c r="S97" s="91"/>
      <c r="T97" s="186">
        <f>T98+T271+T694</f>
        <v>0</v>
      </c>
      <c r="AT97" s="17" t="s">
        <v>71</v>
      </c>
      <c r="AU97" s="17" t="s">
        <v>105</v>
      </c>
      <c r="BK97" s="187">
        <f>BK98+BK271+BK694</f>
        <v>0</v>
      </c>
    </row>
    <row r="98" s="10" customFormat="1" ht="25.92" customHeight="1">
      <c r="B98" s="188"/>
      <c r="C98" s="189"/>
      <c r="D98" s="190" t="s">
        <v>71</v>
      </c>
      <c r="E98" s="191" t="s">
        <v>135</v>
      </c>
      <c r="F98" s="191" t="s">
        <v>136</v>
      </c>
      <c r="G98" s="189"/>
      <c r="H98" s="189"/>
      <c r="I98" s="192"/>
      <c r="J98" s="193">
        <f>BK98</f>
        <v>0</v>
      </c>
      <c r="K98" s="189"/>
      <c r="L98" s="194"/>
      <c r="M98" s="195"/>
      <c r="N98" s="196"/>
      <c r="O98" s="196"/>
      <c r="P98" s="197">
        <f>P99+P115+P244+P269</f>
        <v>0</v>
      </c>
      <c r="Q98" s="196"/>
      <c r="R98" s="197">
        <f>R99+R115+R244+R269</f>
        <v>75.650938880000027</v>
      </c>
      <c r="S98" s="196"/>
      <c r="T98" s="198">
        <f>T99+T115+T244+T269</f>
        <v>0</v>
      </c>
      <c r="AR98" s="199" t="s">
        <v>80</v>
      </c>
      <c r="AT98" s="200" t="s">
        <v>71</v>
      </c>
      <c r="AU98" s="200" t="s">
        <v>72</v>
      </c>
      <c r="AY98" s="199" t="s">
        <v>137</v>
      </c>
      <c r="BK98" s="201">
        <f>BK99+BK115+BK244+BK269</f>
        <v>0</v>
      </c>
    </row>
    <row r="99" s="10" customFormat="1" ht="22.8" customHeight="1">
      <c r="B99" s="188"/>
      <c r="C99" s="189"/>
      <c r="D99" s="190" t="s">
        <v>71</v>
      </c>
      <c r="E99" s="202" t="s">
        <v>148</v>
      </c>
      <c r="F99" s="202" t="s">
        <v>506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SUM(P100:P114)</f>
        <v>0</v>
      </c>
      <c r="Q99" s="196"/>
      <c r="R99" s="197">
        <f>SUM(R100:R114)</f>
        <v>10.31090745</v>
      </c>
      <c r="S99" s="196"/>
      <c r="T99" s="198">
        <f>SUM(T100:T114)</f>
        <v>0</v>
      </c>
      <c r="AR99" s="199" t="s">
        <v>80</v>
      </c>
      <c r="AT99" s="200" t="s">
        <v>71</v>
      </c>
      <c r="AU99" s="200" t="s">
        <v>80</v>
      </c>
      <c r="AY99" s="199" t="s">
        <v>137</v>
      </c>
      <c r="BK99" s="201">
        <f>SUM(BK100:BK114)</f>
        <v>0</v>
      </c>
    </row>
    <row r="100" s="1" customFormat="1" ht="16.5" customHeight="1">
      <c r="B100" s="38"/>
      <c r="C100" s="204" t="s">
        <v>80</v>
      </c>
      <c r="D100" s="204" t="s">
        <v>142</v>
      </c>
      <c r="E100" s="205" t="s">
        <v>507</v>
      </c>
      <c r="F100" s="206" t="s">
        <v>508</v>
      </c>
      <c r="G100" s="207" t="s">
        <v>163</v>
      </c>
      <c r="H100" s="208">
        <v>0.65700000000000003</v>
      </c>
      <c r="I100" s="209"/>
      <c r="J100" s="210">
        <f>ROUND(I100*H100,2)</f>
        <v>0</v>
      </c>
      <c r="K100" s="206" t="s">
        <v>146</v>
      </c>
      <c r="L100" s="43"/>
      <c r="M100" s="211" t="s">
        <v>19</v>
      </c>
      <c r="N100" s="212" t="s">
        <v>43</v>
      </c>
      <c r="O100" s="79"/>
      <c r="P100" s="213">
        <f>O100*H100</f>
        <v>0</v>
      </c>
      <c r="Q100" s="213">
        <v>1.8775</v>
      </c>
      <c r="R100" s="213">
        <f>Q100*H100</f>
        <v>1.2335175</v>
      </c>
      <c r="S100" s="213">
        <v>0</v>
      </c>
      <c r="T100" s="214">
        <f>S100*H100</f>
        <v>0</v>
      </c>
      <c r="AR100" s="17" t="s">
        <v>147</v>
      </c>
      <c r="AT100" s="17" t="s">
        <v>142</v>
      </c>
      <c r="AU100" s="17" t="s">
        <v>82</v>
      </c>
      <c r="AY100" s="17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80</v>
      </c>
      <c r="BK100" s="215">
        <f>ROUND(I100*H100,2)</f>
        <v>0</v>
      </c>
      <c r="BL100" s="17" t="s">
        <v>147</v>
      </c>
      <c r="BM100" s="17" t="s">
        <v>509</v>
      </c>
    </row>
    <row r="101" s="11" customFormat="1">
      <c r="B101" s="216"/>
      <c r="C101" s="217"/>
      <c r="D101" s="218" t="s">
        <v>150</v>
      </c>
      <c r="E101" s="219" t="s">
        <v>19</v>
      </c>
      <c r="F101" s="220" t="s">
        <v>510</v>
      </c>
      <c r="G101" s="217"/>
      <c r="H101" s="219" t="s">
        <v>19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150</v>
      </c>
      <c r="AU101" s="226" t="s">
        <v>82</v>
      </c>
      <c r="AV101" s="11" t="s">
        <v>80</v>
      </c>
      <c r="AW101" s="11" t="s">
        <v>33</v>
      </c>
      <c r="AX101" s="11" t="s">
        <v>72</v>
      </c>
      <c r="AY101" s="226" t="s">
        <v>137</v>
      </c>
    </row>
    <row r="102" s="12" customFormat="1">
      <c r="B102" s="227"/>
      <c r="C102" s="228"/>
      <c r="D102" s="218" t="s">
        <v>150</v>
      </c>
      <c r="E102" s="229" t="s">
        <v>19</v>
      </c>
      <c r="F102" s="230" t="s">
        <v>511</v>
      </c>
      <c r="G102" s="228"/>
      <c r="H102" s="231">
        <v>0.040000000000000001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150</v>
      </c>
      <c r="AU102" s="237" t="s">
        <v>82</v>
      </c>
      <c r="AV102" s="12" t="s">
        <v>82</v>
      </c>
      <c r="AW102" s="12" t="s">
        <v>33</v>
      </c>
      <c r="AX102" s="12" t="s">
        <v>72</v>
      </c>
      <c r="AY102" s="237" t="s">
        <v>137</v>
      </c>
    </row>
    <row r="103" s="12" customFormat="1">
      <c r="B103" s="227"/>
      <c r="C103" s="228"/>
      <c r="D103" s="218" t="s">
        <v>150</v>
      </c>
      <c r="E103" s="229" t="s">
        <v>19</v>
      </c>
      <c r="F103" s="230" t="s">
        <v>512</v>
      </c>
      <c r="G103" s="228"/>
      <c r="H103" s="231">
        <v>0.61699999999999999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150</v>
      </c>
      <c r="AU103" s="237" t="s">
        <v>82</v>
      </c>
      <c r="AV103" s="12" t="s">
        <v>82</v>
      </c>
      <c r="AW103" s="12" t="s">
        <v>33</v>
      </c>
      <c r="AX103" s="12" t="s">
        <v>72</v>
      </c>
      <c r="AY103" s="237" t="s">
        <v>137</v>
      </c>
    </row>
    <row r="104" s="13" customFormat="1">
      <c r="B104" s="238"/>
      <c r="C104" s="239"/>
      <c r="D104" s="218" t="s">
        <v>150</v>
      </c>
      <c r="E104" s="240" t="s">
        <v>19</v>
      </c>
      <c r="F104" s="241" t="s">
        <v>160</v>
      </c>
      <c r="G104" s="239"/>
      <c r="H104" s="242">
        <v>0.65700000000000003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150</v>
      </c>
      <c r="AU104" s="248" t="s">
        <v>82</v>
      </c>
      <c r="AV104" s="13" t="s">
        <v>147</v>
      </c>
      <c r="AW104" s="13" t="s">
        <v>33</v>
      </c>
      <c r="AX104" s="13" t="s">
        <v>80</v>
      </c>
      <c r="AY104" s="248" t="s">
        <v>137</v>
      </c>
    </row>
    <row r="105" s="1" customFormat="1" ht="16.5" customHeight="1">
      <c r="B105" s="38"/>
      <c r="C105" s="204" t="s">
        <v>82</v>
      </c>
      <c r="D105" s="204" t="s">
        <v>142</v>
      </c>
      <c r="E105" s="205" t="s">
        <v>513</v>
      </c>
      <c r="F105" s="206" t="s">
        <v>514</v>
      </c>
      <c r="G105" s="207" t="s">
        <v>145</v>
      </c>
      <c r="H105" s="208">
        <v>24.812999999999999</v>
      </c>
      <c r="I105" s="209"/>
      <c r="J105" s="210">
        <f>ROUND(I105*H105,2)</f>
        <v>0</v>
      </c>
      <c r="K105" s="206" t="s">
        <v>146</v>
      </c>
      <c r="L105" s="43"/>
      <c r="M105" s="211" t="s">
        <v>19</v>
      </c>
      <c r="N105" s="212" t="s">
        <v>43</v>
      </c>
      <c r="O105" s="79"/>
      <c r="P105" s="213">
        <f>O105*H105</f>
        <v>0</v>
      </c>
      <c r="Q105" s="213">
        <v>0.10445</v>
      </c>
      <c r="R105" s="213">
        <f>Q105*H105</f>
        <v>2.5917178499999998</v>
      </c>
      <c r="S105" s="213">
        <v>0</v>
      </c>
      <c r="T105" s="214">
        <f>S105*H105</f>
        <v>0</v>
      </c>
      <c r="AR105" s="17" t="s">
        <v>147</v>
      </c>
      <c r="AT105" s="17" t="s">
        <v>142</v>
      </c>
      <c r="AU105" s="17" t="s">
        <v>82</v>
      </c>
      <c r="AY105" s="17" t="s">
        <v>137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80</v>
      </c>
      <c r="BK105" s="215">
        <f>ROUND(I105*H105,2)</f>
        <v>0</v>
      </c>
      <c r="BL105" s="17" t="s">
        <v>147</v>
      </c>
      <c r="BM105" s="17" t="s">
        <v>515</v>
      </c>
    </row>
    <row r="106" s="11" customFormat="1">
      <c r="B106" s="216"/>
      <c r="C106" s="217"/>
      <c r="D106" s="218" t="s">
        <v>150</v>
      </c>
      <c r="E106" s="219" t="s">
        <v>19</v>
      </c>
      <c r="F106" s="220" t="s">
        <v>510</v>
      </c>
      <c r="G106" s="217"/>
      <c r="H106" s="219" t="s">
        <v>19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150</v>
      </c>
      <c r="AU106" s="226" t="s">
        <v>82</v>
      </c>
      <c r="AV106" s="11" t="s">
        <v>80</v>
      </c>
      <c r="AW106" s="11" t="s">
        <v>33</v>
      </c>
      <c r="AX106" s="11" t="s">
        <v>72</v>
      </c>
      <c r="AY106" s="226" t="s">
        <v>137</v>
      </c>
    </row>
    <row r="107" s="12" customFormat="1">
      <c r="B107" s="227"/>
      <c r="C107" s="228"/>
      <c r="D107" s="218" t="s">
        <v>150</v>
      </c>
      <c r="E107" s="229" t="s">
        <v>19</v>
      </c>
      <c r="F107" s="230" t="s">
        <v>516</v>
      </c>
      <c r="G107" s="228"/>
      <c r="H107" s="231">
        <v>5.0700000000000003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150</v>
      </c>
      <c r="AU107" s="237" t="s">
        <v>82</v>
      </c>
      <c r="AV107" s="12" t="s">
        <v>82</v>
      </c>
      <c r="AW107" s="12" t="s">
        <v>33</v>
      </c>
      <c r="AX107" s="12" t="s">
        <v>72</v>
      </c>
      <c r="AY107" s="237" t="s">
        <v>137</v>
      </c>
    </row>
    <row r="108" s="12" customFormat="1">
      <c r="B108" s="227"/>
      <c r="C108" s="228"/>
      <c r="D108" s="218" t="s">
        <v>150</v>
      </c>
      <c r="E108" s="229" t="s">
        <v>19</v>
      </c>
      <c r="F108" s="230" t="s">
        <v>517</v>
      </c>
      <c r="G108" s="228"/>
      <c r="H108" s="231">
        <v>3.2000000000000002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150</v>
      </c>
      <c r="AU108" s="237" t="s">
        <v>82</v>
      </c>
      <c r="AV108" s="12" t="s">
        <v>82</v>
      </c>
      <c r="AW108" s="12" t="s">
        <v>33</v>
      </c>
      <c r="AX108" s="12" t="s">
        <v>72</v>
      </c>
      <c r="AY108" s="237" t="s">
        <v>137</v>
      </c>
    </row>
    <row r="109" s="12" customFormat="1">
      <c r="B109" s="227"/>
      <c r="C109" s="228"/>
      <c r="D109" s="218" t="s">
        <v>150</v>
      </c>
      <c r="E109" s="229" t="s">
        <v>19</v>
      </c>
      <c r="F109" s="230" t="s">
        <v>518</v>
      </c>
      <c r="G109" s="228"/>
      <c r="H109" s="231">
        <v>16.542999999999999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150</v>
      </c>
      <c r="AU109" s="237" t="s">
        <v>82</v>
      </c>
      <c r="AV109" s="12" t="s">
        <v>82</v>
      </c>
      <c r="AW109" s="12" t="s">
        <v>33</v>
      </c>
      <c r="AX109" s="12" t="s">
        <v>72</v>
      </c>
      <c r="AY109" s="237" t="s">
        <v>137</v>
      </c>
    </row>
    <row r="110" s="13" customFormat="1">
      <c r="B110" s="238"/>
      <c r="C110" s="239"/>
      <c r="D110" s="218" t="s">
        <v>150</v>
      </c>
      <c r="E110" s="240" t="s">
        <v>19</v>
      </c>
      <c r="F110" s="241" t="s">
        <v>160</v>
      </c>
      <c r="G110" s="239"/>
      <c r="H110" s="242">
        <v>24.812999999999999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150</v>
      </c>
      <c r="AU110" s="248" t="s">
        <v>82</v>
      </c>
      <c r="AV110" s="13" t="s">
        <v>147</v>
      </c>
      <c r="AW110" s="13" t="s">
        <v>33</v>
      </c>
      <c r="AX110" s="13" t="s">
        <v>80</v>
      </c>
      <c r="AY110" s="248" t="s">
        <v>137</v>
      </c>
    </row>
    <row r="111" s="1" customFormat="1" ht="16.5" customHeight="1">
      <c r="B111" s="38"/>
      <c r="C111" s="204" t="s">
        <v>148</v>
      </c>
      <c r="D111" s="204" t="s">
        <v>142</v>
      </c>
      <c r="E111" s="205" t="s">
        <v>519</v>
      </c>
      <c r="F111" s="206" t="s">
        <v>520</v>
      </c>
      <c r="G111" s="207" t="s">
        <v>145</v>
      </c>
      <c r="H111" s="208">
        <v>24.27</v>
      </c>
      <c r="I111" s="209"/>
      <c r="J111" s="210">
        <f>ROUND(I111*H111,2)</f>
        <v>0</v>
      </c>
      <c r="K111" s="206" t="s">
        <v>146</v>
      </c>
      <c r="L111" s="43"/>
      <c r="M111" s="211" t="s">
        <v>19</v>
      </c>
      <c r="N111" s="212" t="s">
        <v>43</v>
      </c>
      <c r="O111" s="79"/>
      <c r="P111" s="213">
        <f>O111*H111</f>
        <v>0</v>
      </c>
      <c r="Q111" s="213">
        <v>0.26723000000000002</v>
      </c>
      <c r="R111" s="213">
        <f>Q111*H111</f>
        <v>6.4856721000000004</v>
      </c>
      <c r="S111" s="213">
        <v>0</v>
      </c>
      <c r="T111" s="214">
        <f>S111*H111</f>
        <v>0</v>
      </c>
      <c r="AR111" s="17" t="s">
        <v>147</v>
      </c>
      <c r="AT111" s="17" t="s">
        <v>142</v>
      </c>
      <c r="AU111" s="17" t="s">
        <v>82</v>
      </c>
      <c r="AY111" s="17" t="s">
        <v>137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80</v>
      </c>
      <c r="BK111" s="215">
        <f>ROUND(I111*H111,2)</f>
        <v>0</v>
      </c>
      <c r="BL111" s="17" t="s">
        <v>147</v>
      </c>
      <c r="BM111" s="17" t="s">
        <v>521</v>
      </c>
    </row>
    <row r="112" s="11" customFormat="1">
      <c r="B112" s="216"/>
      <c r="C112" s="217"/>
      <c r="D112" s="218" t="s">
        <v>150</v>
      </c>
      <c r="E112" s="219" t="s">
        <v>19</v>
      </c>
      <c r="F112" s="220" t="s">
        <v>510</v>
      </c>
      <c r="G112" s="217"/>
      <c r="H112" s="219" t="s">
        <v>19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150</v>
      </c>
      <c r="AU112" s="226" t="s">
        <v>82</v>
      </c>
      <c r="AV112" s="11" t="s">
        <v>80</v>
      </c>
      <c r="AW112" s="11" t="s">
        <v>33</v>
      </c>
      <c r="AX112" s="11" t="s">
        <v>72</v>
      </c>
      <c r="AY112" s="226" t="s">
        <v>137</v>
      </c>
    </row>
    <row r="113" s="11" customFormat="1">
      <c r="B113" s="216"/>
      <c r="C113" s="217"/>
      <c r="D113" s="218" t="s">
        <v>150</v>
      </c>
      <c r="E113" s="219" t="s">
        <v>19</v>
      </c>
      <c r="F113" s="220" t="s">
        <v>522</v>
      </c>
      <c r="G113" s="217"/>
      <c r="H113" s="219" t="s">
        <v>19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150</v>
      </c>
      <c r="AU113" s="226" t="s">
        <v>82</v>
      </c>
      <c r="AV113" s="11" t="s">
        <v>80</v>
      </c>
      <c r="AW113" s="11" t="s">
        <v>33</v>
      </c>
      <c r="AX113" s="11" t="s">
        <v>72</v>
      </c>
      <c r="AY113" s="226" t="s">
        <v>137</v>
      </c>
    </row>
    <row r="114" s="12" customFormat="1">
      <c r="B114" s="227"/>
      <c r="C114" s="228"/>
      <c r="D114" s="218" t="s">
        <v>150</v>
      </c>
      <c r="E114" s="229" t="s">
        <v>19</v>
      </c>
      <c r="F114" s="230" t="s">
        <v>523</v>
      </c>
      <c r="G114" s="228"/>
      <c r="H114" s="231">
        <v>24.27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150</v>
      </c>
      <c r="AU114" s="237" t="s">
        <v>82</v>
      </c>
      <c r="AV114" s="12" t="s">
        <v>82</v>
      </c>
      <c r="AW114" s="12" t="s">
        <v>33</v>
      </c>
      <c r="AX114" s="12" t="s">
        <v>80</v>
      </c>
      <c r="AY114" s="237" t="s">
        <v>137</v>
      </c>
    </row>
    <row r="115" s="10" customFormat="1" ht="22.8" customHeight="1">
      <c r="B115" s="188"/>
      <c r="C115" s="189"/>
      <c r="D115" s="190" t="s">
        <v>71</v>
      </c>
      <c r="E115" s="202" t="s">
        <v>197</v>
      </c>
      <c r="F115" s="202" t="s">
        <v>524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SUM(P116:P243)</f>
        <v>0</v>
      </c>
      <c r="Q115" s="196"/>
      <c r="R115" s="197">
        <f>SUM(R116:R243)</f>
        <v>65.326979470000026</v>
      </c>
      <c r="S115" s="196"/>
      <c r="T115" s="198">
        <f>SUM(T116:T243)</f>
        <v>0</v>
      </c>
      <c r="AR115" s="199" t="s">
        <v>80</v>
      </c>
      <c r="AT115" s="200" t="s">
        <v>71</v>
      </c>
      <c r="AU115" s="200" t="s">
        <v>80</v>
      </c>
      <c r="AY115" s="199" t="s">
        <v>137</v>
      </c>
      <c r="BK115" s="201">
        <f>SUM(BK116:BK243)</f>
        <v>0</v>
      </c>
    </row>
    <row r="116" s="1" customFormat="1" ht="16.5" customHeight="1">
      <c r="B116" s="38"/>
      <c r="C116" s="204" t="s">
        <v>147</v>
      </c>
      <c r="D116" s="204" t="s">
        <v>142</v>
      </c>
      <c r="E116" s="205" t="s">
        <v>525</v>
      </c>
      <c r="F116" s="206" t="s">
        <v>526</v>
      </c>
      <c r="G116" s="207" t="s">
        <v>145</v>
      </c>
      <c r="H116" s="208">
        <v>620.68299999999999</v>
      </c>
      <c r="I116" s="209"/>
      <c r="J116" s="210">
        <f>ROUND(I116*H116,2)</f>
        <v>0</v>
      </c>
      <c r="K116" s="206" t="s">
        <v>146</v>
      </c>
      <c r="L116" s="43"/>
      <c r="M116" s="211" t="s">
        <v>19</v>
      </c>
      <c r="N116" s="212" t="s">
        <v>43</v>
      </c>
      <c r="O116" s="79"/>
      <c r="P116" s="213">
        <f>O116*H116</f>
        <v>0</v>
      </c>
      <c r="Q116" s="213">
        <v>0.015400000000000001</v>
      </c>
      <c r="R116" s="213">
        <f>Q116*H116</f>
        <v>9.5585182</v>
      </c>
      <c r="S116" s="213">
        <v>0</v>
      </c>
      <c r="T116" s="214">
        <f>S116*H116</f>
        <v>0</v>
      </c>
      <c r="AR116" s="17" t="s">
        <v>147</v>
      </c>
      <c r="AT116" s="17" t="s">
        <v>142</v>
      </c>
      <c r="AU116" s="17" t="s">
        <v>82</v>
      </c>
      <c r="AY116" s="17" t="s">
        <v>137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80</v>
      </c>
      <c r="BK116" s="215">
        <f>ROUND(I116*H116,2)</f>
        <v>0</v>
      </c>
      <c r="BL116" s="17" t="s">
        <v>147</v>
      </c>
      <c r="BM116" s="17" t="s">
        <v>527</v>
      </c>
    </row>
    <row r="117" s="11" customFormat="1">
      <c r="B117" s="216"/>
      <c r="C117" s="217"/>
      <c r="D117" s="218" t="s">
        <v>150</v>
      </c>
      <c r="E117" s="219" t="s">
        <v>19</v>
      </c>
      <c r="F117" s="220" t="s">
        <v>510</v>
      </c>
      <c r="G117" s="217"/>
      <c r="H117" s="219" t="s">
        <v>19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150</v>
      </c>
      <c r="AU117" s="226" t="s">
        <v>82</v>
      </c>
      <c r="AV117" s="11" t="s">
        <v>80</v>
      </c>
      <c r="AW117" s="11" t="s">
        <v>33</v>
      </c>
      <c r="AX117" s="11" t="s">
        <v>72</v>
      </c>
      <c r="AY117" s="226" t="s">
        <v>137</v>
      </c>
    </row>
    <row r="118" s="12" customFormat="1">
      <c r="B118" s="227"/>
      <c r="C118" s="228"/>
      <c r="D118" s="218" t="s">
        <v>150</v>
      </c>
      <c r="E118" s="229" t="s">
        <v>19</v>
      </c>
      <c r="F118" s="230" t="s">
        <v>528</v>
      </c>
      <c r="G118" s="228"/>
      <c r="H118" s="231">
        <v>98.238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150</v>
      </c>
      <c r="AU118" s="237" t="s">
        <v>82</v>
      </c>
      <c r="AV118" s="12" t="s">
        <v>82</v>
      </c>
      <c r="AW118" s="12" t="s">
        <v>33</v>
      </c>
      <c r="AX118" s="12" t="s">
        <v>72</v>
      </c>
      <c r="AY118" s="237" t="s">
        <v>137</v>
      </c>
    </row>
    <row r="119" s="12" customFormat="1">
      <c r="B119" s="227"/>
      <c r="C119" s="228"/>
      <c r="D119" s="218" t="s">
        <v>150</v>
      </c>
      <c r="E119" s="229" t="s">
        <v>19</v>
      </c>
      <c r="F119" s="230" t="s">
        <v>529</v>
      </c>
      <c r="G119" s="228"/>
      <c r="H119" s="231">
        <v>18.847999999999999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150</v>
      </c>
      <c r="AU119" s="237" t="s">
        <v>82</v>
      </c>
      <c r="AV119" s="12" t="s">
        <v>82</v>
      </c>
      <c r="AW119" s="12" t="s">
        <v>33</v>
      </c>
      <c r="AX119" s="12" t="s">
        <v>72</v>
      </c>
      <c r="AY119" s="237" t="s">
        <v>137</v>
      </c>
    </row>
    <row r="120" s="12" customFormat="1">
      <c r="B120" s="227"/>
      <c r="C120" s="228"/>
      <c r="D120" s="218" t="s">
        <v>150</v>
      </c>
      <c r="E120" s="229" t="s">
        <v>19</v>
      </c>
      <c r="F120" s="230" t="s">
        <v>530</v>
      </c>
      <c r="G120" s="228"/>
      <c r="H120" s="231">
        <v>7.4800000000000004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150</v>
      </c>
      <c r="AU120" s="237" t="s">
        <v>82</v>
      </c>
      <c r="AV120" s="12" t="s">
        <v>82</v>
      </c>
      <c r="AW120" s="12" t="s">
        <v>33</v>
      </c>
      <c r="AX120" s="12" t="s">
        <v>72</v>
      </c>
      <c r="AY120" s="237" t="s">
        <v>137</v>
      </c>
    </row>
    <row r="121" s="12" customFormat="1">
      <c r="B121" s="227"/>
      <c r="C121" s="228"/>
      <c r="D121" s="218" t="s">
        <v>150</v>
      </c>
      <c r="E121" s="229" t="s">
        <v>19</v>
      </c>
      <c r="F121" s="230" t="s">
        <v>531</v>
      </c>
      <c r="G121" s="228"/>
      <c r="H121" s="231">
        <v>3.3999999999999999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150</v>
      </c>
      <c r="AU121" s="237" t="s">
        <v>82</v>
      </c>
      <c r="AV121" s="12" t="s">
        <v>82</v>
      </c>
      <c r="AW121" s="12" t="s">
        <v>33</v>
      </c>
      <c r="AX121" s="12" t="s">
        <v>72</v>
      </c>
      <c r="AY121" s="237" t="s">
        <v>137</v>
      </c>
    </row>
    <row r="122" s="12" customFormat="1">
      <c r="B122" s="227"/>
      <c r="C122" s="228"/>
      <c r="D122" s="218" t="s">
        <v>150</v>
      </c>
      <c r="E122" s="229" t="s">
        <v>19</v>
      </c>
      <c r="F122" s="230" t="s">
        <v>532</v>
      </c>
      <c r="G122" s="228"/>
      <c r="H122" s="231">
        <v>6.5110000000000001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150</v>
      </c>
      <c r="AU122" s="237" t="s">
        <v>82</v>
      </c>
      <c r="AV122" s="12" t="s">
        <v>82</v>
      </c>
      <c r="AW122" s="12" t="s">
        <v>33</v>
      </c>
      <c r="AX122" s="12" t="s">
        <v>72</v>
      </c>
      <c r="AY122" s="237" t="s">
        <v>137</v>
      </c>
    </row>
    <row r="123" s="12" customFormat="1">
      <c r="B123" s="227"/>
      <c r="C123" s="228"/>
      <c r="D123" s="218" t="s">
        <v>150</v>
      </c>
      <c r="E123" s="229" t="s">
        <v>19</v>
      </c>
      <c r="F123" s="230" t="s">
        <v>533</v>
      </c>
      <c r="G123" s="228"/>
      <c r="H123" s="231">
        <v>28.260000000000002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150</v>
      </c>
      <c r="AU123" s="237" t="s">
        <v>82</v>
      </c>
      <c r="AV123" s="12" t="s">
        <v>82</v>
      </c>
      <c r="AW123" s="12" t="s">
        <v>33</v>
      </c>
      <c r="AX123" s="12" t="s">
        <v>72</v>
      </c>
      <c r="AY123" s="237" t="s">
        <v>137</v>
      </c>
    </row>
    <row r="124" s="12" customFormat="1">
      <c r="B124" s="227"/>
      <c r="C124" s="228"/>
      <c r="D124" s="218" t="s">
        <v>150</v>
      </c>
      <c r="E124" s="229" t="s">
        <v>19</v>
      </c>
      <c r="F124" s="230" t="s">
        <v>534</v>
      </c>
      <c r="G124" s="228"/>
      <c r="H124" s="231">
        <v>24.513999999999999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150</v>
      </c>
      <c r="AU124" s="237" t="s">
        <v>82</v>
      </c>
      <c r="AV124" s="12" t="s">
        <v>82</v>
      </c>
      <c r="AW124" s="12" t="s">
        <v>33</v>
      </c>
      <c r="AX124" s="12" t="s">
        <v>72</v>
      </c>
      <c r="AY124" s="237" t="s">
        <v>137</v>
      </c>
    </row>
    <row r="125" s="12" customFormat="1">
      <c r="B125" s="227"/>
      <c r="C125" s="228"/>
      <c r="D125" s="218" t="s">
        <v>150</v>
      </c>
      <c r="E125" s="229" t="s">
        <v>19</v>
      </c>
      <c r="F125" s="230" t="s">
        <v>535</v>
      </c>
      <c r="G125" s="228"/>
      <c r="H125" s="231">
        <v>38.917000000000002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150</v>
      </c>
      <c r="AU125" s="237" t="s">
        <v>82</v>
      </c>
      <c r="AV125" s="12" t="s">
        <v>82</v>
      </c>
      <c r="AW125" s="12" t="s">
        <v>33</v>
      </c>
      <c r="AX125" s="12" t="s">
        <v>72</v>
      </c>
      <c r="AY125" s="237" t="s">
        <v>137</v>
      </c>
    </row>
    <row r="126" s="12" customFormat="1">
      <c r="B126" s="227"/>
      <c r="C126" s="228"/>
      <c r="D126" s="218" t="s">
        <v>150</v>
      </c>
      <c r="E126" s="229" t="s">
        <v>19</v>
      </c>
      <c r="F126" s="230" t="s">
        <v>536</v>
      </c>
      <c r="G126" s="228"/>
      <c r="H126" s="231">
        <v>86.423000000000002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150</v>
      </c>
      <c r="AU126" s="237" t="s">
        <v>82</v>
      </c>
      <c r="AV126" s="12" t="s">
        <v>82</v>
      </c>
      <c r="AW126" s="12" t="s">
        <v>33</v>
      </c>
      <c r="AX126" s="12" t="s">
        <v>72</v>
      </c>
      <c r="AY126" s="237" t="s">
        <v>137</v>
      </c>
    </row>
    <row r="127" s="12" customFormat="1">
      <c r="B127" s="227"/>
      <c r="C127" s="228"/>
      <c r="D127" s="218" t="s">
        <v>150</v>
      </c>
      <c r="E127" s="229" t="s">
        <v>19</v>
      </c>
      <c r="F127" s="230" t="s">
        <v>537</v>
      </c>
      <c r="G127" s="228"/>
      <c r="H127" s="231">
        <v>66.126999999999995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150</v>
      </c>
      <c r="AU127" s="237" t="s">
        <v>82</v>
      </c>
      <c r="AV127" s="12" t="s">
        <v>82</v>
      </c>
      <c r="AW127" s="12" t="s">
        <v>33</v>
      </c>
      <c r="AX127" s="12" t="s">
        <v>72</v>
      </c>
      <c r="AY127" s="237" t="s">
        <v>137</v>
      </c>
    </row>
    <row r="128" s="12" customFormat="1">
      <c r="B128" s="227"/>
      <c r="C128" s="228"/>
      <c r="D128" s="218" t="s">
        <v>150</v>
      </c>
      <c r="E128" s="229" t="s">
        <v>19</v>
      </c>
      <c r="F128" s="230" t="s">
        <v>538</v>
      </c>
      <c r="G128" s="228"/>
      <c r="H128" s="231">
        <v>62.369999999999997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150</v>
      </c>
      <c r="AU128" s="237" t="s">
        <v>82</v>
      </c>
      <c r="AV128" s="12" t="s">
        <v>82</v>
      </c>
      <c r="AW128" s="12" t="s">
        <v>33</v>
      </c>
      <c r="AX128" s="12" t="s">
        <v>72</v>
      </c>
      <c r="AY128" s="237" t="s">
        <v>137</v>
      </c>
    </row>
    <row r="129" s="12" customFormat="1">
      <c r="B129" s="227"/>
      <c r="C129" s="228"/>
      <c r="D129" s="218" t="s">
        <v>150</v>
      </c>
      <c r="E129" s="229" t="s">
        <v>19</v>
      </c>
      <c r="F129" s="230" t="s">
        <v>539</v>
      </c>
      <c r="G129" s="228"/>
      <c r="H129" s="231">
        <v>37.347999999999999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150</v>
      </c>
      <c r="AU129" s="237" t="s">
        <v>82</v>
      </c>
      <c r="AV129" s="12" t="s">
        <v>82</v>
      </c>
      <c r="AW129" s="12" t="s">
        <v>33</v>
      </c>
      <c r="AX129" s="12" t="s">
        <v>72</v>
      </c>
      <c r="AY129" s="237" t="s">
        <v>137</v>
      </c>
    </row>
    <row r="130" s="12" customFormat="1">
      <c r="B130" s="227"/>
      <c r="C130" s="228"/>
      <c r="D130" s="218" t="s">
        <v>150</v>
      </c>
      <c r="E130" s="229" t="s">
        <v>19</v>
      </c>
      <c r="F130" s="230" t="s">
        <v>540</v>
      </c>
      <c r="G130" s="228"/>
      <c r="H130" s="231">
        <v>6.4900000000000002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150</v>
      </c>
      <c r="AU130" s="237" t="s">
        <v>82</v>
      </c>
      <c r="AV130" s="12" t="s">
        <v>82</v>
      </c>
      <c r="AW130" s="12" t="s">
        <v>33</v>
      </c>
      <c r="AX130" s="12" t="s">
        <v>72</v>
      </c>
      <c r="AY130" s="237" t="s">
        <v>137</v>
      </c>
    </row>
    <row r="131" s="12" customFormat="1">
      <c r="B131" s="227"/>
      <c r="C131" s="228"/>
      <c r="D131" s="218" t="s">
        <v>150</v>
      </c>
      <c r="E131" s="229" t="s">
        <v>19</v>
      </c>
      <c r="F131" s="230" t="s">
        <v>541</v>
      </c>
      <c r="G131" s="228"/>
      <c r="H131" s="231">
        <v>74.069999999999993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150</v>
      </c>
      <c r="AU131" s="237" t="s">
        <v>82</v>
      </c>
      <c r="AV131" s="12" t="s">
        <v>82</v>
      </c>
      <c r="AW131" s="12" t="s">
        <v>33</v>
      </c>
      <c r="AX131" s="12" t="s">
        <v>72</v>
      </c>
      <c r="AY131" s="237" t="s">
        <v>137</v>
      </c>
    </row>
    <row r="132" s="12" customFormat="1">
      <c r="B132" s="227"/>
      <c r="C132" s="228"/>
      <c r="D132" s="218" t="s">
        <v>150</v>
      </c>
      <c r="E132" s="229" t="s">
        <v>19</v>
      </c>
      <c r="F132" s="230" t="s">
        <v>542</v>
      </c>
      <c r="G132" s="228"/>
      <c r="H132" s="231">
        <v>61.686999999999998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150</v>
      </c>
      <c r="AU132" s="237" t="s">
        <v>82</v>
      </c>
      <c r="AV132" s="12" t="s">
        <v>82</v>
      </c>
      <c r="AW132" s="12" t="s">
        <v>33</v>
      </c>
      <c r="AX132" s="12" t="s">
        <v>72</v>
      </c>
      <c r="AY132" s="237" t="s">
        <v>137</v>
      </c>
    </row>
    <row r="133" s="13" customFormat="1">
      <c r="B133" s="238"/>
      <c r="C133" s="239"/>
      <c r="D133" s="218" t="s">
        <v>150</v>
      </c>
      <c r="E133" s="240" t="s">
        <v>19</v>
      </c>
      <c r="F133" s="241" t="s">
        <v>160</v>
      </c>
      <c r="G133" s="239"/>
      <c r="H133" s="242">
        <v>620.68300000000011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150</v>
      </c>
      <c r="AU133" s="248" t="s">
        <v>82</v>
      </c>
      <c r="AV133" s="13" t="s">
        <v>147</v>
      </c>
      <c r="AW133" s="13" t="s">
        <v>33</v>
      </c>
      <c r="AX133" s="13" t="s">
        <v>80</v>
      </c>
      <c r="AY133" s="248" t="s">
        <v>137</v>
      </c>
    </row>
    <row r="134" s="1" customFormat="1" ht="16.5" customHeight="1">
      <c r="B134" s="38"/>
      <c r="C134" s="204" t="s">
        <v>174</v>
      </c>
      <c r="D134" s="204" t="s">
        <v>142</v>
      </c>
      <c r="E134" s="205" t="s">
        <v>543</v>
      </c>
      <c r="F134" s="206" t="s">
        <v>544</v>
      </c>
      <c r="G134" s="207" t="s">
        <v>145</v>
      </c>
      <c r="H134" s="208">
        <v>537.30100000000004</v>
      </c>
      <c r="I134" s="209"/>
      <c r="J134" s="210">
        <f>ROUND(I134*H134,2)</f>
        <v>0</v>
      </c>
      <c r="K134" s="206" t="s">
        <v>146</v>
      </c>
      <c r="L134" s="43"/>
      <c r="M134" s="211" t="s">
        <v>19</v>
      </c>
      <c r="N134" s="212" t="s">
        <v>43</v>
      </c>
      <c r="O134" s="79"/>
      <c r="P134" s="213">
        <f>O134*H134</f>
        <v>0</v>
      </c>
      <c r="Q134" s="213">
        <v>0.0030000000000000001</v>
      </c>
      <c r="R134" s="213">
        <f>Q134*H134</f>
        <v>1.6119030000000001</v>
      </c>
      <c r="S134" s="213">
        <v>0</v>
      </c>
      <c r="T134" s="214">
        <f>S134*H134</f>
        <v>0</v>
      </c>
      <c r="AR134" s="17" t="s">
        <v>147</v>
      </c>
      <c r="AT134" s="17" t="s">
        <v>142</v>
      </c>
      <c r="AU134" s="17" t="s">
        <v>82</v>
      </c>
      <c r="AY134" s="17" t="s">
        <v>137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80</v>
      </c>
      <c r="BK134" s="215">
        <f>ROUND(I134*H134,2)</f>
        <v>0</v>
      </c>
      <c r="BL134" s="17" t="s">
        <v>147</v>
      </c>
      <c r="BM134" s="17" t="s">
        <v>545</v>
      </c>
    </row>
    <row r="135" s="12" customFormat="1">
      <c r="B135" s="227"/>
      <c r="C135" s="228"/>
      <c r="D135" s="218" t="s">
        <v>150</v>
      </c>
      <c r="E135" s="229" t="s">
        <v>19</v>
      </c>
      <c r="F135" s="230" t="s">
        <v>546</v>
      </c>
      <c r="G135" s="228"/>
      <c r="H135" s="231">
        <v>693.13199999999995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150</v>
      </c>
      <c r="AU135" s="237" t="s">
        <v>82</v>
      </c>
      <c r="AV135" s="12" t="s">
        <v>82</v>
      </c>
      <c r="AW135" s="12" t="s">
        <v>33</v>
      </c>
      <c r="AX135" s="12" t="s">
        <v>72</v>
      </c>
      <c r="AY135" s="237" t="s">
        <v>137</v>
      </c>
    </row>
    <row r="136" s="12" customFormat="1">
      <c r="B136" s="227"/>
      <c r="C136" s="228"/>
      <c r="D136" s="218" t="s">
        <v>150</v>
      </c>
      <c r="E136" s="229" t="s">
        <v>19</v>
      </c>
      <c r="F136" s="230" t="s">
        <v>547</v>
      </c>
      <c r="G136" s="228"/>
      <c r="H136" s="231">
        <v>-155.83099999999999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150</v>
      </c>
      <c r="AU136" s="237" t="s">
        <v>82</v>
      </c>
      <c r="AV136" s="12" t="s">
        <v>82</v>
      </c>
      <c r="AW136" s="12" t="s">
        <v>33</v>
      </c>
      <c r="AX136" s="12" t="s">
        <v>72</v>
      </c>
      <c r="AY136" s="237" t="s">
        <v>137</v>
      </c>
    </row>
    <row r="137" s="13" customFormat="1">
      <c r="B137" s="238"/>
      <c r="C137" s="239"/>
      <c r="D137" s="218" t="s">
        <v>150</v>
      </c>
      <c r="E137" s="240" t="s">
        <v>19</v>
      </c>
      <c r="F137" s="241" t="s">
        <v>160</v>
      </c>
      <c r="G137" s="239"/>
      <c r="H137" s="242">
        <v>537.30100000000004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150</v>
      </c>
      <c r="AU137" s="248" t="s">
        <v>82</v>
      </c>
      <c r="AV137" s="13" t="s">
        <v>147</v>
      </c>
      <c r="AW137" s="13" t="s">
        <v>33</v>
      </c>
      <c r="AX137" s="13" t="s">
        <v>80</v>
      </c>
      <c r="AY137" s="248" t="s">
        <v>137</v>
      </c>
    </row>
    <row r="138" s="1" customFormat="1" ht="16.5" customHeight="1">
      <c r="B138" s="38"/>
      <c r="C138" s="204" t="s">
        <v>197</v>
      </c>
      <c r="D138" s="204" t="s">
        <v>142</v>
      </c>
      <c r="E138" s="205" t="s">
        <v>548</v>
      </c>
      <c r="F138" s="206" t="s">
        <v>549</v>
      </c>
      <c r="G138" s="207" t="s">
        <v>145</v>
      </c>
      <c r="H138" s="208">
        <v>73.257999999999996</v>
      </c>
      <c r="I138" s="209"/>
      <c r="J138" s="210">
        <f>ROUND(I138*H138,2)</f>
        <v>0</v>
      </c>
      <c r="K138" s="206" t="s">
        <v>146</v>
      </c>
      <c r="L138" s="43"/>
      <c r="M138" s="211" t="s">
        <v>19</v>
      </c>
      <c r="N138" s="212" t="s">
        <v>43</v>
      </c>
      <c r="O138" s="79"/>
      <c r="P138" s="213">
        <f>O138*H138</f>
        <v>0</v>
      </c>
      <c r="Q138" s="213">
        <v>0.033579999999999999</v>
      </c>
      <c r="R138" s="213">
        <f>Q138*H138</f>
        <v>2.4600036399999996</v>
      </c>
      <c r="S138" s="213">
        <v>0</v>
      </c>
      <c r="T138" s="214">
        <f>S138*H138</f>
        <v>0</v>
      </c>
      <c r="AR138" s="17" t="s">
        <v>147</v>
      </c>
      <c r="AT138" s="17" t="s">
        <v>142</v>
      </c>
      <c r="AU138" s="17" t="s">
        <v>82</v>
      </c>
      <c r="AY138" s="17" t="s">
        <v>137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80</v>
      </c>
      <c r="BK138" s="215">
        <f>ROUND(I138*H138,2)</f>
        <v>0</v>
      </c>
      <c r="BL138" s="17" t="s">
        <v>147</v>
      </c>
      <c r="BM138" s="17" t="s">
        <v>550</v>
      </c>
    </row>
    <row r="139" s="11" customFormat="1">
      <c r="B139" s="216"/>
      <c r="C139" s="217"/>
      <c r="D139" s="218" t="s">
        <v>150</v>
      </c>
      <c r="E139" s="219" t="s">
        <v>19</v>
      </c>
      <c r="F139" s="220" t="s">
        <v>510</v>
      </c>
      <c r="G139" s="217"/>
      <c r="H139" s="219" t="s">
        <v>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150</v>
      </c>
      <c r="AU139" s="226" t="s">
        <v>82</v>
      </c>
      <c r="AV139" s="11" t="s">
        <v>80</v>
      </c>
      <c r="AW139" s="11" t="s">
        <v>33</v>
      </c>
      <c r="AX139" s="11" t="s">
        <v>72</v>
      </c>
      <c r="AY139" s="226" t="s">
        <v>137</v>
      </c>
    </row>
    <row r="140" s="12" customFormat="1">
      <c r="B140" s="227"/>
      <c r="C140" s="228"/>
      <c r="D140" s="218" t="s">
        <v>150</v>
      </c>
      <c r="E140" s="229" t="s">
        <v>19</v>
      </c>
      <c r="F140" s="230" t="s">
        <v>551</v>
      </c>
      <c r="G140" s="228"/>
      <c r="H140" s="231">
        <v>35.968000000000004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150</v>
      </c>
      <c r="AU140" s="237" t="s">
        <v>82</v>
      </c>
      <c r="AV140" s="12" t="s">
        <v>82</v>
      </c>
      <c r="AW140" s="12" t="s">
        <v>33</v>
      </c>
      <c r="AX140" s="12" t="s">
        <v>72</v>
      </c>
      <c r="AY140" s="237" t="s">
        <v>137</v>
      </c>
    </row>
    <row r="141" s="12" customFormat="1">
      <c r="B141" s="227"/>
      <c r="C141" s="228"/>
      <c r="D141" s="218" t="s">
        <v>150</v>
      </c>
      <c r="E141" s="229" t="s">
        <v>19</v>
      </c>
      <c r="F141" s="230" t="s">
        <v>552</v>
      </c>
      <c r="G141" s="228"/>
      <c r="H141" s="231">
        <v>37.289999999999999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150</v>
      </c>
      <c r="AU141" s="237" t="s">
        <v>82</v>
      </c>
      <c r="AV141" s="12" t="s">
        <v>82</v>
      </c>
      <c r="AW141" s="12" t="s">
        <v>33</v>
      </c>
      <c r="AX141" s="12" t="s">
        <v>72</v>
      </c>
      <c r="AY141" s="237" t="s">
        <v>137</v>
      </c>
    </row>
    <row r="142" s="13" customFormat="1">
      <c r="B142" s="238"/>
      <c r="C142" s="239"/>
      <c r="D142" s="218" t="s">
        <v>150</v>
      </c>
      <c r="E142" s="240" t="s">
        <v>19</v>
      </c>
      <c r="F142" s="241" t="s">
        <v>160</v>
      </c>
      <c r="G142" s="239"/>
      <c r="H142" s="242">
        <v>73.25800000000001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150</v>
      </c>
      <c r="AU142" s="248" t="s">
        <v>82</v>
      </c>
      <c r="AV142" s="13" t="s">
        <v>147</v>
      </c>
      <c r="AW142" s="13" t="s">
        <v>33</v>
      </c>
      <c r="AX142" s="13" t="s">
        <v>80</v>
      </c>
      <c r="AY142" s="248" t="s">
        <v>137</v>
      </c>
    </row>
    <row r="143" s="1" customFormat="1" ht="22.5" customHeight="1">
      <c r="B143" s="38"/>
      <c r="C143" s="204" t="s">
        <v>211</v>
      </c>
      <c r="D143" s="204" t="s">
        <v>142</v>
      </c>
      <c r="E143" s="205" t="s">
        <v>553</v>
      </c>
      <c r="F143" s="206" t="s">
        <v>554</v>
      </c>
      <c r="G143" s="207" t="s">
        <v>231</v>
      </c>
      <c r="H143" s="208">
        <v>152.06999999999999</v>
      </c>
      <c r="I143" s="209"/>
      <c r="J143" s="210">
        <f>ROUND(I143*H143,2)</f>
        <v>0</v>
      </c>
      <c r="K143" s="206" t="s">
        <v>146</v>
      </c>
      <c r="L143" s="43"/>
      <c r="M143" s="211" t="s">
        <v>19</v>
      </c>
      <c r="N143" s="212" t="s">
        <v>43</v>
      </c>
      <c r="O143" s="79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7" t="s">
        <v>147</v>
      </c>
      <c r="AT143" s="17" t="s">
        <v>142</v>
      </c>
      <c r="AU143" s="17" t="s">
        <v>82</v>
      </c>
      <c r="AY143" s="17" t="s">
        <v>137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80</v>
      </c>
      <c r="BK143" s="215">
        <f>ROUND(I143*H143,2)</f>
        <v>0</v>
      </c>
      <c r="BL143" s="17" t="s">
        <v>147</v>
      </c>
      <c r="BM143" s="17" t="s">
        <v>555</v>
      </c>
    </row>
    <row r="144" s="11" customFormat="1">
      <c r="B144" s="216"/>
      <c r="C144" s="217"/>
      <c r="D144" s="218" t="s">
        <v>150</v>
      </c>
      <c r="E144" s="219" t="s">
        <v>19</v>
      </c>
      <c r="F144" s="220" t="s">
        <v>510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150</v>
      </c>
      <c r="AU144" s="226" t="s">
        <v>82</v>
      </c>
      <c r="AV144" s="11" t="s">
        <v>80</v>
      </c>
      <c r="AW144" s="11" t="s">
        <v>33</v>
      </c>
      <c r="AX144" s="11" t="s">
        <v>72</v>
      </c>
      <c r="AY144" s="226" t="s">
        <v>137</v>
      </c>
    </row>
    <row r="145" s="12" customFormat="1">
      <c r="B145" s="227"/>
      <c r="C145" s="228"/>
      <c r="D145" s="218" t="s">
        <v>150</v>
      </c>
      <c r="E145" s="229" t="s">
        <v>19</v>
      </c>
      <c r="F145" s="230" t="s">
        <v>556</v>
      </c>
      <c r="G145" s="228"/>
      <c r="H145" s="231">
        <v>89.920000000000002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150</v>
      </c>
      <c r="AU145" s="237" t="s">
        <v>82</v>
      </c>
      <c r="AV145" s="12" t="s">
        <v>82</v>
      </c>
      <c r="AW145" s="12" t="s">
        <v>33</v>
      </c>
      <c r="AX145" s="12" t="s">
        <v>72</v>
      </c>
      <c r="AY145" s="237" t="s">
        <v>137</v>
      </c>
    </row>
    <row r="146" s="12" customFormat="1">
      <c r="B146" s="227"/>
      <c r="C146" s="228"/>
      <c r="D146" s="218" t="s">
        <v>150</v>
      </c>
      <c r="E146" s="229" t="s">
        <v>19</v>
      </c>
      <c r="F146" s="230" t="s">
        <v>557</v>
      </c>
      <c r="G146" s="228"/>
      <c r="H146" s="231">
        <v>62.149999999999999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150</v>
      </c>
      <c r="AU146" s="237" t="s">
        <v>82</v>
      </c>
      <c r="AV146" s="12" t="s">
        <v>82</v>
      </c>
      <c r="AW146" s="12" t="s">
        <v>33</v>
      </c>
      <c r="AX146" s="12" t="s">
        <v>72</v>
      </c>
      <c r="AY146" s="237" t="s">
        <v>137</v>
      </c>
    </row>
    <row r="147" s="13" customFormat="1">
      <c r="B147" s="238"/>
      <c r="C147" s="239"/>
      <c r="D147" s="218" t="s">
        <v>150</v>
      </c>
      <c r="E147" s="240" t="s">
        <v>19</v>
      </c>
      <c r="F147" s="241" t="s">
        <v>160</v>
      </c>
      <c r="G147" s="239"/>
      <c r="H147" s="242">
        <v>152.06999999999999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150</v>
      </c>
      <c r="AU147" s="248" t="s">
        <v>82</v>
      </c>
      <c r="AV147" s="13" t="s">
        <v>147</v>
      </c>
      <c r="AW147" s="13" t="s">
        <v>33</v>
      </c>
      <c r="AX147" s="13" t="s">
        <v>80</v>
      </c>
      <c r="AY147" s="248" t="s">
        <v>137</v>
      </c>
    </row>
    <row r="148" s="1" customFormat="1" ht="16.5" customHeight="1">
      <c r="B148" s="38"/>
      <c r="C148" s="252" t="s">
        <v>217</v>
      </c>
      <c r="D148" s="252" t="s">
        <v>558</v>
      </c>
      <c r="E148" s="253" t="s">
        <v>559</v>
      </c>
      <c r="F148" s="254" t="s">
        <v>560</v>
      </c>
      <c r="G148" s="255" t="s">
        <v>231</v>
      </c>
      <c r="H148" s="256">
        <v>159.67400000000001</v>
      </c>
      <c r="I148" s="257"/>
      <c r="J148" s="258">
        <f>ROUND(I148*H148,2)</f>
        <v>0</v>
      </c>
      <c r="K148" s="254" t="s">
        <v>146</v>
      </c>
      <c r="L148" s="259"/>
      <c r="M148" s="260" t="s">
        <v>19</v>
      </c>
      <c r="N148" s="261" t="s">
        <v>43</v>
      </c>
      <c r="O148" s="79"/>
      <c r="P148" s="213">
        <f>O148*H148</f>
        <v>0</v>
      </c>
      <c r="Q148" s="213">
        <v>4.0000000000000003E-05</v>
      </c>
      <c r="R148" s="213">
        <f>Q148*H148</f>
        <v>0.0063869600000000006</v>
      </c>
      <c r="S148" s="213">
        <v>0</v>
      </c>
      <c r="T148" s="214">
        <f>S148*H148</f>
        <v>0</v>
      </c>
      <c r="AR148" s="17" t="s">
        <v>217</v>
      </c>
      <c r="AT148" s="17" t="s">
        <v>558</v>
      </c>
      <c r="AU148" s="17" t="s">
        <v>82</v>
      </c>
      <c r="AY148" s="17" t="s">
        <v>137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80</v>
      </c>
      <c r="BK148" s="215">
        <f>ROUND(I148*H148,2)</f>
        <v>0</v>
      </c>
      <c r="BL148" s="17" t="s">
        <v>147</v>
      </c>
      <c r="BM148" s="17" t="s">
        <v>561</v>
      </c>
    </row>
    <row r="149" s="12" customFormat="1">
      <c r="B149" s="227"/>
      <c r="C149" s="228"/>
      <c r="D149" s="218" t="s">
        <v>150</v>
      </c>
      <c r="E149" s="228"/>
      <c r="F149" s="230" t="s">
        <v>562</v>
      </c>
      <c r="G149" s="228"/>
      <c r="H149" s="231">
        <v>159.67400000000001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150</v>
      </c>
      <c r="AU149" s="237" t="s">
        <v>82</v>
      </c>
      <c r="AV149" s="12" t="s">
        <v>82</v>
      </c>
      <c r="AW149" s="12" t="s">
        <v>4</v>
      </c>
      <c r="AX149" s="12" t="s">
        <v>80</v>
      </c>
      <c r="AY149" s="237" t="s">
        <v>137</v>
      </c>
    </row>
    <row r="150" s="1" customFormat="1" ht="16.5" customHeight="1">
      <c r="B150" s="38"/>
      <c r="C150" s="204" t="s">
        <v>138</v>
      </c>
      <c r="D150" s="204" t="s">
        <v>142</v>
      </c>
      <c r="E150" s="205" t="s">
        <v>563</v>
      </c>
      <c r="F150" s="206" t="s">
        <v>564</v>
      </c>
      <c r="G150" s="207" t="s">
        <v>145</v>
      </c>
      <c r="H150" s="208">
        <v>129.339</v>
      </c>
      <c r="I150" s="209"/>
      <c r="J150" s="210">
        <f>ROUND(I150*H150,2)</f>
        <v>0</v>
      </c>
      <c r="K150" s="206" t="s">
        <v>146</v>
      </c>
      <c r="L150" s="43"/>
      <c r="M150" s="211" t="s">
        <v>19</v>
      </c>
      <c r="N150" s="212" t="s">
        <v>43</v>
      </c>
      <c r="O150" s="79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17" t="s">
        <v>147</v>
      </c>
      <c r="AT150" s="17" t="s">
        <v>142</v>
      </c>
      <c r="AU150" s="17" t="s">
        <v>82</v>
      </c>
      <c r="AY150" s="17" t="s">
        <v>137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80</v>
      </c>
      <c r="BK150" s="215">
        <f>ROUND(I150*H150,2)</f>
        <v>0</v>
      </c>
      <c r="BL150" s="17" t="s">
        <v>147</v>
      </c>
      <c r="BM150" s="17" t="s">
        <v>565</v>
      </c>
    </row>
    <row r="151" s="11" customFormat="1">
      <c r="B151" s="216"/>
      <c r="C151" s="217"/>
      <c r="D151" s="218" t="s">
        <v>150</v>
      </c>
      <c r="E151" s="219" t="s">
        <v>19</v>
      </c>
      <c r="F151" s="220" t="s">
        <v>566</v>
      </c>
      <c r="G151" s="217"/>
      <c r="H151" s="219" t="s">
        <v>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150</v>
      </c>
      <c r="AU151" s="226" t="s">
        <v>82</v>
      </c>
      <c r="AV151" s="11" t="s">
        <v>80</v>
      </c>
      <c r="AW151" s="11" t="s">
        <v>33</v>
      </c>
      <c r="AX151" s="11" t="s">
        <v>72</v>
      </c>
      <c r="AY151" s="226" t="s">
        <v>137</v>
      </c>
    </row>
    <row r="152" s="12" customFormat="1">
      <c r="B152" s="227"/>
      <c r="C152" s="228"/>
      <c r="D152" s="218" t="s">
        <v>150</v>
      </c>
      <c r="E152" s="229" t="s">
        <v>19</v>
      </c>
      <c r="F152" s="230" t="s">
        <v>567</v>
      </c>
      <c r="G152" s="228"/>
      <c r="H152" s="231">
        <v>58.024999999999999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150</v>
      </c>
      <c r="AU152" s="237" t="s">
        <v>82</v>
      </c>
      <c r="AV152" s="12" t="s">
        <v>82</v>
      </c>
      <c r="AW152" s="12" t="s">
        <v>33</v>
      </c>
      <c r="AX152" s="12" t="s">
        <v>72</v>
      </c>
      <c r="AY152" s="237" t="s">
        <v>137</v>
      </c>
    </row>
    <row r="153" s="11" customFormat="1">
      <c r="B153" s="216"/>
      <c r="C153" s="217"/>
      <c r="D153" s="218" t="s">
        <v>150</v>
      </c>
      <c r="E153" s="219" t="s">
        <v>19</v>
      </c>
      <c r="F153" s="220" t="s">
        <v>568</v>
      </c>
      <c r="G153" s="217"/>
      <c r="H153" s="219" t="s">
        <v>19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150</v>
      </c>
      <c r="AU153" s="226" t="s">
        <v>82</v>
      </c>
      <c r="AV153" s="11" t="s">
        <v>80</v>
      </c>
      <c r="AW153" s="11" t="s">
        <v>33</v>
      </c>
      <c r="AX153" s="11" t="s">
        <v>72</v>
      </c>
      <c r="AY153" s="226" t="s">
        <v>137</v>
      </c>
    </row>
    <row r="154" s="12" customFormat="1">
      <c r="B154" s="227"/>
      <c r="C154" s="228"/>
      <c r="D154" s="218" t="s">
        <v>150</v>
      </c>
      <c r="E154" s="229" t="s">
        <v>19</v>
      </c>
      <c r="F154" s="230" t="s">
        <v>569</v>
      </c>
      <c r="G154" s="228"/>
      <c r="H154" s="231">
        <v>71.313999999999993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150</v>
      </c>
      <c r="AU154" s="237" t="s">
        <v>82</v>
      </c>
      <c r="AV154" s="12" t="s">
        <v>82</v>
      </c>
      <c r="AW154" s="12" t="s">
        <v>33</v>
      </c>
      <c r="AX154" s="12" t="s">
        <v>72</v>
      </c>
      <c r="AY154" s="237" t="s">
        <v>137</v>
      </c>
    </row>
    <row r="155" s="13" customFormat="1">
      <c r="B155" s="238"/>
      <c r="C155" s="239"/>
      <c r="D155" s="218" t="s">
        <v>150</v>
      </c>
      <c r="E155" s="240" t="s">
        <v>19</v>
      </c>
      <c r="F155" s="241" t="s">
        <v>160</v>
      </c>
      <c r="G155" s="239"/>
      <c r="H155" s="242">
        <v>129.339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150</v>
      </c>
      <c r="AU155" s="248" t="s">
        <v>82</v>
      </c>
      <c r="AV155" s="13" t="s">
        <v>147</v>
      </c>
      <c r="AW155" s="13" t="s">
        <v>33</v>
      </c>
      <c r="AX155" s="13" t="s">
        <v>80</v>
      </c>
      <c r="AY155" s="248" t="s">
        <v>137</v>
      </c>
    </row>
    <row r="156" s="1" customFormat="1" ht="16.5" customHeight="1">
      <c r="B156" s="38"/>
      <c r="C156" s="204" t="s">
        <v>228</v>
      </c>
      <c r="D156" s="204" t="s">
        <v>142</v>
      </c>
      <c r="E156" s="205" t="s">
        <v>570</v>
      </c>
      <c r="F156" s="206" t="s">
        <v>571</v>
      </c>
      <c r="G156" s="207" t="s">
        <v>163</v>
      </c>
      <c r="H156" s="208">
        <v>19.577999999999999</v>
      </c>
      <c r="I156" s="209"/>
      <c r="J156" s="210">
        <f>ROUND(I156*H156,2)</f>
        <v>0</v>
      </c>
      <c r="K156" s="206" t="s">
        <v>146</v>
      </c>
      <c r="L156" s="43"/>
      <c r="M156" s="211" t="s">
        <v>19</v>
      </c>
      <c r="N156" s="212" t="s">
        <v>43</v>
      </c>
      <c r="O156" s="79"/>
      <c r="P156" s="213">
        <f>O156*H156</f>
        <v>0</v>
      </c>
      <c r="Q156" s="213">
        <v>2.45329</v>
      </c>
      <c r="R156" s="213">
        <f>Q156*H156</f>
        <v>48.030511619999999</v>
      </c>
      <c r="S156" s="213">
        <v>0</v>
      </c>
      <c r="T156" s="214">
        <f>S156*H156</f>
        <v>0</v>
      </c>
      <c r="AR156" s="17" t="s">
        <v>147</v>
      </c>
      <c r="AT156" s="17" t="s">
        <v>142</v>
      </c>
      <c r="AU156" s="17" t="s">
        <v>82</v>
      </c>
      <c r="AY156" s="17" t="s">
        <v>137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80</v>
      </c>
      <c r="BK156" s="215">
        <f>ROUND(I156*H156,2)</f>
        <v>0</v>
      </c>
      <c r="BL156" s="17" t="s">
        <v>147</v>
      </c>
      <c r="BM156" s="17" t="s">
        <v>572</v>
      </c>
    </row>
    <row r="157" s="11" customFormat="1">
      <c r="B157" s="216"/>
      <c r="C157" s="217"/>
      <c r="D157" s="218" t="s">
        <v>150</v>
      </c>
      <c r="E157" s="219" t="s">
        <v>19</v>
      </c>
      <c r="F157" s="220" t="s">
        <v>510</v>
      </c>
      <c r="G157" s="217"/>
      <c r="H157" s="219" t="s">
        <v>19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150</v>
      </c>
      <c r="AU157" s="226" t="s">
        <v>82</v>
      </c>
      <c r="AV157" s="11" t="s">
        <v>80</v>
      </c>
      <c r="AW157" s="11" t="s">
        <v>33</v>
      </c>
      <c r="AX157" s="11" t="s">
        <v>72</v>
      </c>
      <c r="AY157" s="226" t="s">
        <v>137</v>
      </c>
    </row>
    <row r="158" s="12" customFormat="1">
      <c r="B158" s="227"/>
      <c r="C158" s="228"/>
      <c r="D158" s="218" t="s">
        <v>150</v>
      </c>
      <c r="E158" s="229" t="s">
        <v>19</v>
      </c>
      <c r="F158" s="230" t="s">
        <v>573</v>
      </c>
      <c r="G158" s="228"/>
      <c r="H158" s="231">
        <v>2.5670000000000002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150</v>
      </c>
      <c r="AU158" s="237" t="s">
        <v>82</v>
      </c>
      <c r="AV158" s="12" t="s">
        <v>82</v>
      </c>
      <c r="AW158" s="12" t="s">
        <v>33</v>
      </c>
      <c r="AX158" s="12" t="s">
        <v>72</v>
      </c>
      <c r="AY158" s="237" t="s">
        <v>137</v>
      </c>
    </row>
    <row r="159" s="12" customFormat="1">
      <c r="B159" s="227"/>
      <c r="C159" s="228"/>
      <c r="D159" s="218" t="s">
        <v>150</v>
      </c>
      <c r="E159" s="229" t="s">
        <v>19</v>
      </c>
      <c r="F159" s="230" t="s">
        <v>574</v>
      </c>
      <c r="G159" s="228"/>
      <c r="H159" s="231">
        <v>0.504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150</v>
      </c>
      <c r="AU159" s="237" t="s">
        <v>82</v>
      </c>
      <c r="AV159" s="12" t="s">
        <v>82</v>
      </c>
      <c r="AW159" s="12" t="s">
        <v>33</v>
      </c>
      <c r="AX159" s="12" t="s">
        <v>72</v>
      </c>
      <c r="AY159" s="237" t="s">
        <v>137</v>
      </c>
    </row>
    <row r="160" s="12" customFormat="1">
      <c r="B160" s="227"/>
      <c r="C160" s="228"/>
      <c r="D160" s="218" t="s">
        <v>150</v>
      </c>
      <c r="E160" s="229" t="s">
        <v>19</v>
      </c>
      <c r="F160" s="230" t="s">
        <v>575</v>
      </c>
      <c r="G160" s="228"/>
      <c r="H160" s="231">
        <v>0.073999999999999996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150</v>
      </c>
      <c r="AU160" s="237" t="s">
        <v>82</v>
      </c>
      <c r="AV160" s="12" t="s">
        <v>82</v>
      </c>
      <c r="AW160" s="12" t="s">
        <v>33</v>
      </c>
      <c r="AX160" s="12" t="s">
        <v>72</v>
      </c>
      <c r="AY160" s="237" t="s">
        <v>137</v>
      </c>
    </row>
    <row r="161" s="12" customFormat="1">
      <c r="B161" s="227"/>
      <c r="C161" s="228"/>
      <c r="D161" s="218" t="s">
        <v>150</v>
      </c>
      <c r="E161" s="229" t="s">
        <v>19</v>
      </c>
      <c r="F161" s="230" t="s">
        <v>576</v>
      </c>
      <c r="G161" s="228"/>
      <c r="H161" s="231">
        <v>0.082000000000000003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150</v>
      </c>
      <c r="AU161" s="237" t="s">
        <v>82</v>
      </c>
      <c r="AV161" s="12" t="s">
        <v>82</v>
      </c>
      <c r="AW161" s="12" t="s">
        <v>33</v>
      </c>
      <c r="AX161" s="12" t="s">
        <v>72</v>
      </c>
      <c r="AY161" s="237" t="s">
        <v>137</v>
      </c>
    </row>
    <row r="162" s="12" customFormat="1">
      <c r="B162" s="227"/>
      <c r="C162" s="228"/>
      <c r="D162" s="218" t="s">
        <v>150</v>
      </c>
      <c r="E162" s="229" t="s">
        <v>19</v>
      </c>
      <c r="F162" s="230" t="s">
        <v>577</v>
      </c>
      <c r="G162" s="228"/>
      <c r="H162" s="231">
        <v>0.155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150</v>
      </c>
      <c r="AU162" s="237" t="s">
        <v>82</v>
      </c>
      <c r="AV162" s="12" t="s">
        <v>82</v>
      </c>
      <c r="AW162" s="12" t="s">
        <v>33</v>
      </c>
      <c r="AX162" s="12" t="s">
        <v>72</v>
      </c>
      <c r="AY162" s="237" t="s">
        <v>137</v>
      </c>
    </row>
    <row r="163" s="12" customFormat="1">
      <c r="B163" s="227"/>
      <c r="C163" s="228"/>
      <c r="D163" s="218" t="s">
        <v>150</v>
      </c>
      <c r="E163" s="229" t="s">
        <v>19</v>
      </c>
      <c r="F163" s="230" t="s">
        <v>578</v>
      </c>
      <c r="G163" s="228"/>
      <c r="H163" s="231">
        <v>0.42599999999999999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150</v>
      </c>
      <c r="AU163" s="237" t="s">
        <v>82</v>
      </c>
      <c r="AV163" s="12" t="s">
        <v>82</v>
      </c>
      <c r="AW163" s="12" t="s">
        <v>33</v>
      </c>
      <c r="AX163" s="12" t="s">
        <v>72</v>
      </c>
      <c r="AY163" s="237" t="s">
        <v>137</v>
      </c>
    </row>
    <row r="164" s="12" customFormat="1">
      <c r="B164" s="227"/>
      <c r="C164" s="228"/>
      <c r="D164" s="218" t="s">
        <v>150</v>
      </c>
      <c r="E164" s="229" t="s">
        <v>19</v>
      </c>
      <c r="F164" s="230" t="s">
        <v>579</v>
      </c>
      <c r="G164" s="228"/>
      <c r="H164" s="231">
        <v>4.0330000000000004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150</v>
      </c>
      <c r="AU164" s="237" t="s">
        <v>82</v>
      </c>
      <c r="AV164" s="12" t="s">
        <v>82</v>
      </c>
      <c r="AW164" s="12" t="s">
        <v>33</v>
      </c>
      <c r="AX164" s="12" t="s">
        <v>72</v>
      </c>
      <c r="AY164" s="237" t="s">
        <v>137</v>
      </c>
    </row>
    <row r="165" s="12" customFormat="1">
      <c r="B165" s="227"/>
      <c r="C165" s="228"/>
      <c r="D165" s="218" t="s">
        <v>150</v>
      </c>
      <c r="E165" s="229" t="s">
        <v>19</v>
      </c>
      <c r="F165" s="230" t="s">
        <v>580</v>
      </c>
      <c r="G165" s="228"/>
      <c r="H165" s="231">
        <v>0.86399999999999999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150</v>
      </c>
      <c r="AU165" s="237" t="s">
        <v>82</v>
      </c>
      <c r="AV165" s="12" t="s">
        <v>82</v>
      </c>
      <c r="AW165" s="12" t="s">
        <v>33</v>
      </c>
      <c r="AX165" s="12" t="s">
        <v>72</v>
      </c>
      <c r="AY165" s="237" t="s">
        <v>137</v>
      </c>
    </row>
    <row r="166" s="12" customFormat="1">
      <c r="B166" s="227"/>
      <c r="C166" s="228"/>
      <c r="D166" s="218" t="s">
        <v>150</v>
      </c>
      <c r="E166" s="229" t="s">
        <v>19</v>
      </c>
      <c r="F166" s="230" t="s">
        <v>581</v>
      </c>
      <c r="G166" s="228"/>
      <c r="H166" s="231">
        <v>4.0549999999999997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150</v>
      </c>
      <c r="AU166" s="237" t="s">
        <v>82</v>
      </c>
      <c r="AV166" s="12" t="s">
        <v>82</v>
      </c>
      <c r="AW166" s="12" t="s">
        <v>33</v>
      </c>
      <c r="AX166" s="12" t="s">
        <v>72</v>
      </c>
      <c r="AY166" s="237" t="s">
        <v>137</v>
      </c>
    </row>
    <row r="167" s="12" customFormat="1">
      <c r="B167" s="227"/>
      <c r="C167" s="228"/>
      <c r="D167" s="218" t="s">
        <v>150</v>
      </c>
      <c r="E167" s="229" t="s">
        <v>19</v>
      </c>
      <c r="F167" s="230" t="s">
        <v>582</v>
      </c>
      <c r="G167" s="228"/>
      <c r="H167" s="231">
        <v>0.89700000000000002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150</v>
      </c>
      <c r="AU167" s="237" t="s">
        <v>82</v>
      </c>
      <c r="AV167" s="12" t="s">
        <v>82</v>
      </c>
      <c r="AW167" s="12" t="s">
        <v>33</v>
      </c>
      <c r="AX167" s="12" t="s">
        <v>72</v>
      </c>
      <c r="AY167" s="237" t="s">
        <v>137</v>
      </c>
    </row>
    <row r="168" s="12" customFormat="1">
      <c r="B168" s="227"/>
      <c r="C168" s="228"/>
      <c r="D168" s="218" t="s">
        <v>150</v>
      </c>
      <c r="E168" s="229" t="s">
        <v>19</v>
      </c>
      <c r="F168" s="230" t="s">
        <v>583</v>
      </c>
      <c r="G168" s="228"/>
      <c r="H168" s="231">
        <v>0.78000000000000003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150</v>
      </c>
      <c r="AU168" s="237" t="s">
        <v>82</v>
      </c>
      <c r="AV168" s="12" t="s">
        <v>82</v>
      </c>
      <c r="AW168" s="12" t="s">
        <v>33</v>
      </c>
      <c r="AX168" s="12" t="s">
        <v>72</v>
      </c>
      <c r="AY168" s="237" t="s">
        <v>137</v>
      </c>
    </row>
    <row r="169" s="12" customFormat="1">
      <c r="B169" s="227"/>
      <c r="C169" s="228"/>
      <c r="D169" s="218" t="s">
        <v>150</v>
      </c>
      <c r="E169" s="229" t="s">
        <v>19</v>
      </c>
      <c r="F169" s="230" t="s">
        <v>584</v>
      </c>
      <c r="G169" s="228"/>
      <c r="H169" s="231">
        <v>1.236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150</v>
      </c>
      <c r="AU169" s="237" t="s">
        <v>82</v>
      </c>
      <c r="AV169" s="12" t="s">
        <v>82</v>
      </c>
      <c r="AW169" s="12" t="s">
        <v>33</v>
      </c>
      <c r="AX169" s="12" t="s">
        <v>72</v>
      </c>
      <c r="AY169" s="237" t="s">
        <v>137</v>
      </c>
    </row>
    <row r="170" s="12" customFormat="1">
      <c r="B170" s="227"/>
      <c r="C170" s="228"/>
      <c r="D170" s="218" t="s">
        <v>150</v>
      </c>
      <c r="E170" s="229" t="s">
        <v>19</v>
      </c>
      <c r="F170" s="230" t="s">
        <v>585</v>
      </c>
      <c r="G170" s="228"/>
      <c r="H170" s="231">
        <v>1.1220000000000001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150</v>
      </c>
      <c r="AU170" s="237" t="s">
        <v>82</v>
      </c>
      <c r="AV170" s="12" t="s">
        <v>82</v>
      </c>
      <c r="AW170" s="12" t="s">
        <v>33</v>
      </c>
      <c r="AX170" s="12" t="s">
        <v>72</v>
      </c>
      <c r="AY170" s="237" t="s">
        <v>137</v>
      </c>
    </row>
    <row r="171" s="12" customFormat="1">
      <c r="B171" s="227"/>
      <c r="C171" s="228"/>
      <c r="D171" s="218" t="s">
        <v>150</v>
      </c>
      <c r="E171" s="229" t="s">
        <v>19</v>
      </c>
      <c r="F171" s="230" t="s">
        <v>586</v>
      </c>
      <c r="G171" s="228"/>
      <c r="H171" s="231">
        <v>1.129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150</v>
      </c>
      <c r="AU171" s="237" t="s">
        <v>82</v>
      </c>
      <c r="AV171" s="12" t="s">
        <v>82</v>
      </c>
      <c r="AW171" s="12" t="s">
        <v>33</v>
      </c>
      <c r="AX171" s="12" t="s">
        <v>72</v>
      </c>
      <c r="AY171" s="237" t="s">
        <v>137</v>
      </c>
    </row>
    <row r="172" s="12" customFormat="1">
      <c r="B172" s="227"/>
      <c r="C172" s="228"/>
      <c r="D172" s="218" t="s">
        <v>150</v>
      </c>
      <c r="E172" s="229" t="s">
        <v>19</v>
      </c>
      <c r="F172" s="230" t="s">
        <v>587</v>
      </c>
      <c r="G172" s="228"/>
      <c r="H172" s="231">
        <v>1.6539999999999999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150</v>
      </c>
      <c r="AU172" s="237" t="s">
        <v>82</v>
      </c>
      <c r="AV172" s="12" t="s">
        <v>82</v>
      </c>
      <c r="AW172" s="12" t="s">
        <v>33</v>
      </c>
      <c r="AX172" s="12" t="s">
        <v>72</v>
      </c>
      <c r="AY172" s="237" t="s">
        <v>137</v>
      </c>
    </row>
    <row r="173" s="13" customFormat="1">
      <c r="B173" s="238"/>
      <c r="C173" s="239"/>
      <c r="D173" s="218" t="s">
        <v>150</v>
      </c>
      <c r="E173" s="240" t="s">
        <v>19</v>
      </c>
      <c r="F173" s="241" t="s">
        <v>160</v>
      </c>
      <c r="G173" s="239"/>
      <c r="H173" s="242">
        <v>19.577999999999999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150</v>
      </c>
      <c r="AU173" s="248" t="s">
        <v>82</v>
      </c>
      <c r="AV173" s="13" t="s">
        <v>147</v>
      </c>
      <c r="AW173" s="13" t="s">
        <v>33</v>
      </c>
      <c r="AX173" s="13" t="s">
        <v>80</v>
      </c>
      <c r="AY173" s="248" t="s">
        <v>137</v>
      </c>
    </row>
    <row r="174" s="1" customFormat="1" ht="16.5" customHeight="1">
      <c r="B174" s="38"/>
      <c r="C174" s="204" t="s">
        <v>234</v>
      </c>
      <c r="D174" s="204" t="s">
        <v>142</v>
      </c>
      <c r="E174" s="205" t="s">
        <v>588</v>
      </c>
      <c r="F174" s="206" t="s">
        <v>589</v>
      </c>
      <c r="G174" s="207" t="s">
        <v>163</v>
      </c>
      <c r="H174" s="208">
        <v>19.577999999999999</v>
      </c>
      <c r="I174" s="209"/>
      <c r="J174" s="210">
        <f>ROUND(I174*H174,2)</f>
        <v>0</v>
      </c>
      <c r="K174" s="206" t="s">
        <v>146</v>
      </c>
      <c r="L174" s="43"/>
      <c r="M174" s="211" t="s">
        <v>19</v>
      </c>
      <c r="N174" s="212" t="s">
        <v>43</v>
      </c>
      <c r="O174" s="79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7" t="s">
        <v>147</v>
      </c>
      <c r="AT174" s="17" t="s">
        <v>142</v>
      </c>
      <c r="AU174" s="17" t="s">
        <v>82</v>
      </c>
      <c r="AY174" s="17" t="s">
        <v>137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80</v>
      </c>
      <c r="BK174" s="215">
        <f>ROUND(I174*H174,2)</f>
        <v>0</v>
      </c>
      <c r="BL174" s="17" t="s">
        <v>147</v>
      </c>
      <c r="BM174" s="17" t="s">
        <v>590</v>
      </c>
    </row>
    <row r="175" s="1" customFormat="1" ht="16.5" customHeight="1">
      <c r="B175" s="38"/>
      <c r="C175" s="204" t="s">
        <v>238</v>
      </c>
      <c r="D175" s="204" t="s">
        <v>142</v>
      </c>
      <c r="E175" s="205" t="s">
        <v>591</v>
      </c>
      <c r="F175" s="206" t="s">
        <v>592</v>
      </c>
      <c r="G175" s="207" t="s">
        <v>163</v>
      </c>
      <c r="H175" s="208">
        <v>19.577999999999999</v>
      </c>
      <c r="I175" s="209"/>
      <c r="J175" s="210">
        <f>ROUND(I175*H175,2)</f>
        <v>0</v>
      </c>
      <c r="K175" s="206" t="s">
        <v>146</v>
      </c>
      <c r="L175" s="43"/>
      <c r="M175" s="211" t="s">
        <v>19</v>
      </c>
      <c r="N175" s="212" t="s">
        <v>43</v>
      </c>
      <c r="O175" s="79"/>
      <c r="P175" s="213">
        <f>O175*H175</f>
        <v>0</v>
      </c>
      <c r="Q175" s="213">
        <v>0.00091</v>
      </c>
      <c r="R175" s="213">
        <f>Q175*H175</f>
        <v>0.017815979999999999</v>
      </c>
      <c r="S175" s="213">
        <v>0</v>
      </c>
      <c r="T175" s="214">
        <f>S175*H175</f>
        <v>0</v>
      </c>
      <c r="AR175" s="17" t="s">
        <v>147</v>
      </c>
      <c r="AT175" s="17" t="s">
        <v>142</v>
      </c>
      <c r="AU175" s="17" t="s">
        <v>82</v>
      </c>
      <c r="AY175" s="17" t="s">
        <v>137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80</v>
      </c>
      <c r="BK175" s="215">
        <f>ROUND(I175*H175,2)</f>
        <v>0</v>
      </c>
      <c r="BL175" s="17" t="s">
        <v>147</v>
      </c>
      <c r="BM175" s="17" t="s">
        <v>593</v>
      </c>
    </row>
    <row r="176" s="1" customFormat="1" ht="16.5" customHeight="1">
      <c r="B176" s="38"/>
      <c r="C176" s="204" t="s">
        <v>254</v>
      </c>
      <c r="D176" s="204" t="s">
        <v>142</v>
      </c>
      <c r="E176" s="205" t="s">
        <v>594</v>
      </c>
      <c r="F176" s="206" t="s">
        <v>595</v>
      </c>
      <c r="G176" s="207" t="s">
        <v>145</v>
      </c>
      <c r="H176" s="208">
        <v>326.29899999999998</v>
      </c>
      <c r="I176" s="209"/>
      <c r="J176" s="210">
        <f>ROUND(I176*H176,2)</f>
        <v>0</v>
      </c>
      <c r="K176" s="206" t="s">
        <v>146</v>
      </c>
      <c r="L176" s="43"/>
      <c r="M176" s="211" t="s">
        <v>19</v>
      </c>
      <c r="N176" s="212" t="s">
        <v>43</v>
      </c>
      <c r="O176" s="79"/>
      <c r="P176" s="213">
        <f>O176*H176</f>
        <v>0</v>
      </c>
      <c r="Q176" s="213">
        <v>0.00012999999999999999</v>
      </c>
      <c r="R176" s="213">
        <f>Q176*H176</f>
        <v>0.04241886999999999</v>
      </c>
      <c r="S176" s="213">
        <v>0</v>
      </c>
      <c r="T176" s="214">
        <f>S176*H176</f>
        <v>0</v>
      </c>
      <c r="AR176" s="17" t="s">
        <v>147</v>
      </c>
      <c r="AT176" s="17" t="s">
        <v>142</v>
      </c>
      <c r="AU176" s="17" t="s">
        <v>82</v>
      </c>
      <c r="AY176" s="17" t="s">
        <v>137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80</v>
      </c>
      <c r="BK176" s="215">
        <f>ROUND(I176*H176,2)</f>
        <v>0</v>
      </c>
      <c r="BL176" s="17" t="s">
        <v>147</v>
      </c>
      <c r="BM176" s="17" t="s">
        <v>596</v>
      </c>
    </row>
    <row r="177" s="11" customFormat="1">
      <c r="B177" s="216"/>
      <c r="C177" s="217"/>
      <c r="D177" s="218" t="s">
        <v>150</v>
      </c>
      <c r="E177" s="219" t="s">
        <v>19</v>
      </c>
      <c r="F177" s="220" t="s">
        <v>510</v>
      </c>
      <c r="G177" s="217"/>
      <c r="H177" s="219" t="s">
        <v>19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150</v>
      </c>
      <c r="AU177" s="226" t="s">
        <v>82</v>
      </c>
      <c r="AV177" s="11" t="s">
        <v>80</v>
      </c>
      <c r="AW177" s="11" t="s">
        <v>33</v>
      </c>
      <c r="AX177" s="11" t="s">
        <v>72</v>
      </c>
      <c r="AY177" s="226" t="s">
        <v>137</v>
      </c>
    </row>
    <row r="178" s="12" customFormat="1">
      <c r="B178" s="227"/>
      <c r="C178" s="228"/>
      <c r="D178" s="218" t="s">
        <v>150</v>
      </c>
      <c r="E178" s="229" t="s">
        <v>19</v>
      </c>
      <c r="F178" s="230" t="s">
        <v>597</v>
      </c>
      <c r="G178" s="228"/>
      <c r="H178" s="231">
        <v>42.779000000000003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150</v>
      </c>
      <c r="AU178" s="237" t="s">
        <v>82</v>
      </c>
      <c r="AV178" s="12" t="s">
        <v>82</v>
      </c>
      <c r="AW178" s="12" t="s">
        <v>33</v>
      </c>
      <c r="AX178" s="12" t="s">
        <v>72</v>
      </c>
      <c r="AY178" s="237" t="s">
        <v>137</v>
      </c>
    </row>
    <row r="179" s="12" customFormat="1">
      <c r="B179" s="227"/>
      <c r="C179" s="228"/>
      <c r="D179" s="218" t="s">
        <v>150</v>
      </c>
      <c r="E179" s="229" t="s">
        <v>19</v>
      </c>
      <c r="F179" s="230" t="s">
        <v>598</v>
      </c>
      <c r="G179" s="228"/>
      <c r="H179" s="231">
        <v>8.4000000000000004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150</v>
      </c>
      <c r="AU179" s="237" t="s">
        <v>82</v>
      </c>
      <c r="AV179" s="12" t="s">
        <v>82</v>
      </c>
      <c r="AW179" s="12" t="s">
        <v>33</v>
      </c>
      <c r="AX179" s="12" t="s">
        <v>72</v>
      </c>
      <c r="AY179" s="237" t="s">
        <v>137</v>
      </c>
    </row>
    <row r="180" s="12" customFormat="1">
      <c r="B180" s="227"/>
      <c r="C180" s="228"/>
      <c r="D180" s="218" t="s">
        <v>150</v>
      </c>
      <c r="E180" s="229" t="s">
        <v>19</v>
      </c>
      <c r="F180" s="230" t="s">
        <v>599</v>
      </c>
      <c r="G180" s="228"/>
      <c r="H180" s="231">
        <v>1.24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150</v>
      </c>
      <c r="AU180" s="237" t="s">
        <v>82</v>
      </c>
      <c r="AV180" s="12" t="s">
        <v>82</v>
      </c>
      <c r="AW180" s="12" t="s">
        <v>33</v>
      </c>
      <c r="AX180" s="12" t="s">
        <v>72</v>
      </c>
      <c r="AY180" s="237" t="s">
        <v>137</v>
      </c>
    </row>
    <row r="181" s="12" customFormat="1">
      <c r="B181" s="227"/>
      <c r="C181" s="228"/>
      <c r="D181" s="218" t="s">
        <v>150</v>
      </c>
      <c r="E181" s="229" t="s">
        <v>19</v>
      </c>
      <c r="F181" s="230" t="s">
        <v>600</v>
      </c>
      <c r="G181" s="228"/>
      <c r="H181" s="231">
        <v>1.3700000000000001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150</v>
      </c>
      <c r="AU181" s="237" t="s">
        <v>82</v>
      </c>
      <c r="AV181" s="12" t="s">
        <v>82</v>
      </c>
      <c r="AW181" s="12" t="s">
        <v>33</v>
      </c>
      <c r="AX181" s="12" t="s">
        <v>72</v>
      </c>
      <c r="AY181" s="237" t="s">
        <v>137</v>
      </c>
    </row>
    <row r="182" s="12" customFormat="1">
      <c r="B182" s="227"/>
      <c r="C182" s="228"/>
      <c r="D182" s="218" t="s">
        <v>150</v>
      </c>
      <c r="E182" s="229" t="s">
        <v>19</v>
      </c>
      <c r="F182" s="230" t="s">
        <v>601</v>
      </c>
      <c r="G182" s="228"/>
      <c r="H182" s="231">
        <v>2.5859999999999999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150</v>
      </c>
      <c r="AU182" s="237" t="s">
        <v>82</v>
      </c>
      <c r="AV182" s="12" t="s">
        <v>82</v>
      </c>
      <c r="AW182" s="12" t="s">
        <v>33</v>
      </c>
      <c r="AX182" s="12" t="s">
        <v>72</v>
      </c>
      <c r="AY182" s="237" t="s">
        <v>137</v>
      </c>
    </row>
    <row r="183" s="12" customFormat="1">
      <c r="B183" s="227"/>
      <c r="C183" s="228"/>
      <c r="D183" s="218" t="s">
        <v>150</v>
      </c>
      <c r="E183" s="229" t="s">
        <v>19</v>
      </c>
      <c r="F183" s="230" t="s">
        <v>602</v>
      </c>
      <c r="G183" s="228"/>
      <c r="H183" s="231">
        <v>7.0949999999999998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150</v>
      </c>
      <c r="AU183" s="237" t="s">
        <v>82</v>
      </c>
      <c r="AV183" s="12" t="s">
        <v>82</v>
      </c>
      <c r="AW183" s="12" t="s">
        <v>33</v>
      </c>
      <c r="AX183" s="12" t="s">
        <v>72</v>
      </c>
      <c r="AY183" s="237" t="s">
        <v>137</v>
      </c>
    </row>
    <row r="184" s="12" customFormat="1">
      <c r="B184" s="227"/>
      <c r="C184" s="228"/>
      <c r="D184" s="218" t="s">
        <v>150</v>
      </c>
      <c r="E184" s="229" t="s">
        <v>19</v>
      </c>
      <c r="F184" s="230" t="s">
        <v>603</v>
      </c>
      <c r="G184" s="228"/>
      <c r="H184" s="231">
        <v>67.219999999999999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150</v>
      </c>
      <c r="AU184" s="237" t="s">
        <v>82</v>
      </c>
      <c r="AV184" s="12" t="s">
        <v>82</v>
      </c>
      <c r="AW184" s="12" t="s">
        <v>33</v>
      </c>
      <c r="AX184" s="12" t="s">
        <v>72</v>
      </c>
      <c r="AY184" s="237" t="s">
        <v>137</v>
      </c>
    </row>
    <row r="185" s="12" customFormat="1">
      <c r="B185" s="227"/>
      <c r="C185" s="228"/>
      <c r="D185" s="218" t="s">
        <v>150</v>
      </c>
      <c r="E185" s="229" t="s">
        <v>19</v>
      </c>
      <c r="F185" s="230" t="s">
        <v>604</v>
      </c>
      <c r="G185" s="228"/>
      <c r="H185" s="231">
        <v>14.396000000000001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150</v>
      </c>
      <c r="AU185" s="237" t="s">
        <v>82</v>
      </c>
      <c r="AV185" s="12" t="s">
        <v>82</v>
      </c>
      <c r="AW185" s="12" t="s">
        <v>33</v>
      </c>
      <c r="AX185" s="12" t="s">
        <v>72</v>
      </c>
      <c r="AY185" s="237" t="s">
        <v>137</v>
      </c>
    </row>
    <row r="186" s="12" customFormat="1">
      <c r="B186" s="227"/>
      <c r="C186" s="228"/>
      <c r="D186" s="218" t="s">
        <v>150</v>
      </c>
      <c r="E186" s="229" t="s">
        <v>19</v>
      </c>
      <c r="F186" s="230" t="s">
        <v>605</v>
      </c>
      <c r="G186" s="228"/>
      <c r="H186" s="231">
        <v>67.590999999999994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150</v>
      </c>
      <c r="AU186" s="237" t="s">
        <v>82</v>
      </c>
      <c r="AV186" s="12" t="s">
        <v>82</v>
      </c>
      <c r="AW186" s="12" t="s">
        <v>33</v>
      </c>
      <c r="AX186" s="12" t="s">
        <v>72</v>
      </c>
      <c r="AY186" s="237" t="s">
        <v>137</v>
      </c>
    </row>
    <row r="187" s="12" customFormat="1">
      <c r="B187" s="227"/>
      <c r="C187" s="228"/>
      <c r="D187" s="218" t="s">
        <v>150</v>
      </c>
      <c r="E187" s="229" t="s">
        <v>19</v>
      </c>
      <c r="F187" s="230" t="s">
        <v>606</v>
      </c>
      <c r="G187" s="228"/>
      <c r="H187" s="231">
        <v>14.949999999999999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150</v>
      </c>
      <c r="AU187" s="237" t="s">
        <v>82</v>
      </c>
      <c r="AV187" s="12" t="s">
        <v>82</v>
      </c>
      <c r="AW187" s="12" t="s">
        <v>33</v>
      </c>
      <c r="AX187" s="12" t="s">
        <v>72</v>
      </c>
      <c r="AY187" s="237" t="s">
        <v>137</v>
      </c>
    </row>
    <row r="188" s="12" customFormat="1">
      <c r="B188" s="227"/>
      <c r="C188" s="228"/>
      <c r="D188" s="218" t="s">
        <v>150</v>
      </c>
      <c r="E188" s="229" t="s">
        <v>19</v>
      </c>
      <c r="F188" s="230" t="s">
        <v>607</v>
      </c>
      <c r="G188" s="228"/>
      <c r="H188" s="231">
        <v>12.994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150</v>
      </c>
      <c r="AU188" s="237" t="s">
        <v>82</v>
      </c>
      <c r="AV188" s="12" t="s">
        <v>82</v>
      </c>
      <c r="AW188" s="12" t="s">
        <v>33</v>
      </c>
      <c r="AX188" s="12" t="s">
        <v>72</v>
      </c>
      <c r="AY188" s="237" t="s">
        <v>137</v>
      </c>
    </row>
    <row r="189" s="12" customFormat="1">
      <c r="B189" s="227"/>
      <c r="C189" s="228"/>
      <c r="D189" s="218" t="s">
        <v>150</v>
      </c>
      <c r="E189" s="229" t="s">
        <v>19</v>
      </c>
      <c r="F189" s="230" t="s">
        <v>608</v>
      </c>
      <c r="G189" s="228"/>
      <c r="H189" s="231">
        <v>20.597000000000001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150</v>
      </c>
      <c r="AU189" s="237" t="s">
        <v>82</v>
      </c>
      <c r="AV189" s="12" t="s">
        <v>82</v>
      </c>
      <c r="AW189" s="12" t="s">
        <v>33</v>
      </c>
      <c r="AX189" s="12" t="s">
        <v>72</v>
      </c>
      <c r="AY189" s="237" t="s">
        <v>137</v>
      </c>
    </row>
    <row r="190" s="12" customFormat="1">
      <c r="B190" s="227"/>
      <c r="C190" s="228"/>
      <c r="D190" s="218" t="s">
        <v>150</v>
      </c>
      <c r="E190" s="229" t="s">
        <v>19</v>
      </c>
      <c r="F190" s="230" t="s">
        <v>609</v>
      </c>
      <c r="G190" s="228"/>
      <c r="H190" s="231">
        <v>18.698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150</v>
      </c>
      <c r="AU190" s="237" t="s">
        <v>82</v>
      </c>
      <c r="AV190" s="12" t="s">
        <v>82</v>
      </c>
      <c r="AW190" s="12" t="s">
        <v>33</v>
      </c>
      <c r="AX190" s="12" t="s">
        <v>72</v>
      </c>
      <c r="AY190" s="237" t="s">
        <v>137</v>
      </c>
    </row>
    <row r="191" s="12" customFormat="1">
      <c r="B191" s="227"/>
      <c r="C191" s="228"/>
      <c r="D191" s="218" t="s">
        <v>150</v>
      </c>
      <c r="E191" s="229" t="s">
        <v>19</v>
      </c>
      <c r="F191" s="230" t="s">
        <v>610</v>
      </c>
      <c r="G191" s="228"/>
      <c r="H191" s="231">
        <v>18.824000000000002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150</v>
      </c>
      <c r="AU191" s="237" t="s">
        <v>82</v>
      </c>
      <c r="AV191" s="12" t="s">
        <v>82</v>
      </c>
      <c r="AW191" s="12" t="s">
        <v>33</v>
      </c>
      <c r="AX191" s="12" t="s">
        <v>72</v>
      </c>
      <c r="AY191" s="237" t="s">
        <v>137</v>
      </c>
    </row>
    <row r="192" s="12" customFormat="1">
      <c r="B192" s="227"/>
      <c r="C192" s="228"/>
      <c r="D192" s="218" t="s">
        <v>150</v>
      </c>
      <c r="E192" s="229" t="s">
        <v>19</v>
      </c>
      <c r="F192" s="230" t="s">
        <v>611</v>
      </c>
      <c r="G192" s="228"/>
      <c r="H192" s="231">
        <v>27.559000000000001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150</v>
      </c>
      <c r="AU192" s="237" t="s">
        <v>82</v>
      </c>
      <c r="AV192" s="12" t="s">
        <v>82</v>
      </c>
      <c r="AW192" s="12" t="s">
        <v>33</v>
      </c>
      <c r="AX192" s="12" t="s">
        <v>72</v>
      </c>
      <c r="AY192" s="237" t="s">
        <v>137</v>
      </c>
    </row>
    <row r="193" s="13" customFormat="1">
      <c r="B193" s="238"/>
      <c r="C193" s="239"/>
      <c r="D193" s="218" t="s">
        <v>150</v>
      </c>
      <c r="E193" s="240" t="s">
        <v>19</v>
      </c>
      <c r="F193" s="241" t="s">
        <v>160</v>
      </c>
      <c r="G193" s="239"/>
      <c r="H193" s="242">
        <v>326.29899999999998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150</v>
      </c>
      <c r="AU193" s="248" t="s">
        <v>82</v>
      </c>
      <c r="AV193" s="13" t="s">
        <v>147</v>
      </c>
      <c r="AW193" s="13" t="s">
        <v>33</v>
      </c>
      <c r="AX193" s="13" t="s">
        <v>80</v>
      </c>
      <c r="AY193" s="248" t="s">
        <v>137</v>
      </c>
    </row>
    <row r="194" s="1" customFormat="1" ht="16.5" customHeight="1">
      <c r="B194" s="38"/>
      <c r="C194" s="204" t="s">
        <v>277</v>
      </c>
      <c r="D194" s="204" t="s">
        <v>142</v>
      </c>
      <c r="E194" s="205" t="s">
        <v>612</v>
      </c>
      <c r="F194" s="206" t="s">
        <v>613</v>
      </c>
      <c r="G194" s="207" t="s">
        <v>231</v>
      </c>
      <c r="H194" s="208">
        <v>319.56</v>
      </c>
      <c r="I194" s="209"/>
      <c r="J194" s="210">
        <f>ROUND(I194*H194,2)</f>
        <v>0</v>
      </c>
      <c r="K194" s="206" t="s">
        <v>146</v>
      </c>
      <c r="L194" s="43"/>
      <c r="M194" s="211" t="s">
        <v>19</v>
      </c>
      <c r="N194" s="212" t="s">
        <v>43</v>
      </c>
      <c r="O194" s="79"/>
      <c r="P194" s="213">
        <f>O194*H194</f>
        <v>0</v>
      </c>
      <c r="Q194" s="213">
        <v>2.0000000000000002E-05</v>
      </c>
      <c r="R194" s="213">
        <f>Q194*H194</f>
        <v>0.0063912000000000005</v>
      </c>
      <c r="S194" s="213">
        <v>0</v>
      </c>
      <c r="T194" s="214">
        <f>S194*H194</f>
        <v>0</v>
      </c>
      <c r="AR194" s="17" t="s">
        <v>147</v>
      </c>
      <c r="AT194" s="17" t="s">
        <v>142</v>
      </c>
      <c r="AU194" s="17" t="s">
        <v>82</v>
      </c>
      <c r="AY194" s="17" t="s">
        <v>137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80</v>
      </c>
      <c r="BK194" s="215">
        <f>ROUND(I194*H194,2)</f>
        <v>0</v>
      </c>
      <c r="BL194" s="17" t="s">
        <v>147</v>
      </c>
      <c r="BM194" s="17" t="s">
        <v>614</v>
      </c>
    </row>
    <row r="195" s="11" customFormat="1">
      <c r="B195" s="216"/>
      <c r="C195" s="217"/>
      <c r="D195" s="218" t="s">
        <v>150</v>
      </c>
      <c r="E195" s="219" t="s">
        <v>19</v>
      </c>
      <c r="F195" s="220" t="s">
        <v>510</v>
      </c>
      <c r="G195" s="217"/>
      <c r="H195" s="219" t="s">
        <v>19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150</v>
      </c>
      <c r="AU195" s="226" t="s">
        <v>82</v>
      </c>
      <c r="AV195" s="11" t="s">
        <v>80</v>
      </c>
      <c r="AW195" s="11" t="s">
        <v>33</v>
      </c>
      <c r="AX195" s="11" t="s">
        <v>72</v>
      </c>
      <c r="AY195" s="226" t="s">
        <v>137</v>
      </c>
    </row>
    <row r="196" s="12" customFormat="1">
      <c r="B196" s="227"/>
      <c r="C196" s="228"/>
      <c r="D196" s="218" t="s">
        <v>150</v>
      </c>
      <c r="E196" s="229" t="s">
        <v>19</v>
      </c>
      <c r="F196" s="230" t="s">
        <v>615</v>
      </c>
      <c r="G196" s="228"/>
      <c r="H196" s="231">
        <v>69.400000000000006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150</v>
      </c>
      <c r="AU196" s="237" t="s">
        <v>82</v>
      </c>
      <c r="AV196" s="12" t="s">
        <v>82</v>
      </c>
      <c r="AW196" s="12" t="s">
        <v>33</v>
      </c>
      <c r="AX196" s="12" t="s">
        <v>72</v>
      </c>
      <c r="AY196" s="237" t="s">
        <v>137</v>
      </c>
    </row>
    <row r="197" s="12" customFormat="1">
      <c r="B197" s="227"/>
      <c r="C197" s="228"/>
      <c r="D197" s="218" t="s">
        <v>150</v>
      </c>
      <c r="E197" s="229" t="s">
        <v>19</v>
      </c>
      <c r="F197" s="230" t="s">
        <v>616</v>
      </c>
      <c r="G197" s="228"/>
      <c r="H197" s="231">
        <v>12.199999999999999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150</v>
      </c>
      <c r="AU197" s="237" t="s">
        <v>82</v>
      </c>
      <c r="AV197" s="12" t="s">
        <v>82</v>
      </c>
      <c r="AW197" s="12" t="s">
        <v>33</v>
      </c>
      <c r="AX197" s="12" t="s">
        <v>72</v>
      </c>
      <c r="AY197" s="237" t="s">
        <v>137</v>
      </c>
    </row>
    <row r="198" s="12" customFormat="1">
      <c r="B198" s="227"/>
      <c r="C198" s="228"/>
      <c r="D198" s="218" t="s">
        <v>150</v>
      </c>
      <c r="E198" s="229" t="s">
        <v>19</v>
      </c>
      <c r="F198" s="230" t="s">
        <v>617</v>
      </c>
      <c r="G198" s="228"/>
      <c r="H198" s="231">
        <v>4.4000000000000004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150</v>
      </c>
      <c r="AU198" s="237" t="s">
        <v>82</v>
      </c>
      <c r="AV198" s="12" t="s">
        <v>82</v>
      </c>
      <c r="AW198" s="12" t="s">
        <v>33</v>
      </c>
      <c r="AX198" s="12" t="s">
        <v>72</v>
      </c>
      <c r="AY198" s="237" t="s">
        <v>137</v>
      </c>
    </row>
    <row r="199" s="12" customFormat="1">
      <c r="B199" s="227"/>
      <c r="C199" s="228"/>
      <c r="D199" s="218" t="s">
        <v>150</v>
      </c>
      <c r="E199" s="229" t="s">
        <v>19</v>
      </c>
      <c r="F199" s="230" t="s">
        <v>618</v>
      </c>
      <c r="G199" s="228"/>
      <c r="H199" s="231">
        <v>4.5999999999999996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150</v>
      </c>
      <c r="AU199" s="237" t="s">
        <v>82</v>
      </c>
      <c r="AV199" s="12" t="s">
        <v>82</v>
      </c>
      <c r="AW199" s="12" t="s">
        <v>33</v>
      </c>
      <c r="AX199" s="12" t="s">
        <v>72</v>
      </c>
      <c r="AY199" s="237" t="s">
        <v>137</v>
      </c>
    </row>
    <row r="200" s="12" customFormat="1">
      <c r="B200" s="227"/>
      <c r="C200" s="228"/>
      <c r="D200" s="218" t="s">
        <v>150</v>
      </c>
      <c r="E200" s="229" t="s">
        <v>19</v>
      </c>
      <c r="F200" s="230" t="s">
        <v>619</v>
      </c>
      <c r="G200" s="228"/>
      <c r="H200" s="231">
        <v>6.4699999999999998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150</v>
      </c>
      <c r="AU200" s="237" t="s">
        <v>82</v>
      </c>
      <c r="AV200" s="12" t="s">
        <v>82</v>
      </c>
      <c r="AW200" s="12" t="s">
        <v>33</v>
      </c>
      <c r="AX200" s="12" t="s">
        <v>72</v>
      </c>
      <c r="AY200" s="237" t="s">
        <v>137</v>
      </c>
    </row>
    <row r="201" s="12" customFormat="1">
      <c r="B201" s="227"/>
      <c r="C201" s="228"/>
      <c r="D201" s="218" t="s">
        <v>150</v>
      </c>
      <c r="E201" s="229" t="s">
        <v>19</v>
      </c>
      <c r="F201" s="230" t="s">
        <v>620</v>
      </c>
      <c r="G201" s="228"/>
      <c r="H201" s="231">
        <v>10.960000000000001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150</v>
      </c>
      <c r="AU201" s="237" t="s">
        <v>82</v>
      </c>
      <c r="AV201" s="12" t="s">
        <v>82</v>
      </c>
      <c r="AW201" s="12" t="s">
        <v>33</v>
      </c>
      <c r="AX201" s="12" t="s">
        <v>72</v>
      </c>
      <c r="AY201" s="237" t="s">
        <v>137</v>
      </c>
    </row>
    <row r="202" s="12" customFormat="1">
      <c r="B202" s="227"/>
      <c r="C202" s="228"/>
      <c r="D202" s="218" t="s">
        <v>150</v>
      </c>
      <c r="E202" s="229" t="s">
        <v>19</v>
      </c>
      <c r="F202" s="230" t="s">
        <v>621</v>
      </c>
      <c r="G202" s="228"/>
      <c r="H202" s="231">
        <v>34.200000000000003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150</v>
      </c>
      <c r="AU202" s="237" t="s">
        <v>82</v>
      </c>
      <c r="AV202" s="12" t="s">
        <v>82</v>
      </c>
      <c r="AW202" s="12" t="s">
        <v>33</v>
      </c>
      <c r="AX202" s="12" t="s">
        <v>72</v>
      </c>
      <c r="AY202" s="237" t="s">
        <v>137</v>
      </c>
    </row>
    <row r="203" s="12" customFormat="1">
      <c r="B203" s="227"/>
      <c r="C203" s="228"/>
      <c r="D203" s="218" t="s">
        <v>150</v>
      </c>
      <c r="E203" s="229" t="s">
        <v>19</v>
      </c>
      <c r="F203" s="230" t="s">
        <v>622</v>
      </c>
      <c r="G203" s="228"/>
      <c r="H203" s="231">
        <v>16.920000000000002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150</v>
      </c>
      <c r="AU203" s="237" t="s">
        <v>82</v>
      </c>
      <c r="AV203" s="12" t="s">
        <v>82</v>
      </c>
      <c r="AW203" s="12" t="s">
        <v>33</v>
      </c>
      <c r="AX203" s="12" t="s">
        <v>72</v>
      </c>
      <c r="AY203" s="237" t="s">
        <v>137</v>
      </c>
    </row>
    <row r="204" s="12" customFormat="1">
      <c r="B204" s="227"/>
      <c r="C204" s="228"/>
      <c r="D204" s="218" t="s">
        <v>150</v>
      </c>
      <c r="E204" s="229" t="s">
        <v>19</v>
      </c>
      <c r="F204" s="230" t="s">
        <v>623</v>
      </c>
      <c r="G204" s="228"/>
      <c r="H204" s="231">
        <v>37.229999999999997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150</v>
      </c>
      <c r="AU204" s="237" t="s">
        <v>82</v>
      </c>
      <c r="AV204" s="12" t="s">
        <v>82</v>
      </c>
      <c r="AW204" s="12" t="s">
        <v>33</v>
      </c>
      <c r="AX204" s="12" t="s">
        <v>72</v>
      </c>
      <c r="AY204" s="237" t="s">
        <v>137</v>
      </c>
    </row>
    <row r="205" s="12" customFormat="1">
      <c r="B205" s="227"/>
      <c r="C205" s="228"/>
      <c r="D205" s="218" t="s">
        <v>150</v>
      </c>
      <c r="E205" s="229" t="s">
        <v>19</v>
      </c>
      <c r="F205" s="230" t="s">
        <v>624</v>
      </c>
      <c r="G205" s="228"/>
      <c r="H205" s="231">
        <v>20.059999999999999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150</v>
      </c>
      <c r="AU205" s="237" t="s">
        <v>82</v>
      </c>
      <c r="AV205" s="12" t="s">
        <v>82</v>
      </c>
      <c r="AW205" s="12" t="s">
        <v>33</v>
      </c>
      <c r="AX205" s="12" t="s">
        <v>72</v>
      </c>
      <c r="AY205" s="237" t="s">
        <v>137</v>
      </c>
    </row>
    <row r="206" s="12" customFormat="1">
      <c r="B206" s="227"/>
      <c r="C206" s="228"/>
      <c r="D206" s="218" t="s">
        <v>150</v>
      </c>
      <c r="E206" s="229" t="s">
        <v>19</v>
      </c>
      <c r="F206" s="230" t="s">
        <v>625</v>
      </c>
      <c r="G206" s="228"/>
      <c r="H206" s="231">
        <v>17.870000000000001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150</v>
      </c>
      <c r="AU206" s="237" t="s">
        <v>82</v>
      </c>
      <c r="AV206" s="12" t="s">
        <v>82</v>
      </c>
      <c r="AW206" s="12" t="s">
        <v>33</v>
      </c>
      <c r="AX206" s="12" t="s">
        <v>72</v>
      </c>
      <c r="AY206" s="237" t="s">
        <v>137</v>
      </c>
    </row>
    <row r="207" s="12" customFormat="1">
      <c r="B207" s="227"/>
      <c r="C207" s="228"/>
      <c r="D207" s="218" t="s">
        <v>150</v>
      </c>
      <c r="E207" s="229" t="s">
        <v>19</v>
      </c>
      <c r="F207" s="230" t="s">
        <v>626</v>
      </c>
      <c r="G207" s="228"/>
      <c r="H207" s="231">
        <v>19.059999999999999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150</v>
      </c>
      <c r="AU207" s="237" t="s">
        <v>82</v>
      </c>
      <c r="AV207" s="12" t="s">
        <v>82</v>
      </c>
      <c r="AW207" s="12" t="s">
        <v>33</v>
      </c>
      <c r="AX207" s="12" t="s">
        <v>72</v>
      </c>
      <c r="AY207" s="237" t="s">
        <v>137</v>
      </c>
    </row>
    <row r="208" s="12" customFormat="1">
      <c r="B208" s="227"/>
      <c r="C208" s="228"/>
      <c r="D208" s="218" t="s">
        <v>150</v>
      </c>
      <c r="E208" s="229" t="s">
        <v>19</v>
      </c>
      <c r="F208" s="230" t="s">
        <v>627</v>
      </c>
      <c r="G208" s="228"/>
      <c r="H208" s="231">
        <v>18.5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150</v>
      </c>
      <c r="AU208" s="237" t="s">
        <v>82</v>
      </c>
      <c r="AV208" s="12" t="s">
        <v>82</v>
      </c>
      <c r="AW208" s="12" t="s">
        <v>33</v>
      </c>
      <c r="AX208" s="12" t="s">
        <v>72</v>
      </c>
      <c r="AY208" s="237" t="s">
        <v>137</v>
      </c>
    </row>
    <row r="209" s="12" customFormat="1">
      <c r="B209" s="227"/>
      <c r="C209" s="228"/>
      <c r="D209" s="218" t="s">
        <v>150</v>
      </c>
      <c r="E209" s="229" t="s">
        <v>19</v>
      </c>
      <c r="F209" s="230" t="s">
        <v>628</v>
      </c>
      <c r="G209" s="228"/>
      <c r="H209" s="231">
        <v>18.539999999999999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150</v>
      </c>
      <c r="AU209" s="237" t="s">
        <v>82</v>
      </c>
      <c r="AV209" s="12" t="s">
        <v>82</v>
      </c>
      <c r="AW209" s="12" t="s">
        <v>33</v>
      </c>
      <c r="AX209" s="12" t="s">
        <v>72</v>
      </c>
      <c r="AY209" s="237" t="s">
        <v>137</v>
      </c>
    </row>
    <row r="210" s="12" customFormat="1">
      <c r="B210" s="227"/>
      <c r="C210" s="228"/>
      <c r="D210" s="218" t="s">
        <v>150</v>
      </c>
      <c r="E210" s="229" t="s">
        <v>19</v>
      </c>
      <c r="F210" s="230" t="s">
        <v>629</v>
      </c>
      <c r="G210" s="228"/>
      <c r="H210" s="231">
        <v>29.149999999999999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150</v>
      </c>
      <c r="AU210" s="237" t="s">
        <v>82</v>
      </c>
      <c r="AV210" s="12" t="s">
        <v>82</v>
      </c>
      <c r="AW210" s="12" t="s">
        <v>33</v>
      </c>
      <c r="AX210" s="12" t="s">
        <v>72</v>
      </c>
      <c r="AY210" s="237" t="s">
        <v>137</v>
      </c>
    </row>
    <row r="211" s="13" customFormat="1">
      <c r="B211" s="238"/>
      <c r="C211" s="239"/>
      <c r="D211" s="218" t="s">
        <v>150</v>
      </c>
      <c r="E211" s="240" t="s">
        <v>19</v>
      </c>
      <c r="F211" s="241" t="s">
        <v>160</v>
      </c>
      <c r="G211" s="239"/>
      <c r="H211" s="242">
        <v>319.56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150</v>
      </c>
      <c r="AU211" s="248" t="s">
        <v>82</v>
      </c>
      <c r="AV211" s="13" t="s">
        <v>147</v>
      </c>
      <c r="AW211" s="13" t="s">
        <v>33</v>
      </c>
      <c r="AX211" s="13" t="s">
        <v>80</v>
      </c>
      <c r="AY211" s="248" t="s">
        <v>137</v>
      </c>
    </row>
    <row r="212" s="1" customFormat="1" ht="16.5" customHeight="1">
      <c r="B212" s="38"/>
      <c r="C212" s="204" t="s">
        <v>8</v>
      </c>
      <c r="D212" s="204" t="s">
        <v>142</v>
      </c>
      <c r="E212" s="205" t="s">
        <v>630</v>
      </c>
      <c r="F212" s="206" t="s">
        <v>631</v>
      </c>
      <c r="G212" s="207" t="s">
        <v>340</v>
      </c>
      <c r="H212" s="208">
        <v>5</v>
      </c>
      <c r="I212" s="209"/>
      <c r="J212" s="210">
        <f>ROUND(I212*H212,2)</f>
        <v>0</v>
      </c>
      <c r="K212" s="206" t="s">
        <v>146</v>
      </c>
      <c r="L212" s="43"/>
      <c r="M212" s="211" t="s">
        <v>19</v>
      </c>
      <c r="N212" s="212" t="s">
        <v>43</v>
      </c>
      <c r="O212" s="79"/>
      <c r="P212" s="213">
        <f>O212*H212</f>
        <v>0</v>
      </c>
      <c r="Q212" s="213">
        <v>0.04684</v>
      </c>
      <c r="R212" s="213">
        <f>Q212*H212</f>
        <v>0.23419999999999999</v>
      </c>
      <c r="S212" s="213">
        <v>0</v>
      </c>
      <c r="T212" s="214">
        <f>S212*H212</f>
        <v>0</v>
      </c>
      <c r="AR212" s="17" t="s">
        <v>147</v>
      </c>
      <c r="AT212" s="17" t="s">
        <v>142</v>
      </c>
      <c r="AU212" s="17" t="s">
        <v>82</v>
      </c>
      <c r="AY212" s="17" t="s">
        <v>137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80</v>
      </c>
      <c r="BK212" s="215">
        <f>ROUND(I212*H212,2)</f>
        <v>0</v>
      </c>
      <c r="BL212" s="17" t="s">
        <v>147</v>
      </c>
      <c r="BM212" s="17" t="s">
        <v>632</v>
      </c>
    </row>
    <row r="213" s="11" customFormat="1">
      <c r="B213" s="216"/>
      <c r="C213" s="217"/>
      <c r="D213" s="218" t="s">
        <v>150</v>
      </c>
      <c r="E213" s="219" t="s">
        <v>19</v>
      </c>
      <c r="F213" s="220" t="s">
        <v>510</v>
      </c>
      <c r="G213" s="217"/>
      <c r="H213" s="219" t="s">
        <v>19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150</v>
      </c>
      <c r="AU213" s="226" t="s">
        <v>82</v>
      </c>
      <c r="AV213" s="11" t="s">
        <v>80</v>
      </c>
      <c r="AW213" s="11" t="s">
        <v>33</v>
      </c>
      <c r="AX213" s="11" t="s">
        <v>72</v>
      </c>
      <c r="AY213" s="226" t="s">
        <v>137</v>
      </c>
    </row>
    <row r="214" s="12" customFormat="1">
      <c r="B214" s="227"/>
      <c r="C214" s="228"/>
      <c r="D214" s="218" t="s">
        <v>150</v>
      </c>
      <c r="E214" s="229" t="s">
        <v>19</v>
      </c>
      <c r="F214" s="230" t="s">
        <v>633</v>
      </c>
      <c r="G214" s="228"/>
      <c r="H214" s="231">
        <v>4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150</v>
      </c>
      <c r="AU214" s="237" t="s">
        <v>82</v>
      </c>
      <c r="AV214" s="12" t="s">
        <v>82</v>
      </c>
      <c r="AW214" s="12" t="s">
        <v>33</v>
      </c>
      <c r="AX214" s="12" t="s">
        <v>72</v>
      </c>
      <c r="AY214" s="237" t="s">
        <v>137</v>
      </c>
    </row>
    <row r="215" s="12" customFormat="1">
      <c r="B215" s="227"/>
      <c r="C215" s="228"/>
      <c r="D215" s="218" t="s">
        <v>150</v>
      </c>
      <c r="E215" s="229" t="s">
        <v>19</v>
      </c>
      <c r="F215" s="230" t="s">
        <v>634</v>
      </c>
      <c r="G215" s="228"/>
      <c r="H215" s="231">
        <v>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150</v>
      </c>
      <c r="AU215" s="237" t="s">
        <v>82</v>
      </c>
      <c r="AV215" s="12" t="s">
        <v>82</v>
      </c>
      <c r="AW215" s="12" t="s">
        <v>33</v>
      </c>
      <c r="AX215" s="12" t="s">
        <v>72</v>
      </c>
      <c r="AY215" s="237" t="s">
        <v>137</v>
      </c>
    </row>
    <row r="216" s="13" customFormat="1">
      <c r="B216" s="238"/>
      <c r="C216" s="239"/>
      <c r="D216" s="218" t="s">
        <v>150</v>
      </c>
      <c r="E216" s="240" t="s">
        <v>19</v>
      </c>
      <c r="F216" s="241" t="s">
        <v>160</v>
      </c>
      <c r="G216" s="239"/>
      <c r="H216" s="242">
        <v>5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150</v>
      </c>
      <c r="AU216" s="248" t="s">
        <v>82</v>
      </c>
      <c r="AV216" s="13" t="s">
        <v>147</v>
      </c>
      <c r="AW216" s="13" t="s">
        <v>33</v>
      </c>
      <c r="AX216" s="13" t="s">
        <v>80</v>
      </c>
      <c r="AY216" s="248" t="s">
        <v>137</v>
      </c>
    </row>
    <row r="217" s="1" customFormat="1" ht="16.5" customHeight="1">
      <c r="B217" s="38"/>
      <c r="C217" s="252" t="s">
        <v>287</v>
      </c>
      <c r="D217" s="252" t="s">
        <v>558</v>
      </c>
      <c r="E217" s="253" t="s">
        <v>635</v>
      </c>
      <c r="F217" s="254" t="s">
        <v>636</v>
      </c>
      <c r="G217" s="255" t="s">
        <v>340</v>
      </c>
      <c r="H217" s="256">
        <v>1</v>
      </c>
      <c r="I217" s="257"/>
      <c r="J217" s="258">
        <f>ROUND(I217*H217,2)</f>
        <v>0</v>
      </c>
      <c r="K217" s="254" t="s">
        <v>19</v>
      </c>
      <c r="L217" s="259"/>
      <c r="M217" s="260" t="s">
        <v>19</v>
      </c>
      <c r="N217" s="261" t="s">
        <v>43</v>
      </c>
      <c r="O217" s="79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17" t="s">
        <v>217</v>
      </c>
      <c r="AT217" s="17" t="s">
        <v>558</v>
      </c>
      <c r="AU217" s="17" t="s">
        <v>82</v>
      </c>
      <c r="AY217" s="17" t="s">
        <v>137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7" t="s">
        <v>80</v>
      </c>
      <c r="BK217" s="215">
        <f>ROUND(I217*H217,2)</f>
        <v>0</v>
      </c>
      <c r="BL217" s="17" t="s">
        <v>147</v>
      </c>
      <c r="BM217" s="17" t="s">
        <v>637</v>
      </c>
    </row>
    <row r="218" s="1" customFormat="1" ht="16.5" customHeight="1">
      <c r="B218" s="38"/>
      <c r="C218" s="252" t="s">
        <v>291</v>
      </c>
      <c r="D218" s="252" t="s">
        <v>558</v>
      </c>
      <c r="E218" s="253" t="s">
        <v>638</v>
      </c>
      <c r="F218" s="254" t="s">
        <v>639</v>
      </c>
      <c r="G218" s="255" t="s">
        <v>340</v>
      </c>
      <c r="H218" s="256">
        <v>4</v>
      </c>
      <c r="I218" s="257"/>
      <c r="J218" s="258">
        <f>ROUND(I218*H218,2)</f>
        <v>0</v>
      </c>
      <c r="K218" s="254" t="s">
        <v>19</v>
      </c>
      <c r="L218" s="259"/>
      <c r="M218" s="260" t="s">
        <v>19</v>
      </c>
      <c r="N218" s="261" t="s">
        <v>43</v>
      </c>
      <c r="O218" s="79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AR218" s="17" t="s">
        <v>217</v>
      </c>
      <c r="AT218" s="17" t="s">
        <v>558</v>
      </c>
      <c r="AU218" s="17" t="s">
        <v>82</v>
      </c>
      <c r="AY218" s="17" t="s">
        <v>137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80</v>
      </c>
      <c r="BK218" s="215">
        <f>ROUND(I218*H218,2)</f>
        <v>0</v>
      </c>
      <c r="BL218" s="17" t="s">
        <v>147</v>
      </c>
      <c r="BM218" s="17" t="s">
        <v>640</v>
      </c>
    </row>
    <row r="219" s="1" customFormat="1" ht="22.5" customHeight="1">
      <c r="B219" s="38"/>
      <c r="C219" s="204" t="s">
        <v>296</v>
      </c>
      <c r="D219" s="204" t="s">
        <v>142</v>
      </c>
      <c r="E219" s="205" t="s">
        <v>641</v>
      </c>
      <c r="F219" s="206" t="s">
        <v>642</v>
      </c>
      <c r="G219" s="207" t="s">
        <v>340</v>
      </c>
      <c r="H219" s="208">
        <v>6</v>
      </c>
      <c r="I219" s="209"/>
      <c r="J219" s="210">
        <f>ROUND(I219*H219,2)</f>
        <v>0</v>
      </c>
      <c r="K219" s="206" t="s">
        <v>146</v>
      </c>
      <c r="L219" s="43"/>
      <c r="M219" s="211" t="s">
        <v>19</v>
      </c>
      <c r="N219" s="212" t="s">
        <v>43</v>
      </c>
      <c r="O219" s="79"/>
      <c r="P219" s="213">
        <f>O219*H219</f>
        <v>0</v>
      </c>
      <c r="Q219" s="213">
        <v>0.44169999999999998</v>
      </c>
      <c r="R219" s="213">
        <f>Q219*H219</f>
        <v>2.6501999999999999</v>
      </c>
      <c r="S219" s="213">
        <v>0</v>
      </c>
      <c r="T219" s="214">
        <f>S219*H219</f>
        <v>0</v>
      </c>
      <c r="AR219" s="17" t="s">
        <v>147</v>
      </c>
      <c r="AT219" s="17" t="s">
        <v>142</v>
      </c>
      <c r="AU219" s="17" t="s">
        <v>82</v>
      </c>
      <c r="AY219" s="17" t="s">
        <v>137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7" t="s">
        <v>80</v>
      </c>
      <c r="BK219" s="215">
        <f>ROUND(I219*H219,2)</f>
        <v>0</v>
      </c>
      <c r="BL219" s="17" t="s">
        <v>147</v>
      </c>
      <c r="BM219" s="17" t="s">
        <v>643</v>
      </c>
    </row>
    <row r="220" s="11" customFormat="1">
      <c r="B220" s="216"/>
      <c r="C220" s="217"/>
      <c r="D220" s="218" t="s">
        <v>150</v>
      </c>
      <c r="E220" s="219" t="s">
        <v>19</v>
      </c>
      <c r="F220" s="220" t="s">
        <v>510</v>
      </c>
      <c r="G220" s="217"/>
      <c r="H220" s="219" t="s">
        <v>19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150</v>
      </c>
      <c r="AU220" s="226" t="s">
        <v>82</v>
      </c>
      <c r="AV220" s="11" t="s">
        <v>80</v>
      </c>
      <c r="AW220" s="11" t="s">
        <v>33</v>
      </c>
      <c r="AX220" s="11" t="s">
        <v>72</v>
      </c>
      <c r="AY220" s="226" t="s">
        <v>137</v>
      </c>
    </row>
    <row r="221" s="11" customFormat="1">
      <c r="B221" s="216"/>
      <c r="C221" s="217"/>
      <c r="D221" s="218" t="s">
        <v>150</v>
      </c>
      <c r="E221" s="219" t="s">
        <v>19</v>
      </c>
      <c r="F221" s="220" t="s">
        <v>644</v>
      </c>
      <c r="G221" s="217"/>
      <c r="H221" s="219" t="s">
        <v>19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150</v>
      </c>
      <c r="AU221" s="226" t="s">
        <v>82</v>
      </c>
      <c r="AV221" s="11" t="s">
        <v>80</v>
      </c>
      <c r="AW221" s="11" t="s">
        <v>33</v>
      </c>
      <c r="AX221" s="11" t="s">
        <v>72</v>
      </c>
      <c r="AY221" s="226" t="s">
        <v>137</v>
      </c>
    </row>
    <row r="222" s="12" customFormat="1">
      <c r="B222" s="227"/>
      <c r="C222" s="228"/>
      <c r="D222" s="218" t="s">
        <v>150</v>
      </c>
      <c r="E222" s="229" t="s">
        <v>19</v>
      </c>
      <c r="F222" s="230" t="s">
        <v>645</v>
      </c>
      <c r="G222" s="228"/>
      <c r="H222" s="231">
        <v>2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150</v>
      </c>
      <c r="AU222" s="237" t="s">
        <v>82</v>
      </c>
      <c r="AV222" s="12" t="s">
        <v>82</v>
      </c>
      <c r="AW222" s="12" t="s">
        <v>33</v>
      </c>
      <c r="AX222" s="12" t="s">
        <v>72</v>
      </c>
      <c r="AY222" s="237" t="s">
        <v>137</v>
      </c>
    </row>
    <row r="223" s="12" customFormat="1">
      <c r="B223" s="227"/>
      <c r="C223" s="228"/>
      <c r="D223" s="218" t="s">
        <v>150</v>
      </c>
      <c r="E223" s="229" t="s">
        <v>19</v>
      </c>
      <c r="F223" s="230" t="s">
        <v>646</v>
      </c>
      <c r="G223" s="228"/>
      <c r="H223" s="231">
        <v>3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150</v>
      </c>
      <c r="AU223" s="237" t="s">
        <v>82</v>
      </c>
      <c r="AV223" s="12" t="s">
        <v>82</v>
      </c>
      <c r="AW223" s="12" t="s">
        <v>33</v>
      </c>
      <c r="AX223" s="12" t="s">
        <v>72</v>
      </c>
      <c r="AY223" s="237" t="s">
        <v>137</v>
      </c>
    </row>
    <row r="224" s="12" customFormat="1">
      <c r="B224" s="227"/>
      <c r="C224" s="228"/>
      <c r="D224" s="218" t="s">
        <v>150</v>
      </c>
      <c r="E224" s="229" t="s">
        <v>19</v>
      </c>
      <c r="F224" s="230" t="s">
        <v>647</v>
      </c>
      <c r="G224" s="228"/>
      <c r="H224" s="231">
        <v>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150</v>
      </c>
      <c r="AU224" s="237" t="s">
        <v>82</v>
      </c>
      <c r="AV224" s="12" t="s">
        <v>82</v>
      </c>
      <c r="AW224" s="12" t="s">
        <v>33</v>
      </c>
      <c r="AX224" s="12" t="s">
        <v>72</v>
      </c>
      <c r="AY224" s="237" t="s">
        <v>137</v>
      </c>
    </row>
    <row r="225" s="13" customFormat="1">
      <c r="B225" s="238"/>
      <c r="C225" s="239"/>
      <c r="D225" s="218" t="s">
        <v>150</v>
      </c>
      <c r="E225" s="240" t="s">
        <v>19</v>
      </c>
      <c r="F225" s="241" t="s">
        <v>160</v>
      </c>
      <c r="G225" s="239"/>
      <c r="H225" s="242">
        <v>6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150</v>
      </c>
      <c r="AU225" s="248" t="s">
        <v>82</v>
      </c>
      <c r="AV225" s="13" t="s">
        <v>147</v>
      </c>
      <c r="AW225" s="13" t="s">
        <v>33</v>
      </c>
      <c r="AX225" s="13" t="s">
        <v>80</v>
      </c>
      <c r="AY225" s="248" t="s">
        <v>137</v>
      </c>
    </row>
    <row r="226" s="1" customFormat="1" ht="16.5" customHeight="1">
      <c r="B226" s="38"/>
      <c r="C226" s="252" t="s">
        <v>304</v>
      </c>
      <c r="D226" s="252" t="s">
        <v>558</v>
      </c>
      <c r="E226" s="253" t="s">
        <v>648</v>
      </c>
      <c r="F226" s="254" t="s">
        <v>649</v>
      </c>
      <c r="G226" s="255" t="s">
        <v>340</v>
      </c>
      <c r="H226" s="256">
        <v>3</v>
      </c>
      <c r="I226" s="257"/>
      <c r="J226" s="258">
        <f>ROUND(I226*H226,2)</f>
        <v>0</v>
      </c>
      <c r="K226" s="254" t="s">
        <v>19</v>
      </c>
      <c r="L226" s="259"/>
      <c r="M226" s="260" t="s">
        <v>19</v>
      </c>
      <c r="N226" s="261" t="s">
        <v>43</v>
      </c>
      <c r="O226" s="79"/>
      <c r="P226" s="213">
        <f>O226*H226</f>
        <v>0</v>
      </c>
      <c r="Q226" s="213">
        <v>0.022329999999999999</v>
      </c>
      <c r="R226" s="213">
        <f>Q226*H226</f>
        <v>0.066989999999999994</v>
      </c>
      <c r="S226" s="213">
        <v>0</v>
      </c>
      <c r="T226" s="214">
        <f>S226*H226</f>
        <v>0</v>
      </c>
      <c r="AR226" s="17" t="s">
        <v>217</v>
      </c>
      <c r="AT226" s="17" t="s">
        <v>558</v>
      </c>
      <c r="AU226" s="17" t="s">
        <v>82</v>
      </c>
      <c r="AY226" s="17" t="s">
        <v>137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80</v>
      </c>
      <c r="BK226" s="215">
        <f>ROUND(I226*H226,2)</f>
        <v>0</v>
      </c>
      <c r="BL226" s="17" t="s">
        <v>147</v>
      </c>
      <c r="BM226" s="17" t="s">
        <v>650</v>
      </c>
    </row>
    <row r="227" s="11" customFormat="1">
      <c r="B227" s="216"/>
      <c r="C227" s="217"/>
      <c r="D227" s="218" t="s">
        <v>150</v>
      </c>
      <c r="E227" s="219" t="s">
        <v>19</v>
      </c>
      <c r="F227" s="220" t="s">
        <v>510</v>
      </c>
      <c r="G227" s="217"/>
      <c r="H227" s="219" t="s">
        <v>19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150</v>
      </c>
      <c r="AU227" s="226" t="s">
        <v>82</v>
      </c>
      <c r="AV227" s="11" t="s">
        <v>80</v>
      </c>
      <c r="AW227" s="11" t="s">
        <v>33</v>
      </c>
      <c r="AX227" s="11" t="s">
        <v>72</v>
      </c>
      <c r="AY227" s="226" t="s">
        <v>137</v>
      </c>
    </row>
    <row r="228" s="11" customFormat="1">
      <c r="B228" s="216"/>
      <c r="C228" s="217"/>
      <c r="D228" s="218" t="s">
        <v>150</v>
      </c>
      <c r="E228" s="219" t="s">
        <v>19</v>
      </c>
      <c r="F228" s="220" t="s">
        <v>644</v>
      </c>
      <c r="G228" s="217"/>
      <c r="H228" s="219" t="s">
        <v>19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150</v>
      </c>
      <c r="AU228" s="226" t="s">
        <v>82</v>
      </c>
      <c r="AV228" s="11" t="s">
        <v>80</v>
      </c>
      <c r="AW228" s="11" t="s">
        <v>33</v>
      </c>
      <c r="AX228" s="11" t="s">
        <v>72</v>
      </c>
      <c r="AY228" s="226" t="s">
        <v>137</v>
      </c>
    </row>
    <row r="229" s="12" customFormat="1">
      <c r="B229" s="227"/>
      <c r="C229" s="228"/>
      <c r="D229" s="218" t="s">
        <v>150</v>
      </c>
      <c r="E229" s="229" t="s">
        <v>19</v>
      </c>
      <c r="F229" s="230" t="s">
        <v>646</v>
      </c>
      <c r="G229" s="228"/>
      <c r="H229" s="231">
        <v>3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150</v>
      </c>
      <c r="AU229" s="237" t="s">
        <v>82</v>
      </c>
      <c r="AV229" s="12" t="s">
        <v>82</v>
      </c>
      <c r="AW229" s="12" t="s">
        <v>33</v>
      </c>
      <c r="AX229" s="12" t="s">
        <v>80</v>
      </c>
      <c r="AY229" s="237" t="s">
        <v>137</v>
      </c>
    </row>
    <row r="230" s="1" customFormat="1" ht="16.5" customHeight="1">
      <c r="B230" s="38"/>
      <c r="C230" s="252" t="s">
        <v>311</v>
      </c>
      <c r="D230" s="252" t="s">
        <v>558</v>
      </c>
      <c r="E230" s="253" t="s">
        <v>651</v>
      </c>
      <c r="F230" s="254" t="s">
        <v>652</v>
      </c>
      <c r="G230" s="255" t="s">
        <v>340</v>
      </c>
      <c r="H230" s="256">
        <v>3</v>
      </c>
      <c r="I230" s="257"/>
      <c r="J230" s="258">
        <f>ROUND(I230*H230,2)</f>
        <v>0</v>
      </c>
      <c r="K230" s="254" t="s">
        <v>146</v>
      </c>
      <c r="L230" s="259"/>
      <c r="M230" s="260" t="s">
        <v>19</v>
      </c>
      <c r="N230" s="261" t="s">
        <v>43</v>
      </c>
      <c r="O230" s="79"/>
      <c r="P230" s="213">
        <f>O230*H230</f>
        <v>0</v>
      </c>
      <c r="Q230" s="213">
        <v>0.022329999999999999</v>
      </c>
      <c r="R230" s="213">
        <f>Q230*H230</f>
        <v>0.066989999999999994</v>
      </c>
      <c r="S230" s="213">
        <v>0</v>
      </c>
      <c r="T230" s="214">
        <f>S230*H230</f>
        <v>0</v>
      </c>
      <c r="AR230" s="17" t="s">
        <v>217</v>
      </c>
      <c r="AT230" s="17" t="s">
        <v>558</v>
      </c>
      <c r="AU230" s="17" t="s">
        <v>82</v>
      </c>
      <c r="AY230" s="17" t="s">
        <v>137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80</v>
      </c>
      <c r="BK230" s="215">
        <f>ROUND(I230*H230,2)</f>
        <v>0</v>
      </c>
      <c r="BL230" s="17" t="s">
        <v>147</v>
      </c>
      <c r="BM230" s="17" t="s">
        <v>653</v>
      </c>
    </row>
    <row r="231" s="11" customFormat="1">
      <c r="B231" s="216"/>
      <c r="C231" s="217"/>
      <c r="D231" s="218" t="s">
        <v>150</v>
      </c>
      <c r="E231" s="219" t="s">
        <v>19</v>
      </c>
      <c r="F231" s="220" t="s">
        <v>510</v>
      </c>
      <c r="G231" s="217"/>
      <c r="H231" s="219" t="s">
        <v>19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150</v>
      </c>
      <c r="AU231" s="226" t="s">
        <v>82</v>
      </c>
      <c r="AV231" s="11" t="s">
        <v>80</v>
      </c>
      <c r="AW231" s="11" t="s">
        <v>33</v>
      </c>
      <c r="AX231" s="11" t="s">
        <v>72</v>
      </c>
      <c r="AY231" s="226" t="s">
        <v>137</v>
      </c>
    </row>
    <row r="232" s="11" customFormat="1">
      <c r="B232" s="216"/>
      <c r="C232" s="217"/>
      <c r="D232" s="218" t="s">
        <v>150</v>
      </c>
      <c r="E232" s="219" t="s">
        <v>19</v>
      </c>
      <c r="F232" s="220" t="s">
        <v>644</v>
      </c>
      <c r="G232" s="217"/>
      <c r="H232" s="219" t="s">
        <v>19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150</v>
      </c>
      <c r="AU232" s="226" t="s">
        <v>82</v>
      </c>
      <c r="AV232" s="11" t="s">
        <v>80</v>
      </c>
      <c r="AW232" s="11" t="s">
        <v>33</v>
      </c>
      <c r="AX232" s="11" t="s">
        <v>72</v>
      </c>
      <c r="AY232" s="226" t="s">
        <v>137</v>
      </c>
    </row>
    <row r="233" s="12" customFormat="1">
      <c r="B233" s="227"/>
      <c r="C233" s="228"/>
      <c r="D233" s="218" t="s">
        <v>150</v>
      </c>
      <c r="E233" s="229" t="s">
        <v>19</v>
      </c>
      <c r="F233" s="230" t="s">
        <v>645</v>
      </c>
      <c r="G233" s="228"/>
      <c r="H233" s="231">
        <v>2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150</v>
      </c>
      <c r="AU233" s="237" t="s">
        <v>82</v>
      </c>
      <c r="AV233" s="12" t="s">
        <v>82</v>
      </c>
      <c r="AW233" s="12" t="s">
        <v>33</v>
      </c>
      <c r="AX233" s="12" t="s">
        <v>72</v>
      </c>
      <c r="AY233" s="237" t="s">
        <v>137</v>
      </c>
    </row>
    <row r="234" s="12" customFormat="1">
      <c r="B234" s="227"/>
      <c r="C234" s="228"/>
      <c r="D234" s="218" t="s">
        <v>150</v>
      </c>
      <c r="E234" s="229" t="s">
        <v>19</v>
      </c>
      <c r="F234" s="230" t="s">
        <v>647</v>
      </c>
      <c r="G234" s="228"/>
      <c r="H234" s="231">
        <v>1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150</v>
      </c>
      <c r="AU234" s="237" t="s">
        <v>82</v>
      </c>
      <c r="AV234" s="12" t="s">
        <v>82</v>
      </c>
      <c r="AW234" s="12" t="s">
        <v>33</v>
      </c>
      <c r="AX234" s="12" t="s">
        <v>72</v>
      </c>
      <c r="AY234" s="237" t="s">
        <v>137</v>
      </c>
    </row>
    <row r="235" s="13" customFormat="1">
      <c r="B235" s="238"/>
      <c r="C235" s="239"/>
      <c r="D235" s="218" t="s">
        <v>150</v>
      </c>
      <c r="E235" s="240" t="s">
        <v>19</v>
      </c>
      <c r="F235" s="241" t="s">
        <v>160</v>
      </c>
      <c r="G235" s="239"/>
      <c r="H235" s="242">
        <v>3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150</v>
      </c>
      <c r="AU235" s="248" t="s">
        <v>82</v>
      </c>
      <c r="AV235" s="13" t="s">
        <v>147</v>
      </c>
      <c r="AW235" s="13" t="s">
        <v>33</v>
      </c>
      <c r="AX235" s="13" t="s">
        <v>80</v>
      </c>
      <c r="AY235" s="248" t="s">
        <v>137</v>
      </c>
    </row>
    <row r="236" s="1" customFormat="1" ht="22.5" customHeight="1">
      <c r="B236" s="38"/>
      <c r="C236" s="204" t="s">
        <v>7</v>
      </c>
      <c r="D236" s="204" t="s">
        <v>142</v>
      </c>
      <c r="E236" s="205" t="s">
        <v>654</v>
      </c>
      <c r="F236" s="206" t="s">
        <v>655</v>
      </c>
      <c r="G236" s="207" t="s">
        <v>340</v>
      </c>
      <c r="H236" s="208">
        <v>1</v>
      </c>
      <c r="I236" s="209"/>
      <c r="J236" s="210">
        <f>ROUND(I236*H236,2)</f>
        <v>0</v>
      </c>
      <c r="K236" s="206" t="s">
        <v>146</v>
      </c>
      <c r="L236" s="43"/>
      <c r="M236" s="211" t="s">
        <v>19</v>
      </c>
      <c r="N236" s="212" t="s">
        <v>43</v>
      </c>
      <c r="O236" s="79"/>
      <c r="P236" s="213">
        <f>O236*H236</f>
        <v>0</v>
      </c>
      <c r="Q236" s="213">
        <v>0.54769000000000001</v>
      </c>
      <c r="R236" s="213">
        <f>Q236*H236</f>
        <v>0.54769000000000001</v>
      </c>
      <c r="S236" s="213">
        <v>0</v>
      </c>
      <c r="T236" s="214">
        <f>S236*H236</f>
        <v>0</v>
      </c>
      <c r="AR236" s="17" t="s">
        <v>147</v>
      </c>
      <c r="AT236" s="17" t="s">
        <v>142</v>
      </c>
      <c r="AU236" s="17" t="s">
        <v>82</v>
      </c>
      <c r="AY236" s="17" t="s">
        <v>137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7" t="s">
        <v>80</v>
      </c>
      <c r="BK236" s="215">
        <f>ROUND(I236*H236,2)</f>
        <v>0</v>
      </c>
      <c r="BL236" s="17" t="s">
        <v>147</v>
      </c>
      <c r="BM236" s="17" t="s">
        <v>656</v>
      </c>
    </row>
    <row r="237" s="11" customFormat="1">
      <c r="B237" s="216"/>
      <c r="C237" s="217"/>
      <c r="D237" s="218" t="s">
        <v>150</v>
      </c>
      <c r="E237" s="219" t="s">
        <v>19</v>
      </c>
      <c r="F237" s="220" t="s">
        <v>510</v>
      </c>
      <c r="G237" s="217"/>
      <c r="H237" s="219" t="s">
        <v>19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150</v>
      </c>
      <c r="AU237" s="226" t="s">
        <v>82</v>
      </c>
      <c r="AV237" s="11" t="s">
        <v>80</v>
      </c>
      <c r="AW237" s="11" t="s">
        <v>33</v>
      </c>
      <c r="AX237" s="11" t="s">
        <v>72</v>
      </c>
      <c r="AY237" s="226" t="s">
        <v>137</v>
      </c>
    </row>
    <row r="238" s="11" customFormat="1">
      <c r="B238" s="216"/>
      <c r="C238" s="217"/>
      <c r="D238" s="218" t="s">
        <v>150</v>
      </c>
      <c r="E238" s="219" t="s">
        <v>19</v>
      </c>
      <c r="F238" s="220" t="s">
        <v>644</v>
      </c>
      <c r="G238" s="217"/>
      <c r="H238" s="219" t="s">
        <v>19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150</v>
      </c>
      <c r="AU238" s="226" t="s">
        <v>82</v>
      </c>
      <c r="AV238" s="11" t="s">
        <v>80</v>
      </c>
      <c r="AW238" s="11" t="s">
        <v>33</v>
      </c>
      <c r="AX238" s="11" t="s">
        <v>72</v>
      </c>
      <c r="AY238" s="226" t="s">
        <v>137</v>
      </c>
    </row>
    <row r="239" s="12" customFormat="1">
      <c r="B239" s="227"/>
      <c r="C239" s="228"/>
      <c r="D239" s="218" t="s">
        <v>150</v>
      </c>
      <c r="E239" s="229" t="s">
        <v>19</v>
      </c>
      <c r="F239" s="230" t="s">
        <v>657</v>
      </c>
      <c r="G239" s="228"/>
      <c r="H239" s="231">
        <v>1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150</v>
      </c>
      <c r="AU239" s="237" t="s">
        <v>82</v>
      </c>
      <c r="AV239" s="12" t="s">
        <v>82</v>
      </c>
      <c r="AW239" s="12" t="s">
        <v>33</v>
      </c>
      <c r="AX239" s="12" t="s">
        <v>80</v>
      </c>
      <c r="AY239" s="237" t="s">
        <v>137</v>
      </c>
    </row>
    <row r="240" s="1" customFormat="1" ht="16.5" customHeight="1">
      <c r="B240" s="38"/>
      <c r="C240" s="252" t="s">
        <v>325</v>
      </c>
      <c r="D240" s="252" t="s">
        <v>558</v>
      </c>
      <c r="E240" s="253" t="s">
        <v>658</v>
      </c>
      <c r="F240" s="254" t="s">
        <v>659</v>
      </c>
      <c r="G240" s="255" t="s">
        <v>340</v>
      </c>
      <c r="H240" s="256">
        <v>1</v>
      </c>
      <c r="I240" s="257"/>
      <c r="J240" s="258">
        <f>ROUND(I240*H240,2)</f>
        <v>0</v>
      </c>
      <c r="K240" s="254" t="s">
        <v>19</v>
      </c>
      <c r="L240" s="259"/>
      <c r="M240" s="260" t="s">
        <v>19</v>
      </c>
      <c r="N240" s="261" t="s">
        <v>43</v>
      </c>
      <c r="O240" s="79"/>
      <c r="P240" s="213">
        <f>O240*H240</f>
        <v>0</v>
      </c>
      <c r="Q240" s="213">
        <v>0.026960000000000001</v>
      </c>
      <c r="R240" s="213">
        <f>Q240*H240</f>
        <v>0.026960000000000001</v>
      </c>
      <c r="S240" s="213">
        <v>0</v>
      </c>
      <c r="T240" s="214">
        <f>S240*H240</f>
        <v>0</v>
      </c>
      <c r="AR240" s="17" t="s">
        <v>217</v>
      </c>
      <c r="AT240" s="17" t="s">
        <v>558</v>
      </c>
      <c r="AU240" s="17" t="s">
        <v>82</v>
      </c>
      <c r="AY240" s="17" t="s">
        <v>137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7" t="s">
        <v>80</v>
      </c>
      <c r="BK240" s="215">
        <f>ROUND(I240*H240,2)</f>
        <v>0</v>
      </c>
      <c r="BL240" s="17" t="s">
        <v>147</v>
      </c>
      <c r="BM240" s="17" t="s">
        <v>660</v>
      </c>
    </row>
    <row r="241" s="11" customFormat="1">
      <c r="B241" s="216"/>
      <c r="C241" s="217"/>
      <c r="D241" s="218" t="s">
        <v>150</v>
      </c>
      <c r="E241" s="219" t="s">
        <v>19</v>
      </c>
      <c r="F241" s="220" t="s">
        <v>510</v>
      </c>
      <c r="G241" s="217"/>
      <c r="H241" s="219" t="s">
        <v>19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150</v>
      </c>
      <c r="AU241" s="226" t="s">
        <v>82</v>
      </c>
      <c r="AV241" s="11" t="s">
        <v>80</v>
      </c>
      <c r="AW241" s="11" t="s">
        <v>33</v>
      </c>
      <c r="AX241" s="11" t="s">
        <v>72</v>
      </c>
      <c r="AY241" s="226" t="s">
        <v>137</v>
      </c>
    </row>
    <row r="242" s="11" customFormat="1">
      <c r="B242" s="216"/>
      <c r="C242" s="217"/>
      <c r="D242" s="218" t="s">
        <v>150</v>
      </c>
      <c r="E242" s="219" t="s">
        <v>19</v>
      </c>
      <c r="F242" s="220" t="s">
        <v>644</v>
      </c>
      <c r="G242" s="217"/>
      <c r="H242" s="219" t="s">
        <v>19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150</v>
      </c>
      <c r="AU242" s="226" t="s">
        <v>82</v>
      </c>
      <c r="AV242" s="11" t="s">
        <v>80</v>
      </c>
      <c r="AW242" s="11" t="s">
        <v>33</v>
      </c>
      <c r="AX242" s="11" t="s">
        <v>72</v>
      </c>
      <c r="AY242" s="226" t="s">
        <v>137</v>
      </c>
    </row>
    <row r="243" s="12" customFormat="1">
      <c r="B243" s="227"/>
      <c r="C243" s="228"/>
      <c r="D243" s="218" t="s">
        <v>150</v>
      </c>
      <c r="E243" s="229" t="s">
        <v>19</v>
      </c>
      <c r="F243" s="230" t="s">
        <v>657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150</v>
      </c>
      <c r="AU243" s="237" t="s">
        <v>82</v>
      </c>
      <c r="AV243" s="12" t="s">
        <v>82</v>
      </c>
      <c r="AW243" s="12" t="s">
        <v>33</v>
      </c>
      <c r="AX243" s="12" t="s">
        <v>80</v>
      </c>
      <c r="AY243" s="237" t="s">
        <v>137</v>
      </c>
    </row>
    <row r="244" s="10" customFormat="1" ht="22.8" customHeight="1">
      <c r="B244" s="188"/>
      <c r="C244" s="189"/>
      <c r="D244" s="190" t="s">
        <v>71</v>
      </c>
      <c r="E244" s="202" t="s">
        <v>138</v>
      </c>
      <c r="F244" s="202" t="s">
        <v>661</v>
      </c>
      <c r="G244" s="189"/>
      <c r="H244" s="189"/>
      <c r="I244" s="192"/>
      <c r="J244" s="203">
        <f>BK244</f>
        <v>0</v>
      </c>
      <c r="K244" s="189"/>
      <c r="L244" s="194"/>
      <c r="M244" s="195"/>
      <c r="N244" s="196"/>
      <c r="O244" s="196"/>
      <c r="P244" s="197">
        <f>P245+P246+P267</f>
        <v>0</v>
      </c>
      <c r="Q244" s="196"/>
      <c r="R244" s="197">
        <f>R245+R246+R267</f>
        <v>0.01305196</v>
      </c>
      <c r="S244" s="196"/>
      <c r="T244" s="198">
        <f>T245+T246+T267</f>
        <v>0</v>
      </c>
      <c r="AR244" s="199" t="s">
        <v>80</v>
      </c>
      <c r="AT244" s="200" t="s">
        <v>71</v>
      </c>
      <c r="AU244" s="200" t="s">
        <v>80</v>
      </c>
      <c r="AY244" s="199" t="s">
        <v>137</v>
      </c>
      <c r="BK244" s="201">
        <f>BK245+BK246+BK267</f>
        <v>0</v>
      </c>
    </row>
    <row r="245" s="1" customFormat="1" ht="16.5" customHeight="1">
      <c r="B245" s="38"/>
      <c r="C245" s="204" t="s">
        <v>330</v>
      </c>
      <c r="D245" s="204" t="s">
        <v>142</v>
      </c>
      <c r="E245" s="205" t="s">
        <v>662</v>
      </c>
      <c r="F245" s="206" t="s">
        <v>663</v>
      </c>
      <c r="G245" s="207" t="s">
        <v>395</v>
      </c>
      <c r="H245" s="208">
        <v>1</v>
      </c>
      <c r="I245" s="209"/>
      <c r="J245" s="210">
        <f>ROUND(I245*H245,2)</f>
        <v>0</v>
      </c>
      <c r="K245" s="206" t="s">
        <v>19</v>
      </c>
      <c r="L245" s="43"/>
      <c r="M245" s="211" t="s">
        <v>19</v>
      </c>
      <c r="N245" s="212" t="s">
        <v>43</v>
      </c>
      <c r="O245" s="79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17" t="s">
        <v>147</v>
      </c>
      <c r="AT245" s="17" t="s">
        <v>142</v>
      </c>
      <c r="AU245" s="17" t="s">
        <v>82</v>
      </c>
      <c r="AY245" s="17" t="s">
        <v>137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7" t="s">
        <v>80</v>
      </c>
      <c r="BK245" s="215">
        <f>ROUND(I245*H245,2)</f>
        <v>0</v>
      </c>
      <c r="BL245" s="17" t="s">
        <v>147</v>
      </c>
      <c r="BM245" s="17" t="s">
        <v>664</v>
      </c>
    </row>
    <row r="246" s="10" customFormat="1" ht="20.88" customHeight="1">
      <c r="B246" s="188"/>
      <c r="C246" s="189"/>
      <c r="D246" s="190" t="s">
        <v>71</v>
      </c>
      <c r="E246" s="202" t="s">
        <v>665</v>
      </c>
      <c r="F246" s="202" t="s">
        <v>666</v>
      </c>
      <c r="G246" s="189"/>
      <c r="H246" s="189"/>
      <c r="I246" s="192"/>
      <c r="J246" s="203">
        <f>BK246</f>
        <v>0</v>
      </c>
      <c r="K246" s="189"/>
      <c r="L246" s="194"/>
      <c r="M246" s="195"/>
      <c r="N246" s="196"/>
      <c r="O246" s="196"/>
      <c r="P246" s="197">
        <f>SUM(P247:P266)</f>
        <v>0</v>
      </c>
      <c r="Q246" s="196"/>
      <c r="R246" s="197">
        <f>SUM(R247:R266)</f>
        <v>0.01305196</v>
      </c>
      <c r="S246" s="196"/>
      <c r="T246" s="198">
        <f>SUM(T247:T266)</f>
        <v>0</v>
      </c>
      <c r="AR246" s="199" t="s">
        <v>80</v>
      </c>
      <c r="AT246" s="200" t="s">
        <v>71</v>
      </c>
      <c r="AU246" s="200" t="s">
        <v>82</v>
      </c>
      <c r="AY246" s="199" t="s">
        <v>137</v>
      </c>
      <c r="BK246" s="201">
        <f>SUM(BK247:BK266)</f>
        <v>0</v>
      </c>
    </row>
    <row r="247" s="1" customFormat="1" ht="16.5" customHeight="1">
      <c r="B247" s="38"/>
      <c r="C247" s="204" t="s">
        <v>337</v>
      </c>
      <c r="D247" s="204" t="s">
        <v>142</v>
      </c>
      <c r="E247" s="205" t="s">
        <v>667</v>
      </c>
      <c r="F247" s="206" t="s">
        <v>668</v>
      </c>
      <c r="G247" s="207" t="s">
        <v>145</v>
      </c>
      <c r="H247" s="208">
        <v>326.29899999999998</v>
      </c>
      <c r="I247" s="209"/>
      <c r="J247" s="210">
        <f>ROUND(I247*H247,2)</f>
        <v>0</v>
      </c>
      <c r="K247" s="206" t="s">
        <v>146</v>
      </c>
      <c r="L247" s="43"/>
      <c r="M247" s="211" t="s">
        <v>19</v>
      </c>
      <c r="N247" s="212" t="s">
        <v>43</v>
      </c>
      <c r="O247" s="79"/>
      <c r="P247" s="213">
        <f>O247*H247</f>
        <v>0</v>
      </c>
      <c r="Q247" s="213">
        <v>4.0000000000000003E-05</v>
      </c>
      <c r="R247" s="213">
        <f>Q247*H247</f>
        <v>0.01305196</v>
      </c>
      <c r="S247" s="213">
        <v>0</v>
      </c>
      <c r="T247" s="214">
        <f>S247*H247</f>
        <v>0</v>
      </c>
      <c r="AR247" s="17" t="s">
        <v>147</v>
      </c>
      <c r="AT247" s="17" t="s">
        <v>142</v>
      </c>
      <c r="AU247" s="17" t="s">
        <v>148</v>
      </c>
      <c r="AY247" s="17" t="s">
        <v>137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80</v>
      </c>
      <c r="BK247" s="215">
        <f>ROUND(I247*H247,2)</f>
        <v>0</v>
      </c>
      <c r="BL247" s="17" t="s">
        <v>147</v>
      </c>
      <c r="BM247" s="17" t="s">
        <v>669</v>
      </c>
    </row>
    <row r="248" s="11" customFormat="1">
      <c r="B248" s="216"/>
      <c r="C248" s="217"/>
      <c r="D248" s="218" t="s">
        <v>150</v>
      </c>
      <c r="E248" s="219" t="s">
        <v>19</v>
      </c>
      <c r="F248" s="220" t="s">
        <v>510</v>
      </c>
      <c r="G248" s="217"/>
      <c r="H248" s="219" t="s">
        <v>19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150</v>
      </c>
      <c r="AU248" s="226" t="s">
        <v>148</v>
      </c>
      <c r="AV248" s="11" t="s">
        <v>80</v>
      </c>
      <c r="AW248" s="11" t="s">
        <v>33</v>
      </c>
      <c r="AX248" s="11" t="s">
        <v>72</v>
      </c>
      <c r="AY248" s="226" t="s">
        <v>137</v>
      </c>
    </row>
    <row r="249" s="12" customFormat="1">
      <c r="B249" s="227"/>
      <c r="C249" s="228"/>
      <c r="D249" s="218" t="s">
        <v>150</v>
      </c>
      <c r="E249" s="229" t="s">
        <v>19</v>
      </c>
      <c r="F249" s="230" t="s">
        <v>597</v>
      </c>
      <c r="G249" s="228"/>
      <c r="H249" s="231">
        <v>42.779000000000003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150</v>
      </c>
      <c r="AU249" s="237" t="s">
        <v>148</v>
      </c>
      <c r="AV249" s="12" t="s">
        <v>82</v>
      </c>
      <c r="AW249" s="12" t="s">
        <v>33</v>
      </c>
      <c r="AX249" s="12" t="s">
        <v>72</v>
      </c>
      <c r="AY249" s="237" t="s">
        <v>137</v>
      </c>
    </row>
    <row r="250" s="12" customFormat="1">
      <c r="B250" s="227"/>
      <c r="C250" s="228"/>
      <c r="D250" s="218" t="s">
        <v>150</v>
      </c>
      <c r="E250" s="229" t="s">
        <v>19</v>
      </c>
      <c r="F250" s="230" t="s">
        <v>598</v>
      </c>
      <c r="G250" s="228"/>
      <c r="H250" s="231">
        <v>8.4000000000000004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150</v>
      </c>
      <c r="AU250" s="237" t="s">
        <v>148</v>
      </c>
      <c r="AV250" s="12" t="s">
        <v>82</v>
      </c>
      <c r="AW250" s="12" t="s">
        <v>33</v>
      </c>
      <c r="AX250" s="12" t="s">
        <v>72</v>
      </c>
      <c r="AY250" s="237" t="s">
        <v>137</v>
      </c>
    </row>
    <row r="251" s="12" customFormat="1">
      <c r="B251" s="227"/>
      <c r="C251" s="228"/>
      <c r="D251" s="218" t="s">
        <v>150</v>
      </c>
      <c r="E251" s="229" t="s">
        <v>19</v>
      </c>
      <c r="F251" s="230" t="s">
        <v>599</v>
      </c>
      <c r="G251" s="228"/>
      <c r="H251" s="231">
        <v>1.24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150</v>
      </c>
      <c r="AU251" s="237" t="s">
        <v>148</v>
      </c>
      <c r="AV251" s="12" t="s">
        <v>82</v>
      </c>
      <c r="AW251" s="12" t="s">
        <v>33</v>
      </c>
      <c r="AX251" s="12" t="s">
        <v>72</v>
      </c>
      <c r="AY251" s="237" t="s">
        <v>137</v>
      </c>
    </row>
    <row r="252" s="12" customFormat="1">
      <c r="B252" s="227"/>
      <c r="C252" s="228"/>
      <c r="D252" s="218" t="s">
        <v>150</v>
      </c>
      <c r="E252" s="229" t="s">
        <v>19</v>
      </c>
      <c r="F252" s="230" t="s">
        <v>600</v>
      </c>
      <c r="G252" s="228"/>
      <c r="H252" s="231">
        <v>1.3700000000000001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150</v>
      </c>
      <c r="AU252" s="237" t="s">
        <v>148</v>
      </c>
      <c r="AV252" s="12" t="s">
        <v>82</v>
      </c>
      <c r="AW252" s="12" t="s">
        <v>33</v>
      </c>
      <c r="AX252" s="12" t="s">
        <v>72</v>
      </c>
      <c r="AY252" s="237" t="s">
        <v>137</v>
      </c>
    </row>
    <row r="253" s="12" customFormat="1">
      <c r="B253" s="227"/>
      <c r="C253" s="228"/>
      <c r="D253" s="218" t="s">
        <v>150</v>
      </c>
      <c r="E253" s="229" t="s">
        <v>19</v>
      </c>
      <c r="F253" s="230" t="s">
        <v>601</v>
      </c>
      <c r="G253" s="228"/>
      <c r="H253" s="231">
        <v>2.5859999999999999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150</v>
      </c>
      <c r="AU253" s="237" t="s">
        <v>148</v>
      </c>
      <c r="AV253" s="12" t="s">
        <v>82</v>
      </c>
      <c r="AW253" s="12" t="s">
        <v>33</v>
      </c>
      <c r="AX253" s="12" t="s">
        <v>72</v>
      </c>
      <c r="AY253" s="237" t="s">
        <v>137</v>
      </c>
    </row>
    <row r="254" s="12" customFormat="1">
      <c r="B254" s="227"/>
      <c r="C254" s="228"/>
      <c r="D254" s="218" t="s">
        <v>150</v>
      </c>
      <c r="E254" s="229" t="s">
        <v>19</v>
      </c>
      <c r="F254" s="230" t="s">
        <v>602</v>
      </c>
      <c r="G254" s="228"/>
      <c r="H254" s="231">
        <v>7.0949999999999998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150</v>
      </c>
      <c r="AU254" s="237" t="s">
        <v>148</v>
      </c>
      <c r="AV254" s="12" t="s">
        <v>82</v>
      </c>
      <c r="AW254" s="12" t="s">
        <v>33</v>
      </c>
      <c r="AX254" s="12" t="s">
        <v>72</v>
      </c>
      <c r="AY254" s="237" t="s">
        <v>137</v>
      </c>
    </row>
    <row r="255" s="12" customFormat="1">
      <c r="B255" s="227"/>
      <c r="C255" s="228"/>
      <c r="D255" s="218" t="s">
        <v>150</v>
      </c>
      <c r="E255" s="229" t="s">
        <v>19</v>
      </c>
      <c r="F255" s="230" t="s">
        <v>603</v>
      </c>
      <c r="G255" s="228"/>
      <c r="H255" s="231">
        <v>67.219999999999999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150</v>
      </c>
      <c r="AU255" s="237" t="s">
        <v>148</v>
      </c>
      <c r="AV255" s="12" t="s">
        <v>82</v>
      </c>
      <c r="AW255" s="12" t="s">
        <v>33</v>
      </c>
      <c r="AX255" s="12" t="s">
        <v>72</v>
      </c>
      <c r="AY255" s="237" t="s">
        <v>137</v>
      </c>
    </row>
    <row r="256" s="12" customFormat="1">
      <c r="B256" s="227"/>
      <c r="C256" s="228"/>
      <c r="D256" s="218" t="s">
        <v>150</v>
      </c>
      <c r="E256" s="229" t="s">
        <v>19</v>
      </c>
      <c r="F256" s="230" t="s">
        <v>604</v>
      </c>
      <c r="G256" s="228"/>
      <c r="H256" s="231">
        <v>14.396000000000001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150</v>
      </c>
      <c r="AU256" s="237" t="s">
        <v>148</v>
      </c>
      <c r="AV256" s="12" t="s">
        <v>82</v>
      </c>
      <c r="AW256" s="12" t="s">
        <v>33</v>
      </c>
      <c r="AX256" s="12" t="s">
        <v>72</v>
      </c>
      <c r="AY256" s="237" t="s">
        <v>137</v>
      </c>
    </row>
    <row r="257" s="12" customFormat="1">
      <c r="B257" s="227"/>
      <c r="C257" s="228"/>
      <c r="D257" s="218" t="s">
        <v>150</v>
      </c>
      <c r="E257" s="229" t="s">
        <v>19</v>
      </c>
      <c r="F257" s="230" t="s">
        <v>605</v>
      </c>
      <c r="G257" s="228"/>
      <c r="H257" s="231">
        <v>67.590999999999994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150</v>
      </c>
      <c r="AU257" s="237" t="s">
        <v>148</v>
      </c>
      <c r="AV257" s="12" t="s">
        <v>82</v>
      </c>
      <c r="AW257" s="12" t="s">
        <v>33</v>
      </c>
      <c r="AX257" s="12" t="s">
        <v>72</v>
      </c>
      <c r="AY257" s="237" t="s">
        <v>137</v>
      </c>
    </row>
    <row r="258" s="12" customFormat="1">
      <c r="B258" s="227"/>
      <c r="C258" s="228"/>
      <c r="D258" s="218" t="s">
        <v>150</v>
      </c>
      <c r="E258" s="229" t="s">
        <v>19</v>
      </c>
      <c r="F258" s="230" t="s">
        <v>606</v>
      </c>
      <c r="G258" s="228"/>
      <c r="H258" s="231">
        <v>14.949999999999999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150</v>
      </c>
      <c r="AU258" s="237" t="s">
        <v>148</v>
      </c>
      <c r="AV258" s="12" t="s">
        <v>82</v>
      </c>
      <c r="AW258" s="12" t="s">
        <v>33</v>
      </c>
      <c r="AX258" s="12" t="s">
        <v>72</v>
      </c>
      <c r="AY258" s="237" t="s">
        <v>137</v>
      </c>
    </row>
    <row r="259" s="12" customFormat="1">
      <c r="B259" s="227"/>
      <c r="C259" s="228"/>
      <c r="D259" s="218" t="s">
        <v>150</v>
      </c>
      <c r="E259" s="229" t="s">
        <v>19</v>
      </c>
      <c r="F259" s="230" t="s">
        <v>607</v>
      </c>
      <c r="G259" s="228"/>
      <c r="H259" s="231">
        <v>12.994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150</v>
      </c>
      <c r="AU259" s="237" t="s">
        <v>148</v>
      </c>
      <c r="AV259" s="12" t="s">
        <v>82</v>
      </c>
      <c r="AW259" s="12" t="s">
        <v>33</v>
      </c>
      <c r="AX259" s="12" t="s">
        <v>72</v>
      </c>
      <c r="AY259" s="237" t="s">
        <v>137</v>
      </c>
    </row>
    <row r="260" s="12" customFormat="1">
      <c r="B260" s="227"/>
      <c r="C260" s="228"/>
      <c r="D260" s="218" t="s">
        <v>150</v>
      </c>
      <c r="E260" s="229" t="s">
        <v>19</v>
      </c>
      <c r="F260" s="230" t="s">
        <v>608</v>
      </c>
      <c r="G260" s="228"/>
      <c r="H260" s="231">
        <v>20.597000000000001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150</v>
      </c>
      <c r="AU260" s="237" t="s">
        <v>148</v>
      </c>
      <c r="AV260" s="12" t="s">
        <v>82</v>
      </c>
      <c r="AW260" s="12" t="s">
        <v>33</v>
      </c>
      <c r="AX260" s="12" t="s">
        <v>72</v>
      </c>
      <c r="AY260" s="237" t="s">
        <v>137</v>
      </c>
    </row>
    <row r="261" s="12" customFormat="1">
      <c r="B261" s="227"/>
      <c r="C261" s="228"/>
      <c r="D261" s="218" t="s">
        <v>150</v>
      </c>
      <c r="E261" s="229" t="s">
        <v>19</v>
      </c>
      <c r="F261" s="230" t="s">
        <v>609</v>
      </c>
      <c r="G261" s="228"/>
      <c r="H261" s="231">
        <v>18.698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150</v>
      </c>
      <c r="AU261" s="237" t="s">
        <v>148</v>
      </c>
      <c r="AV261" s="12" t="s">
        <v>82</v>
      </c>
      <c r="AW261" s="12" t="s">
        <v>33</v>
      </c>
      <c r="AX261" s="12" t="s">
        <v>72</v>
      </c>
      <c r="AY261" s="237" t="s">
        <v>137</v>
      </c>
    </row>
    <row r="262" s="12" customFormat="1">
      <c r="B262" s="227"/>
      <c r="C262" s="228"/>
      <c r="D262" s="218" t="s">
        <v>150</v>
      </c>
      <c r="E262" s="229" t="s">
        <v>19</v>
      </c>
      <c r="F262" s="230" t="s">
        <v>610</v>
      </c>
      <c r="G262" s="228"/>
      <c r="H262" s="231">
        <v>18.824000000000002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150</v>
      </c>
      <c r="AU262" s="237" t="s">
        <v>148</v>
      </c>
      <c r="AV262" s="12" t="s">
        <v>82</v>
      </c>
      <c r="AW262" s="12" t="s">
        <v>33</v>
      </c>
      <c r="AX262" s="12" t="s">
        <v>72</v>
      </c>
      <c r="AY262" s="237" t="s">
        <v>137</v>
      </c>
    </row>
    <row r="263" s="12" customFormat="1">
      <c r="B263" s="227"/>
      <c r="C263" s="228"/>
      <c r="D263" s="218" t="s">
        <v>150</v>
      </c>
      <c r="E263" s="229" t="s">
        <v>19</v>
      </c>
      <c r="F263" s="230" t="s">
        <v>611</v>
      </c>
      <c r="G263" s="228"/>
      <c r="H263" s="231">
        <v>27.559000000000001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150</v>
      </c>
      <c r="AU263" s="237" t="s">
        <v>148</v>
      </c>
      <c r="AV263" s="12" t="s">
        <v>82</v>
      </c>
      <c r="AW263" s="12" t="s">
        <v>33</v>
      </c>
      <c r="AX263" s="12" t="s">
        <v>72</v>
      </c>
      <c r="AY263" s="237" t="s">
        <v>137</v>
      </c>
    </row>
    <row r="264" s="13" customFormat="1">
      <c r="B264" s="238"/>
      <c r="C264" s="239"/>
      <c r="D264" s="218" t="s">
        <v>150</v>
      </c>
      <c r="E264" s="240" t="s">
        <v>19</v>
      </c>
      <c r="F264" s="241" t="s">
        <v>160</v>
      </c>
      <c r="G264" s="239"/>
      <c r="H264" s="242">
        <v>326.29899999999998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150</v>
      </c>
      <c r="AU264" s="248" t="s">
        <v>148</v>
      </c>
      <c r="AV264" s="13" t="s">
        <v>147</v>
      </c>
      <c r="AW264" s="13" t="s">
        <v>33</v>
      </c>
      <c r="AX264" s="13" t="s">
        <v>80</v>
      </c>
      <c r="AY264" s="248" t="s">
        <v>137</v>
      </c>
    </row>
    <row r="265" s="1" customFormat="1" ht="16.5" customHeight="1">
      <c r="B265" s="38"/>
      <c r="C265" s="204" t="s">
        <v>342</v>
      </c>
      <c r="D265" s="204" t="s">
        <v>142</v>
      </c>
      <c r="E265" s="205" t="s">
        <v>670</v>
      </c>
      <c r="F265" s="206" t="s">
        <v>671</v>
      </c>
      <c r="G265" s="207" t="s">
        <v>145</v>
      </c>
      <c r="H265" s="208">
        <v>3262.9899999999998</v>
      </c>
      <c r="I265" s="209"/>
      <c r="J265" s="210">
        <f>ROUND(I265*H265,2)</f>
        <v>0</v>
      </c>
      <c r="K265" s="206" t="s">
        <v>19</v>
      </c>
      <c r="L265" s="43"/>
      <c r="M265" s="211" t="s">
        <v>19</v>
      </c>
      <c r="N265" s="212" t="s">
        <v>43</v>
      </c>
      <c r="O265" s="79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17" t="s">
        <v>147</v>
      </c>
      <c r="AT265" s="17" t="s">
        <v>142</v>
      </c>
      <c r="AU265" s="17" t="s">
        <v>148</v>
      </c>
      <c r="AY265" s="17" t="s">
        <v>137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80</v>
      </c>
      <c r="BK265" s="215">
        <f>ROUND(I265*H265,2)</f>
        <v>0</v>
      </c>
      <c r="BL265" s="17" t="s">
        <v>147</v>
      </c>
      <c r="BM265" s="17" t="s">
        <v>672</v>
      </c>
    </row>
    <row r="266" s="12" customFormat="1">
      <c r="B266" s="227"/>
      <c r="C266" s="228"/>
      <c r="D266" s="218" t="s">
        <v>150</v>
      </c>
      <c r="E266" s="228"/>
      <c r="F266" s="230" t="s">
        <v>673</v>
      </c>
      <c r="G266" s="228"/>
      <c r="H266" s="231">
        <v>3262.9899999999998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150</v>
      </c>
      <c r="AU266" s="237" t="s">
        <v>148</v>
      </c>
      <c r="AV266" s="12" t="s">
        <v>82</v>
      </c>
      <c r="AW266" s="12" t="s">
        <v>4</v>
      </c>
      <c r="AX266" s="12" t="s">
        <v>80</v>
      </c>
      <c r="AY266" s="237" t="s">
        <v>137</v>
      </c>
    </row>
    <row r="267" s="10" customFormat="1" ht="20.88" customHeight="1">
      <c r="B267" s="188"/>
      <c r="C267" s="189"/>
      <c r="D267" s="190" t="s">
        <v>71</v>
      </c>
      <c r="E267" s="202" t="s">
        <v>674</v>
      </c>
      <c r="F267" s="202" t="s">
        <v>675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f>P268</f>
        <v>0</v>
      </c>
      <c r="Q267" s="196"/>
      <c r="R267" s="197">
        <f>R268</f>
        <v>0</v>
      </c>
      <c r="S267" s="196"/>
      <c r="T267" s="198">
        <f>T268</f>
        <v>0</v>
      </c>
      <c r="AR267" s="199" t="s">
        <v>80</v>
      </c>
      <c r="AT267" s="200" t="s">
        <v>71</v>
      </c>
      <c r="AU267" s="200" t="s">
        <v>82</v>
      </c>
      <c r="AY267" s="199" t="s">
        <v>137</v>
      </c>
      <c r="BK267" s="201">
        <f>BK268</f>
        <v>0</v>
      </c>
    </row>
    <row r="268" s="1" customFormat="1" ht="16.5" customHeight="1">
      <c r="B268" s="38"/>
      <c r="C268" s="204" t="s">
        <v>347</v>
      </c>
      <c r="D268" s="204" t="s">
        <v>142</v>
      </c>
      <c r="E268" s="205" t="s">
        <v>676</v>
      </c>
      <c r="F268" s="206" t="s">
        <v>677</v>
      </c>
      <c r="G268" s="207" t="s">
        <v>395</v>
      </c>
      <c r="H268" s="208">
        <v>1</v>
      </c>
      <c r="I268" s="209"/>
      <c r="J268" s="210">
        <f>ROUND(I268*H268,2)</f>
        <v>0</v>
      </c>
      <c r="K268" s="206" t="s">
        <v>19</v>
      </c>
      <c r="L268" s="43"/>
      <c r="M268" s="211" t="s">
        <v>19</v>
      </c>
      <c r="N268" s="212" t="s">
        <v>43</v>
      </c>
      <c r="O268" s="79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17" t="s">
        <v>147</v>
      </c>
      <c r="AT268" s="17" t="s">
        <v>142</v>
      </c>
      <c r="AU268" s="17" t="s">
        <v>148</v>
      </c>
      <c r="AY268" s="17" t="s">
        <v>137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7" t="s">
        <v>80</v>
      </c>
      <c r="BK268" s="215">
        <f>ROUND(I268*H268,2)</f>
        <v>0</v>
      </c>
      <c r="BL268" s="17" t="s">
        <v>147</v>
      </c>
      <c r="BM268" s="17" t="s">
        <v>678</v>
      </c>
    </row>
    <row r="269" s="10" customFormat="1" ht="22.8" customHeight="1">
      <c r="B269" s="188"/>
      <c r="C269" s="189"/>
      <c r="D269" s="190" t="s">
        <v>71</v>
      </c>
      <c r="E269" s="202" t="s">
        <v>679</v>
      </c>
      <c r="F269" s="202" t="s">
        <v>675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P270</f>
        <v>0</v>
      </c>
      <c r="Q269" s="196"/>
      <c r="R269" s="197">
        <f>R270</f>
        <v>0</v>
      </c>
      <c r="S269" s="196"/>
      <c r="T269" s="198">
        <f>T270</f>
        <v>0</v>
      </c>
      <c r="AR269" s="199" t="s">
        <v>80</v>
      </c>
      <c r="AT269" s="200" t="s">
        <v>71</v>
      </c>
      <c r="AU269" s="200" t="s">
        <v>80</v>
      </c>
      <c r="AY269" s="199" t="s">
        <v>137</v>
      </c>
      <c r="BK269" s="201">
        <f>BK270</f>
        <v>0</v>
      </c>
    </row>
    <row r="270" s="1" customFormat="1" ht="22.5" customHeight="1">
      <c r="B270" s="38"/>
      <c r="C270" s="204" t="s">
        <v>351</v>
      </c>
      <c r="D270" s="204" t="s">
        <v>142</v>
      </c>
      <c r="E270" s="205" t="s">
        <v>680</v>
      </c>
      <c r="F270" s="206" t="s">
        <v>681</v>
      </c>
      <c r="G270" s="207" t="s">
        <v>285</v>
      </c>
      <c r="H270" s="208">
        <v>75.650999999999996</v>
      </c>
      <c r="I270" s="209"/>
      <c r="J270" s="210">
        <f>ROUND(I270*H270,2)</f>
        <v>0</v>
      </c>
      <c r="K270" s="206" t="s">
        <v>146</v>
      </c>
      <c r="L270" s="43"/>
      <c r="M270" s="211" t="s">
        <v>19</v>
      </c>
      <c r="N270" s="212" t="s">
        <v>43</v>
      </c>
      <c r="O270" s="79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17" t="s">
        <v>147</v>
      </c>
      <c r="AT270" s="17" t="s">
        <v>142</v>
      </c>
      <c r="AU270" s="17" t="s">
        <v>82</v>
      </c>
      <c r="AY270" s="17" t="s">
        <v>137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80</v>
      </c>
      <c r="BK270" s="215">
        <f>ROUND(I270*H270,2)</f>
        <v>0</v>
      </c>
      <c r="BL270" s="17" t="s">
        <v>147</v>
      </c>
      <c r="BM270" s="17" t="s">
        <v>682</v>
      </c>
    </row>
    <row r="271" s="10" customFormat="1" ht="25.92" customHeight="1">
      <c r="B271" s="188"/>
      <c r="C271" s="189"/>
      <c r="D271" s="190" t="s">
        <v>71</v>
      </c>
      <c r="E271" s="191" t="s">
        <v>300</v>
      </c>
      <c r="F271" s="191" t="s">
        <v>301</v>
      </c>
      <c r="G271" s="189"/>
      <c r="H271" s="189"/>
      <c r="I271" s="192"/>
      <c r="J271" s="193">
        <f>BK271</f>
        <v>0</v>
      </c>
      <c r="K271" s="189"/>
      <c r="L271" s="194"/>
      <c r="M271" s="195"/>
      <c r="N271" s="196"/>
      <c r="O271" s="196"/>
      <c r="P271" s="197">
        <f>P272+P294+P388+P469+P482+P530+P532+P620+P676</f>
        <v>0</v>
      </c>
      <c r="Q271" s="196"/>
      <c r="R271" s="197">
        <f>R272+R294+R388+R469+R482+R530+R532+R620+R676</f>
        <v>21.997127070000001</v>
      </c>
      <c r="S271" s="196"/>
      <c r="T271" s="198">
        <f>T272+T294+T388+T469+T482+T530+T532+T620+T676</f>
        <v>0</v>
      </c>
      <c r="AR271" s="199" t="s">
        <v>82</v>
      </c>
      <c r="AT271" s="200" t="s">
        <v>71</v>
      </c>
      <c r="AU271" s="200" t="s">
        <v>72</v>
      </c>
      <c r="AY271" s="199" t="s">
        <v>137</v>
      </c>
      <c r="BK271" s="201">
        <f>BK272+BK294+BK388+BK469+BK482+BK530+BK532+BK620+BK676</f>
        <v>0</v>
      </c>
    </row>
    <row r="272" s="10" customFormat="1" ht="22.8" customHeight="1">
      <c r="B272" s="188"/>
      <c r="C272" s="189"/>
      <c r="D272" s="190" t="s">
        <v>71</v>
      </c>
      <c r="E272" s="202" t="s">
        <v>683</v>
      </c>
      <c r="F272" s="202" t="s">
        <v>684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SUM(P273:P293)</f>
        <v>0</v>
      </c>
      <c r="Q272" s="196"/>
      <c r="R272" s="197">
        <f>SUM(R273:R293)</f>
        <v>0.358929</v>
      </c>
      <c r="S272" s="196"/>
      <c r="T272" s="198">
        <f>SUM(T273:T293)</f>
        <v>0</v>
      </c>
      <c r="AR272" s="199" t="s">
        <v>82</v>
      </c>
      <c r="AT272" s="200" t="s">
        <v>71</v>
      </c>
      <c r="AU272" s="200" t="s">
        <v>80</v>
      </c>
      <c r="AY272" s="199" t="s">
        <v>137</v>
      </c>
      <c r="BK272" s="201">
        <f>SUM(BK273:BK293)</f>
        <v>0</v>
      </c>
    </row>
    <row r="273" s="1" customFormat="1" ht="22.5" customHeight="1">
      <c r="B273" s="38"/>
      <c r="C273" s="204" t="s">
        <v>355</v>
      </c>
      <c r="D273" s="204" t="s">
        <v>142</v>
      </c>
      <c r="E273" s="205" t="s">
        <v>685</v>
      </c>
      <c r="F273" s="206" t="s">
        <v>686</v>
      </c>
      <c r="G273" s="207" t="s">
        <v>145</v>
      </c>
      <c r="H273" s="208">
        <v>326.29899999999998</v>
      </c>
      <c r="I273" s="209"/>
      <c r="J273" s="210">
        <f>ROUND(I273*H273,2)</f>
        <v>0</v>
      </c>
      <c r="K273" s="206" t="s">
        <v>146</v>
      </c>
      <c r="L273" s="43"/>
      <c r="M273" s="211" t="s">
        <v>19</v>
      </c>
      <c r="N273" s="212" t="s">
        <v>43</v>
      </c>
      <c r="O273" s="79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17" t="s">
        <v>287</v>
      </c>
      <c r="AT273" s="17" t="s">
        <v>142</v>
      </c>
      <c r="AU273" s="17" t="s">
        <v>82</v>
      </c>
      <c r="AY273" s="17" t="s">
        <v>137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80</v>
      </c>
      <c r="BK273" s="215">
        <f>ROUND(I273*H273,2)</f>
        <v>0</v>
      </c>
      <c r="BL273" s="17" t="s">
        <v>287</v>
      </c>
      <c r="BM273" s="17" t="s">
        <v>687</v>
      </c>
    </row>
    <row r="274" s="11" customFormat="1">
      <c r="B274" s="216"/>
      <c r="C274" s="217"/>
      <c r="D274" s="218" t="s">
        <v>150</v>
      </c>
      <c r="E274" s="219" t="s">
        <v>19</v>
      </c>
      <c r="F274" s="220" t="s">
        <v>510</v>
      </c>
      <c r="G274" s="217"/>
      <c r="H274" s="219" t="s">
        <v>19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150</v>
      </c>
      <c r="AU274" s="226" t="s">
        <v>82</v>
      </c>
      <c r="AV274" s="11" t="s">
        <v>80</v>
      </c>
      <c r="AW274" s="11" t="s">
        <v>33</v>
      </c>
      <c r="AX274" s="11" t="s">
        <v>72</v>
      </c>
      <c r="AY274" s="226" t="s">
        <v>137</v>
      </c>
    </row>
    <row r="275" s="12" customFormat="1">
      <c r="B275" s="227"/>
      <c r="C275" s="228"/>
      <c r="D275" s="218" t="s">
        <v>150</v>
      </c>
      <c r="E275" s="229" t="s">
        <v>19</v>
      </c>
      <c r="F275" s="230" t="s">
        <v>597</v>
      </c>
      <c r="G275" s="228"/>
      <c r="H275" s="231">
        <v>42.779000000000003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150</v>
      </c>
      <c r="AU275" s="237" t="s">
        <v>82</v>
      </c>
      <c r="AV275" s="12" t="s">
        <v>82</v>
      </c>
      <c r="AW275" s="12" t="s">
        <v>33</v>
      </c>
      <c r="AX275" s="12" t="s">
        <v>72</v>
      </c>
      <c r="AY275" s="237" t="s">
        <v>137</v>
      </c>
    </row>
    <row r="276" s="12" customFormat="1">
      <c r="B276" s="227"/>
      <c r="C276" s="228"/>
      <c r="D276" s="218" t="s">
        <v>150</v>
      </c>
      <c r="E276" s="229" t="s">
        <v>19</v>
      </c>
      <c r="F276" s="230" t="s">
        <v>598</v>
      </c>
      <c r="G276" s="228"/>
      <c r="H276" s="231">
        <v>8.4000000000000004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150</v>
      </c>
      <c r="AU276" s="237" t="s">
        <v>82</v>
      </c>
      <c r="AV276" s="12" t="s">
        <v>82</v>
      </c>
      <c r="AW276" s="12" t="s">
        <v>33</v>
      </c>
      <c r="AX276" s="12" t="s">
        <v>72</v>
      </c>
      <c r="AY276" s="237" t="s">
        <v>137</v>
      </c>
    </row>
    <row r="277" s="12" customFormat="1">
      <c r="B277" s="227"/>
      <c r="C277" s="228"/>
      <c r="D277" s="218" t="s">
        <v>150</v>
      </c>
      <c r="E277" s="229" t="s">
        <v>19</v>
      </c>
      <c r="F277" s="230" t="s">
        <v>599</v>
      </c>
      <c r="G277" s="228"/>
      <c r="H277" s="231">
        <v>1.24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150</v>
      </c>
      <c r="AU277" s="237" t="s">
        <v>82</v>
      </c>
      <c r="AV277" s="12" t="s">
        <v>82</v>
      </c>
      <c r="AW277" s="12" t="s">
        <v>33</v>
      </c>
      <c r="AX277" s="12" t="s">
        <v>72</v>
      </c>
      <c r="AY277" s="237" t="s">
        <v>137</v>
      </c>
    </row>
    <row r="278" s="12" customFormat="1">
      <c r="B278" s="227"/>
      <c r="C278" s="228"/>
      <c r="D278" s="218" t="s">
        <v>150</v>
      </c>
      <c r="E278" s="229" t="s">
        <v>19</v>
      </c>
      <c r="F278" s="230" t="s">
        <v>600</v>
      </c>
      <c r="G278" s="228"/>
      <c r="H278" s="231">
        <v>1.3700000000000001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150</v>
      </c>
      <c r="AU278" s="237" t="s">
        <v>82</v>
      </c>
      <c r="AV278" s="12" t="s">
        <v>82</v>
      </c>
      <c r="AW278" s="12" t="s">
        <v>33</v>
      </c>
      <c r="AX278" s="12" t="s">
        <v>72</v>
      </c>
      <c r="AY278" s="237" t="s">
        <v>137</v>
      </c>
    </row>
    <row r="279" s="12" customFormat="1">
      <c r="B279" s="227"/>
      <c r="C279" s="228"/>
      <c r="D279" s="218" t="s">
        <v>150</v>
      </c>
      <c r="E279" s="229" t="s">
        <v>19</v>
      </c>
      <c r="F279" s="230" t="s">
        <v>601</v>
      </c>
      <c r="G279" s="228"/>
      <c r="H279" s="231">
        <v>2.5859999999999999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150</v>
      </c>
      <c r="AU279" s="237" t="s">
        <v>82</v>
      </c>
      <c r="AV279" s="12" t="s">
        <v>82</v>
      </c>
      <c r="AW279" s="12" t="s">
        <v>33</v>
      </c>
      <c r="AX279" s="12" t="s">
        <v>72</v>
      </c>
      <c r="AY279" s="237" t="s">
        <v>137</v>
      </c>
    </row>
    <row r="280" s="12" customFormat="1">
      <c r="B280" s="227"/>
      <c r="C280" s="228"/>
      <c r="D280" s="218" t="s">
        <v>150</v>
      </c>
      <c r="E280" s="229" t="s">
        <v>19</v>
      </c>
      <c r="F280" s="230" t="s">
        <v>602</v>
      </c>
      <c r="G280" s="228"/>
      <c r="H280" s="231">
        <v>7.0949999999999998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150</v>
      </c>
      <c r="AU280" s="237" t="s">
        <v>82</v>
      </c>
      <c r="AV280" s="12" t="s">
        <v>82</v>
      </c>
      <c r="AW280" s="12" t="s">
        <v>33</v>
      </c>
      <c r="AX280" s="12" t="s">
        <v>72</v>
      </c>
      <c r="AY280" s="237" t="s">
        <v>137</v>
      </c>
    </row>
    <row r="281" s="12" customFormat="1">
      <c r="B281" s="227"/>
      <c r="C281" s="228"/>
      <c r="D281" s="218" t="s">
        <v>150</v>
      </c>
      <c r="E281" s="229" t="s">
        <v>19</v>
      </c>
      <c r="F281" s="230" t="s">
        <v>603</v>
      </c>
      <c r="G281" s="228"/>
      <c r="H281" s="231">
        <v>67.219999999999999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150</v>
      </c>
      <c r="AU281" s="237" t="s">
        <v>82</v>
      </c>
      <c r="AV281" s="12" t="s">
        <v>82</v>
      </c>
      <c r="AW281" s="12" t="s">
        <v>33</v>
      </c>
      <c r="AX281" s="12" t="s">
        <v>72</v>
      </c>
      <c r="AY281" s="237" t="s">
        <v>137</v>
      </c>
    </row>
    <row r="282" s="12" customFormat="1">
      <c r="B282" s="227"/>
      <c r="C282" s="228"/>
      <c r="D282" s="218" t="s">
        <v>150</v>
      </c>
      <c r="E282" s="229" t="s">
        <v>19</v>
      </c>
      <c r="F282" s="230" t="s">
        <v>604</v>
      </c>
      <c r="G282" s="228"/>
      <c r="H282" s="231">
        <v>14.396000000000001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150</v>
      </c>
      <c r="AU282" s="237" t="s">
        <v>82</v>
      </c>
      <c r="AV282" s="12" t="s">
        <v>82</v>
      </c>
      <c r="AW282" s="12" t="s">
        <v>33</v>
      </c>
      <c r="AX282" s="12" t="s">
        <v>72</v>
      </c>
      <c r="AY282" s="237" t="s">
        <v>137</v>
      </c>
    </row>
    <row r="283" s="12" customFormat="1">
      <c r="B283" s="227"/>
      <c r="C283" s="228"/>
      <c r="D283" s="218" t="s">
        <v>150</v>
      </c>
      <c r="E283" s="229" t="s">
        <v>19</v>
      </c>
      <c r="F283" s="230" t="s">
        <v>605</v>
      </c>
      <c r="G283" s="228"/>
      <c r="H283" s="231">
        <v>67.590999999999994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150</v>
      </c>
      <c r="AU283" s="237" t="s">
        <v>82</v>
      </c>
      <c r="AV283" s="12" t="s">
        <v>82</v>
      </c>
      <c r="AW283" s="12" t="s">
        <v>33</v>
      </c>
      <c r="AX283" s="12" t="s">
        <v>72</v>
      </c>
      <c r="AY283" s="237" t="s">
        <v>137</v>
      </c>
    </row>
    <row r="284" s="12" customFormat="1">
      <c r="B284" s="227"/>
      <c r="C284" s="228"/>
      <c r="D284" s="218" t="s">
        <v>150</v>
      </c>
      <c r="E284" s="229" t="s">
        <v>19</v>
      </c>
      <c r="F284" s="230" t="s">
        <v>606</v>
      </c>
      <c r="G284" s="228"/>
      <c r="H284" s="231">
        <v>14.949999999999999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150</v>
      </c>
      <c r="AU284" s="237" t="s">
        <v>82</v>
      </c>
      <c r="AV284" s="12" t="s">
        <v>82</v>
      </c>
      <c r="AW284" s="12" t="s">
        <v>33</v>
      </c>
      <c r="AX284" s="12" t="s">
        <v>72</v>
      </c>
      <c r="AY284" s="237" t="s">
        <v>137</v>
      </c>
    </row>
    <row r="285" s="12" customFormat="1">
      <c r="B285" s="227"/>
      <c r="C285" s="228"/>
      <c r="D285" s="218" t="s">
        <v>150</v>
      </c>
      <c r="E285" s="229" t="s">
        <v>19</v>
      </c>
      <c r="F285" s="230" t="s">
        <v>607</v>
      </c>
      <c r="G285" s="228"/>
      <c r="H285" s="231">
        <v>12.994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150</v>
      </c>
      <c r="AU285" s="237" t="s">
        <v>82</v>
      </c>
      <c r="AV285" s="12" t="s">
        <v>82</v>
      </c>
      <c r="AW285" s="12" t="s">
        <v>33</v>
      </c>
      <c r="AX285" s="12" t="s">
        <v>72</v>
      </c>
      <c r="AY285" s="237" t="s">
        <v>137</v>
      </c>
    </row>
    <row r="286" s="12" customFormat="1">
      <c r="B286" s="227"/>
      <c r="C286" s="228"/>
      <c r="D286" s="218" t="s">
        <v>150</v>
      </c>
      <c r="E286" s="229" t="s">
        <v>19</v>
      </c>
      <c r="F286" s="230" t="s">
        <v>608</v>
      </c>
      <c r="G286" s="228"/>
      <c r="H286" s="231">
        <v>20.597000000000001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150</v>
      </c>
      <c r="AU286" s="237" t="s">
        <v>82</v>
      </c>
      <c r="AV286" s="12" t="s">
        <v>82</v>
      </c>
      <c r="AW286" s="12" t="s">
        <v>33</v>
      </c>
      <c r="AX286" s="12" t="s">
        <v>72</v>
      </c>
      <c r="AY286" s="237" t="s">
        <v>137</v>
      </c>
    </row>
    <row r="287" s="12" customFormat="1">
      <c r="B287" s="227"/>
      <c r="C287" s="228"/>
      <c r="D287" s="218" t="s">
        <v>150</v>
      </c>
      <c r="E287" s="229" t="s">
        <v>19</v>
      </c>
      <c r="F287" s="230" t="s">
        <v>609</v>
      </c>
      <c r="G287" s="228"/>
      <c r="H287" s="231">
        <v>18.698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150</v>
      </c>
      <c r="AU287" s="237" t="s">
        <v>82</v>
      </c>
      <c r="AV287" s="12" t="s">
        <v>82</v>
      </c>
      <c r="AW287" s="12" t="s">
        <v>33</v>
      </c>
      <c r="AX287" s="12" t="s">
        <v>72</v>
      </c>
      <c r="AY287" s="237" t="s">
        <v>137</v>
      </c>
    </row>
    <row r="288" s="12" customFormat="1">
      <c r="B288" s="227"/>
      <c r="C288" s="228"/>
      <c r="D288" s="218" t="s">
        <v>150</v>
      </c>
      <c r="E288" s="229" t="s">
        <v>19</v>
      </c>
      <c r="F288" s="230" t="s">
        <v>610</v>
      </c>
      <c r="G288" s="228"/>
      <c r="H288" s="231">
        <v>18.824000000000002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150</v>
      </c>
      <c r="AU288" s="237" t="s">
        <v>82</v>
      </c>
      <c r="AV288" s="12" t="s">
        <v>82</v>
      </c>
      <c r="AW288" s="12" t="s">
        <v>33</v>
      </c>
      <c r="AX288" s="12" t="s">
        <v>72</v>
      </c>
      <c r="AY288" s="237" t="s">
        <v>137</v>
      </c>
    </row>
    <row r="289" s="12" customFormat="1">
      <c r="B289" s="227"/>
      <c r="C289" s="228"/>
      <c r="D289" s="218" t="s">
        <v>150</v>
      </c>
      <c r="E289" s="229" t="s">
        <v>19</v>
      </c>
      <c r="F289" s="230" t="s">
        <v>611</v>
      </c>
      <c r="G289" s="228"/>
      <c r="H289" s="231">
        <v>27.559000000000001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150</v>
      </c>
      <c r="AU289" s="237" t="s">
        <v>82</v>
      </c>
      <c r="AV289" s="12" t="s">
        <v>82</v>
      </c>
      <c r="AW289" s="12" t="s">
        <v>33</v>
      </c>
      <c r="AX289" s="12" t="s">
        <v>72</v>
      </c>
      <c r="AY289" s="237" t="s">
        <v>137</v>
      </c>
    </row>
    <row r="290" s="13" customFormat="1">
      <c r="B290" s="238"/>
      <c r="C290" s="239"/>
      <c r="D290" s="218" t="s">
        <v>150</v>
      </c>
      <c r="E290" s="240" t="s">
        <v>19</v>
      </c>
      <c r="F290" s="241" t="s">
        <v>160</v>
      </c>
      <c r="G290" s="239"/>
      <c r="H290" s="242">
        <v>326.29899999999998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150</v>
      </c>
      <c r="AU290" s="248" t="s">
        <v>82</v>
      </c>
      <c r="AV290" s="13" t="s">
        <v>147</v>
      </c>
      <c r="AW290" s="13" t="s">
        <v>33</v>
      </c>
      <c r="AX290" s="13" t="s">
        <v>80</v>
      </c>
      <c r="AY290" s="248" t="s">
        <v>137</v>
      </c>
    </row>
    <row r="291" s="1" customFormat="1" ht="16.5" customHeight="1">
      <c r="B291" s="38"/>
      <c r="C291" s="252" t="s">
        <v>361</v>
      </c>
      <c r="D291" s="252" t="s">
        <v>558</v>
      </c>
      <c r="E291" s="253" t="s">
        <v>688</v>
      </c>
      <c r="F291" s="254" t="s">
        <v>689</v>
      </c>
      <c r="G291" s="255" t="s">
        <v>145</v>
      </c>
      <c r="H291" s="256">
        <v>358.92899999999997</v>
      </c>
      <c r="I291" s="257"/>
      <c r="J291" s="258">
        <f>ROUND(I291*H291,2)</f>
        <v>0</v>
      </c>
      <c r="K291" s="254" t="s">
        <v>146</v>
      </c>
      <c r="L291" s="259"/>
      <c r="M291" s="260" t="s">
        <v>19</v>
      </c>
      <c r="N291" s="261" t="s">
        <v>43</v>
      </c>
      <c r="O291" s="79"/>
      <c r="P291" s="213">
        <f>O291*H291</f>
        <v>0</v>
      </c>
      <c r="Q291" s="213">
        <v>0.001</v>
      </c>
      <c r="R291" s="213">
        <f>Q291*H291</f>
        <v>0.358929</v>
      </c>
      <c r="S291" s="213">
        <v>0</v>
      </c>
      <c r="T291" s="214">
        <f>S291*H291</f>
        <v>0</v>
      </c>
      <c r="AR291" s="17" t="s">
        <v>376</v>
      </c>
      <c r="AT291" s="17" t="s">
        <v>558</v>
      </c>
      <c r="AU291" s="17" t="s">
        <v>82</v>
      </c>
      <c r="AY291" s="17" t="s">
        <v>137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7" t="s">
        <v>80</v>
      </c>
      <c r="BK291" s="215">
        <f>ROUND(I291*H291,2)</f>
        <v>0</v>
      </c>
      <c r="BL291" s="17" t="s">
        <v>287</v>
      </c>
      <c r="BM291" s="17" t="s">
        <v>690</v>
      </c>
    </row>
    <row r="292" s="12" customFormat="1">
      <c r="B292" s="227"/>
      <c r="C292" s="228"/>
      <c r="D292" s="218" t="s">
        <v>150</v>
      </c>
      <c r="E292" s="228"/>
      <c r="F292" s="230" t="s">
        <v>691</v>
      </c>
      <c r="G292" s="228"/>
      <c r="H292" s="231">
        <v>358.92899999999997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150</v>
      </c>
      <c r="AU292" s="237" t="s">
        <v>82</v>
      </c>
      <c r="AV292" s="12" t="s">
        <v>82</v>
      </c>
      <c r="AW292" s="12" t="s">
        <v>4</v>
      </c>
      <c r="AX292" s="12" t="s">
        <v>80</v>
      </c>
      <c r="AY292" s="237" t="s">
        <v>137</v>
      </c>
    </row>
    <row r="293" s="1" customFormat="1" ht="22.5" customHeight="1">
      <c r="B293" s="38"/>
      <c r="C293" s="204" t="s">
        <v>365</v>
      </c>
      <c r="D293" s="204" t="s">
        <v>142</v>
      </c>
      <c r="E293" s="205" t="s">
        <v>692</v>
      </c>
      <c r="F293" s="206" t="s">
        <v>693</v>
      </c>
      <c r="G293" s="207" t="s">
        <v>694</v>
      </c>
      <c r="H293" s="262"/>
      <c r="I293" s="209"/>
      <c r="J293" s="210">
        <f>ROUND(I293*H293,2)</f>
        <v>0</v>
      </c>
      <c r="K293" s="206" t="s">
        <v>146</v>
      </c>
      <c r="L293" s="43"/>
      <c r="M293" s="211" t="s">
        <v>19</v>
      </c>
      <c r="N293" s="212" t="s">
        <v>43</v>
      </c>
      <c r="O293" s="79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17" t="s">
        <v>287</v>
      </c>
      <c r="AT293" s="17" t="s">
        <v>142</v>
      </c>
      <c r="AU293" s="17" t="s">
        <v>82</v>
      </c>
      <c r="AY293" s="17" t="s">
        <v>137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80</v>
      </c>
      <c r="BK293" s="215">
        <f>ROUND(I293*H293,2)</f>
        <v>0</v>
      </c>
      <c r="BL293" s="17" t="s">
        <v>287</v>
      </c>
      <c r="BM293" s="17" t="s">
        <v>695</v>
      </c>
    </row>
    <row r="294" s="10" customFormat="1" ht="22.8" customHeight="1">
      <c r="B294" s="188"/>
      <c r="C294" s="189"/>
      <c r="D294" s="190" t="s">
        <v>71</v>
      </c>
      <c r="E294" s="202" t="s">
        <v>407</v>
      </c>
      <c r="F294" s="202" t="s">
        <v>408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SUM(P295:P387)</f>
        <v>0</v>
      </c>
      <c r="Q294" s="196"/>
      <c r="R294" s="197">
        <f>SUM(R295:R387)</f>
        <v>7.2145535800000005</v>
      </c>
      <c r="S294" s="196"/>
      <c r="T294" s="198">
        <f>SUM(T295:T387)</f>
        <v>0</v>
      </c>
      <c r="AR294" s="199" t="s">
        <v>82</v>
      </c>
      <c r="AT294" s="200" t="s">
        <v>71</v>
      </c>
      <c r="AU294" s="200" t="s">
        <v>80</v>
      </c>
      <c r="AY294" s="199" t="s">
        <v>137</v>
      </c>
      <c r="BK294" s="201">
        <f>SUM(BK295:BK387)</f>
        <v>0</v>
      </c>
    </row>
    <row r="295" s="1" customFormat="1" ht="22.5" customHeight="1">
      <c r="B295" s="38"/>
      <c r="C295" s="204" t="s">
        <v>369</v>
      </c>
      <c r="D295" s="204" t="s">
        <v>142</v>
      </c>
      <c r="E295" s="205" t="s">
        <v>696</v>
      </c>
      <c r="F295" s="206" t="s">
        <v>697</v>
      </c>
      <c r="G295" s="207" t="s">
        <v>145</v>
      </c>
      <c r="H295" s="208">
        <v>18.303000000000001</v>
      </c>
      <c r="I295" s="209"/>
      <c r="J295" s="210">
        <f>ROUND(I295*H295,2)</f>
        <v>0</v>
      </c>
      <c r="K295" s="206" t="s">
        <v>146</v>
      </c>
      <c r="L295" s="43"/>
      <c r="M295" s="211" t="s">
        <v>19</v>
      </c>
      <c r="N295" s="212" t="s">
        <v>43</v>
      </c>
      <c r="O295" s="79"/>
      <c r="P295" s="213">
        <f>O295*H295</f>
        <v>0</v>
      </c>
      <c r="Q295" s="213">
        <v>0.045359999999999998</v>
      </c>
      <c r="R295" s="213">
        <f>Q295*H295</f>
        <v>0.83022408000000003</v>
      </c>
      <c r="S295" s="213">
        <v>0</v>
      </c>
      <c r="T295" s="214">
        <f>S295*H295</f>
        <v>0</v>
      </c>
      <c r="AR295" s="17" t="s">
        <v>287</v>
      </c>
      <c r="AT295" s="17" t="s">
        <v>142</v>
      </c>
      <c r="AU295" s="17" t="s">
        <v>82</v>
      </c>
      <c r="AY295" s="17" t="s">
        <v>137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80</v>
      </c>
      <c r="BK295" s="215">
        <f>ROUND(I295*H295,2)</f>
        <v>0</v>
      </c>
      <c r="BL295" s="17" t="s">
        <v>287</v>
      </c>
      <c r="BM295" s="17" t="s">
        <v>698</v>
      </c>
    </row>
    <row r="296" s="11" customFormat="1">
      <c r="B296" s="216"/>
      <c r="C296" s="217"/>
      <c r="D296" s="218" t="s">
        <v>150</v>
      </c>
      <c r="E296" s="219" t="s">
        <v>19</v>
      </c>
      <c r="F296" s="220" t="s">
        <v>510</v>
      </c>
      <c r="G296" s="217"/>
      <c r="H296" s="219" t="s">
        <v>19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150</v>
      </c>
      <c r="AU296" s="226" t="s">
        <v>82</v>
      </c>
      <c r="AV296" s="11" t="s">
        <v>80</v>
      </c>
      <c r="AW296" s="11" t="s">
        <v>33</v>
      </c>
      <c r="AX296" s="11" t="s">
        <v>72</v>
      </c>
      <c r="AY296" s="226" t="s">
        <v>137</v>
      </c>
    </row>
    <row r="297" s="12" customFormat="1">
      <c r="B297" s="227"/>
      <c r="C297" s="228"/>
      <c r="D297" s="218" t="s">
        <v>150</v>
      </c>
      <c r="E297" s="229" t="s">
        <v>19</v>
      </c>
      <c r="F297" s="230" t="s">
        <v>699</v>
      </c>
      <c r="G297" s="228"/>
      <c r="H297" s="231">
        <v>18.303000000000001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150</v>
      </c>
      <c r="AU297" s="237" t="s">
        <v>82</v>
      </c>
      <c r="AV297" s="12" t="s">
        <v>82</v>
      </c>
      <c r="AW297" s="12" t="s">
        <v>33</v>
      </c>
      <c r="AX297" s="12" t="s">
        <v>80</v>
      </c>
      <c r="AY297" s="237" t="s">
        <v>137</v>
      </c>
    </row>
    <row r="298" s="1" customFormat="1" ht="22.5" customHeight="1">
      <c r="B298" s="38"/>
      <c r="C298" s="204" t="s">
        <v>376</v>
      </c>
      <c r="D298" s="204" t="s">
        <v>142</v>
      </c>
      <c r="E298" s="205" t="s">
        <v>700</v>
      </c>
      <c r="F298" s="206" t="s">
        <v>701</v>
      </c>
      <c r="G298" s="207" t="s">
        <v>145</v>
      </c>
      <c r="H298" s="208">
        <v>71.239999999999995</v>
      </c>
      <c r="I298" s="209"/>
      <c r="J298" s="210">
        <f>ROUND(I298*H298,2)</f>
        <v>0</v>
      </c>
      <c r="K298" s="206" t="s">
        <v>146</v>
      </c>
      <c r="L298" s="43"/>
      <c r="M298" s="211" t="s">
        <v>19</v>
      </c>
      <c r="N298" s="212" t="s">
        <v>43</v>
      </c>
      <c r="O298" s="79"/>
      <c r="P298" s="213">
        <f>O298*H298</f>
        <v>0</v>
      </c>
      <c r="Q298" s="213">
        <v>0.047460000000000002</v>
      </c>
      <c r="R298" s="213">
        <f>Q298*H298</f>
        <v>3.3810503999999999</v>
      </c>
      <c r="S298" s="213">
        <v>0</v>
      </c>
      <c r="T298" s="214">
        <f>S298*H298</f>
        <v>0</v>
      </c>
      <c r="AR298" s="17" t="s">
        <v>287</v>
      </c>
      <c r="AT298" s="17" t="s">
        <v>142</v>
      </c>
      <c r="AU298" s="17" t="s">
        <v>82</v>
      </c>
      <c r="AY298" s="17" t="s">
        <v>137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7" t="s">
        <v>80</v>
      </c>
      <c r="BK298" s="215">
        <f>ROUND(I298*H298,2)</f>
        <v>0</v>
      </c>
      <c r="BL298" s="17" t="s">
        <v>287</v>
      </c>
      <c r="BM298" s="17" t="s">
        <v>702</v>
      </c>
    </row>
    <row r="299" s="11" customFormat="1">
      <c r="B299" s="216"/>
      <c r="C299" s="217"/>
      <c r="D299" s="218" t="s">
        <v>150</v>
      </c>
      <c r="E299" s="219" t="s">
        <v>19</v>
      </c>
      <c r="F299" s="220" t="s">
        <v>510</v>
      </c>
      <c r="G299" s="217"/>
      <c r="H299" s="219" t="s">
        <v>19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150</v>
      </c>
      <c r="AU299" s="226" t="s">
        <v>82</v>
      </c>
      <c r="AV299" s="11" t="s">
        <v>80</v>
      </c>
      <c r="AW299" s="11" t="s">
        <v>33</v>
      </c>
      <c r="AX299" s="11" t="s">
        <v>72</v>
      </c>
      <c r="AY299" s="226" t="s">
        <v>137</v>
      </c>
    </row>
    <row r="300" s="12" customFormat="1">
      <c r="B300" s="227"/>
      <c r="C300" s="228"/>
      <c r="D300" s="218" t="s">
        <v>150</v>
      </c>
      <c r="E300" s="229" t="s">
        <v>19</v>
      </c>
      <c r="F300" s="230" t="s">
        <v>703</v>
      </c>
      <c r="G300" s="228"/>
      <c r="H300" s="231">
        <v>13.539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150</v>
      </c>
      <c r="AU300" s="237" t="s">
        <v>82</v>
      </c>
      <c r="AV300" s="12" t="s">
        <v>82</v>
      </c>
      <c r="AW300" s="12" t="s">
        <v>33</v>
      </c>
      <c r="AX300" s="12" t="s">
        <v>72</v>
      </c>
      <c r="AY300" s="237" t="s">
        <v>137</v>
      </c>
    </row>
    <row r="301" s="12" customFormat="1">
      <c r="B301" s="227"/>
      <c r="C301" s="228"/>
      <c r="D301" s="218" t="s">
        <v>150</v>
      </c>
      <c r="E301" s="229" t="s">
        <v>19</v>
      </c>
      <c r="F301" s="230" t="s">
        <v>704</v>
      </c>
      <c r="G301" s="228"/>
      <c r="H301" s="231">
        <v>18.553999999999998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150</v>
      </c>
      <c r="AU301" s="237" t="s">
        <v>82</v>
      </c>
      <c r="AV301" s="12" t="s">
        <v>82</v>
      </c>
      <c r="AW301" s="12" t="s">
        <v>33</v>
      </c>
      <c r="AX301" s="12" t="s">
        <v>72</v>
      </c>
      <c r="AY301" s="237" t="s">
        <v>137</v>
      </c>
    </row>
    <row r="302" s="12" customFormat="1">
      <c r="B302" s="227"/>
      <c r="C302" s="228"/>
      <c r="D302" s="218" t="s">
        <v>150</v>
      </c>
      <c r="E302" s="229" t="s">
        <v>19</v>
      </c>
      <c r="F302" s="230" t="s">
        <v>705</v>
      </c>
      <c r="G302" s="228"/>
      <c r="H302" s="231">
        <v>20.129999999999999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150</v>
      </c>
      <c r="AU302" s="237" t="s">
        <v>82</v>
      </c>
      <c r="AV302" s="12" t="s">
        <v>82</v>
      </c>
      <c r="AW302" s="12" t="s">
        <v>33</v>
      </c>
      <c r="AX302" s="12" t="s">
        <v>72</v>
      </c>
      <c r="AY302" s="237" t="s">
        <v>137</v>
      </c>
    </row>
    <row r="303" s="12" customFormat="1">
      <c r="B303" s="227"/>
      <c r="C303" s="228"/>
      <c r="D303" s="218" t="s">
        <v>150</v>
      </c>
      <c r="E303" s="229" t="s">
        <v>19</v>
      </c>
      <c r="F303" s="230" t="s">
        <v>706</v>
      </c>
      <c r="G303" s="228"/>
      <c r="H303" s="231">
        <v>19.016999999999999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150</v>
      </c>
      <c r="AU303" s="237" t="s">
        <v>82</v>
      </c>
      <c r="AV303" s="12" t="s">
        <v>82</v>
      </c>
      <c r="AW303" s="12" t="s">
        <v>33</v>
      </c>
      <c r="AX303" s="12" t="s">
        <v>72</v>
      </c>
      <c r="AY303" s="237" t="s">
        <v>137</v>
      </c>
    </row>
    <row r="304" s="13" customFormat="1">
      <c r="B304" s="238"/>
      <c r="C304" s="239"/>
      <c r="D304" s="218" t="s">
        <v>150</v>
      </c>
      <c r="E304" s="240" t="s">
        <v>19</v>
      </c>
      <c r="F304" s="241" t="s">
        <v>160</v>
      </c>
      <c r="G304" s="239"/>
      <c r="H304" s="242">
        <v>71.239999999999995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AT304" s="248" t="s">
        <v>150</v>
      </c>
      <c r="AU304" s="248" t="s">
        <v>82</v>
      </c>
      <c r="AV304" s="13" t="s">
        <v>147</v>
      </c>
      <c r="AW304" s="13" t="s">
        <v>33</v>
      </c>
      <c r="AX304" s="13" t="s">
        <v>80</v>
      </c>
      <c r="AY304" s="248" t="s">
        <v>137</v>
      </c>
    </row>
    <row r="305" s="1" customFormat="1" ht="22.5" customHeight="1">
      <c r="B305" s="38"/>
      <c r="C305" s="204" t="s">
        <v>382</v>
      </c>
      <c r="D305" s="204" t="s">
        <v>142</v>
      </c>
      <c r="E305" s="205" t="s">
        <v>707</v>
      </c>
      <c r="F305" s="206" t="s">
        <v>708</v>
      </c>
      <c r="G305" s="207" t="s">
        <v>145</v>
      </c>
      <c r="H305" s="208">
        <v>179.08600000000001</v>
      </c>
      <c r="I305" s="209"/>
      <c r="J305" s="210">
        <f>ROUND(I305*H305,2)</f>
        <v>0</v>
      </c>
      <c r="K305" s="206" t="s">
        <v>146</v>
      </c>
      <c r="L305" s="43"/>
      <c r="M305" s="211" t="s">
        <v>19</v>
      </c>
      <c r="N305" s="212" t="s">
        <v>43</v>
      </c>
      <c r="O305" s="79"/>
      <c r="P305" s="213">
        <f>O305*H305</f>
        <v>0</v>
      </c>
      <c r="Q305" s="213">
        <v>0.00020000000000000001</v>
      </c>
      <c r="R305" s="213">
        <f>Q305*H305</f>
        <v>0.035817200000000007</v>
      </c>
      <c r="S305" s="213">
        <v>0</v>
      </c>
      <c r="T305" s="214">
        <f>S305*H305</f>
        <v>0</v>
      </c>
      <c r="AR305" s="17" t="s">
        <v>287</v>
      </c>
      <c r="AT305" s="17" t="s">
        <v>142</v>
      </c>
      <c r="AU305" s="17" t="s">
        <v>82</v>
      </c>
      <c r="AY305" s="17" t="s">
        <v>137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7" t="s">
        <v>80</v>
      </c>
      <c r="BK305" s="215">
        <f>ROUND(I305*H305,2)</f>
        <v>0</v>
      </c>
      <c r="BL305" s="17" t="s">
        <v>287</v>
      </c>
      <c r="BM305" s="17" t="s">
        <v>709</v>
      </c>
    </row>
    <row r="306" s="12" customFormat="1">
      <c r="B306" s="227"/>
      <c r="C306" s="228"/>
      <c r="D306" s="218" t="s">
        <v>150</v>
      </c>
      <c r="E306" s="229" t="s">
        <v>19</v>
      </c>
      <c r="F306" s="230" t="s">
        <v>710</v>
      </c>
      <c r="G306" s="228"/>
      <c r="H306" s="231">
        <v>179.08600000000001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150</v>
      </c>
      <c r="AU306" s="237" t="s">
        <v>82</v>
      </c>
      <c r="AV306" s="12" t="s">
        <v>82</v>
      </c>
      <c r="AW306" s="12" t="s">
        <v>33</v>
      </c>
      <c r="AX306" s="12" t="s">
        <v>80</v>
      </c>
      <c r="AY306" s="237" t="s">
        <v>137</v>
      </c>
    </row>
    <row r="307" s="1" customFormat="1" ht="22.5" customHeight="1">
      <c r="B307" s="38"/>
      <c r="C307" s="204" t="s">
        <v>388</v>
      </c>
      <c r="D307" s="204" t="s">
        <v>142</v>
      </c>
      <c r="E307" s="205" t="s">
        <v>711</v>
      </c>
      <c r="F307" s="206" t="s">
        <v>712</v>
      </c>
      <c r="G307" s="207" t="s">
        <v>145</v>
      </c>
      <c r="H307" s="208">
        <v>92.5</v>
      </c>
      <c r="I307" s="209"/>
      <c r="J307" s="210">
        <f>ROUND(I307*H307,2)</f>
        <v>0</v>
      </c>
      <c r="K307" s="206" t="s">
        <v>146</v>
      </c>
      <c r="L307" s="43"/>
      <c r="M307" s="211" t="s">
        <v>19</v>
      </c>
      <c r="N307" s="212" t="s">
        <v>43</v>
      </c>
      <c r="O307" s="79"/>
      <c r="P307" s="213">
        <f>O307*H307</f>
        <v>0</v>
      </c>
      <c r="Q307" s="213">
        <v>0.01223</v>
      </c>
      <c r="R307" s="213">
        <f>Q307*H307</f>
        <v>1.131275</v>
      </c>
      <c r="S307" s="213">
        <v>0</v>
      </c>
      <c r="T307" s="214">
        <f>S307*H307</f>
        <v>0</v>
      </c>
      <c r="AR307" s="17" t="s">
        <v>287</v>
      </c>
      <c r="AT307" s="17" t="s">
        <v>142</v>
      </c>
      <c r="AU307" s="17" t="s">
        <v>82</v>
      </c>
      <c r="AY307" s="17" t="s">
        <v>137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80</v>
      </c>
      <c r="BK307" s="215">
        <f>ROUND(I307*H307,2)</f>
        <v>0</v>
      </c>
      <c r="BL307" s="17" t="s">
        <v>287</v>
      </c>
      <c r="BM307" s="17" t="s">
        <v>713</v>
      </c>
    </row>
    <row r="308" s="11" customFormat="1">
      <c r="B308" s="216"/>
      <c r="C308" s="217"/>
      <c r="D308" s="218" t="s">
        <v>150</v>
      </c>
      <c r="E308" s="219" t="s">
        <v>19</v>
      </c>
      <c r="F308" s="220" t="s">
        <v>510</v>
      </c>
      <c r="G308" s="217"/>
      <c r="H308" s="219" t="s">
        <v>19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150</v>
      </c>
      <c r="AU308" s="226" t="s">
        <v>82</v>
      </c>
      <c r="AV308" s="11" t="s">
        <v>80</v>
      </c>
      <c r="AW308" s="11" t="s">
        <v>33</v>
      </c>
      <c r="AX308" s="11" t="s">
        <v>72</v>
      </c>
      <c r="AY308" s="226" t="s">
        <v>137</v>
      </c>
    </row>
    <row r="309" s="12" customFormat="1">
      <c r="B309" s="227"/>
      <c r="C309" s="228"/>
      <c r="D309" s="218" t="s">
        <v>150</v>
      </c>
      <c r="E309" s="229" t="s">
        <v>19</v>
      </c>
      <c r="F309" s="230" t="s">
        <v>714</v>
      </c>
      <c r="G309" s="228"/>
      <c r="H309" s="231">
        <v>47.5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150</v>
      </c>
      <c r="AU309" s="237" t="s">
        <v>82</v>
      </c>
      <c r="AV309" s="12" t="s">
        <v>82</v>
      </c>
      <c r="AW309" s="12" t="s">
        <v>33</v>
      </c>
      <c r="AX309" s="12" t="s">
        <v>72</v>
      </c>
      <c r="AY309" s="237" t="s">
        <v>137</v>
      </c>
    </row>
    <row r="310" s="12" customFormat="1">
      <c r="B310" s="227"/>
      <c r="C310" s="228"/>
      <c r="D310" s="218" t="s">
        <v>150</v>
      </c>
      <c r="E310" s="229" t="s">
        <v>19</v>
      </c>
      <c r="F310" s="230" t="s">
        <v>715</v>
      </c>
      <c r="G310" s="228"/>
      <c r="H310" s="231">
        <v>1.2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150</v>
      </c>
      <c r="AU310" s="237" t="s">
        <v>82</v>
      </c>
      <c r="AV310" s="12" t="s">
        <v>82</v>
      </c>
      <c r="AW310" s="12" t="s">
        <v>33</v>
      </c>
      <c r="AX310" s="12" t="s">
        <v>72</v>
      </c>
      <c r="AY310" s="237" t="s">
        <v>137</v>
      </c>
    </row>
    <row r="311" s="12" customFormat="1">
      <c r="B311" s="227"/>
      <c r="C311" s="228"/>
      <c r="D311" s="218" t="s">
        <v>150</v>
      </c>
      <c r="E311" s="229" t="s">
        <v>19</v>
      </c>
      <c r="F311" s="230" t="s">
        <v>716</v>
      </c>
      <c r="G311" s="228"/>
      <c r="H311" s="231">
        <v>1.3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150</v>
      </c>
      <c r="AU311" s="237" t="s">
        <v>82</v>
      </c>
      <c r="AV311" s="12" t="s">
        <v>82</v>
      </c>
      <c r="AW311" s="12" t="s">
        <v>33</v>
      </c>
      <c r="AX311" s="12" t="s">
        <v>72</v>
      </c>
      <c r="AY311" s="237" t="s">
        <v>137</v>
      </c>
    </row>
    <row r="312" s="12" customFormat="1">
      <c r="B312" s="227"/>
      <c r="C312" s="228"/>
      <c r="D312" s="218" t="s">
        <v>150</v>
      </c>
      <c r="E312" s="229" t="s">
        <v>19</v>
      </c>
      <c r="F312" s="230" t="s">
        <v>717</v>
      </c>
      <c r="G312" s="228"/>
      <c r="H312" s="231">
        <v>2.5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150</v>
      </c>
      <c r="AU312" s="237" t="s">
        <v>82</v>
      </c>
      <c r="AV312" s="12" t="s">
        <v>82</v>
      </c>
      <c r="AW312" s="12" t="s">
        <v>33</v>
      </c>
      <c r="AX312" s="12" t="s">
        <v>72</v>
      </c>
      <c r="AY312" s="237" t="s">
        <v>137</v>
      </c>
    </row>
    <row r="313" s="12" customFormat="1">
      <c r="B313" s="227"/>
      <c r="C313" s="228"/>
      <c r="D313" s="218" t="s">
        <v>150</v>
      </c>
      <c r="E313" s="229" t="s">
        <v>19</v>
      </c>
      <c r="F313" s="230" t="s">
        <v>718</v>
      </c>
      <c r="G313" s="228"/>
      <c r="H313" s="231">
        <v>12.9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150</v>
      </c>
      <c r="AU313" s="237" t="s">
        <v>82</v>
      </c>
      <c r="AV313" s="12" t="s">
        <v>82</v>
      </c>
      <c r="AW313" s="12" t="s">
        <v>33</v>
      </c>
      <c r="AX313" s="12" t="s">
        <v>72</v>
      </c>
      <c r="AY313" s="237" t="s">
        <v>137</v>
      </c>
    </row>
    <row r="314" s="12" customFormat="1">
      <c r="B314" s="227"/>
      <c r="C314" s="228"/>
      <c r="D314" s="218" t="s">
        <v>150</v>
      </c>
      <c r="E314" s="229" t="s">
        <v>19</v>
      </c>
      <c r="F314" s="230" t="s">
        <v>719</v>
      </c>
      <c r="G314" s="228"/>
      <c r="H314" s="231">
        <v>27.100000000000001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150</v>
      </c>
      <c r="AU314" s="237" t="s">
        <v>82</v>
      </c>
      <c r="AV314" s="12" t="s">
        <v>82</v>
      </c>
      <c r="AW314" s="12" t="s">
        <v>33</v>
      </c>
      <c r="AX314" s="12" t="s">
        <v>72</v>
      </c>
      <c r="AY314" s="237" t="s">
        <v>137</v>
      </c>
    </row>
    <row r="315" s="13" customFormat="1">
      <c r="B315" s="238"/>
      <c r="C315" s="239"/>
      <c r="D315" s="218" t="s">
        <v>150</v>
      </c>
      <c r="E315" s="240" t="s">
        <v>19</v>
      </c>
      <c r="F315" s="241" t="s">
        <v>160</v>
      </c>
      <c r="G315" s="239"/>
      <c r="H315" s="242">
        <v>92.5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AT315" s="248" t="s">
        <v>150</v>
      </c>
      <c r="AU315" s="248" t="s">
        <v>82</v>
      </c>
      <c r="AV315" s="13" t="s">
        <v>147</v>
      </c>
      <c r="AW315" s="13" t="s">
        <v>33</v>
      </c>
      <c r="AX315" s="13" t="s">
        <v>80</v>
      </c>
      <c r="AY315" s="248" t="s">
        <v>137</v>
      </c>
    </row>
    <row r="316" s="1" customFormat="1" ht="22.5" customHeight="1">
      <c r="B316" s="38"/>
      <c r="C316" s="204" t="s">
        <v>392</v>
      </c>
      <c r="D316" s="204" t="s">
        <v>142</v>
      </c>
      <c r="E316" s="205" t="s">
        <v>720</v>
      </c>
      <c r="F316" s="206" t="s">
        <v>721</v>
      </c>
      <c r="G316" s="207" t="s">
        <v>231</v>
      </c>
      <c r="H316" s="208">
        <v>94.969999999999999</v>
      </c>
      <c r="I316" s="209"/>
      <c r="J316" s="210">
        <f>ROUND(I316*H316,2)</f>
        <v>0</v>
      </c>
      <c r="K316" s="206" t="s">
        <v>372</v>
      </c>
      <c r="L316" s="43"/>
      <c r="M316" s="211" t="s">
        <v>19</v>
      </c>
      <c r="N316" s="212" t="s">
        <v>43</v>
      </c>
      <c r="O316" s="79"/>
      <c r="P316" s="213">
        <f>O316*H316</f>
        <v>0</v>
      </c>
      <c r="Q316" s="213">
        <v>0.00025999999999999998</v>
      </c>
      <c r="R316" s="213">
        <f>Q316*H316</f>
        <v>0.024692199999999997</v>
      </c>
      <c r="S316" s="213">
        <v>0</v>
      </c>
      <c r="T316" s="214">
        <f>S316*H316</f>
        <v>0</v>
      </c>
      <c r="AR316" s="17" t="s">
        <v>287</v>
      </c>
      <c r="AT316" s="17" t="s">
        <v>142</v>
      </c>
      <c r="AU316" s="17" t="s">
        <v>82</v>
      </c>
      <c r="AY316" s="17" t="s">
        <v>137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7" t="s">
        <v>80</v>
      </c>
      <c r="BK316" s="215">
        <f>ROUND(I316*H316,2)</f>
        <v>0</v>
      </c>
      <c r="BL316" s="17" t="s">
        <v>287</v>
      </c>
      <c r="BM316" s="17" t="s">
        <v>722</v>
      </c>
    </row>
    <row r="317" s="11" customFormat="1">
      <c r="B317" s="216"/>
      <c r="C317" s="217"/>
      <c r="D317" s="218" t="s">
        <v>150</v>
      </c>
      <c r="E317" s="219" t="s">
        <v>19</v>
      </c>
      <c r="F317" s="220" t="s">
        <v>510</v>
      </c>
      <c r="G317" s="217"/>
      <c r="H317" s="219" t="s">
        <v>19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150</v>
      </c>
      <c r="AU317" s="226" t="s">
        <v>82</v>
      </c>
      <c r="AV317" s="11" t="s">
        <v>80</v>
      </c>
      <c r="AW317" s="11" t="s">
        <v>33</v>
      </c>
      <c r="AX317" s="11" t="s">
        <v>72</v>
      </c>
      <c r="AY317" s="226" t="s">
        <v>137</v>
      </c>
    </row>
    <row r="318" s="12" customFormat="1">
      <c r="B318" s="227"/>
      <c r="C318" s="228"/>
      <c r="D318" s="218" t="s">
        <v>150</v>
      </c>
      <c r="E318" s="229" t="s">
        <v>19</v>
      </c>
      <c r="F318" s="230" t="s">
        <v>723</v>
      </c>
      <c r="G318" s="228"/>
      <c r="H318" s="231">
        <v>38.479999999999997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150</v>
      </c>
      <c r="AU318" s="237" t="s">
        <v>82</v>
      </c>
      <c r="AV318" s="12" t="s">
        <v>82</v>
      </c>
      <c r="AW318" s="12" t="s">
        <v>33</v>
      </c>
      <c r="AX318" s="12" t="s">
        <v>72</v>
      </c>
      <c r="AY318" s="237" t="s">
        <v>137</v>
      </c>
    </row>
    <row r="319" s="12" customFormat="1">
      <c r="B319" s="227"/>
      <c r="C319" s="228"/>
      <c r="D319" s="218" t="s">
        <v>150</v>
      </c>
      <c r="E319" s="229" t="s">
        <v>19</v>
      </c>
      <c r="F319" s="230" t="s">
        <v>617</v>
      </c>
      <c r="G319" s="228"/>
      <c r="H319" s="231">
        <v>4.4000000000000004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150</v>
      </c>
      <c r="AU319" s="237" t="s">
        <v>82</v>
      </c>
      <c r="AV319" s="12" t="s">
        <v>82</v>
      </c>
      <c r="AW319" s="12" t="s">
        <v>33</v>
      </c>
      <c r="AX319" s="12" t="s">
        <v>72</v>
      </c>
      <c r="AY319" s="237" t="s">
        <v>137</v>
      </c>
    </row>
    <row r="320" s="12" customFormat="1">
      <c r="B320" s="227"/>
      <c r="C320" s="228"/>
      <c r="D320" s="218" t="s">
        <v>150</v>
      </c>
      <c r="E320" s="229" t="s">
        <v>19</v>
      </c>
      <c r="F320" s="230" t="s">
        <v>618</v>
      </c>
      <c r="G320" s="228"/>
      <c r="H320" s="231">
        <v>4.5999999999999996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150</v>
      </c>
      <c r="AU320" s="237" t="s">
        <v>82</v>
      </c>
      <c r="AV320" s="12" t="s">
        <v>82</v>
      </c>
      <c r="AW320" s="12" t="s">
        <v>33</v>
      </c>
      <c r="AX320" s="12" t="s">
        <v>72</v>
      </c>
      <c r="AY320" s="237" t="s">
        <v>137</v>
      </c>
    </row>
    <row r="321" s="12" customFormat="1">
      <c r="B321" s="227"/>
      <c r="C321" s="228"/>
      <c r="D321" s="218" t="s">
        <v>150</v>
      </c>
      <c r="E321" s="229" t="s">
        <v>19</v>
      </c>
      <c r="F321" s="230" t="s">
        <v>619</v>
      </c>
      <c r="G321" s="228"/>
      <c r="H321" s="231">
        <v>6.4699999999999998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150</v>
      </c>
      <c r="AU321" s="237" t="s">
        <v>82</v>
      </c>
      <c r="AV321" s="12" t="s">
        <v>82</v>
      </c>
      <c r="AW321" s="12" t="s">
        <v>33</v>
      </c>
      <c r="AX321" s="12" t="s">
        <v>72</v>
      </c>
      <c r="AY321" s="237" t="s">
        <v>137</v>
      </c>
    </row>
    <row r="322" s="12" customFormat="1">
      <c r="B322" s="227"/>
      <c r="C322" s="228"/>
      <c r="D322" s="218" t="s">
        <v>150</v>
      </c>
      <c r="E322" s="229" t="s">
        <v>19</v>
      </c>
      <c r="F322" s="230" t="s">
        <v>724</v>
      </c>
      <c r="G322" s="228"/>
      <c r="H322" s="231">
        <v>16.870000000000001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150</v>
      </c>
      <c r="AU322" s="237" t="s">
        <v>82</v>
      </c>
      <c r="AV322" s="12" t="s">
        <v>82</v>
      </c>
      <c r="AW322" s="12" t="s">
        <v>33</v>
      </c>
      <c r="AX322" s="12" t="s">
        <v>72</v>
      </c>
      <c r="AY322" s="237" t="s">
        <v>137</v>
      </c>
    </row>
    <row r="323" s="12" customFormat="1">
      <c r="B323" s="227"/>
      <c r="C323" s="228"/>
      <c r="D323" s="218" t="s">
        <v>150</v>
      </c>
      <c r="E323" s="229" t="s">
        <v>19</v>
      </c>
      <c r="F323" s="230" t="s">
        <v>725</v>
      </c>
      <c r="G323" s="228"/>
      <c r="H323" s="231">
        <v>24.149999999999999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150</v>
      </c>
      <c r="AU323" s="237" t="s">
        <v>82</v>
      </c>
      <c r="AV323" s="12" t="s">
        <v>82</v>
      </c>
      <c r="AW323" s="12" t="s">
        <v>33</v>
      </c>
      <c r="AX323" s="12" t="s">
        <v>72</v>
      </c>
      <c r="AY323" s="237" t="s">
        <v>137</v>
      </c>
    </row>
    <row r="324" s="13" customFormat="1">
      <c r="B324" s="238"/>
      <c r="C324" s="239"/>
      <c r="D324" s="218" t="s">
        <v>150</v>
      </c>
      <c r="E324" s="240" t="s">
        <v>19</v>
      </c>
      <c r="F324" s="241" t="s">
        <v>160</v>
      </c>
      <c r="G324" s="239"/>
      <c r="H324" s="242">
        <v>94.969999999999999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AT324" s="248" t="s">
        <v>150</v>
      </c>
      <c r="AU324" s="248" t="s">
        <v>82</v>
      </c>
      <c r="AV324" s="13" t="s">
        <v>147</v>
      </c>
      <c r="AW324" s="13" t="s">
        <v>33</v>
      </c>
      <c r="AX324" s="13" t="s">
        <v>80</v>
      </c>
      <c r="AY324" s="248" t="s">
        <v>137</v>
      </c>
    </row>
    <row r="325" s="1" customFormat="1" ht="22.5" customHeight="1">
      <c r="B325" s="38"/>
      <c r="C325" s="204" t="s">
        <v>397</v>
      </c>
      <c r="D325" s="204" t="s">
        <v>142</v>
      </c>
      <c r="E325" s="205" t="s">
        <v>726</v>
      </c>
      <c r="F325" s="206" t="s">
        <v>727</v>
      </c>
      <c r="G325" s="207" t="s">
        <v>145</v>
      </c>
      <c r="H325" s="208">
        <v>92.5</v>
      </c>
      <c r="I325" s="209"/>
      <c r="J325" s="210">
        <f>ROUND(I325*H325,2)</f>
        <v>0</v>
      </c>
      <c r="K325" s="206" t="s">
        <v>372</v>
      </c>
      <c r="L325" s="43"/>
      <c r="M325" s="211" t="s">
        <v>19</v>
      </c>
      <c r="N325" s="212" t="s">
        <v>43</v>
      </c>
      <c r="O325" s="79"/>
      <c r="P325" s="213">
        <f>O325*H325</f>
        <v>0</v>
      </c>
      <c r="Q325" s="213">
        <v>0.00010000000000000001</v>
      </c>
      <c r="R325" s="213">
        <f>Q325*H325</f>
        <v>0.0092500000000000013</v>
      </c>
      <c r="S325" s="213">
        <v>0</v>
      </c>
      <c r="T325" s="214">
        <f>S325*H325</f>
        <v>0</v>
      </c>
      <c r="AR325" s="17" t="s">
        <v>287</v>
      </c>
      <c r="AT325" s="17" t="s">
        <v>142</v>
      </c>
      <c r="AU325" s="17" t="s">
        <v>82</v>
      </c>
      <c r="AY325" s="17" t="s">
        <v>137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80</v>
      </c>
      <c r="BK325" s="215">
        <f>ROUND(I325*H325,2)</f>
        <v>0</v>
      </c>
      <c r="BL325" s="17" t="s">
        <v>287</v>
      </c>
      <c r="BM325" s="17" t="s">
        <v>728</v>
      </c>
    </row>
    <row r="326" s="1" customFormat="1" ht="16.5" customHeight="1">
      <c r="B326" s="38"/>
      <c r="C326" s="252" t="s">
        <v>403</v>
      </c>
      <c r="D326" s="252" t="s">
        <v>558</v>
      </c>
      <c r="E326" s="253" t="s">
        <v>729</v>
      </c>
      <c r="F326" s="254" t="s">
        <v>730</v>
      </c>
      <c r="G326" s="255" t="s">
        <v>145</v>
      </c>
      <c r="H326" s="256">
        <v>40.143000000000001</v>
      </c>
      <c r="I326" s="257"/>
      <c r="J326" s="258">
        <f>ROUND(I326*H326,2)</f>
        <v>0</v>
      </c>
      <c r="K326" s="254" t="s">
        <v>731</v>
      </c>
      <c r="L326" s="259"/>
      <c r="M326" s="260" t="s">
        <v>19</v>
      </c>
      <c r="N326" s="261" t="s">
        <v>43</v>
      </c>
      <c r="O326" s="79"/>
      <c r="P326" s="213">
        <f>O326*H326</f>
        <v>0</v>
      </c>
      <c r="Q326" s="213">
        <v>0.0094000000000000004</v>
      </c>
      <c r="R326" s="213">
        <f>Q326*H326</f>
        <v>0.37734420000000002</v>
      </c>
      <c r="S326" s="213">
        <v>0</v>
      </c>
      <c r="T326" s="214">
        <f>S326*H326</f>
        <v>0</v>
      </c>
      <c r="AR326" s="17" t="s">
        <v>376</v>
      </c>
      <c r="AT326" s="17" t="s">
        <v>558</v>
      </c>
      <c r="AU326" s="17" t="s">
        <v>82</v>
      </c>
      <c r="AY326" s="17" t="s">
        <v>137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7" t="s">
        <v>80</v>
      </c>
      <c r="BK326" s="215">
        <f>ROUND(I326*H326,2)</f>
        <v>0</v>
      </c>
      <c r="BL326" s="17" t="s">
        <v>287</v>
      </c>
      <c r="BM326" s="17" t="s">
        <v>732</v>
      </c>
    </row>
    <row r="327" s="11" customFormat="1">
      <c r="B327" s="216"/>
      <c r="C327" s="217"/>
      <c r="D327" s="218" t="s">
        <v>150</v>
      </c>
      <c r="E327" s="219" t="s">
        <v>19</v>
      </c>
      <c r="F327" s="220" t="s">
        <v>510</v>
      </c>
      <c r="G327" s="217"/>
      <c r="H327" s="219" t="s">
        <v>19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150</v>
      </c>
      <c r="AU327" s="226" t="s">
        <v>82</v>
      </c>
      <c r="AV327" s="11" t="s">
        <v>80</v>
      </c>
      <c r="AW327" s="11" t="s">
        <v>33</v>
      </c>
      <c r="AX327" s="11" t="s">
        <v>72</v>
      </c>
      <c r="AY327" s="226" t="s">
        <v>137</v>
      </c>
    </row>
    <row r="328" s="12" customFormat="1">
      <c r="B328" s="227"/>
      <c r="C328" s="228"/>
      <c r="D328" s="218" t="s">
        <v>150</v>
      </c>
      <c r="E328" s="229" t="s">
        <v>19</v>
      </c>
      <c r="F328" s="230" t="s">
        <v>733</v>
      </c>
      <c r="G328" s="228"/>
      <c r="H328" s="231">
        <v>1.2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150</v>
      </c>
      <c r="AU328" s="237" t="s">
        <v>82</v>
      </c>
      <c r="AV328" s="12" t="s">
        <v>82</v>
      </c>
      <c r="AW328" s="12" t="s">
        <v>33</v>
      </c>
      <c r="AX328" s="12" t="s">
        <v>72</v>
      </c>
      <c r="AY328" s="237" t="s">
        <v>137</v>
      </c>
    </row>
    <row r="329" s="12" customFormat="1">
      <c r="B329" s="227"/>
      <c r="C329" s="228"/>
      <c r="D329" s="218" t="s">
        <v>150</v>
      </c>
      <c r="E329" s="229" t="s">
        <v>19</v>
      </c>
      <c r="F329" s="230" t="s">
        <v>734</v>
      </c>
      <c r="G329" s="228"/>
      <c r="H329" s="231">
        <v>2.5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150</v>
      </c>
      <c r="AU329" s="237" t="s">
        <v>82</v>
      </c>
      <c r="AV329" s="12" t="s">
        <v>82</v>
      </c>
      <c r="AW329" s="12" t="s">
        <v>33</v>
      </c>
      <c r="AX329" s="12" t="s">
        <v>72</v>
      </c>
      <c r="AY329" s="237" t="s">
        <v>137</v>
      </c>
    </row>
    <row r="330" s="12" customFormat="1">
      <c r="B330" s="227"/>
      <c r="C330" s="228"/>
      <c r="D330" s="218" t="s">
        <v>150</v>
      </c>
      <c r="E330" s="229" t="s">
        <v>19</v>
      </c>
      <c r="F330" s="230" t="s">
        <v>735</v>
      </c>
      <c r="G330" s="228"/>
      <c r="H330" s="231">
        <v>9.5519999999999996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150</v>
      </c>
      <c r="AU330" s="237" t="s">
        <v>82</v>
      </c>
      <c r="AV330" s="12" t="s">
        <v>82</v>
      </c>
      <c r="AW330" s="12" t="s">
        <v>33</v>
      </c>
      <c r="AX330" s="12" t="s">
        <v>72</v>
      </c>
      <c r="AY330" s="237" t="s">
        <v>137</v>
      </c>
    </row>
    <row r="331" s="12" customFormat="1">
      <c r="B331" s="227"/>
      <c r="C331" s="228"/>
      <c r="D331" s="218" t="s">
        <v>150</v>
      </c>
      <c r="E331" s="229" t="s">
        <v>19</v>
      </c>
      <c r="F331" s="230" t="s">
        <v>736</v>
      </c>
      <c r="G331" s="228"/>
      <c r="H331" s="231">
        <v>6.101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150</v>
      </c>
      <c r="AU331" s="237" t="s">
        <v>82</v>
      </c>
      <c r="AV331" s="12" t="s">
        <v>82</v>
      </c>
      <c r="AW331" s="12" t="s">
        <v>33</v>
      </c>
      <c r="AX331" s="12" t="s">
        <v>72</v>
      </c>
      <c r="AY331" s="237" t="s">
        <v>137</v>
      </c>
    </row>
    <row r="332" s="12" customFormat="1">
      <c r="B332" s="227"/>
      <c r="C332" s="228"/>
      <c r="D332" s="218" t="s">
        <v>150</v>
      </c>
      <c r="E332" s="229" t="s">
        <v>19</v>
      </c>
      <c r="F332" s="230" t="s">
        <v>737</v>
      </c>
      <c r="G332" s="228"/>
      <c r="H332" s="231">
        <v>20.789999999999999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150</v>
      </c>
      <c r="AU332" s="237" t="s">
        <v>82</v>
      </c>
      <c r="AV332" s="12" t="s">
        <v>82</v>
      </c>
      <c r="AW332" s="12" t="s">
        <v>33</v>
      </c>
      <c r="AX332" s="12" t="s">
        <v>72</v>
      </c>
      <c r="AY332" s="237" t="s">
        <v>137</v>
      </c>
    </row>
    <row r="333" s="13" customFormat="1">
      <c r="B333" s="238"/>
      <c r="C333" s="239"/>
      <c r="D333" s="218" t="s">
        <v>150</v>
      </c>
      <c r="E333" s="240" t="s">
        <v>19</v>
      </c>
      <c r="F333" s="241" t="s">
        <v>160</v>
      </c>
      <c r="G333" s="239"/>
      <c r="H333" s="242">
        <v>40.143000000000001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150</v>
      </c>
      <c r="AU333" s="248" t="s">
        <v>82</v>
      </c>
      <c r="AV333" s="13" t="s">
        <v>147</v>
      </c>
      <c r="AW333" s="13" t="s">
        <v>33</v>
      </c>
      <c r="AX333" s="13" t="s">
        <v>80</v>
      </c>
      <c r="AY333" s="248" t="s">
        <v>137</v>
      </c>
    </row>
    <row r="334" s="1" customFormat="1" ht="22.5" customHeight="1">
      <c r="B334" s="38"/>
      <c r="C334" s="204" t="s">
        <v>409</v>
      </c>
      <c r="D334" s="204" t="s">
        <v>142</v>
      </c>
      <c r="E334" s="205" t="s">
        <v>738</v>
      </c>
      <c r="F334" s="206" t="s">
        <v>739</v>
      </c>
      <c r="G334" s="207" t="s">
        <v>145</v>
      </c>
      <c r="H334" s="208">
        <v>234.30000000000001</v>
      </c>
      <c r="I334" s="209"/>
      <c r="J334" s="210">
        <f>ROUND(I334*H334,2)</f>
        <v>0</v>
      </c>
      <c r="K334" s="206" t="s">
        <v>146</v>
      </c>
      <c r="L334" s="43"/>
      <c r="M334" s="211" t="s">
        <v>19</v>
      </c>
      <c r="N334" s="212" t="s">
        <v>43</v>
      </c>
      <c r="O334" s="79"/>
      <c r="P334" s="213">
        <f>O334*H334</f>
        <v>0</v>
      </c>
      <c r="Q334" s="213">
        <v>0.00139</v>
      </c>
      <c r="R334" s="213">
        <f>Q334*H334</f>
        <v>0.32567699999999999</v>
      </c>
      <c r="S334" s="213">
        <v>0</v>
      </c>
      <c r="T334" s="214">
        <f>S334*H334</f>
        <v>0</v>
      </c>
      <c r="AR334" s="17" t="s">
        <v>287</v>
      </c>
      <c r="AT334" s="17" t="s">
        <v>142</v>
      </c>
      <c r="AU334" s="17" t="s">
        <v>82</v>
      </c>
      <c r="AY334" s="17" t="s">
        <v>137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7" t="s">
        <v>80</v>
      </c>
      <c r="BK334" s="215">
        <f>ROUND(I334*H334,2)</f>
        <v>0</v>
      </c>
      <c r="BL334" s="17" t="s">
        <v>287</v>
      </c>
      <c r="BM334" s="17" t="s">
        <v>740</v>
      </c>
    </row>
    <row r="335" s="11" customFormat="1">
      <c r="B335" s="216"/>
      <c r="C335" s="217"/>
      <c r="D335" s="218" t="s">
        <v>150</v>
      </c>
      <c r="E335" s="219" t="s">
        <v>19</v>
      </c>
      <c r="F335" s="220" t="s">
        <v>510</v>
      </c>
      <c r="G335" s="217"/>
      <c r="H335" s="219" t="s">
        <v>19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150</v>
      </c>
      <c r="AU335" s="226" t="s">
        <v>82</v>
      </c>
      <c r="AV335" s="11" t="s">
        <v>80</v>
      </c>
      <c r="AW335" s="11" t="s">
        <v>33</v>
      </c>
      <c r="AX335" s="11" t="s">
        <v>72</v>
      </c>
      <c r="AY335" s="226" t="s">
        <v>137</v>
      </c>
    </row>
    <row r="336" s="11" customFormat="1">
      <c r="B336" s="216"/>
      <c r="C336" s="217"/>
      <c r="D336" s="218" t="s">
        <v>150</v>
      </c>
      <c r="E336" s="219" t="s">
        <v>19</v>
      </c>
      <c r="F336" s="220" t="s">
        <v>741</v>
      </c>
      <c r="G336" s="217"/>
      <c r="H336" s="219" t="s">
        <v>19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150</v>
      </c>
      <c r="AU336" s="226" t="s">
        <v>82</v>
      </c>
      <c r="AV336" s="11" t="s">
        <v>80</v>
      </c>
      <c r="AW336" s="11" t="s">
        <v>33</v>
      </c>
      <c r="AX336" s="11" t="s">
        <v>72</v>
      </c>
      <c r="AY336" s="226" t="s">
        <v>137</v>
      </c>
    </row>
    <row r="337" s="12" customFormat="1">
      <c r="B337" s="227"/>
      <c r="C337" s="228"/>
      <c r="D337" s="218" t="s">
        <v>150</v>
      </c>
      <c r="E337" s="229" t="s">
        <v>19</v>
      </c>
      <c r="F337" s="230" t="s">
        <v>742</v>
      </c>
      <c r="G337" s="228"/>
      <c r="H337" s="231">
        <v>8.1999999999999993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150</v>
      </c>
      <c r="AU337" s="237" t="s">
        <v>82</v>
      </c>
      <c r="AV337" s="12" t="s">
        <v>82</v>
      </c>
      <c r="AW337" s="12" t="s">
        <v>33</v>
      </c>
      <c r="AX337" s="12" t="s">
        <v>72</v>
      </c>
      <c r="AY337" s="237" t="s">
        <v>137</v>
      </c>
    </row>
    <row r="338" s="12" customFormat="1">
      <c r="B338" s="227"/>
      <c r="C338" s="228"/>
      <c r="D338" s="218" t="s">
        <v>150</v>
      </c>
      <c r="E338" s="229" t="s">
        <v>19</v>
      </c>
      <c r="F338" s="230" t="s">
        <v>743</v>
      </c>
      <c r="G338" s="228"/>
      <c r="H338" s="231">
        <v>6.9000000000000004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150</v>
      </c>
      <c r="AU338" s="237" t="s">
        <v>82</v>
      </c>
      <c r="AV338" s="12" t="s">
        <v>82</v>
      </c>
      <c r="AW338" s="12" t="s">
        <v>33</v>
      </c>
      <c r="AX338" s="12" t="s">
        <v>72</v>
      </c>
      <c r="AY338" s="237" t="s">
        <v>137</v>
      </c>
    </row>
    <row r="339" s="12" customFormat="1">
      <c r="B339" s="227"/>
      <c r="C339" s="228"/>
      <c r="D339" s="218" t="s">
        <v>150</v>
      </c>
      <c r="E339" s="229" t="s">
        <v>19</v>
      </c>
      <c r="F339" s="230" t="s">
        <v>744</v>
      </c>
      <c r="G339" s="228"/>
      <c r="H339" s="231">
        <v>14.300000000000001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150</v>
      </c>
      <c r="AU339" s="237" t="s">
        <v>82</v>
      </c>
      <c r="AV339" s="12" t="s">
        <v>82</v>
      </c>
      <c r="AW339" s="12" t="s">
        <v>33</v>
      </c>
      <c r="AX339" s="12" t="s">
        <v>72</v>
      </c>
      <c r="AY339" s="237" t="s">
        <v>137</v>
      </c>
    </row>
    <row r="340" s="12" customFormat="1">
      <c r="B340" s="227"/>
      <c r="C340" s="228"/>
      <c r="D340" s="218" t="s">
        <v>150</v>
      </c>
      <c r="E340" s="229" t="s">
        <v>19</v>
      </c>
      <c r="F340" s="230" t="s">
        <v>745</v>
      </c>
      <c r="G340" s="228"/>
      <c r="H340" s="231">
        <v>14.800000000000001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150</v>
      </c>
      <c r="AU340" s="237" t="s">
        <v>82</v>
      </c>
      <c r="AV340" s="12" t="s">
        <v>82</v>
      </c>
      <c r="AW340" s="12" t="s">
        <v>33</v>
      </c>
      <c r="AX340" s="12" t="s">
        <v>72</v>
      </c>
      <c r="AY340" s="237" t="s">
        <v>137</v>
      </c>
    </row>
    <row r="341" s="12" customFormat="1">
      <c r="B341" s="227"/>
      <c r="C341" s="228"/>
      <c r="D341" s="218" t="s">
        <v>150</v>
      </c>
      <c r="E341" s="229" t="s">
        <v>19</v>
      </c>
      <c r="F341" s="230" t="s">
        <v>746</v>
      </c>
      <c r="G341" s="228"/>
      <c r="H341" s="231">
        <v>17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150</v>
      </c>
      <c r="AU341" s="237" t="s">
        <v>82</v>
      </c>
      <c r="AV341" s="12" t="s">
        <v>82</v>
      </c>
      <c r="AW341" s="12" t="s">
        <v>33</v>
      </c>
      <c r="AX341" s="12" t="s">
        <v>72</v>
      </c>
      <c r="AY341" s="237" t="s">
        <v>137</v>
      </c>
    </row>
    <row r="342" s="11" customFormat="1">
      <c r="B342" s="216"/>
      <c r="C342" s="217"/>
      <c r="D342" s="218" t="s">
        <v>150</v>
      </c>
      <c r="E342" s="219" t="s">
        <v>19</v>
      </c>
      <c r="F342" s="220" t="s">
        <v>747</v>
      </c>
      <c r="G342" s="217"/>
      <c r="H342" s="219" t="s">
        <v>19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150</v>
      </c>
      <c r="AU342" s="226" t="s">
        <v>82</v>
      </c>
      <c r="AV342" s="11" t="s">
        <v>80</v>
      </c>
      <c r="AW342" s="11" t="s">
        <v>33</v>
      </c>
      <c r="AX342" s="11" t="s">
        <v>72</v>
      </c>
      <c r="AY342" s="226" t="s">
        <v>137</v>
      </c>
    </row>
    <row r="343" s="12" customFormat="1">
      <c r="B343" s="227"/>
      <c r="C343" s="228"/>
      <c r="D343" s="218" t="s">
        <v>150</v>
      </c>
      <c r="E343" s="229" t="s">
        <v>19</v>
      </c>
      <c r="F343" s="230" t="s">
        <v>748</v>
      </c>
      <c r="G343" s="228"/>
      <c r="H343" s="231">
        <v>67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150</v>
      </c>
      <c r="AU343" s="237" t="s">
        <v>82</v>
      </c>
      <c r="AV343" s="12" t="s">
        <v>82</v>
      </c>
      <c r="AW343" s="12" t="s">
        <v>33</v>
      </c>
      <c r="AX343" s="12" t="s">
        <v>72</v>
      </c>
      <c r="AY343" s="237" t="s">
        <v>137</v>
      </c>
    </row>
    <row r="344" s="12" customFormat="1">
      <c r="B344" s="227"/>
      <c r="C344" s="228"/>
      <c r="D344" s="218" t="s">
        <v>150</v>
      </c>
      <c r="E344" s="229" t="s">
        <v>19</v>
      </c>
      <c r="F344" s="230" t="s">
        <v>749</v>
      </c>
      <c r="G344" s="228"/>
      <c r="H344" s="231">
        <v>67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150</v>
      </c>
      <c r="AU344" s="237" t="s">
        <v>82</v>
      </c>
      <c r="AV344" s="12" t="s">
        <v>82</v>
      </c>
      <c r="AW344" s="12" t="s">
        <v>33</v>
      </c>
      <c r="AX344" s="12" t="s">
        <v>72</v>
      </c>
      <c r="AY344" s="237" t="s">
        <v>137</v>
      </c>
    </row>
    <row r="345" s="12" customFormat="1">
      <c r="B345" s="227"/>
      <c r="C345" s="228"/>
      <c r="D345" s="218" t="s">
        <v>150</v>
      </c>
      <c r="E345" s="229" t="s">
        <v>19</v>
      </c>
      <c r="F345" s="230" t="s">
        <v>750</v>
      </c>
      <c r="G345" s="228"/>
      <c r="H345" s="231">
        <v>20.399999999999999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150</v>
      </c>
      <c r="AU345" s="237" t="s">
        <v>82</v>
      </c>
      <c r="AV345" s="12" t="s">
        <v>82</v>
      </c>
      <c r="AW345" s="12" t="s">
        <v>33</v>
      </c>
      <c r="AX345" s="12" t="s">
        <v>72</v>
      </c>
      <c r="AY345" s="237" t="s">
        <v>137</v>
      </c>
    </row>
    <row r="346" s="12" customFormat="1">
      <c r="B346" s="227"/>
      <c r="C346" s="228"/>
      <c r="D346" s="218" t="s">
        <v>150</v>
      </c>
      <c r="E346" s="229" t="s">
        <v>19</v>
      </c>
      <c r="F346" s="230" t="s">
        <v>751</v>
      </c>
      <c r="G346" s="228"/>
      <c r="H346" s="231">
        <v>18.699999999999999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150</v>
      </c>
      <c r="AU346" s="237" t="s">
        <v>82</v>
      </c>
      <c r="AV346" s="12" t="s">
        <v>82</v>
      </c>
      <c r="AW346" s="12" t="s">
        <v>33</v>
      </c>
      <c r="AX346" s="12" t="s">
        <v>72</v>
      </c>
      <c r="AY346" s="237" t="s">
        <v>137</v>
      </c>
    </row>
    <row r="347" s="13" customFormat="1">
      <c r="B347" s="238"/>
      <c r="C347" s="239"/>
      <c r="D347" s="218" t="s">
        <v>150</v>
      </c>
      <c r="E347" s="240" t="s">
        <v>19</v>
      </c>
      <c r="F347" s="241" t="s">
        <v>160</v>
      </c>
      <c r="G347" s="239"/>
      <c r="H347" s="242">
        <v>234.30000000000001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AT347" s="248" t="s">
        <v>150</v>
      </c>
      <c r="AU347" s="248" t="s">
        <v>82</v>
      </c>
      <c r="AV347" s="13" t="s">
        <v>147</v>
      </c>
      <c r="AW347" s="13" t="s">
        <v>33</v>
      </c>
      <c r="AX347" s="13" t="s">
        <v>80</v>
      </c>
      <c r="AY347" s="248" t="s">
        <v>137</v>
      </c>
    </row>
    <row r="348" s="1" customFormat="1" ht="16.5" customHeight="1">
      <c r="B348" s="38"/>
      <c r="C348" s="252" t="s">
        <v>434</v>
      </c>
      <c r="D348" s="252" t="s">
        <v>558</v>
      </c>
      <c r="E348" s="253" t="s">
        <v>752</v>
      </c>
      <c r="F348" s="254" t="s">
        <v>753</v>
      </c>
      <c r="G348" s="255" t="s">
        <v>145</v>
      </c>
      <c r="H348" s="256">
        <v>64.260000000000005</v>
      </c>
      <c r="I348" s="257"/>
      <c r="J348" s="258">
        <f>ROUND(I348*H348,2)</f>
        <v>0</v>
      </c>
      <c r="K348" s="254" t="s">
        <v>146</v>
      </c>
      <c r="L348" s="259"/>
      <c r="M348" s="260" t="s">
        <v>19</v>
      </c>
      <c r="N348" s="261" t="s">
        <v>43</v>
      </c>
      <c r="O348" s="79"/>
      <c r="P348" s="213">
        <f>O348*H348</f>
        <v>0</v>
      </c>
      <c r="Q348" s="213">
        <v>0.0040000000000000001</v>
      </c>
      <c r="R348" s="213">
        <f>Q348*H348</f>
        <v>0.25704000000000005</v>
      </c>
      <c r="S348" s="213">
        <v>0</v>
      </c>
      <c r="T348" s="214">
        <f>S348*H348</f>
        <v>0</v>
      </c>
      <c r="AR348" s="17" t="s">
        <v>376</v>
      </c>
      <c r="AT348" s="17" t="s">
        <v>558</v>
      </c>
      <c r="AU348" s="17" t="s">
        <v>82</v>
      </c>
      <c r="AY348" s="17" t="s">
        <v>137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80</v>
      </c>
      <c r="BK348" s="215">
        <f>ROUND(I348*H348,2)</f>
        <v>0</v>
      </c>
      <c r="BL348" s="17" t="s">
        <v>287</v>
      </c>
      <c r="BM348" s="17" t="s">
        <v>754</v>
      </c>
    </row>
    <row r="349" s="11" customFormat="1">
      <c r="B349" s="216"/>
      <c r="C349" s="217"/>
      <c r="D349" s="218" t="s">
        <v>150</v>
      </c>
      <c r="E349" s="219" t="s">
        <v>19</v>
      </c>
      <c r="F349" s="220" t="s">
        <v>510</v>
      </c>
      <c r="G349" s="217"/>
      <c r="H349" s="219" t="s">
        <v>19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150</v>
      </c>
      <c r="AU349" s="226" t="s">
        <v>82</v>
      </c>
      <c r="AV349" s="11" t="s">
        <v>80</v>
      </c>
      <c r="AW349" s="11" t="s">
        <v>33</v>
      </c>
      <c r="AX349" s="11" t="s">
        <v>72</v>
      </c>
      <c r="AY349" s="226" t="s">
        <v>137</v>
      </c>
    </row>
    <row r="350" s="11" customFormat="1">
      <c r="B350" s="216"/>
      <c r="C350" s="217"/>
      <c r="D350" s="218" t="s">
        <v>150</v>
      </c>
      <c r="E350" s="219" t="s">
        <v>19</v>
      </c>
      <c r="F350" s="220" t="s">
        <v>741</v>
      </c>
      <c r="G350" s="217"/>
      <c r="H350" s="219" t="s">
        <v>19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150</v>
      </c>
      <c r="AU350" s="226" t="s">
        <v>82</v>
      </c>
      <c r="AV350" s="11" t="s">
        <v>80</v>
      </c>
      <c r="AW350" s="11" t="s">
        <v>33</v>
      </c>
      <c r="AX350" s="11" t="s">
        <v>72</v>
      </c>
      <c r="AY350" s="226" t="s">
        <v>137</v>
      </c>
    </row>
    <row r="351" s="12" customFormat="1">
      <c r="B351" s="227"/>
      <c r="C351" s="228"/>
      <c r="D351" s="218" t="s">
        <v>150</v>
      </c>
      <c r="E351" s="229" t="s">
        <v>19</v>
      </c>
      <c r="F351" s="230" t="s">
        <v>742</v>
      </c>
      <c r="G351" s="228"/>
      <c r="H351" s="231">
        <v>8.1999999999999993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150</v>
      </c>
      <c r="AU351" s="237" t="s">
        <v>82</v>
      </c>
      <c r="AV351" s="12" t="s">
        <v>82</v>
      </c>
      <c r="AW351" s="12" t="s">
        <v>33</v>
      </c>
      <c r="AX351" s="12" t="s">
        <v>72</v>
      </c>
      <c r="AY351" s="237" t="s">
        <v>137</v>
      </c>
    </row>
    <row r="352" s="12" customFormat="1">
      <c r="B352" s="227"/>
      <c r="C352" s="228"/>
      <c r="D352" s="218" t="s">
        <v>150</v>
      </c>
      <c r="E352" s="229" t="s">
        <v>19</v>
      </c>
      <c r="F352" s="230" t="s">
        <v>743</v>
      </c>
      <c r="G352" s="228"/>
      <c r="H352" s="231">
        <v>6.9000000000000004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150</v>
      </c>
      <c r="AU352" s="237" t="s">
        <v>82</v>
      </c>
      <c r="AV352" s="12" t="s">
        <v>82</v>
      </c>
      <c r="AW352" s="12" t="s">
        <v>33</v>
      </c>
      <c r="AX352" s="12" t="s">
        <v>72</v>
      </c>
      <c r="AY352" s="237" t="s">
        <v>137</v>
      </c>
    </row>
    <row r="353" s="12" customFormat="1">
      <c r="B353" s="227"/>
      <c r="C353" s="228"/>
      <c r="D353" s="218" t="s">
        <v>150</v>
      </c>
      <c r="E353" s="229" t="s">
        <v>19</v>
      </c>
      <c r="F353" s="230" t="s">
        <v>744</v>
      </c>
      <c r="G353" s="228"/>
      <c r="H353" s="231">
        <v>14.300000000000001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150</v>
      </c>
      <c r="AU353" s="237" t="s">
        <v>82</v>
      </c>
      <c r="AV353" s="12" t="s">
        <v>82</v>
      </c>
      <c r="AW353" s="12" t="s">
        <v>33</v>
      </c>
      <c r="AX353" s="12" t="s">
        <v>72</v>
      </c>
      <c r="AY353" s="237" t="s">
        <v>137</v>
      </c>
    </row>
    <row r="354" s="12" customFormat="1">
      <c r="B354" s="227"/>
      <c r="C354" s="228"/>
      <c r="D354" s="218" t="s">
        <v>150</v>
      </c>
      <c r="E354" s="229" t="s">
        <v>19</v>
      </c>
      <c r="F354" s="230" t="s">
        <v>745</v>
      </c>
      <c r="G354" s="228"/>
      <c r="H354" s="231">
        <v>14.800000000000001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150</v>
      </c>
      <c r="AU354" s="237" t="s">
        <v>82</v>
      </c>
      <c r="AV354" s="12" t="s">
        <v>82</v>
      </c>
      <c r="AW354" s="12" t="s">
        <v>33</v>
      </c>
      <c r="AX354" s="12" t="s">
        <v>72</v>
      </c>
      <c r="AY354" s="237" t="s">
        <v>137</v>
      </c>
    </row>
    <row r="355" s="12" customFormat="1">
      <c r="B355" s="227"/>
      <c r="C355" s="228"/>
      <c r="D355" s="218" t="s">
        <v>150</v>
      </c>
      <c r="E355" s="229" t="s">
        <v>19</v>
      </c>
      <c r="F355" s="230" t="s">
        <v>746</v>
      </c>
      <c r="G355" s="228"/>
      <c r="H355" s="231">
        <v>17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150</v>
      </c>
      <c r="AU355" s="237" t="s">
        <v>82</v>
      </c>
      <c r="AV355" s="12" t="s">
        <v>82</v>
      </c>
      <c r="AW355" s="12" t="s">
        <v>33</v>
      </c>
      <c r="AX355" s="12" t="s">
        <v>72</v>
      </c>
      <c r="AY355" s="237" t="s">
        <v>137</v>
      </c>
    </row>
    <row r="356" s="13" customFormat="1">
      <c r="B356" s="238"/>
      <c r="C356" s="239"/>
      <c r="D356" s="218" t="s">
        <v>150</v>
      </c>
      <c r="E356" s="240" t="s">
        <v>19</v>
      </c>
      <c r="F356" s="241" t="s">
        <v>160</v>
      </c>
      <c r="G356" s="239"/>
      <c r="H356" s="242">
        <v>61.200000000000003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AT356" s="248" t="s">
        <v>150</v>
      </c>
      <c r="AU356" s="248" t="s">
        <v>82</v>
      </c>
      <c r="AV356" s="13" t="s">
        <v>147</v>
      </c>
      <c r="AW356" s="13" t="s">
        <v>33</v>
      </c>
      <c r="AX356" s="13" t="s">
        <v>80</v>
      </c>
      <c r="AY356" s="248" t="s">
        <v>137</v>
      </c>
    </row>
    <row r="357" s="12" customFormat="1">
      <c r="B357" s="227"/>
      <c r="C357" s="228"/>
      <c r="D357" s="218" t="s">
        <v>150</v>
      </c>
      <c r="E357" s="228"/>
      <c r="F357" s="230" t="s">
        <v>755</v>
      </c>
      <c r="G357" s="228"/>
      <c r="H357" s="231">
        <v>64.260000000000005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AT357" s="237" t="s">
        <v>150</v>
      </c>
      <c r="AU357" s="237" t="s">
        <v>82</v>
      </c>
      <c r="AV357" s="12" t="s">
        <v>82</v>
      </c>
      <c r="AW357" s="12" t="s">
        <v>4</v>
      </c>
      <c r="AX357" s="12" t="s">
        <v>80</v>
      </c>
      <c r="AY357" s="237" t="s">
        <v>137</v>
      </c>
    </row>
    <row r="358" s="1" customFormat="1" ht="16.5" customHeight="1">
      <c r="B358" s="38"/>
      <c r="C358" s="252" t="s">
        <v>442</v>
      </c>
      <c r="D358" s="252" t="s">
        <v>558</v>
      </c>
      <c r="E358" s="253" t="s">
        <v>756</v>
      </c>
      <c r="F358" s="254" t="s">
        <v>757</v>
      </c>
      <c r="G358" s="255" t="s">
        <v>145</v>
      </c>
      <c r="H358" s="256">
        <v>181.755</v>
      </c>
      <c r="I358" s="257"/>
      <c r="J358" s="258">
        <f>ROUND(I358*H358,2)</f>
        <v>0</v>
      </c>
      <c r="K358" s="254" t="s">
        <v>146</v>
      </c>
      <c r="L358" s="259"/>
      <c r="M358" s="260" t="s">
        <v>19</v>
      </c>
      <c r="N358" s="261" t="s">
        <v>43</v>
      </c>
      <c r="O358" s="79"/>
      <c r="P358" s="213">
        <f>O358*H358</f>
        <v>0</v>
      </c>
      <c r="Q358" s="213">
        <v>0.0037000000000000002</v>
      </c>
      <c r="R358" s="213">
        <f>Q358*H358</f>
        <v>0.67249349999999997</v>
      </c>
      <c r="S358" s="213">
        <v>0</v>
      </c>
      <c r="T358" s="214">
        <f>S358*H358</f>
        <v>0</v>
      </c>
      <c r="AR358" s="17" t="s">
        <v>376</v>
      </c>
      <c r="AT358" s="17" t="s">
        <v>558</v>
      </c>
      <c r="AU358" s="17" t="s">
        <v>82</v>
      </c>
      <c r="AY358" s="17" t="s">
        <v>137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80</v>
      </c>
      <c r="BK358" s="215">
        <f>ROUND(I358*H358,2)</f>
        <v>0</v>
      </c>
      <c r="BL358" s="17" t="s">
        <v>287</v>
      </c>
      <c r="BM358" s="17" t="s">
        <v>758</v>
      </c>
    </row>
    <row r="359" s="11" customFormat="1">
      <c r="B359" s="216"/>
      <c r="C359" s="217"/>
      <c r="D359" s="218" t="s">
        <v>150</v>
      </c>
      <c r="E359" s="219" t="s">
        <v>19</v>
      </c>
      <c r="F359" s="220" t="s">
        <v>510</v>
      </c>
      <c r="G359" s="217"/>
      <c r="H359" s="219" t="s">
        <v>19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150</v>
      </c>
      <c r="AU359" s="226" t="s">
        <v>82</v>
      </c>
      <c r="AV359" s="11" t="s">
        <v>80</v>
      </c>
      <c r="AW359" s="11" t="s">
        <v>33</v>
      </c>
      <c r="AX359" s="11" t="s">
        <v>72</v>
      </c>
      <c r="AY359" s="226" t="s">
        <v>137</v>
      </c>
    </row>
    <row r="360" s="11" customFormat="1">
      <c r="B360" s="216"/>
      <c r="C360" s="217"/>
      <c r="D360" s="218" t="s">
        <v>150</v>
      </c>
      <c r="E360" s="219" t="s">
        <v>19</v>
      </c>
      <c r="F360" s="220" t="s">
        <v>747</v>
      </c>
      <c r="G360" s="217"/>
      <c r="H360" s="219" t="s">
        <v>19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150</v>
      </c>
      <c r="AU360" s="226" t="s">
        <v>82</v>
      </c>
      <c r="AV360" s="11" t="s">
        <v>80</v>
      </c>
      <c r="AW360" s="11" t="s">
        <v>33</v>
      </c>
      <c r="AX360" s="11" t="s">
        <v>72</v>
      </c>
      <c r="AY360" s="226" t="s">
        <v>137</v>
      </c>
    </row>
    <row r="361" s="12" customFormat="1">
      <c r="B361" s="227"/>
      <c r="C361" s="228"/>
      <c r="D361" s="218" t="s">
        <v>150</v>
      </c>
      <c r="E361" s="229" t="s">
        <v>19</v>
      </c>
      <c r="F361" s="230" t="s">
        <v>748</v>
      </c>
      <c r="G361" s="228"/>
      <c r="H361" s="231">
        <v>67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150</v>
      </c>
      <c r="AU361" s="237" t="s">
        <v>82</v>
      </c>
      <c r="AV361" s="12" t="s">
        <v>82</v>
      </c>
      <c r="AW361" s="12" t="s">
        <v>33</v>
      </c>
      <c r="AX361" s="12" t="s">
        <v>72</v>
      </c>
      <c r="AY361" s="237" t="s">
        <v>137</v>
      </c>
    </row>
    <row r="362" s="12" customFormat="1">
      <c r="B362" s="227"/>
      <c r="C362" s="228"/>
      <c r="D362" s="218" t="s">
        <v>150</v>
      </c>
      <c r="E362" s="229" t="s">
        <v>19</v>
      </c>
      <c r="F362" s="230" t="s">
        <v>749</v>
      </c>
      <c r="G362" s="228"/>
      <c r="H362" s="231">
        <v>67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150</v>
      </c>
      <c r="AU362" s="237" t="s">
        <v>82</v>
      </c>
      <c r="AV362" s="12" t="s">
        <v>82</v>
      </c>
      <c r="AW362" s="12" t="s">
        <v>33</v>
      </c>
      <c r="AX362" s="12" t="s">
        <v>72</v>
      </c>
      <c r="AY362" s="237" t="s">
        <v>137</v>
      </c>
    </row>
    <row r="363" s="12" customFormat="1">
      <c r="B363" s="227"/>
      <c r="C363" s="228"/>
      <c r="D363" s="218" t="s">
        <v>150</v>
      </c>
      <c r="E363" s="229" t="s">
        <v>19</v>
      </c>
      <c r="F363" s="230" t="s">
        <v>750</v>
      </c>
      <c r="G363" s="228"/>
      <c r="H363" s="231">
        <v>20.399999999999999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150</v>
      </c>
      <c r="AU363" s="237" t="s">
        <v>82</v>
      </c>
      <c r="AV363" s="12" t="s">
        <v>82</v>
      </c>
      <c r="AW363" s="12" t="s">
        <v>33</v>
      </c>
      <c r="AX363" s="12" t="s">
        <v>72</v>
      </c>
      <c r="AY363" s="237" t="s">
        <v>137</v>
      </c>
    </row>
    <row r="364" s="12" customFormat="1">
      <c r="B364" s="227"/>
      <c r="C364" s="228"/>
      <c r="D364" s="218" t="s">
        <v>150</v>
      </c>
      <c r="E364" s="229" t="s">
        <v>19</v>
      </c>
      <c r="F364" s="230" t="s">
        <v>751</v>
      </c>
      <c r="G364" s="228"/>
      <c r="H364" s="231">
        <v>18.699999999999999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150</v>
      </c>
      <c r="AU364" s="237" t="s">
        <v>82</v>
      </c>
      <c r="AV364" s="12" t="s">
        <v>82</v>
      </c>
      <c r="AW364" s="12" t="s">
        <v>33</v>
      </c>
      <c r="AX364" s="12" t="s">
        <v>72</v>
      </c>
      <c r="AY364" s="237" t="s">
        <v>137</v>
      </c>
    </row>
    <row r="365" s="13" customFormat="1">
      <c r="B365" s="238"/>
      <c r="C365" s="239"/>
      <c r="D365" s="218" t="s">
        <v>150</v>
      </c>
      <c r="E365" s="240" t="s">
        <v>19</v>
      </c>
      <c r="F365" s="241" t="s">
        <v>160</v>
      </c>
      <c r="G365" s="239"/>
      <c r="H365" s="242">
        <v>173.09999999999999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150</v>
      </c>
      <c r="AU365" s="248" t="s">
        <v>82</v>
      </c>
      <c r="AV365" s="13" t="s">
        <v>147</v>
      </c>
      <c r="AW365" s="13" t="s">
        <v>33</v>
      </c>
      <c r="AX365" s="13" t="s">
        <v>80</v>
      </c>
      <c r="AY365" s="248" t="s">
        <v>137</v>
      </c>
    </row>
    <row r="366" s="12" customFormat="1">
      <c r="B366" s="227"/>
      <c r="C366" s="228"/>
      <c r="D366" s="218" t="s">
        <v>150</v>
      </c>
      <c r="E366" s="228"/>
      <c r="F366" s="230" t="s">
        <v>759</v>
      </c>
      <c r="G366" s="228"/>
      <c r="H366" s="231">
        <v>181.755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AT366" s="237" t="s">
        <v>150</v>
      </c>
      <c r="AU366" s="237" t="s">
        <v>82</v>
      </c>
      <c r="AV366" s="12" t="s">
        <v>82</v>
      </c>
      <c r="AW366" s="12" t="s">
        <v>4</v>
      </c>
      <c r="AX366" s="12" t="s">
        <v>80</v>
      </c>
      <c r="AY366" s="237" t="s">
        <v>137</v>
      </c>
    </row>
    <row r="367" s="1" customFormat="1" ht="16.5" customHeight="1">
      <c r="B367" s="38"/>
      <c r="C367" s="204" t="s">
        <v>453</v>
      </c>
      <c r="D367" s="204" t="s">
        <v>142</v>
      </c>
      <c r="E367" s="205" t="s">
        <v>760</v>
      </c>
      <c r="F367" s="206" t="s">
        <v>761</v>
      </c>
      <c r="G367" s="207" t="s">
        <v>340</v>
      </c>
      <c r="H367" s="208">
        <v>8</v>
      </c>
      <c r="I367" s="209"/>
      <c r="J367" s="210">
        <f>ROUND(I367*H367,2)</f>
        <v>0</v>
      </c>
      <c r="K367" s="206" t="s">
        <v>146</v>
      </c>
      <c r="L367" s="43"/>
      <c r="M367" s="211" t="s">
        <v>19</v>
      </c>
      <c r="N367" s="212" t="s">
        <v>43</v>
      </c>
      <c r="O367" s="79"/>
      <c r="P367" s="213">
        <f>O367*H367</f>
        <v>0</v>
      </c>
      <c r="Q367" s="213">
        <v>2.0000000000000002E-05</v>
      </c>
      <c r="R367" s="213">
        <f>Q367*H367</f>
        <v>0.00016000000000000001</v>
      </c>
      <c r="S367" s="213">
        <v>0</v>
      </c>
      <c r="T367" s="214">
        <f>S367*H367</f>
        <v>0</v>
      </c>
      <c r="AR367" s="17" t="s">
        <v>287</v>
      </c>
      <c r="AT367" s="17" t="s">
        <v>142</v>
      </c>
      <c r="AU367" s="17" t="s">
        <v>82</v>
      </c>
      <c r="AY367" s="17" t="s">
        <v>137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7" t="s">
        <v>80</v>
      </c>
      <c r="BK367" s="215">
        <f>ROUND(I367*H367,2)</f>
        <v>0</v>
      </c>
      <c r="BL367" s="17" t="s">
        <v>287</v>
      </c>
      <c r="BM367" s="17" t="s">
        <v>762</v>
      </c>
    </row>
    <row r="368" s="11" customFormat="1">
      <c r="B368" s="216"/>
      <c r="C368" s="217"/>
      <c r="D368" s="218" t="s">
        <v>150</v>
      </c>
      <c r="E368" s="219" t="s">
        <v>19</v>
      </c>
      <c r="F368" s="220" t="s">
        <v>510</v>
      </c>
      <c r="G368" s="217"/>
      <c r="H368" s="219" t="s">
        <v>19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150</v>
      </c>
      <c r="AU368" s="226" t="s">
        <v>82</v>
      </c>
      <c r="AV368" s="11" t="s">
        <v>80</v>
      </c>
      <c r="AW368" s="11" t="s">
        <v>33</v>
      </c>
      <c r="AX368" s="11" t="s">
        <v>72</v>
      </c>
      <c r="AY368" s="226" t="s">
        <v>137</v>
      </c>
    </row>
    <row r="369" s="12" customFormat="1">
      <c r="B369" s="227"/>
      <c r="C369" s="228"/>
      <c r="D369" s="218" t="s">
        <v>150</v>
      </c>
      <c r="E369" s="229" t="s">
        <v>19</v>
      </c>
      <c r="F369" s="230" t="s">
        <v>763</v>
      </c>
      <c r="G369" s="228"/>
      <c r="H369" s="231">
        <v>1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150</v>
      </c>
      <c r="AU369" s="237" t="s">
        <v>82</v>
      </c>
      <c r="AV369" s="12" t="s">
        <v>82</v>
      </c>
      <c r="AW369" s="12" t="s">
        <v>33</v>
      </c>
      <c r="AX369" s="12" t="s">
        <v>72</v>
      </c>
      <c r="AY369" s="237" t="s">
        <v>137</v>
      </c>
    </row>
    <row r="370" s="12" customFormat="1">
      <c r="B370" s="227"/>
      <c r="C370" s="228"/>
      <c r="D370" s="218" t="s">
        <v>150</v>
      </c>
      <c r="E370" s="229" t="s">
        <v>19</v>
      </c>
      <c r="F370" s="230" t="s">
        <v>764</v>
      </c>
      <c r="G370" s="228"/>
      <c r="H370" s="231">
        <v>5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150</v>
      </c>
      <c r="AU370" s="237" t="s">
        <v>82</v>
      </c>
      <c r="AV370" s="12" t="s">
        <v>82</v>
      </c>
      <c r="AW370" s="12" t="s">
        <v>33</v>
      </c>
      <c r="AX370" s="12" t="s">
        <v>72</v>
      </c>
      <c r="AY370" s="237" t="s">
        <v>137</v>
      </c>
    </row>
    <row r="371" s="12" customFormat="1">
      <c r="B371" s="227"/>
      <c r="C371" s="228"/>
      <c r="D371" s="218" t="s">
        <v>150</v>
      </c>
      <c r="E371" s="229" t="s">
        <v>19</v>
      </c>
      <c r="F371" s="230" t="s">
        <v>765</v>
      </c>
      <c r="G371" s="228"/>
      <c r="H371" s="231">
        <v>1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150</v>
      </c>
      <c r="AU371" s="237" t="s">
        <v>82</v>
      </c>
      <c r="AV371" s="12" t="s">
        <v>82</v>
      </c>
      <c r="AW371" s="12" t="s">
        <v>33</v>
      </c>
      <c r="AX371" s="12" t="s">
        <v>72</v>
      </c>
      <c r="AY371" s="237" t="s">
        <v>137</v>
      </c>
    </row>
    <row r="372" s="12" customFormat="1">
      <c r="B372" s="227"/>
      <c r="C372" s="228"/>
      <c r="D372" s="218" t="s">
        <v>150</v>
      </c>
      <c r="E372" s="229" t="s">
        <v>19</v>
      </c>
      <c r="F372" s="230" t="s">
        <v>766</v>
      </c>
      <c r="G372" s="228"/>
      <c r="H372" s="231">
        <v>1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150</v>
      </c>
      <c r="AU372" s="237" t="s">
        <v>82</v>
      </c>
      <c r="AV372" s="12" t="s">
        <v>82</v>
      </c>
      <c r="AW372" s="12" t="s">
        <v>33</v>
      </c>
      <c r="AX372" s="12" t="s">
        <v>72</v>
      </c>
      <c r="AY372" s="237" t="s">
        <v>137</v>
      </c>
    </row>
    <row r="373" s="13" customFormat="1">
      <c r="B373" s="238"/>
      <c r="C373" s="239"/>
      <c r="D373" s="218" t="s">
        <v>150</v>
      </c>
      <c r="E373" s="240" t="s">
        <v>19</v>
      </c>
      <c r="F373" s="241" t="s">
        <v>160</v>
      </c>
      <c r="G373" s="239"/>
      <c r="H373" s="242">
        <v>8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AT373" s="248" t="s">
        <v>150</v>
      </c>
      <c r="AU373" s="248" t="s">
        <v>82</v>
      </c>
      <c r="AV373" s="13" t="s">
        <v>147</v>
      </c>
      <c r="AW373" s="13" t="s">
        <v>33</v>
      </c>
      <c r="AX373" s="13" t="s">
        <v>80</v>
      </c>
      <c r="AY373" s="248" t="s">
        <v>137</v>
      </c>
    </row>
    <row r="374" s="1" customFormat="1" ht="16.5" customHeight="1">
      <c r="B374" s="38"/>
      <c r="C374" s="252" t="s">
        <v>460</v>
      </c>
      <c r="D374" s="252" t="s">
        <v>558</v>
      </c>
      <c r="E374" s="253" t="s">
        <v>767</v>
      </c>
      <c r="F374" s="254" t="s">
        <v>768</v>
      </c>
      <c r="G374" s="255" t="s">
        <v>340</v>
      </c>
      <c r="H374" s="256">
        <v>8</v>
      </c>
      <c r="I374" s="257"/>
      <c r="J374" s="258">
        <f>ROUND(I374*H374,2)</f>
        <v>0</v>
      </c>
      <c r="K374" s="254" t="s">
        <v>146</v>
      </c>
      <c r="L374" s="259"/>
      <c r="M374" s="260" t="s">
        <v>19</v>
      </c>
      <c r="N374" s="261" t="s">
        <v>43</v>
      </c>
      <c r="O374" s="79"/>
      <c r="P374" s="213">
        <f>O374*H374</f>
        <v>0</v>
      </c>
      <c r="Q374" s="213">
        <v>0.0025000000000000001</v>
      </c>
      <c r="R374" s="213">
        <f>Q374*H374</f>
        <v>0.02</v>
      </c>
      <c r="S374" s="213">
        <v>0</v>
      </c>
      <c r="T374" s="214">
        <f>S374*H374</f>
        <v>0</v>
      </c>
      <c r="AR374" s="17" t="s">
        <v>376</v>
      </c>
      <c r="AT374" s="17" t="s">
        <v>558</v>
      </c>
      <c r="AU374" s="17" t="s">
        <v>82</v>
      </c>
      <c r="AY374" s="17" t="s">
        <v>137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7" t="s">
        <v>80</v>
      </c>
      <c r="BK374" s="215">
        <f>ROUND(I374*H374,2)</f>
        <v>0</v>
      </c>
      <c r="BL374" s="17" t="s">
        <v>287</v>
      </c>
      <c r="BM374" s="17" t="s">
        <v>769</v>
      </c>
    </row>
    <row r="375" s="1" customFormat="1" ht="22.5" customHeight="1">
      <c r="B375" s="38"/>
      <c r="C375" s="204" t="s">
        <v>466</v>
      </c>
      <c r="D375" s="204" t="s">
        <v>142</v>
      </c>
      <c r="E375" s="205" t="s">
        <v>770</v>
      </c>
      <c r="F375" s="206" t="s">
        <v>771</v>
      </c>
      <c r="G375" s="207" t="s">
        <v>340</v>
      </c>
      <c r="H375" s="208">
        <v>6</v>
      </c>
      <c r="I375" s="209"/>
      <c r="J375" s="210">
        <f>ROUND(I375*H375,2)</f>
        <v>0</v>
      </c>
      <c r="K375" s="206" t="s">
        <v>146</v>
      </c>
      <c r="L375" s="43"/>
      <c r="M375" s="211" t="s">
        <v>19</v>
      </c>
      <c r="N375" s="212" t="s">
        <v>43</v>
      </c>
      <c r="O375" s="79"/>
      <c r="P375" s="213">
        <f>O375*H375</f>
        <v>0</v>
      </c>
      <c r="Q375" s="213">
        <v>0.00022000000000000001</v>
      </c>
      <c r="R375" s="213">
        <f>Q375*H375</f>
        <v>0.00132</v>
      </c>
      <c r="S375" s="213">
        <v>0</v>
      </c>
      <c r="T375" s="214">
        <f>S375*H375</f>
        <v>0</v>
      </c>
      <c r="AR375" s="17" t="s">
        <v>287</v>
      </c>
      <c r="AT375" s="17" t="s">
        <v>142</v>
      </c>
      <c r="AU375" s="17" t="s">
        <v>82</v>
      </c>
      <c r="AY375" s="17" t="s">
        <v>137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7" t="s">
        <v>80</v>
      </c>
      <c r="BK375" s="215">
        <f>ROUND(I375*H375,2)</f>
        <v>0</v>
      </c>
      <c r="BL375" s="17" t="s">
        <v>287</v>
      </c>
      <c r="BM375" s="17" t="s">
        <v>772</v>
      </c>
    </row>
    <row r="376" s="1" customFormat="1" ht="16.5" customHeight="1">
      <c r="B376" s="38"/>
      <c r="C376" s="252" t="s">
        <v>479</v>
      </c>
      <c r="D376" s="252" t="s">
        <v>558</v>
      </c>
      <c r="E376" s="253" t="s">
        <v>773</v>
      </c>
      <c r="F376" s="254" t="s">
        <v>774</v>
      </c>
      <c r="G376" s="255" t="s">
        <v>340</v>
      </c>
      <c r="H376" s="256">
        <v>2</v>
      </c>
      <c r="I376" s="257"/>
      <c r="J376" s="258">
        <f>ROUND(I376*H376,2)</f>
        <v>0</v>
      </c>
      <c r="K376" s="254" t="s">
        <v>146</v>
      </c>
      <c r="L376" s="259"/>
      <c r="M376" s="260" t="s">
        <v>19</v>
      </c>
      <c r="N376" s="261" t="s">
        <v>43</v>
      </c>
      <c r="O376" s="79"/>
      <c r="P376" s="213">
        <f>O376*H376</f>
        <v>0</v>
      </c>
      <c r="Q376" s="213">
        <v>0.026190000000000001</v>
      </c>
      <c r="R376" s="213">
        <f>Q376*H376</f>
        <v>0.052380000000000003</v>
      </c>
      <c r="S376" s="213">
        <v>0</v>
      </c>
      <c r="T376" s="214">
        <f>S376*H376</f>
        <v>0</v>
      </c>
      <c r="AR376" s="17" t="s">
        <v>376</v>
      </c>
      <c r="AT376" s="17" t="s">
        <v>558</v>
      </c>
      <c r="AU376" s="17" t="s">
        <v>82</v>
      </c>
      <c r="AY376" s="17" t="s">
        <v>137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7" t="s">
        <v>80</v>
      </c>
      <c r="BK376" s="215">
        <f>ROUND(I376*H376,2)</f>
        <v>0</v>
      </c>
      <c r="BL376" s="17" t="s">
        <v>287</v>
      </c>
      <c r="BM376" s="17" t="s">
        <v>775</v>
      </c>
    </row>
    <row r="377" s="11" customFormat="1">
      <c r="B377" s="216"/>
      <c r="C377" s="217"/>
      <c r="D377" s="218" t="s">
        <v>150</v>
      </c>
      <c r="E377" s="219" t="s">
        <v>19</v>
      </c>
      <c r="F377" s="220" t="s">
        <v>510</v>
      </c>
      <c r="G377" s="217"/>
      <c r="H377" s="219" t="s">
        <v>19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150</v>
      </c>
      <c r="AU377" s="226" t="s">
        <v>82</v>
      </c>
      <c r="AV377" s="11" t="s">
        <v>80</v>
      </c>
      <c r="AW377" s="11" t="s">
        <v>33</v>
      </c>
      <c r="AX377" s="11" t="s">
        <v>72</v>
      </c>
      <c r="AY377" s="226" t="s">
        <v>137</v>
      </c>
    </row>
    <row r="378" s="12" customFormat="1">
      <c r="B378" s="227"/>
      <c r="C378" s="228"/>
      <c r="D378" s="218" t="s">
        <v>150</v>
      </c>
      <c r="E378" s="229" t="s">
        <v>19</v>
      </c>
      <c r="F378" s="230" t="s">
        <v>776</v>
      </c>
      <c r="G378" s="228"/>
      <c r="H378" s="231">
        <v>1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150</v>
      </c>
      <c r="AU378" s="237" t="s">
        <v>82</v>
      </c>
      <c r="AV378" s="12" t="s">
        <v>82</v>
      </c>
      <c r="AW378" s="12" t="s">
        <v>33</v>
      </c>
      <c r="AX378" s="12" t="s">
        <v>72</v>
      </c>
      <c r="AY378" s="237" t="s">
        <v>137</v>
      </c>
    </row>
    <row r="379" s="12" customFormat="1">
      <c r="B379" s="227"/>
      <c r="C379" s="228"/>
      <c r="D379" s="218" t="s">
        <v>150</v>
      </c>
      <c r="E379" s="229" t="s">
        <v>19</v>
      </c>
      <c r="F379" s="230" t="s">
        <v>777</v>
      </c>
      <c r="G379" s="228"/>
      <c r="H379" s="231">
        <v>1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150</v>
      </c>
      <c r="AU379" s="237" t="s">
        <v>82</v>
      </c>
      <c r="AV379" s="12" t="s">
        <v>82</v>
      </c>
      <c r="AW379" s="12" t="s">
        <v>33</v>
      </c>
      <c r="AX379" s="12" t="s">
        <v>72</v>
      </c>
      <c r="AY379" s="237" t="s">
        <v>137</v>
      </c>
    </row>
    <row r="380" s="13" customFormat="1">
      <c r="B380" s="238"/>
      <c r="C380" s="239"/>
      <c r="D380" s="218" t="s">
        <v>150</v>
      </c>
      <c r="E380" s="240" t="s">
        <v>19</v>
      </c>
      <c r="F380" s="241" t="s">
        <v>160</v>
      </c>
      <c r="G380" s="239"/>
      <c r="H380" s="242">
        <v>2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AT380" s="248" t="s">
        <v>150</v>
      </c>
      <c r="AU380" s="248" t="s">
        <v>82</v>
      </c>
      <c r="AV380" s="13" t="s">
        <v>147</v>
      </c>
      <c r="AW380" s="13" t="s">
        <v>33</v>
      </c>
      <c r="AX380" s="13" t="s">
        <v>80</v>
      </c>
      <c r="AY380" s="248" t="s">
        <v>137</v>
      </c>
    </row>
    <row r="381" s="1" customFormat="1" ht="16.5" customHeight="1">
      <c r="B381" s="38"/>
      <c r="C381" s="252" t="s">
        <v>778</v>
      </c>
      <c r="D381" s="252" t="s">
        <v>558</v>
      </c>
      <c r="E381" s="253" t="s">
        <v>779</v>
      </c>
      <c r="F381" s="254" t="s">
        <v>780</v>
      </c>
      <c r="G381" s="255" t="s">
        <v>340</v>
      </c>
      <c r="H381" s="256">
        <v>3</v>
      </c>
      <c r="I381" s="257"/>
      <c r="J381" s="258">
        <f>ROUND(I381*H381,2)</f>
        <v>0</v>
      </c>
      <c r="K381" s="254" t="s">
        <v>146</v>
      </c>
      <c r="L381" s="259"/>
      <c r="M381" s="260" t="s">
        <v>19</v>
      </c>
      <c r="N381" s="261" t="s">
        <v>43</v>
      </c>
      <c r="O381" s="79"/>
      <c r="P381" s="213">
        <f>O381*H381</f>
        <v>0</v>
      </c>
      <c r="Q381" s="213">
        <v>0.023470000000000001</v>
      </c>
      <c r="R381" s="213">
        <f>Q381*H381</f>
        <v>0.07041</v>
      </c>
      <c r="S381" s="213">
        <v>0</v>
      </c>
      <c r="T381" s="214">
        <f>S381*H381</f>
        <v>0</v>
      </c>
      <c r="AR381" s="17" t="s">
        <v>376</v>
      </c>
      <c r="AT381" s="17" t="s">
        <v>558</v>
      </c>
      <c r="AU381" s="17" t="s">
        <v>82</v>
      </c>
      <c r="AY381" s="17" t="s">
        <v>137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7" t="s">
        <v>80</v>
      </c>
      <c r="BK381" s="215">
        <f>ROUND(I381*H381,2)</f>
        <v>0</v>
      </c>
      <c r="BL381" s="17" t="s">
        <v>287</v>
      </c>
      <c r="BM381" s="17" t="s">
        <v>781</v>
      </c>
    </row>
    <row r="382" s="11" customFormat="1">
      <c r="B382" s="216"/>
      <c r="C382" s="217"/>
      <c r="D382" s="218" t="s">
        <v>150</v>
      </c>
      <c r="E382" s="219" t="s">
        <v>19</v>
      </c>
      <c r="F382" s="220" t="s">
        <v>510</v>
      </c>
      <c r="G382" s="217"/>
      <c r="H382" s="219" t="s">
        <v>19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150</v>
      </c>
      <c r="AU382" s="226" t="s">
        <v>82</v>
      </c>
      <c r="AV382" s="11" t="s">
        <v>80</v>
      </c>
      <c r="AW382" s="11" t="s">
        <v>33</v>
      </c>
      <c r="AX382" s="11" t="s">
        <v>72</v>
      </c>
      <c r="AY382" s="226" t="s">
        <v>137</v>
      </c>
    </row>
    <row r="383" s="12" customFormat="1">
      <c r="B383" s="227"/>
      <c r="C383" s="228"/>
      <c r="D383" s="218" t="s">
        <v>150</v>
      </c>
      <c r="E383" s="229" t="s">
        <v>19</v>
      </c>
      <c r="F383" s="230" t="s">
        <v>782</v>
      </c>
      <c r="G383" s="228"/>
      <c r="H383" s="231">
        <v>3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AT383" s="237" t="s">
        <v>150</v>
      </c>
      <c r="AU383" s="237" t="s">
        <v>82</v>
      </c>
      <c r="AV383" s="12" t="s">
        <v>82</v>
      </c>
      <c r="AW383" s="12" t="s">
        <v>33</v>
      </c>
      <c r="AX383" s="12" t="s">
        <v>80</v>
      </c>
      <c r="AY383" s="237" t="s">
        <v>137</v>
      </c>
    </row>
    <row r="384" s="1" customFormat="1" ht="16.5" customHeight="1">
      <c r="B384" s="38"/>
      <c r="C384" s="252" t="s">
        <v>783</v>
      </c>
      <c r="D384" s="252" t="s">
        <v>558</v>
      </c>
      <c r="E384" s="253" t="s">
        <v>784</v>
      </c>
      <c r="F384" s="254" t="s">
        <v>785</v>
      </c>
      <c r="G384" s="255" t="s">
        <v>340</v>
      </c>
      <c r="H384" s="256">
        <v>1</v>
      </c>
      <c r="I384" s="257"/>
      <c r="J384" s="258">
        <f>ROUND(I384*H384,2)</f>
        <v>0</v>
      </c>
      <c r="K384" s="254" t="s">
        <v>146</v>
      </c>
      <c r="L384" s="259"/>
      <c r="M384" s="260" t="s">
        <v>19</v>
      </c>
      <c r="N384" s="261" t="s">
        <v>43</v>
      </c>
      <c r="O384" s="79"/>
      <c r="P384" s="213">
        <f>O384*H384</f>
        <v>0</v>
      </c>
      <c r="Q384" s="213">
        <v>0.025420000000000002</v>
      </c>
      <c r="R384" s="213">
        <f>Q384*H384</f>
        <v>0.025420000000000002</v>
      </c>
      <c r="S384" s="213">
        <v>0</v>
      </c>
      <c r="T384" s="214">
        <f>S384*H384</f>
        <v>0</v>
      </c>
      <c r="AR384" s="17" t="s">
        <v>376</v>
      </c>
      <c r="AT384" s="17" t="s">
        <v>558</v>
      </c>
      <c r="AU384" s="17" t="s">
        <v>82</v>
      </c>
      <c r="AY384" s="17" t="s">
        <v>137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17" t="s">
        <v>80</v>
      </c>
      <c r="BK384" s="215">
        <f>ROUND(I384*H384,2)</f>
        <v>0</v>
      </c>
      <c r="BL384" s="17" t="s">
        <v>287</v>
      </c>
      <c r="BM384" s="17" t="s">
        <v>786</v>
      </c>
    </row>
    <row r="385" s="11" customFormat="1">
      <c r="B385" s="216"/>
      <c r="C385" s="217"/>
      <c r="D385" s="218" t="s">
        <v>150</v>
      </c>
      <c r="E385" s="219" t="s">
        <v>19</v>
      </c>
      <c r="F385" s="220" t="s">
        <v>510</v>
      </c>
      <c r="G385" s="217"/>
      <c r="H385" s="219" t="s">
        <v>19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150</v>
      </c>
      <c r="AU385" s="226" t="s">
        <v>82</v>
      </c>
      <c r="AV385" s="11" t="s">
        <v>80</v>
      </c>
      <c r="AW385" s="11" t="s">
        <v>33</v>
      </c>
      <c r="AX385" s="11" t="s">
        <v>72</v>
      </c>
      <c r="AY385" s="226" t="s">
        <v>137</v>
      </c>
    </row>
    <row r="386" s="12" customFormat="1">
      <c r="B386" s="227"/>
      <c r="C386" s="228"/>
      <c r="D386" s="218" t="s">
        <v>150</v>
      </c>
      <c r="E386" s="229" t="s">
        <v>19</v>
      </c>
      <c r="F386" s="230" t="s">
        <v>787</v>
      </c>
      <c r="G386" s="228"/>
      <c r="H386" s="231">
        <v>1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150</v>
      </c>
      <c r="AU386" s="237" t="s">
        <v>82</v>
      </c>
      <c r="AV386" s="12" t="s">
        <v>82</v>
      </c>
      <c r="AW386" s="12" t="s">
        <v>33</v>
      </c>
      <c r="AX386" s="12" t="s">
        <v>80</v>
      </c>
      <c r="AY386" s="237" t="s">
        <v>137</v>
      </c>
    </row>
    <row r="387" s="1" customFormat="1" ht="22.5" customHeight="1">
      <c r="B387" s="38"/>
      <c r="C387" s="204" t="s">
        <v>788</v>
      </c>
      <c r="D387" s="204" t="s">
        <v>142</v>
      </c>
      <c r="E387" s="205" t="s">
        <v>789</v>
      </c>
      <c r="F387" s="206" t="s">
        <v>790</v>
      </c>
      <c r="G387" s="207" t="s">
        <v>694</v>
      </c>
      <c r="H387" s="262"/>
      <c r="I387" s="209"/>
      <c r="J387" s="210">
        <f>ROUND(I387*H387,2)</f>
        <v>0</v>
      </c>
      <c r="K387" s="206" t="s">
        <v>372</v>
      </c>
      <c r="L387" s="43"/>
      <c r="M387" s="211" t="s">
        <v>19</v>
      </c>
      <c r="N387" s="212" t="s">
        <v>43</v>
      </c>
      <c r="O387" s="79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AR387" s="17" t="s">
        <v>287</v>
      </c>
      <c r="AT387" s="17" t="s">
        <v>142</v>
      </c>
      <c r="AU387" s="17" t="s">
        <v>82</v>
      </c>
      <c r="AY387" s="17" t="s">
        <v>137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17" t="s">
        <v>80</v>
      </c>
      <c r="BK387" s="215">
        <f>ROUND(I387*H387,2)</f>
        <v>0</v>
      </c>
      <c r="BL387" s="17" t="s">
        <v>287</v>
      </c>
      <c r="BM387" s="17" t="s">
        <v>791</v>
      </c>
    </row>
    <row r="388" s="10" customFormat="1" ht="22.8" customHeight="1">
      <c r="B388" s="188"/>
      <c r="C388" s="189"/>
      <c r="D388" s="190" t="s">
        <v>71</v>
      </c>
      <c r="E388" s="202" t="s">
        <v>432</v>
      </c>
      <c r="F388" s="202" t="s">
        <v>433</v>
      </c>
      <c r="G388" s="189"/>
      <c r="H388" s="189"/>
      <c r="I388" s="192"/>
      <c r="J388" s="203">
        <f>BK388</f>
        <v>0</v>
      </c>
      <c r="K388" s="189"/>
      <c r="L388" s="194"/>
      <c r="M388" s="195"/>
      <c r="N388" s="196"/>
      <c r="O388" s="196"/>
      <c r="P388" s="197">
        <f>SUM(P389:P468)</f>
        <v>0</v>
      </c>
      <c r="Q388" s="196"/>
      <c r="R388" s="197">
        <f>SUM(R389:R468)</f>
        <v>0.66901999999999995</v>
      </c>
      <c r="S388" s="196"/>
      <c r="T388" s="198">
        <f>SUM(T389:T468)</f>
        <v>0</v>
      </c>
      <c r="AR388" s="199" t="s">
        <v>82</v>
      </c>
      <c r="AT388" s="200" t="s">
        <v>71</v>
      </c>
      <c r="AU388" s="200" t="s">
        <v>80</v>
      </c>
      <c r="AY388" s="199" t="s">
        <v>137</v>
      </c>
      <c r="BK388" s="201">
        <f>SUM(BK389:BK468)</f>
        <v>0</v>
      </c>
    </row>
    <row r="389" s="1" customFormat="1" ht="22.5" customHeight="1">
      <c r="B389" s="38"/>
      <c r="C389" s="204" t="s">
        <v>792</v>
      </c>
      <c r="D389" s="204" t="s">
        <v>142</v>
      </c>
      <c r="E389" s="205" t="s">
        <v>793</v>
      </c>
      <c r="F389" s="206" t="s">
        <v>794</v>
      </c>
      <c r="G389" s="207" t="s">
        <v>340</v>
      </c>
      <c r="H389" s="208">
        <v>5</v>
      </c>
      <c r="I389" s="209"/>
      <c r="J389" s="210">
        <f>ROUND(I389*H389,2)</f>
        <v>0</v>
      </c>
      <c r="K389" s="206" t="s">
        <v>146</v>
      </c>
      <c r="L389" s="43"/>
      <c r="M389" s="211" t="s">
        <v>19</v>
      </c>
      <c r="N389" s="212" t="s">
        <v>43</v>
      </c>
      <c r="O389" s="79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AR389" s="17" t="s">
        <v>287</v>
      </c>
      <c r="AT389" s="17" t="s">
        <v>142</v>
      </c>
      <c r="AU389" s="17" t="s">
        <v>82</v>
      </c>
      <c r="AY389" s="17" t="s">
        <v>137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7" t="s">
        <v>80</v>
      </c>
      <c r="BK389" s="215">
        <f>ROUND(I389*H389,2)</f>
        <v>0</v>
      </c>
      <c r="BL389" s="17" t="s">
        <v>287</v>
      </c>
      <c r="BM389" s="17" t="s">
        <v>795</v>
      </c>
    </row>
    <row r="390" s="1" customFormat="1" ht="16.5" customHeight="1">
      <c r="B390" s="38"/>
      <c r="C390" s="252" t="s">
        <v>796</v>
      </c>
      <c r="D390" s="252" t="s">
        <v>558</v>
      </c>
      <c r="E390" s="253" t="s">
        <v>797</v>
      </c>
      <c r="F390" s="254" t="s">
        <v>798</v>
      </c>
      <c r="G390" s="255" t="s">
        <v>340</v>
      </c>
      <c r="H390" s="256">
        <v>3</v>
      </c>
      <c r="I390" s="257"/>
      <c r="J390" s="258">
        <f>ROUND(I390*H390,2)</f>
        <v>0</v>
      </c>
      <c r="K390" s="254" t="s">
        <v>19</v>
      </c>
      <c r="L390" s="259"/>
      <c r="M390" s="260" t="s">
        <v>19</v>
      </c>
      <c r="N390" s="261" t="s">
        <v>43</v>
      </c>
      <c r="O390" s="79"/>
      <c r="P390" s="213">
        <f>O390*H390</f>
        <v>0</v>
      </c>
      <c r="Q390" s="213">
        <v>0.016500000000000001</v>
      </c>
      <c r="R390" s="213">
        <f>Q390*H390</f>
        <v>0.049500000000000002</v>
      </c>
      <c r="S390" s="213">
        <v>0</v>
      </c>
      <c r="T390" s="214">
        <f>S390*H390</f>
        <v>0</v>
      </c>
      <c r="AR390" s="17" t="s">
        <v>376</v>
      </c>
      <c r="AT390" s="17" t="s">
        <v>558</v>
      </c>
      <c r="AU390" s="17" t="s">
        <v>82</v>
      </c>
      <c r="AY390" s="17" t="s">
        <v>137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7" t="s">
        <v>80</v>
      </c>
      <c r="BK390" s="215">
        <f>ROUND(I390*H390,2)</f>
        <v>0</v>
      </c>
      <c r="BL390" s="17" t="s">
        <v>287</v>
      </c>
      <c r="BM390" s="17" t="s">
        <v>799</v>
      </c>
    </row>
    <row r="391" s="11" customFormat="1">
      <c r="B391" s="216"/>
      <c r="C391" s="217"/>
      <c r="D391" s="218" t="s">
        <v>150</v>
      </c>
      <c r="E391" s="219" t="s">
        <v>19</v>
      </c>
      <c r="F391" s="220" t="s">
        <v>510</v>
      </c>
      <c r="G391" s="217"/>
      <c r="H391" s="219" t="s">
        <v>19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150</v>
      </c>
      <c r="AU391" s="226" t="s">
        <v>82</v>
      </c>
      <c r="AV391" s="11" t="s">
        <v>80</v>
      </c>
      <c r="AW391" s="11" t="s">
        <v>33</v>
      </c>
      <c r="AX391" s="11" t="s">
        <v>72</v>
      </c>
      <c r="AY391" s="226" t="s">
        <v>137</v>
      </c>
    </row>
    <row r="392" s="12" customFormat="1">
      <c r="B392" s="227"/>
      <c r="C392" s="228"/>
      <c r="D392" s="218" t="s">
        <v>150</v>
      </c>
      <c r="E392" s="229" t="s">
        <v>19</v>
      </c>
      <c r="F392" s="230" t="s">
        <v>782</v>
      </c>
      <c r="G392" s="228"/>
      <c r="H392" s="231">
        <v>3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150</v>
      </c>
      <c r="AU392" s="237" t="s">
        <v>82</v>
      </c>
      <c r="AV392" s="12" t="s">
        <v>82</v>
      </c>
      <c r="AW392" s="12" t="s">
        <v>33</v>
      </c>
      <c r="AX392" s="12" t="s">
        <v>80</v>
      </c>
      <c r="AY392" s="237" t="s">
        <v>137</v>
      </c>
    </row>
    <row r="393" s="1" customFormat="1" ht="16.5" customHeight="1">
      <c r="B393" s="38"/>
      <c r="C393" s="252" t="s">
        <v>800</v>
      </c>
      <c r="D393" s="252" t="s">
        <v>558</v>
      </c>
      <c r="E393" s="253" t="s">
        <v>801</v>
      </c>
      <c r="F393" s="254" t="s">
        <v>802</v>
      </c>
      <c r="G393" s="255" t="s">
        <v>340</v>
      </c>
      <c r="H393" s="256">
        <v>2</v>
      </c>
      <c r="I393" s="257"/>
      <c r="J393" s="258">
        <f>ROUND(I393*H393,2)</f>
        <v>0</v>
      </c>
      <c r="K393" s="254" t="s">
        <v>19</v>
      </c>
      <c r="L393" s="259"/>
      <c r="M393" s="260" t="s">
        <v>19</v>
      </c>
      <c r="N393" s="261" t="s">
        <v>43</v>
      </c>
      <c r="O393" s="79"/>
      <c r="P393" s="213">
        <f>O393*H393</f>
        <v>0</v>
      </c>
      <c r="Q393" s="213">
        <v>0.018499999999999999</v>
      </c>
      <c r="R393" s="213">
        <f>Q393*H393</f>
        <v>0.036999999999999998</v>
      </c>
      <c r="S393" s="213">
        <v>0</v>
      </c>
      <c r="T393" s="214">
        <f>S393*H393</f>
        <v>0</v>
      </c>
      <c r="AR393" s="17" t="s">
        <v>376</v>
      </c>
      <c r="AT393" s="17" t="s">
        <v>558</v>
      </c>
      <c r="AU393" s="17" t="s">
        <v>82</v>
      </c>
      <c r="AY393" s="17" t="s">
        <v>137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17" t="s">
        <v>80</v>
      </c>
      <c r="BK393" s="215">
        <f>ROUND(I393*H393,2)</f>
        <v>0</v>
      </c>
      <c r="BL393" s="17" t="s">
        <v>287</v>
      </c>
      <c r="BM393" s="17" t="s">
        <v>803</v>
      </c>
    </row>
    <row r="394" s="11" customFormat="1">
      <c r="B394" s="216"/>
      <c r="C394" s="217"/>
      <c r="D394" s="218" t="s">
        <v>150</v>
      </c>
      <c r="E394" s="219" t="s">
        <v>19</v>
      </c>
      <c r="F394" s="220" t="s">
        <v>510</v>
      </c>
      <c r="G394" s="217"/>
      <c r="H394" s="219" t="s">
        <v>19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150</v>
      </c>
      <c r="AU394" s="226" t="s">
        <v>82</v>
      </c>
      <c r="AV394" s="11" t="s">
        <v>80</v>
      </c>
      <c r="AW394" s="11" t="s">
        <v>33</v>
      </c>
      <c r="AX394" s="11" t="s">
        <v>72</v>
      </c>
      <c r="AY394" s="226" t="s">
        <v>137</v>
      </c>
    </row>
    <row r="395" s="12" customFormat="1">
      <c r="B395" s="227"/>
      <c r="C395" s="228"/>
      <c r="D395" s="218" t="s">
        <v>150</v>
      </c>
      <c r="E395" s="229" t="s">
        <v>19</v>
      </c>
      <c r="F395" s="230" t="s">
        <v>787</v>
      </c>
      <c r="G395" s="228"/>
      <c r="H395" s="231">
        <v>1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150</v>
      </c>
      <c r="AU395" s="237" t="s">
        <v>82</v>
      </c>
      <c r="AV395" s="12" t="s">
        <v>82</v>
      </c>
      <c r="AW395" s="12" t="s">
        <v>33</v>
      </c>
      <c r="AX395" s="12" t="s">
        <v>72</v>
      </c>
      <c r="AY395" s="237" t="s">
        <v>137</v>
      </c>
    </row>
    <row r="396" s="12" customFormat="1">
      <c r="B396" s="227"/>
      <c r="C396" s="228"/>
      <c r="D396" s="218" t="s">
        <v>150</v>
      </c>
      <c r="E396" s="229" t="s">
        <v>19</v>
      </c>
      <c r="F396" s="230" t="s">
        <v>804</v>
      </c>
      <c r="G396" s="228"/>
      <c r="H396" s="231">
        <v>1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AT396" s="237" t="s">
        <v>150</v>
      </c>
      <c r="AU396" s="237" t="s">
        <v>82</v>
      </c>
      <c r="AV396" s="12" t="s">
        <v>82</v>
      </c>
      <c r="AW396" s="12" t="s">
        <v>33</v>
      </c>
      <c r="AX396" s="12" t="s">
        <v>72</v>
      </c>
      <c r="AY396" s="237" t="s">
        <v>137</v>
      </c>
    </row>
    <row r="397" s="13" customFormat="1">
      <c r="B397" s="238"/>
      <c r="C397" s="239"/>
      <c r="D397" s="218" t="s">
        <v>150</v>
      </c>
      <c r="E397" s="240" t="s">
        <v>19</v>
      </c>
      <c r="F397" s="241" t="s">
        <v>160</v>
      </c>
      <c r="G397" s="239"/>
      <c r="H397" s="242">
        <v>2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AT397" s="248" t="s">
        <v>150</v>
      </c>
      <c r="AU397" s="248" t="s">
        <v>82</v>
      </c>
      <c r="AV397" s="13" t="s">
        <v>147</v>
      </c>
      <c r="AW397" s="13" t="s">
        <v>33</v>
      </c>
      <c r="AX397" s="13" t="s">
        <v>80</v>
      </c>
      <c r="AY397" s="248" t="s">
        <v>137</v>
      </c>
    </row>
    <row r="398" s="1" customFormat="1" ht="22.5" customHeight="1">
      <c r="B398" s="38"/>
      <c r="C398" s="204" t="s">
        <v>805</v>
      </c>
      <c r="D398" s="204" t="s">
        <v>142</v>
      </c>
      <c r="E398" s="205" t="s">
        <v>806</v>
      </c>
      <c r="F398" s="206" t="s">
        <v>807</v>
      </c>
      <c r="G398" s="207" t="s">
        <v>340</v>
      </c>
      <c r="H398" s="208">
        <v>6</v>
      </c>
      <c r="I398" s="209"/>
      <c r="J398" s="210">
        <f>ROUND(I398*H398,2)</f>
        <v>0</v>
      </c>
      <c r="K398" s="206" t="s">
        <v>146</v>
      </c>
      <c r="L398" s="43"/>
      <c r="M398" s="211" t="s">
        <v>19</v>
      </c>
      <c r="N398" s="212" t="s">
        <v>43</v>
      </c>
      <c r="O398" s="79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17" t="s">
        <v>287</v>
      </c>
      <c r="AT398" s="17" t="s">
        <v>142</v>
      </c>
      <c r="AU398" s="17" t="s">
        <v>82</v>
      </c>
      <c r="AY398" s="17" t="s">
        <v>137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17" t="s">
        <v>80</v>
      </c>
      <c r="BK398" s="215">
        <f>ROUND(I398*H398,2)</f>
        <v>0</v>
      </c>
      <c r="BL398" s="17" t="s">
        <v>287</v>
      </c>
      <c r="BM398" s="17" t="s">
        <v>808</v>
      </c>
    </row>
    <row r="399" s="1" customFormat="1" ht="16.5" customHeight="1">
      <c r="B399" s="38"/>
      <c r="C399" s="252" t="s">
        <v>809</v>
      </c>
      <c r="D399" s="252" t="s">
        <v>558</v>
      </c>
      <c r="E399" s="253" t="s">
        <v>810</v>
      </c>
      <c r="F399" s="254" t="s">
        <v>811</v>
      </c>
      <c r="G399" s="255" t="s">
        <v>340</v>
      </c>
      <c r="H399" s="256">
        <v>6</v>
      </c>
      <c r="I399" s="257"/>
      <c r="J399" s="258">
        <f>ROUND(I399*H399,2)</f>
        <v>0</v>
      </c>
      <c r="K399" s="254" t="s">
        <v>19</v>
      </c>
      <c r="L399" s="259"/>
      <c r="M399" s="260" t="s">
        <v>19</v>
      </c>
      <c r="N399" s="261" t="s">
        <v>43</v>
      </c>
      <c r="O399" s="79"/>
      <c r="P399" s="213">
        <f>O399*H399</f>
        <v>0</v>
      </c>
      <c r="Q399" s="213">
        <v>0.021499999999999998</v>
      </c>
      <c r="R399" s="213">
        <f>Q399*H399</f>
        <v>0.129</v>
      </c>
      <c r="S399" s="213">
        <v>0</v>
      </c>
      <c r="T399" s="214">
        <f>S399*H399</f>
        <v>0</v>
      </c>
      <c r="AR399" s="17" t="s">
        <v>376</v>
      </c>
      <c r="AT399" s="17" t="s">
        <v>558</v>
      </c>
      <c r="AU399" s="17" t="s">
        <v>82</v>
      </c>
      <c r="AY399" s="17" t="s">
        <v>137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7" t="s">
        <v>80</v>
      </c>
      <c r="BK399" s="215">
        <f>ROUND(I399*H399,2)</f>
        <v>0</v>
      </c>
      <c r="BL399" s="17" t="s">
        <v>287</v>
      </c>
      <c r="BM399" s="17" t="s">
        <v>812</v>
      </c>
    </row>
    <row r="400" s="11" customFormat="1">
      <c r="B400" s="216"/>
      <c r="C400" s="217"/>
      <c r="D400" s="218" t="s">
        <v>150</v>
      </c>
      <c r="E400" s="219" t="s">
        <v>19</v>
      </c>
      <c r="F400" s="220" t="s">
        <v>510</v>
      </c>
      <c r="G400" s="217"/>
      <c r="H400" s="219" t="s">
        <v>19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150</v>
      </c>
      <c r="AU400" s="226" t="s">
        <v>82</v>
      </c>
      <c r="AV400" s="11" t="s">
        <v>80</v>
      </c>
      <c r="AW400" s="11" t="s">
        <v>33</v>
      </c>
      <c r="AX400" s="11" t="s">
        <v>72</v>
      </c>
      <c r="AY400" s="226" t="s">
        <v>137</v>
      </c>
    </row>
    <row r="401" s="12" customFormat="1">
      <c r="B401" s="227"/>
      <c r="C401" s="228"/>
      <c r="D401" s="218" t="s">
        <v>150</v>
      </c>
      <c r="E401" s="229" t="s">
        <v>19</v>
      </c>
      <c r="F401" s="230" t="s">
        <v>813</v>
      </c>
      <c r="G401" s="228"/>
      <c r="H401" s="231">
        <v>4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150</v>
      </c>
      <c r="AU401" s="237" t="s">
        <v>82</v>
      </c>
      <c r="AV401" s="12" t="s">
        <v>82</v>
      </c>
      <c r="AW401" s="12" t="s">
        <v>33</v>
      </c>
      <c r="AX401" s="12" t="s">
        <v>72</v>
      </c>
      <c r="AY401" s="237" t="s">
        <v>137</v>
      </c>
    </row>
    <row r="402" s="12" customFormat="1">
      <c r="B402" s="227"/>
      <c r="C402" s="228"/>
      <c r="D402" s="218" t="s">
        <v>150</v>
      </c>
      <c r="E402" s="229" t="s">
        <v>19</v>
      </c>
      <c r="F402" s="230" t="s">
        <v>776</v>
      </c>
      <c r="G402" s="228"/>
      <c r="H402" s="231">
        <v>1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150</v>
      </c>
      <c r="AU402" s="237" t="s">
        <v>82</v>
      </c>
      <c r="AV402" s="12" t="s">
        <v>82</v>
      </c>
      <c r="AW402" s="12" t="s">
        <v>33</v>
      </c>
      <c r="AX402" s="12" t="s">
        <v>72</v>
      </c>
      <c r="AY402" s="237" t="s">
        <v>137</v>
      </c>
    </row>
    <row r="403" s="12" customFormat="1">
      <c r="B403" s="227"/>
      <c r="C403" s="228"/>
      <c r="D403" s="218" t="s">
        <v>150</v>
      </c>
      <c r="E403" s="229" t="s">
        <v>19</v>
      </c>
      <c r="F403" s="230" t="s">
        <v>777</v>
      </c>
      <c r="G403" s="228"/>
      <c r="H403" s="231">
        <v>1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150</v>
      </c>
      <c r="AU403" s="237" t="s">
        <v>82</v>
      </c>
      <c r="AV403" s="12" t="s">
        <v>82</v>
      </c>
      <c r="AW403" s="12" t="s">
        <v>33</v>
      </c>
      <c r="AX403" s="12" t="s">
        <v>72</v>
      </c>
      <c r="AY403" s="237" t="s">
        <v>137</v>
      </c>
    </row>
    <row r="404" s="13" customFormat="1">
      <c r="B404" s="238"/>
      <c r="C404" s="239"/>
      <c r="D404" s="218" t="s">
        <v>150</v>
      </c>
      <c r="E404" s="240" t="s">
        <v>19</v>
      </c>
      <c r="F404" s="241" t="s">
        <v>160</v>
      </c>
      <c r="G404" s="239"/>
      <c r="H404" s="242">
        <v>6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AT404" s="248" t="s">
        <v>150</v>
      </c>
      <c r="AU404" s="248" t="s">
        <v>82</v>
      </c>
      <c r="AV404" s="13" t="s">
        <v>147</v>
      </c>
      <c r="AW404" s="13" t="s">
        <v>33</v>
      </c>
      <c r="AX404" s="13" t="s">
        <v>80</v>
      </c>
      <c r="AY404" s="248" t="s">
        <v>137</v>
      </c>
    </row>
    <row r="405" s="1" customFormat="1" ht="22.5" customHeight="1">
      <c r="B405" s="38"/>
      <c r="C405" s="204" t="s">
        <v>814</v>
      </c>
      <c r="D405" s="204" t="s">
        <v>142</v>
      </c>
      <c r="E405" s="205" t="s">
        <v>815</v>
      </c>
      <c r="F405" s="206" t="s">
        <v>816</v>
      </c>
      <c r="G405" s="207" t="s">
        <v>340</v>
      </c>
      <c r="H405" s="208">
        <v>6</v>
      </c>
      <c r="I405" s="209"/>
      <c r="J405" s="210">
        <f>ROUND(I405*H405,2)</f>
        <v>0</v>
      </c>
      <c r="K405" s="206" t="s">
        <v>146</v>
      </c>
      <c r="L405" s="43"/>
      <c r="M405" s="211" t="s">
        <v>19</v>
      </c>
      <c r="N405" s="212" t="s">
        <v>43</v>
      </c>
      <c r="O405" s="79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17" t="s">
        <v>287</v>
      </c>
      <c r="AT405" s="17" t="s">
        <v>142</v>
      </c>
      <c r="AU405" s="17" t="s">
        <v>82</v>
      </c>
      <c r="AY405" s="17" t="s">
        <v>137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7" t="s">
        <v>80</v>
      </c>
      <c r="BK405" s="215">
        <f>ROUND(I405*H405,2)</f>
        <v>0</v>
      </c>
      <c r="BL405" s="17" t="s">
        <v>287</v>
      </c>
      <c r="BM405" s="17" t="s">
        <v>817</v>
      </c>
    </row>
    <row r="406" s="1" customFormat="1" ht="16.5" customHeight="1">
      <c r="B406" s="38"/>
      <c r="C406" s="252" t="s">
        <v>818</v>
      </c>
      <c r="D406" s="252" t="s">
        <v>558</v>
      </c>
      <c r="E406" s="253" t="s">
        <v>819</v>
      </c>
      <c r="F406" s="254" t="s">
        <v>820</v>
      </c>
      <c r="G406" s="255" t="s">
        <v>340</v>
      </c>
      <c r="H406" s="256">
        <v>3</v>
      </c>
      <c r="I406" s="257"/>
      <c r="J406" s="258">
        <f>ROUND(I406*H406,2)</f>
        <v>0</v>
      </c>
      <c r="K406" s="254" t="s">
        <v>19</v>
      </c>
      <c r="L406" s="259"/>
      <c r="M406" s="260" t="s">
        <v>19</v>
      </c>
      <c r="N406" s="261" t="s">
        <v>43</v>
      </c>
      <c r="O406" s="79"/>
      <c r="P406" s="213">
        <f>O406*H406</f>
        <v>0</v>
      </c>
      <c r="Q406" s="213">
        <v>0.023</v>
      </c>
      <c r="R406" s="213">
        <f>Q406*H406</f>
        <v>0.069000000000000006</v>
      </c>
      <c r="S406" s="213">
        <v>0</v>
      </c>
      <c r="T406" s="214">
        <f>S406*H406</f>
        <v>0</v>
      </c>
      <c r="AR406" s="17" t="s">
        <v>376</v>
      </c>
      <c r="AT406" s="17" t="s">
        <v>558</v>
      </c>
      <c r="AU406" s="17" t="s">
        <v>82</v>
      </c>
      <c r="AY406" s="17" t="s">
        <v>137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7" t="s">
        <v>80</v>
      </c>
      <c r="BK406" s="215">
        <f>ROUND(I406*H406,2)</f>
        <v>0</v>
      </c>
      <c r="BL406" s="17" t="s">
        <v>287</v>
      </c>
      <c r="BM406" s="17" t="s">
        <v>821</v>
      </c>
    </row>
    <row r="407" s="11" customFormat="1">
      <c r="B407" s="216"/>
      <c r="C407" s="217"/>
      <c r="D407" s="218" t="s">
        <v>150</v>
      </c>
      <c r="E407" s="219" t="s">
        <v>19</v>
      </c>
      <c r="F407" s="220" t="s">
        <v>510</v>
      </c>
      <c r="G407" s="217"/>
      <c r="H407" s="219" t="s">
        <v>19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150</v>
      </c>
      <c r="AU407" s="226" t="s">
        <v>82</v>
      </c>
      <c r="AV407" s="11" t="s">
        <v>80</v>
      </c>
      <c r="AW407" s="11" t="s">
        <v>33</v>
      </c>
      <c r="AX407" s="11" t="s">
        <v>72</v>
      </c>
      <c r="AY407" s="226" t="s">
        <v>137</v>
      </c>
    </row>
    <row r="408" s="11" customFormat="1">
      <c r="B408" s="216"/>
      <c r="C408" s="217"/>
      <c r="D408" s="218" t="s">
        <v>150</v>
      </c>
      <c r="E408" s="219" t="s">
        <v>19</v>
      </c>
      <c r="F408" s="220" t="s">
        <v>644</v>
      </c>
      <c r="G408" s="217"/>
      <c r="H408" s="219" t="s">
        <v>19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150</v>
      </c>
      <c r="AU408" s="226" t="s">
        <v>82</v>
      </c>
      <c r="AV408" s="11" t="s">
        <v>80</v>
      </c>
      <c r="AW408" s="11" t="s">
        <v>33</v>
      </c>
      <c r="AX408" s="11" t="s">
        <v>72</v>
      </c>
      <c r="AY408" s="226" t="s">
        <v>137</v>
      </c>
    </row>
    <row r="409" s="12" customFormat="1">
      <c r="B409" s="227"/>
      <c r="C409" s="228"/>
      <c r="D409" s="218" t="s">
        <v>150</v>
      </c>
      <c r="E409" s="229" t="s">
        <v>19</v>
      </c>
      <c r="F409" s="230" t="s">
        <v>646</v>
      </c>
      <c r="G409" s="228"/>
      <c r="H409" s="231">
        <v>3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150</v>
      </c>
      <c r="AU409" s="237" t="s">
        <v>82</v>
      </c>
      <c r="AV409" s="12" t="s">
        <v>82</v>
      </c>
      <c r="AW409" s="12" t="s">
        <v>33</v>
      </c>
      <c r="AX409" s="12" t="s">
        <v>80</v>
      </c>
      <c r="AY409" s="237" t="s">
        <v>137</v>
      </c>
    </row>
    <row r="410" s="1" customFormat="1" ht="16.5" customHeight="1">
      <c r="B410" s="38"/>
      <c r="C410" s="252" t="s">
        <v>822</v>
      </c>
      <c r="D410" s="252" t="s">
        <v>558</v>
      </c>
      <c r="E410" s="253" t="s">
        <v>823</v>
      </c>
      <c r="F410" s="254" t="s">
        <v>824</v>
      </c>
      <c r="G410" s="255" t="s">
        <v>340</v>
      </c>
      <c r="H410" s="256">
        <v>3</v>
      </c>
      <c r="I410" s="257"/>
      <c r="J410" s="258">
        <f>ROUND(I410*H410,2)</f>
        <v>0</v>
      </c>
      <c r="K410" s="254" t="s">
        <v>19</v>
      </c>
      <c r="L410" s="259"/>
      <c r="M410" s="260" t="s">
        <v>19</v>
      </c>
      <c r="N410" s="261" t="s">
        <v>43</v>
      </c>
      <c r="O410" s="79"/>
      <c r="P410" s="213">
        <f>O410*H410</f>
        <v>0</v>
      </c>
      <c r="Q410" s="213">
        <v>0.023</v>
      </c>
      <c r="R410" s="213">
        <f>Q410*H410</f>
        <v>0.069000000000000006</v>
      </c>
      <c r="S410" s="213">
        <v>0</v>
      </c>
      <c r="T410" s="214">
        <f>S410*H410</f>
        <v>0</v>
      </c>
      <c r="AR410" s="17" t="s">
        <v>376</v>
      </c>
      <c r="AT410" s="17" t="s">
        <v>558</v>
      </c>
      <c r="AU410" s="17" t="s">
        <v>82</v>
      </c>
      <c r="AY410" s="17" t="s">
        <v>137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7" t="s">
        <v>80</v>
      </c>
      <c r="BK410" s="215">
        <f>ROUND(I410*H410,2)</f>
        <v>0</v>
      </c>
      <c r="BL410" s="17" t="s">
        <v>287</v>
      </c>
      <c r="BM410" s="17" t="s">
        <v>825</v>
      </c>
    </row>
    <row r="411" s="11" customFormat="1">
      <c r="B411" s="216"/>
      <c r="C411" s="217"/>
      <c r="D411" s="218" t="s">
        <v>150</v>
      </c>
      <c r="E411" s="219" t="s">
        <v>19</v>
      </c>
      <c r="F411" s="220" t="s">
        <v>510</v>
      </c>
      <c r="G411" s="217"/>
      <c r="H411" s="219" t="s">
        <v>19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150</v>
      </c>
      <c r="AU411" s="226" t="s">
        <v>82</v>
      </c>
      <c r="AV411" s="11" t="s">
        <v>80</v>
      </c>
      <c r="AW411" s="11" t="s">
        <v>33</v>
      </c>
      <c r="AX411" s="11" t="s">
        <v>72</v>
      </c>
      <c r="AY411" s="226" t="s">
        <v>137</v>
      </c>
    </row>
    <row r="412" s="11" customFormat="1">
      <c r="B412" s="216"/>
      <c r="C412" s="217"/>
      <c r="D412" s="218" t="s">
        <v>150</v>
      </c>
      <c r="E412" s="219" t="s">
        <v>19</v>
      </c>
      <c r="F412" s="220" t="s">
        <v>644</v>
      </c>
      <c r="G412" s="217"/>
      <c r="H412" s="219" t="s">
        <v>19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150</v>
      </c>
      <c r="AU412" s="226" t="s">
        <v>82</v>
      </c>
      <c r="AV412" s="11" t="s">
        <v>80</v>
      </c>
      <c r="AW412" s="11" t="s">
        <v>33</v>
      </c>
      <c r="AX412" s="11" t="s">
        <v>72</v>
      </c>
      <c r="AY412" s="226" t="s">
        <v>137</v>
      </c>
    </row>
    <row r="413" s="12" customFormat="1">
      <c r="B413" s="227"/>
      <c r="C413" s="228"/>
      <c r="D413" s="218" t="s">
        <v>150</v>
      </c>
      <c r="E413" s="229" t="s">
        <v>19</v>
      </c>
      <c r="F413" s="230" t="s">
        <v>645</v>
      </c>
      <c r="G413" s="228"/>
      <c r="H413" s="231">
        <v>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150</v>
      </c>
      <c r="AU413" s="237" t="s">
        <v>82</v>
      </c>
      <c r="AV413" s="12" t="s">
        <v>82</v>
      </c>
      <c r="AW413" s="12" t="s">
        <v>33</v>
      </c>
      <c r="AX413" s="12" t="s">
        <v>72</v>
      </c>
      <c r="AY413" s="237" t="s">
        <v>137</v>
      </c>
    </row>
    <row r="414" s="12" customFormat="1">
      <c r="B414" s="227"/>
      <c r="C414" s="228"/>
      <c r="D414" s="218" t="s">
        <v>150</v>
      </c>
      <c r="E414" s="229" t="s">
        <v>19</v>
      </c>
      <c r="F414" s="230" t="s">
        <v>647</v>
      </c>
      <c r="G414" s="228"/>
      <c r="H414" s="231">
        <v>1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150</v>
      </c>
      <c r="AU414" s="237" t="s">
        <v>82</v>
      </c>
      <c r="AV414" s="12" t="s">
        <v>82</v>
      </c>
      <c r="AW414" s="12" t="s">
        <v>33</v>
      </c>
      <c r="AX414" s="12" t="s">
        <v>72</v>
      </c>
      <c r="AY414" s="237" t="s">
        <v>137</v>
      </c>
    </row>
    <row r="415" s="13" customFormat="1">
      <c r="B415" s="238"/>
      <c r="C415" s="239"/>
      <c r="D415" s="218" t="s">
        <v>150</v>
      </c>
      <c r="E415" s="240" t="s">
        <v>19</v>
      </c>
      <c r="F415" s="241" t="s">
        <v>160</v>
      </c>
      <c r="G415" s="239"/>
      <c r="H415" s="242">
        <v>3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AT415" s="248" t="s">
        <v>150</v>
      </c>
      <c r="AU415" s="248" t="s">
        <v>82</v>
      </c>
      <c r="AV415" s="13" t="s">
        <v>147</v>
      </c>
      <c r="AW415" s="13" t="s">
        <v>33</v>
      </c>
      <c r="AX415" s="13" t="s">
        <v>80</v>
      </c>
      <c r="AY415" s="248" t="s">
        <v>137</v>
      </c>
    </row>
    <row r="416" s="1" customFormat="1" ht="22.5" customHeight="1">
      <c r="B416" s="38"/>
      <c r="C416" s="204" t="s">
        <v>826</v>
      </c>
      <c r="D416" s="204" t="s">
        <v>142</v>
      </c>
      <c r="E416" s="205" t="s">
        <v>827</v>
      </c>
      <c r="F416" s="206" t="s">
        <v>828</v>
      </c>
      <c r="G416" s="207" t="s">
        <v>340</v>
      </c>
      <c r="H416" s="208">
        <v>1</v>
      </c>
      <c r="I416" s="209"/>
      <c r="J416" s="210">
        <f>ROUND(I416*H416,2)</f>
        <v>0</v>
      </c>
      <c r="K416" s="206" t="s">
        <v>146</v>
      </c>
      <c r="L416" s="43"/>
      <c r="M416" s="211" t="s">
        <v>19</v>
      </c>
      <c r="N416" s="212" t="s">
        <v>43</v>
      </c>
      <c r="O416" s="79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AR416" s="17" t="s">
        <v>287</v>
      </c>
      <c r="AT416" s="17" t="s">
        <v>142</v>
      </c>
      <c r="AU416" s="17" t="s">
        <v>82</v>
      </c>
      <c r="AY416" s="17" t="s">
        <v>137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7" t="s">
        <v>80</v>
      </c>
      <c r="BK416" s="215">
        <f>ROUND(I416*H416,2)</f>
        <v>0</v>
      </c>
      <c r="BL416" s="17" t="s">
        <v>287</v>
      </c>
      <c r="BM416" s="17" t="s">
        <v>829</v>
      </c>
    </row>
    <row r="417" s="1" customFormat="1" ht="16.5" customHeight="1">
      <c r="B417" s="38"/>
      <c r="C417" s="252" t="s">
        <v>830</v>
      </c>
      <c r="D417" s="252" t="s">
        <v>558</v>
      </c>
      <c r="E417" s="253" t="s">
        <v>831</v>
      </c>
      <c r="F417" s="254" t="s">
        <v>832</v>
      </c>
      <c r="G417" s="255" t="s">
        <v>340</v>
      </c>
      <c r="H417" s="256">
        <v>1</v>
      </c>
      <c r="I417" s="257"/>
      <c r="J417" s="258">
        <f>ROUND(I417*H417,2)</f>
        <v>0</v>
      </c>
      <c r="K417" s="254" t="s">
        <v>19</v>
      </c>
      <c r="L417" s="259"/>
      <c r="M417" s="260" t="s">
        <v>19</v>
      </c>
      <c r="N417" s="261" t="s">
        <v>43</v>
      </c>
      <c r="O417" s="79"/>
      <c r="P417" s="213">
        <f>O417*H417</f>
        <v>0</v>
      </c>
      <c r="Q417" s="213">
        <v>0.023</v>
      </c>
      <c r="R417" s="213">
        <f>Q417*H417</f>
        <v>0.023</v>
      </c>
      <c r="S417" s="213">
        <v>0</v>
      </c>
      <c r="T417" s="214">
        <f>S417*H417</f>
        <v>0</v>
      </c>
      <c r="AR417" s="17" t="s">
        <v>376</v>
      </c>
      <c r="AT417" s="17" t="s">
        <v>558</v>
      </c>
      <c r="AU417" s="17" t="s">
        <v>82</v>
      </c>
      <c r="AY417" s="17" t="s">
        <v>137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7" t="s">
        <v>80</v>
      </c>
      <c r="BK417" s="215">
        <f>ROUND(I417*H417,2)</f>
        <v>0</v>
      </c>
      <c r="BL417" s="17" t="s">
        <v>287</v>
      </c>
      <c r="BM417" s="17" t="s">
        <v>833</v>
      </c>
    </row>
    <row r="418" s="11" customFormat="1">
      <c r="B418" s="216"/>
      <c r="C418" s="217"/>
      <c r="D418" s="218" t="s">
        <v>150</v>
      </c>
      <c r="E418" s="219" t="s">
        <v>19</v>
      </c>
      <c r="F418" s="220" t="s">
        <v>510</v>
      </c>
      <c r="G418" s="217"/>
      <c r="H418" s="219" t="s">
        <v>19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150</v>
      </c>
      <c r="AU418" s="226" t="s">
        <v>82</v>
      </c>
      <c r="AV418" s="11" t="s">
        <v>80</v>
      </c>
      <c r="AW418" s="11" t="s">
        <v>33</v>
      </c>
      <c r="AX418" s="11" t="s">
        <v>72</v>
      </c>
      <c r="AY418" s="226" t="s">
        <v>137</v>
      </c>
    </row>
    <row r="419" s="12" customFormat="1">
      <c r="B419" s="227"/>
      <c r="C419" s="228"/>
      <c r="D419" s="218" t="s">
        <v>150</v>
      </c>
      <c r="E419" s="229" t="s">
        <v>19</v>
      </c>
      <c r="F419" s="230" t="s">
        <v>834</v>
      </c>
      <c r="G419" s="228"/>
      <c r="H419" s="231">
        <v>1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150</v>
      </c>
      <c r="AU419" s="237" t="s">
        <v>82</v>
      </c>
      <c r="AV419" s="12" t="s">
        <v>82</v>
      </c>
      <c r="AW419" s="12" t="s">
        <v>33</v>
      </c>
      <c r="AX419" s="12" t="s">
        <v>80</v>
      </c>
      <c r="AY419" s="237" t="s">
        <v>137</v>
      </c>
    </row>
    <row r="420" s="1" customFormat="1" ht="16.5" customHeight="1">
      <c r="B420" s="38"/>
      <c r="C420" s="204" t="s">
        <v>835</v>
      </c>
      <c r="D420" s="204" t="s">
        <v>142</v>
      </c>
      <c r="E420" s="205" t="s">
        <v>836</v>
      </c>
      <c r="F420" s="206" t="s">
        <v>837</v>
      </c>
      <c r="G420" s="207" t="s">
        <v>340</v>
      </c>
      <c r="H420" s="208">
        <v>1</v>
      </c>
      <c r="I420" s="209"/>
      <c r="J420" s="210">
        <f>ROUND(I420*H420,2)</f>
        <v>0</v>
      </c>
      <c r="K420" s="206" t="s">
        <v>146</v>
      </c>
      <c r="L420" s="43"/>
      <c r="M420" s="211" t="s">
        <v>19</v>
      </c>
      <c r="N420" s="212" t="s">
        <v>43</v>
      </c>
      <c r="O420" s="79"/>
      <c r="P420" s="213">
        <f>O420*H420</f>
        <v>0</v>
      </c>
      <c r="Q420" s="213">
        <v>0.00093000000000000005</v>
      </c>
      <c r="R420" s="213">
        <f>Q420*H420</f>
        <v>0.00093000000000000005</v>
      </c>
      <c r="S420" s="213">
        <v>0</v>
      </c>
      <c r="T420" s="214">
        <f>S420*H420</f>
        <v>0</v>
      </c>
      <c r="AR420" s="17" t="s">
        <v>287</v>
      </c>
      <c r="AT420" s="17" t="s">
        <v>142</v>
      </c>
      <c r="AU420" s="17" t="s">
        <v>82</v>
      </c>
      <c r="AY420" s="17" t="s">
        <v>137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7" t="s">
        <v>80</v>
      </c>
      <c r="BK420" s="215">
        <f>ROUND(I420*H420,2)</f>
        <v>0</v>
      </c>
      <c r="BL420" s="17" t="s">
        <v>287</v>
      </c>
      <c r="BM420" s="17" t="s">
        <v>838</v>
      </c>
    </row>
    <row r="421" s="12" customFormat="1">
      <c r="B421" s="227"/>
      <c r="C421" s="228"/>
      <c r="D421" s="218" t="s">
        <v>150</v>
      </c>
      <c r="E421" s="229" t="s">
        <v>19</v>
      </c>
      <c r="F421" s="230" t="s">
        <v>839</v>
      </c>
      <c r="G421" s="228"/>
      <c r="H421" s="231">
        <v>1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150</v>
      </c>
      <c r="AU421" s="237" t="s">
        <v>82</v>
      </c>
      <c r="AV421" s="12" t="s">
        <v>82</v>
      </c>
      <c r="AW421" s="12" t="s">
        <v>33</v>
      </c>
      <c r="AX421" s="12" t="s">
        <v>80</v>
      </c>
      <c r="AY421" s="237" t="s">
        <v>137</v>
      </c>
    </row>
    <row r="422" s="1" customFormat="1" ht="22.5" customHeight="1">
      <c r="B422" s="38"/>
      <c r="C422" s="252" t="s">
        <v>840</v>
      </c>
      <c r="D422" s="252" t="s">
        <v>558</v>
      </c>
      <c r="E422" s="253" t="s">
        <v>841</v>
      </c>
      <c r="F422" s="254" t="s">
        <v>842</v>
      </c>
      <c r="G422" s="255" t="s">
        <v>340</v>
      </c>
      <c r="H422" s="256">
        <v>1</v>
      </c>
      <c r="I422" s="257"/>
      <c r="J422" s="258">
        <f>ROUND(I422*H422,2)</f>
        <v>0</v>
      </c>
      <c r="K422" s="254" t="s">
        <v>19</v>
      </c>
      <c r="L422" s="259"/>
      <c r="M422" s="260" t="s">
        <v>19</v>
      </c>
      <c r="N422" s="261" t="s">
        <v>43</v>
      </c>
      <c r="O422" s="79"/>
      <c r="P422" s="213">
        <f>O422*H422</f>
        <v>0</v>
      </c>
      <c r="Q422" s="213">
        <v>0.079000000000000001</v>
      </c>
      <c r="R422" s="213">
        <f>Q422*H422</f>
        <v>0.079000000000000001</v>
      </c>
      <c r="S422" s="213">
        <v>0</v>
      </c>
      <c r="T422" s="214">
        <f>S422*H422</f>
        <v>0</v>
      </c>
      <c r="AR422" s="17" t="s">
        <v>376</v>
      </c>
      <c r="AT422" s="17" t="s">
        <v>558</v>
      </c>
      <c r="AU422" s="17" t="s">
        <v>82</v>
      </c>
      <c r="AY422" s="17" t="s">
        <v>137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7" t="s">
        <v>80</v>
      </c>
      <c r="BK422" s="215">
        <f>ROUND(I422*H422,2)</f>
        <v>0</v>
      </c>
      <c r="BL422" s="17" t="s">
        <v>287</v>
      </c>
      <c r="BM422" s="17" t="s">
        <v>843</v>
      </c>
    </row>
    <row r="423" s="1" customFormat="1" ht="16.5" customHeight="1">
      <c r="B423" s="38"/>
      <c r="C423" s="204" t="s">
        <v>844</v>
      </c>
      <c r="D423" s="204" t="s">
        <v>142</v>
      </c>
      <c r="E423" s="205" t="s">
        <v>845</v>
      </c>
      <c r="F423" s="206" t="s">
        <v>846</v>
      </c>
      <c r="G423" s="207" t="s">
        <v>340</v>
      </c>
      <c r="H423" s="208">
        <v>10</v>
      </c>
      <c r="I423" s="209"/>
      <c r="J423" s="210">
        <f>ROUND(I423*H423,2)</f>
        <v>0</v>
      </c>
      <c r="K423" s="206" t="s">
        <v>146</v>
      </c>
      <c r="L423" s="43"/>
      <c r="M423" s="211" t="s">
        <v>19</v>
      </c>
      <c r="N423" s="212" t="s">
        <v>43</v>
      </c>
      <c r="O423" s="79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AR423" s="17" t="s">
        <v>287</v>
      </c>
      <c r="AT423" s="17" t="s">
        <v>142</v>
      </c>
      <c r="AU423" s="17" t="s">
        <v>82</v>
      </c>
      <c r="AY423" s="17" t="s">
        <v>137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7" t="s">
        <v>80</v>
      </c>
      <c r="BK423" s="215">
        <f>ROUND(I423*H423,2)</f>
        <v>0</v>
      </c>
      <c r="BL423" s="17" t="s">
        <v>287</v>
      </c>
      <c r="BM423" s="17" t="s">
        <v>847</v>
      </c>
    </row>
    <row r="424" s="12" customFormat="1">
      <c r="B424" s="227"/>
      <c r="C424" s="228"/>
      <c r="D424" s="218" t="s">
        <v>150</v>
      </c>
      <c r="E424" s="229" t="s">
        <v>19</v>
      </c>
      <c r="F424" s="230" t="s">
        <v>848</v>
      </c>
      <c r="G424" s="228"/>
      <c r="H424" s="231">
        <v>8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150</v>
      </c>
      <c r="AU424" s="237" t="s">
        <v>82</v>
      </c>
      <c r="AV424" s="12" t="s">
        <v>82</v>
      </c>
      <c r="AW424" s="12" t="s">
        <v>33</v>
      </c>
      <c r="AX424" s="12" t="s">
        <v>72</v>
      </c>
      <c r="AY424" s="237" t="s">
        <v>137</v>
      </c>
    </row>
    <row r="425" s="12" customFormat="1">
      <c r="B425" s="227"/>
      <c r="C425" s="228"/>
      <c r="D425" s="218" t="s">
        <v>150</v>
      </c>
      <c r="E425" s="229" t="s">
        <v>19</v>
      </c>
      <c r="F425" s="230" t="s">
        <v>849</v>
      </c>
      <c r="G425" s="228"/>
      <c r="H425" s="231">
        <v>2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150</v>
      </c>
      <c r="AU425" s="237" t="s">
        <v>82</v>
      </c>
      <c r="AV425" s="12" t="s">
        <v>82</v>
      </c>
      <c r="AW425" s="12" t="s">
        <v>33</v>
      </c>
      <c r="AX425" s="12" t="s">
        <v>72</v>
      </c>
      <c r="AY425" s="237" t="s">
        <v>137</v>
      </c>
    </row>
    <row r="426" s="13" customFormat="1">
      <c r="B426" s="238"/>
      <c r="C426" s="239"/>
      <c r="D426" s="218" t="s">
        <v>150</v>
      </c>
      <c r="E426" s="240" t="s">
        <v>19</v>
      </c>
      <c r="F426" s="241" t="s">
        <v>160</v>
      </c>
      <c r="G426" s="239"/>
      <c r="H426" s="242">
        <v>10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150</v>
      </c>
      <c r="AU426" s="248" t="s">
        <v>82</v>
      </c>
      <c r="AV426" s="13" t="s">
        <v>147</v>
      </c>
      <c r="AW426" s="13" t="s">
        <v>33</v>
      </c>
      <c r="AX426" s="13" t="s">
        <v>80</v>
      </c>
      <c r="AY426" s="248" t="s">
        <v>137</v>
      </c>
    </row>
    <row r="427" s="1" customFormat="1" ht="33.75" customHeight="1">
      <c r="B427" s="38"/>
      <c r="C427" s="252" t="s">
        <v>850</v>
      </c>
      <c r="D427" s="252" t="s">
        <v>558</v>
      </c>
      <c r="E427" s="253" t="s">
        <v>851</v>
      </c>
      <c r="F427" s="254" t="s">
        <v>852</v>
      </c>
      <c r="G427" s="255" t="s">
        <v>340</v>
      </c>
      <c r="H427" s="256">
        <v>8</v>
      </c>
      <c r="I427" s="257"/>
      <c r="J427" s="258">
        <f>ROUND(I427*H427,2)</f>
        <v>0</v>
      </c>
      <c r="K427" s="254" t="s">
        <v>853</v>
      </c>
      <c r="L427" s="259"/>
      <c r="M427" s="260" t="s">
        <v>19</v>
      </c>
      <c r="N427" s="261" t="s">
        <v>43</v>
      </c>
      <c r="O427" s="79"/>
      <c r="P427" s="213">
        <f>O427*H427</f>
        <v>0</v>
      </c>
      <c r="Q427" s="213">
        <v>0.0047000000000000002</v>
      </c>
      <c r="R427" s="213">
        <f>Q427*H427</f>
        <v>0.037600000000000001</v>
      </c>
      <c r="S427" s="213">
        <v>0</v>
      </c>
      <c r="T427" s="214">
        <f>S427*H427</f>
        <v>0</v>
      </c>
      <c r="AR427" s="17" t="s">
        <v>376</v>
      </c>
      <c r="AT427" s="17" t="s">
        <v>558</v>
      </c>
      <c r="AU427" s="17" t="s">
        <v>82</v>
      </c>
      <c r="AY427" s="17" t="s">
        <v>137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7" t="s">
        <v>80</v>
      </c>
      <c r="BK427" s="215">
        <f>ROUND(I427*H427,2)</f>
        <v>0</v>
      </c>
      <c r="BL427" s="17" t="s">
        <v>287</v>
      </c>
      <c r="BM427" s="17" t="s">
        <v>854</v>
      </c>
    </row>
    <row r="428" s="11" customFormat="1">
      <c r="B428" s="216"/>
      <c r="C428" s="217"/>
      <c r="D428" s="218" t="s">
        <v>150</v>
      </c>
      <c r="E428" s="219" t="s">
        <v>19</v>
      </c>
      <c r="F428" s="220" t="s">
        <v>855</v>
      </c>
      <c r="G428" s="217"/>
      <c r="H428" s="219" t="s">
        <v>19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150</v>
      </c>
      <c r="AU428" s="226" t="s">
        <v>82</v>
      </c>
      <c r="AV428" s="11" t="s">
        <v>80</v>
      </c>
      <c r="AW428" s="11" t="s">
        <v>33</v>
      </c>
      <c r="AX428" s="11" t="s">
        <v>72</v>
      </c>
      <c r="AY428" s="226" t="s">
        <v>137</v>
      </c>
    </row>
    <row r="429" s="11" customFormat="1">
      <c r="B429" s="216"/>
      <c r="C429" s="217"/>
      <c r="D429" s="218" t="s">
        <v>150</v>
      </c>
      <c r="E429" s="219" t="s">
        <v>19</v>
      </c>
      <c r="F429" s="220" t="s">
        <v>856</v>
      </c>
      <c r="G429" s="217"/>
      <c r="H429" s="219" t="s">
        <v>19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150</v>
      </c>
      <c r="AU429" s="226" t="s">
        <v>82</v>
      </c>
      <c r="AV429" s="11" t="s">
        <v>80</v>
      </c>
      <c r="AW429" s="11" t="s">
        <v>33</v>
      </c>
      <c r="AX429" s="11" t="s">
        <v>72</v>
      </c>
      <c r="AY429" s="226" t="s">
        <v>137</v>
      </c>
    </row>
    <row r="430" s="12" customFormat="1">
      <c r="B430" s="227"/>
      <c r="C430" s="228"/>
      <c r="D430" s="218" t="s">
        <v>150</v>
      </c>
      <c r="E430" s="229" t="s">
        <v>19</v>
      </c>
      <c r="F430" s="230" t="s">
        <v>857</v>
      </c>
      <c r="G430" s="228"/>
      <c r="H430" s="231">
        <v>6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150</v>
      </c>
      <c r="AU430" s="237" t="s">
        <v>82</v>
      </c>
      <c r="AV430" s="12" t="s">
        <v>82</v>
      </c>
      <c r="AW430" s="12" t="s">
        <v>33</v>
      </c>
      <c r="AX430" s="12" t="s">
        <v>72</v>
      </c>
      <c r="AY430" s="237" t="s">
        <v>137</v>
      </c>
    </row>
    <row r="431" s="12" customFormat="1">
      <c r="B431" s="227"/>
      <c r="C431" s="228"/>
      <c r="D431" s="218" t="s">
        <v>150</v>
      </c>
      <c r="E431" s="229" t="s">
        <v>19</v>
      </c>
      <c r="F431" s="230" t="s">
        <v>858</v>
      </c>
      <c r="G431" s="228"/>
      <c r="H431" s="231">
        <v>1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150</v>
      </c>
      <c r="AU431" s="237" t="s">
        <v>82</v>
      </c>
      <c r="AV431" s="12" t="s">
        <v>82</v>
      </c>
      <c r="AW431" s="12" t="s">
        <v>33</v>
      </c>
      <c r="AX431" s="12" t="s">
        <v>72</v>
      </c>
      <c r="AY431" s="237" t="s">
        <v>137</v>
      </c>
    </row>
    <row r="432" s="12" customFormat="1">
      <c r="B432" s="227"/>
      <c r="C432" s="228"/>
      <c r="D432" s="218" t="s">
        <v>150</v>
      </c>
      <c r="E432" s="229" t="s">
        <v>19</v>
      </c>
      <c r="F432" s="230" t="s">
        <v>859</v>
      </c>
      <c r="G432" s="228"/>
      <c r="H432" s="231">
        <v>1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150</v>
      </c>
      <c r="AU432" s="237" t="s">
        <v>82</v>
      </c>
      <c r="AV432" s="12" t="s">
        <v>82</v>
      </c>
      <c r="AW432" s="12" t="s">
        <v>33</v>
      </c>
      <c r="AX432" s="12" t="s">
        <v>72</v>
      </c>
      <c r="AY432" s="237" t="s">
        <v>137</v>
      </c>
    </row>
    <row r="433" s="13" customFormat="1">
      <c r="B433" s="238"/>
      <c r="C433" s="239"/>
      <c r="D433" s="218" t="s">
        <v>150</v>
      </c>
      <c r="E433" s="240" t="s">
        <v>19</v>
      </c>
      <c r="F433" s="241" t="s">
        <v>160</v>
      </c>
      <c r="G433" s="239"/>
      <c r="H433" s="242">
        <v>8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AT433" s="248" t="s">
        <v>150</v>
      </c>
      <c r="AU433" s="248" t="s">
        <v>82</v>
      </c>
      <c r="AV433" s="13" t="s">
        <v>147</v>
      </c>
      <c r="AW433" s="13" t="s">
        <v>33</v>
      </c>
      <c r="AX433" s="13" t="s">
        <v>80</v>
      </c>
      <c r="AY433" s="248" t="s">
        <v>137</v>
      </c>
    </row>
    <row r="434" s="1" customFormat="1" ht="16.5" customHeight="1">
      <c r="B434" s="38"/>
      <c r="C434" s="252" t="s">
        <v>860</v>
      </c>
      <c r="D434" s="252" t="s">
        <v>558</v>
      </c>
      <c r="E434" s="253" t="s">
        <v>861</v>
      </c>
      <c r="F434" s="254" t="s">
        <v>862</v>
      </c>
      <c r="G434" s="255" t="s">
        <v>340</v>
      </c>
      <c r="H434" s="256">
        <v>2</v>
      </c>
      <c r="I434" s="257"/>
      <c r="J434" s="258">
        <f>ROUND(I434*H434,2)</f>
        <v>0</v>
      </c>
      <c r="K434" s="254" t="s">
        <v>19</v>
      </c>
      <c r="L434" s="259"/>
      <c r="M434" s="260" t="s">
        <v>19</v>
      </c>
      <c r="N434" s="261" t="s">
        <v>43</v>
      </c>
      <c r="O434" s="79"/>
      <c r="P434" s="213">
        <f>O434*H434</f>
        <v>0</v>
      </c>
      <c r="Q434" s="213">
        <v>0.0047000000000000002</v>
      </c>
      <c r="R434" s="213">
        <f>Q434*H434</f>
        <v>0.0094000000000000004</v>
      </c>
      <c r="S434" s="213">
        <v>0</v>
      </c>
      <c r="T434" s="214">
        <f>S434*H434</f>
        <v>0</v>
      </c>
      <c r="AR434" s="17" t="s">
        <v>376</v>
      </c>
      <c r="AT434" s="17" t="s">
        <v>558</v>
      </c>
      <c r="AU434" s="17" t="s">
        <v>82</v>
      </c>
      <c r="AY434" s="17" t="s">
        <v>137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17" t="s">
        <v>80</v>
      </c>
      <c r="BK434" s="215">
        <f>ROUND(I434*H434,2)</f>
        <v>0</v>
      </c>
      <c r="BL434" s="17" t="s">
        <v>287</v>
      </c>
      <c r="BM434" s="17" t="s">
        <v>863</v>
      </c>
    </row>
    <row r="435" s="1" customFormat="1" ht="16.5" customHeight="1">
      <c r="B435" s="38"/>
      <c r="C435" s="204" t="s">
        <v>864</v>
      </c>
      <c r="D435" s="204" t="s">
        <v>142</v>
      </c>
      <c r="E435" s="205" t="s">
        <v>865</v>
      </c>
      <c r="F435" s="206" t="s">
        <v>866</v>
      </c>
      <c r="G435" s="207" t="s">
        <v>340</v>
      </c>
      <c r="H435" s="208">
        <v>18</v>
      </c>
      <c r="I435" s="209"/>
      <c r="J435" s="210">
        <f>ROUND(I435*H435,2)</f>
        <v>0</v>
      </c>
      <c r="K435" s="206" t="s">
        <v>372</v>
      </c>
      <c r="L435" s="43"/>
      <c r="M435" s="211" t="s">
        <v>19</v>
      </c>
      <c r="N435" s="212" t="s">
        <v>43</v>
      </c>
      <c r="O435" s="79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17" t="s">
        <v>287</v>
      </c>
      <c r="AT435" s="17" t="s">
        <v>142</v>
      </c>
      <c r="AU435" s="17" t="s">
        <v>82</v>
      </c>
      <c r="AY435" s="17" t="s">
        <v>137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7" t="s">
        <v>80</v>
      </c>
      <c r="BK435" s="215">
        <f>ROUND(I435*H435,2)</f>
        <v>0</v>
      </c>
      <c r="BL435" s="17" t="s">
        <v>287</v>
      </c>
      <c r="BM435" s="17" t="s">
        <v>867</v>
      </c>
    </row>
    <row r="436" s="1" customFormat="1" ht="16.5" customHeight="1">
      <c r="B436" s="38"/>
      <c r="C436" s="252" t="s">
        <v>868</v>
      </c>
      <c r="D436" s="252" t="s">
        <v>558</v>
      </c>
      <c r="E436" s="253" t="s">
        <v>869</v>
      </c>
      <c r="F436" s="254" t="s">
        <v>870</v>
      </c>
      <c r="G436" s="255" t="s">
        <v>340</v>
      </c>
      <c r="H436" s="256">
        <v>16</v>
      </c>
      <c r="I436" s="257"/>
      <c r="J436" s="258">
        <f>ROUND(I436*H436,2)</f>
        <v>0</v>
      </c>
      <c r="K436" s="254" t="s">
        <v>871</v>
      </c>
      <c r="L436" s="259"/>
      <c r="M436" s="260" t="s">
        <v>19</v>
      </c>
      <c r="N436" s="261" t="s">
        <v>43</v>
      </c>
      <c r="O436" s="79"/>
      <c r="P436" s="213">
        <f>O436*H436</f>
        <v>0</v>
      </c>
      <c r="Q436" s="213">
        <v>0.0011999999999999999</v>
      </c>
      <c r="R436" s="213">
        <f>Q436*H436</f>
        <v>0.019199999999999998</v>
      </c>
      <c r="S436" s="213">
        <v>0</v>
      </c>
      <c r="T436" s="214">
        <f>S436*H436</f>
        <v>0</v>
      </c>
      <c r="AR436" s="17" t="s">
        <v>376</v>
      </c>
      <c r="AT436" s="17" t="s">
        <v>558</v>
      </c>
      <c r="AU436" s="17" t="s">
        <v>82</v>
      </c>
      <c r="AY436" s="17" t="s">
        <v>137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7" t="s">
        <v>80</v>
      </c>
      <c r="BK436" s="215">
        <f>ROUND(I436*H436,2)</f>
        <v>0</v>
      </c>
      <c r="BL436" s="17" t="s">
        <v>287</v>
      </c>
      <c r="BM436" s="17" t="s">
        <v>872</v>
      </c>
    </row>
    <row r="437" s="1" customFormat="1">
      <c r="B437" s="38"/>
      <c r="C437" s="39"/>
      <c r="D437" s="218" t="s">
        <v>873</v>
      </c>
      <c r="E437" s="39"/>
      <c r="F437" s="263" t="s">
        <v>874</v>
      </c>
      <c r="G437" s="39"/>
      <c r="H437" s="39"/>
      <c r="I437" s="130"/>
      <c r="J437" s="39"/>
      <c r="K437" s="39"/>
      <c r="L437" s="43"/>
      <c r="M437" s="264"/>
      <c r="N437" s="79"/>
      <c r="O437" s="79"/>
      <c r="P437" s="79"/>
      <c r="Q437" s="79"/>
      <c r="R437" s="79"/>
      <c r="S437" s="79"/>
      <c r="T437" s="80"/>
      <c r="AT437" s="17" t="s">
        <v>873</v>
      </c>
      <c r="AU437" s="17" t="s">
        <v>82</v>
      </c>
    </row>
    <row r="438" s="1" customFormat="1" ht="16.5" customHeight="1">
      <c r="B438" s="38"/>
      <c r="C438" s="252" t="s">
        <v>875</v>
      </c>
      <c r="D438" s="252" t="s">
        <v>558</v>
      </c>
      <c r="E438" s="253" t="s">
        <v>876</v>
      </c>
      <c r="F438" s="254" t="s">
        <v>877</v>
      </c>
      <c r="G438" s="255" t="s">
        <v>340</v>
      </c>
      <c r="H438" s="256">
        <v>2</v>
      </c>
      <c r="I438" s="257"/>
      <c r="J438" s="258">
        <f>ROUND(I438*H438,2)</f>
        <v>0</v>
      </c>
      <c r="K438" s="254" t="s">
        <v>19</v>
      </c>
      <c r="L438" s="259"/>
      <c r="M438" s="260" t="s">
        <v>19</v>
      </c>
      <c r="N438" s="261" t="s">
        <v>43</v>
      </c>
      <c r="O438" s="79"/>
      <c r="P438" s="213">
        <f>O438*H438</f>
        <v>0</v>
      </c>
      <c r="Q438" s="213">
        <v>0.0011999999999999999</v>
      </c>
      <c r="R438" s="213">
        <f>Q438*H438</f>
        <v>0.0023999999999999998</v>
      </c>
      <c r="S438" s="213">
        <v>0</v>
      </c>
      <c r="T438" s="214">
        <f>S438*H438</f>
        <v>0</v>
      </c>
      <c r="AR438" s="17" t="s">
        <v>376</v>
      </c>
      <c r="AT438" s="17" t="s">
        <v>558</v>
      </c>
      <c r="AU438" s="17" t="s">
        <v>82</v>
      </c>
      <c r="AY438" s="17" t="s">
        <v>137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17" t="s">
        <v>80</v>
      </c>
      <c r="BK438" s="215">
        <f>ROUND(I438*H438,2)</f>
        <v>0</v>
      </c>
      <c r="BL438" s="17" t="s">
        <v>287</v>
      </c>
      <c r="BM438" s="17" t="s">
        <v>878</v>
      </c>
    </row>
    <row r="439" s="1" customFormat="1">
      <c r="B439" s="38"/>
      <c r="C439" s="39"/>
      <c r="D439" s="218" t="s">
        <v>873</v>
      </c>
      <c r="E439" s="39"/>
      <c r="F439" s="263" t="s">
        <v>874</v>
      </c>
      <c r="G439" s="39"/>
      <c r="H439" s="39"/>
      <c r="I439" s="130"/>
      <c r="J439" s="39"/>
      <c r="K439" s="39"/>
      <c r="L439" s="43"/>
      <c r="M439" s="264"/>
      <c r="N439" s="79"/>
      <c r="O439" s="79"/>
      <c r="P439" s="79"/>
      <c r="Q439" s="79"/>
      <c r="R439" s="79"/>
      <c r="S439" s="79"/>
      <c r="T439" s="80"/>
      <c r="AT439" s="17" t="s">
        <v>873</v>
      </c>
      <c r="AU439" s="17" t="s">
        <v>82</v>
      </c>
    </row>
    <row r="440" s="1" customFormat="1" ht="16.5" customHeight="1">
      <c r="B440" s="38"/>
      <c r="C440" s="252" t="s">
        <v>879</v>
      </c>
      <c r="D440" s="252" t="s">
        <v>558</v>
      </c>
      <c r="E440" s="253" t="s">
        <v>880</v>
      </c>
      <c r="F440" s="254" t="s">
        <v>881</v>
      </c>
      <c r="G440" s="255" t="s">
        <v>340</v>
      </c>
      <c r="H440" s="256">
        <v>16</v>
      </c>
      <c r="I440" s="257"/>
      <c r="J440" s="258">
        <f>ROUND(I440*H440,2)</f>
        <v>0</v>
      </c>
      <c r="K440" s="254" t="s">
        <v>372</v>
      </c>
      <c r="L440" s="259"/>
      <c r="M440" s="260" t="s">
        <v>19</v>
      </c>
      <c r="N440" s="261" t="s">
        <v>43</v>
      </c>
      <c r="O440" s="79"/>
      <c r="P440" s="213">
        <f>O440*H440</f>
        <v>0</v>
      </c>
      <c r="Q440" s="213">
        <v>0.00051999999999999995</v>
      </c>
      <c r="R440" s="213">
        <f>Q440*H440</f>
        <v>0.0083199999999999993</v>
      </c>
      <c r="S440" s="213">
        <v>0</v>
      </c>
      <c r="T440" s="214">
        <f>S440*H440</f>
        <v>0</v>
      </c>
      <c r="AR440" s="17" t="s">
        <v>376</v>
      </c>
      <c r="AT440" s="17" t="s">
        <v>558</v>
      </c>
      <c r="AU440" s="17" t="s">
        <v>82</v>
      </c>
      <c r="AY440" s="17" t="s">
        <v>137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7" t="s">
        <v>80</v>
      </c>
      <c r="BK440" s="215">
        <f>ROUND(I440*H440,2)</f>
        <v>0</v>
      </c>
      <c r="BL440" s="17" t="s">
        <v>287</v>
      </c>
      <c r="BM440" s="17" t="s">
        <v>882</v>
      </c>
    </row>
    <row r="441" s="1" customFormat="1" ht="16.5" customHeight="1">
      <c r="B441" s="38"/>
      <c r="C441" s="204" t="s">
        <v>883</v>
      </c>
      <c r="D441" s="204" t="s">
        <v>142</v>
      </c>
      <c r="E441" s="205" t="s">
        <v>884</v>
      </c>
      <c r="F441" s="206" t="s">
        <v>885</v>
      </c>
      <c r="G441" s="207" t="s">
        <v>340</v>
      </c>
      <c r="H441" s="208">
        <v>4</v>
      </c>
      <c r="I441" s="209"/>
      <c r="J441" s="210">
        <f>ROUND(I441*H441,2)</f>
        <v>0</v>
      </c>
      <c r="K441" s="206" t="s">
        <v>146</v>
      </c>
      <c r="L441" s="43"/>
      <c r="M441" s="211" t="s">
        <v>19</v>
      </c>
      <c r="N441" s="212" t="s">
        <v>43</v>
      </c>
      <c r="O441" s="79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AR441" s="17" t="s">
        <v>287</v>
      </c>
      <c r="AT441" s="17" t="s">
        <v>142</v>
      </c>
      <c r="AU441" s="17" t="s">
        <v>82</v>
      </c>
      <c r="AY441" s="17" t="s">
        <v>137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17" t="s">
        <v>80</v>
      </c>
      <c r="BK441" s="215">
        <f>ROUND(I441*H441,2)</f>
        <v>0</v>
      </c>
      <c r="BL441" s="17" t="s">
        <v>287</v>
      </c>
      <c r="BM441" s="17" t="s">
        <v>886</v>
      </c>
    </row>
    <row r="442" s="1" customFormat="1" ht="16.5" customHeight="1">
      <c r="B442" s="38"/>
      <c r="C442" s="252" t="s">
        <v>887</v>
      </c>
      <c r="D442" s="252" t="s">
        <v>558</v>
      </c>
      <c r="E442" s="253" t="s">
        <v>888</v>
      </c>
      <c r="F442" s="254" t="s">
        <v>889</v>
      </c>
      <c r="G442" s="255" t="s">
        <v>340</v>
      </c>
      <c r="H442" s="256">
        <v>3</v>
      </c>
      <c r="I442" s="257"/>
      <c r="J442" s="258">
        <f>ROUND(I442*H442,2)</f>
        <v>0</v>
      </c>
      <c r="K442" s="254" t="s">
        <v>19</v>
      </c>
      <c r="L442" s="259"/>
      <c r="M442" s="260" t="s">
        <v>19</v>
      </c>
      <c r="N442" s="261" t="s">
        <v>43</v>
      </c>
      <c r="O442" s="79"/>
      <c r="P442" s="213">
        <f>O442*H442</f>
        <v>0</v>
      </c>
      <c r="Q442" s="213">
        <v>0.0022000000000000001</v>
      </c>
      <c r="R442" s="213">
        <f>Q442*H442</f>
        <v>0.0066</v>
      </c>
      <c r="S442" s="213">
        <v>0</v>
      </c>
      <c r="T442" s="214">
        <f>S442*H442</f>
        <v>0</v>
      </c>
      <c r="AR442" s="17" t="s">
        <v>376</v>
      </c>
      <c r="AT442" s="17" t="s">
        <v>558</v>
      </c>
      <c r="AU442" s="17" t="s">
        <v>82</v>
      </c>
      <c r="AY442" s="17" t="s">
        <v>137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17" t="s">
        <v>80</v>
      </c>
      <c r="BK442" s="215">
        <f>ROUND(I442*H442,2)</f>
        <v>0</v>
      </c>
      <c r="BL442" s="17" t="s">
        <v>287</v>
      </c>
      <c r="BM442" s="17" t="s">
        <v>890</v>
      </c>
    </row>
    <row r="443" s="11" customFormat="1">
      <c r="B443" s="216"/>
      <c r="C443" s="217"/>
      <c r="D443" s="218" t="s">
        <v>150</v>
      </c>
      <c r="E443" s="219" t="s">
        <v>19</v>
      </c>
      <c r="F443" s="220" t="s">
        <v>855</v>
      </c>
      <c r="G443" s="217"/>
      <c r="H443" s="219" t="s">
        <v>19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150</v>
      </c>
      <c r="AU443" s="226" t="s">
        <v>82</v>
      </c>
      <c r="AV443" s="11" t="s">
        <v>80</v>
      </c>
      <c r="AW443" s="11" t="s">
        <v>33</v>
      </c>
      <c r="AX443" s="11" t="s">
        <v>72</v>
      </c>
      <c r="AY443" s="226" t="s">
        <v>137</v>
      </c>
    </row>
    <row r="444" s="11" customFormat="1">
      <c r="B444" s="216"/>
      <c r="C444" s="217"/>
      <c r="D444" s="218" t="s">
        <v>150</v>
      </c>
      <c r="E444" s="219" t="s">
        <v>19</v>
      </c>
      <c r="F444" s="220" t="s">
        <v>856</v>
      </c>
      <c r="G444" s="217"/>
      <c r="H444" s="219" t="s">
        <v>19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150</v>
      </c>
      <c r="AU444" s="226" t="s">
        <v>82</v>
      </c>
      <c r="AV444" s="11" t="s">
        <v>80</v>
      </c>
      <c r="AW444" s="11" t="s">
        <v>33</v>
      </c>
      <c r="AX444" s="11" t="s">
        <v>72</v>
      </c>
      <c r="AY444" s="226" t="s">
        <v>137</v>
      </c>
    </row>
    <row r="445" s="12" customFormat="1">
      <c r="B445" s="227"/>
      <c r="C445" s="228"/>
      <c r="D445" s="218" t="s">
        <v>150</v>
      </c>
      <c r="E445" s="229" t="s">
        <v>19</v>
      </c>
      <c r="F445" s="230" t="s">
        <v>891</v>
      </c>
      <c r="G445" s="228"/>
      <c r="H445" s="231">
        <v>3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150</v>
      </c>
      <c r="AU445" s="237" t="s">
        <v>82</v>
      </c>
      <c r="AV445" s="12" t="s">
        <v>82</v>
      </c>
      <c r="AW445" s="12" t="s">
        <v>33</v>
      </c>
      <c r="AX445" s="12" t="s">
        <v>80</v>
      </c>
      <c r="AY445" s="237" t="s">
        <v>137</v>
      </c>
    </row>
    <row r="446" s="1" customFormat="1" ht="16.5" customHeight="1">
      <c r="B446" s="38"/>
      <c r="C446" s="252" t="s">
        <v>892</v>
      </c>
      <c r="D446" s="252" t="s">
        <v>558</v>
      </c>
      <c r="E446" s="253" t="s">
        <v>893</v>
      </c>
      <c r="F446" s="254" t="s">
        <v>894</v>
      </c>
      <c r="G446" s="255" t="s">
        <v>340</v>
      </c>
      <c r="H446" s="256">
        <v>2</v>
      </c>
      <c r="I446" s="257"/>
      <c r="J446" s="258">
        <f>ROUND(I446*H446,2)</f>
        <v>0</v>
      </c>
      <c r="K446" s="254" t="s">
        <v>19</v>
      </c>
      <c r="L446" s="259"/>
      <c r="M446" s="260" t="s">
        <v>19</v>
      </c>
      <c r="N446" s="261" t="s">
        <v>43</v>
      </c>
      <c r="O446" s="79"/>
      <c r="P446" s="213">
        <f>O446*H446</f>
        <v>0</v>
      </c>
      <c r="Q446" s="213">
        <v>0.0022000000000000001</v>
      </c>
      <c r="R446" s="213">
        <f>Q446*H446</f>
        <v>0.0044000000000000003</v>
      </c>
      <c r="S446" s="213">
        <v>0</v>
      </c>
      <c r="T446" s="214">
        <f>S446*H446</f>
        <v>0</v>
      </c>
      <c r="AR446" s="17" t="s">
        <v>376</v>
      </c>
      <c r="AT446" s="17" t="s">
        <v>558</v>
      </c>
      <c r="AU446" s="17" t="s">
        <v>82</v>
      </c>
      <c r="AY446" s="17" t="s">
        <v>137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7" t="s">
        <v>80</v>
      </c>
      <c r="BK446" s="215">
        <f>ROUND(I446*H446,2)</f>
        <v>0</v>
      </c>
      <c r="BL446" s="17" t="s">
        <v>287</v>
      </c>
      <c r="BM446" s="17" t="s">
        <v>895</v>
      </c>
    </row>
    <row r="447" s="11" customFormat="1">
      <c r="B447" s="216"/>
      <c r="C447" s="217"/>
      <c r="D447" s="218" t="s">
        <v>150</v>
      </c>
      <c r="E447" s="219" t="s">
        <v>19</v>
      </c>
      <c r="F447" s="220" t="s">
        <v>855</v>
      </c>
      <c r="G447" s="217"/>
      <c r="H447" s="219" t="s">
        <v>19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150</v>
      </c>
      <c r="AU447" s="226" t="s">
        <v>82</v>
      </c>
      <c r="AV447" s="11" t="s">
        <v>80</v>
      </c>
      <c r="AW447" s="11" t="s">
        <v>33</v>
      </c>
      <c r="AX447" s="11" t="s">
        <v>72</v>
      </c>
      <c r="AY447" s="226" t="s">
        <v>137</v>
      </c>
    </row>
    <row r="448" s="11" customFormat="1">
      <c r="B448" s="216"/>
      <c r="C448" s="217"/>
      <c r="D448" s="218" t="s">
        <v>150</v>
      </c>
      <c r="E448" s="219" t="s">
        <v>19</v>
      </c>
      <c r="F448" s="220" t="s">
        <v>856</v>
      </c>
      <c r="G448" s="217"/>
      <c r="H448" s="219" t="s">
        <v>19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150</v>
      </c>
      <c r="AU448" s="226" t="s">
        <v>82</v>
      </c>
      <c r="AV448" s="11" t="s">
        <v>80</v>
      </c>
      <c r="AW448" s="11" t="s">
        <v>33</v>
      </c>
      <c r="AX448" s="11" t="s">
        <v>72</v>
      </c>
      <c r="AY448" s="226" t="s">
        <v>137</v>
      </c>
    </row>
    <row r="449" s="12" customFormat="1">
      <c r="B449" s="227"/>
      <c r="C449" s="228"/>
      <c r="D449" s="218" t="s">
        <v>150</v>
      </c>
      <c r="E449" s="229" t="s">
        <v>19</v>
      </c>
      <c r="F449" s="230" t="s">
        <v>896</v>
      </c>
      <c r="G449" s="228"/>
      <c r="H449" s="231">
        <v>1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150</v>
      </c>
      <c r="AU449" s="237" t="s">
        <v>82</v>
      </c>
      <c r="AV449" s="12" t="s">
        <v>82</v>
      </c>
      <c r="AW449" s="12" t="s">
        <v>33</v>
      </c>
      <c r="AX449" s="12" t="s">
        <v>72</v>
      </c>
      <c r="AY449" s="237" t="s">
        <v>137</v>
      </c>
    </row>
    <row r="450" s="12" customFormat="1">
      <c r="B450" s="227"/>
      <c r="C450" s="228"/>
      <c r="D450" s="218" t="s">
        <v>150</v>
      </c>
      <c r="E450" s="229" t="s">
        <v>19</v>
      </c>
      <c r="F450" s="230" t="s">
        <v>897</v>
      </c>
      <c r="G450" s="228"/>
      <c r="H450" s="231">
        <v>1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150</v>
      </c>
      <c r="AU450" s="237" t="s">
        <v>82</v>
      </c>
      <c r="AV450" s="12" t="s">
        <v>82</v>
      </c>
      <c r="AW450" s="12" t="s">
        <v>33</v>
      </c>
      <c r="AX450" s="12" t="s">
        <v>72</v>
      </c>
      <c r="AY450" s="237" t="s">
        <v>137</v>
      </c>
    </row>
    <row r="451" s="13" customFormat="1">
      <c r="B451" s="238"/>
      <c r="C451" s="239"/>
      <c r="D451" s="218" t="s">
        <v>150</v>
      </c>
      <c r="E451" s="240" t="s">
        <v>19</v>
      </c>
      <c r="F451" s="241" t="s">
        <v>160</v>
      </c>
      <c r="G451" s="239"/>
      <c r="H451" s="242">
        <v>2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150</v>
      </c>
      <c r="AU451" s="248" t="s">
        <v>82</v>
      </c>
      <c r="AV451" s="13" t="s">
        <v>147</v>
      </c>
      <c r="AW451" s="13" t="s">
        <v>33</v>
      </c>
      <c r="AX451" s="13" t="s">
        <v>80</v>
      </c>
      <c r="AY451" s="248" t="s">
        <v>137</v>
      </c>
    </row>
    <row r="452" s="1" customFormat="1" ht="22.5" customHeight="1">
      <c r="B452" s="38"/>
      <c r="C452" s="204" t="s">
        <v>898</v>
      </c>
      <c r="D452" s="204" t="s">
        <v>142</v>
      </c>
      <c r="E452" s="205" t="s">
        <v>899</v>
      </c>
      <c r="F452" s="206" t="s">
        <v>900</v>
      </c>
      <c r="G452" s="207" t="s">
        <v>340</v>
      </c>
      <c r="H452" s="208">
        <v>13</v>
      </c>
      <c r="I452" s="209"/>
      <c r="J452" s="210">
        <f>ROUND(I452*H452,2)</f>
        <v>0</v>
      </c>
      <c r="K452" s="206" t="s">
        <v>146</v>
      </c>
      <c r="L452" s="43"/>
      <c r="M452" s="211" t="s">
        <v>19</v>
      </c>
      <c r="N452" s="212" t="s">
        <v>43</v>
      </c>
      <c r="O452" s="79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AR452" s="17" t="s">
        <v>287</v>
      </c>
      <c r="AT452" s="17" t="s">
        <v>142</v>
      </c>
      <c r="AU452" s="17" t="s">
        <v>82</v>
      </c>
      <c r="AY452" s="17" t="s">
        <v>137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17" t="s">
        <v>80</v>
      </c>
      <c r="BK452" s="215">
        <f>ROUND(I452*H452,2)</f>
        <v>0</v>
      </c>
      <c r="BL452" s="17" t="s">
        <v>287</v>
      </c>
      <c r="BM452" s="17" t="s">
        <v>901</v>
      </c>
    </row>
    <row r="453" s="11" customFormat="1">
      <c r="B453" s="216"/>
      <c r="C453" s="217"/>
      <c r="D453" s="218" t="s">
        <v>150</v>
      </c>
      <c r="E453" s="219" t="s">
        <v>19</v>
      </c>
      <c r="F453" s="220" t="s">
        <v>510</v>
      </c>
      <c r="G453" s="217"/>
      <c r="H453" s="219" t="s">
        <v>19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150</v>
      </c>
      <c r="AU453" s="226" t="s">
        <v>82</v>
      </c>
      <c r="AV453" s="11" t="s">
        <v>80</v>
      </c>
      <c r="AW453" s="11" t="s">
        <v>33</v>
      </c>
      <c r="AX453" s="11" t="s">
        <v>72</v>
      </c>
      <c r="AY453" s="226" t="s">
        <v>137</v>
      </c>
    </row>
    <row r="454" s="12" customFormat="1">
      <c r="B454" s="227"/>
      <c r="C454" s="228"/>
      <c r="D454" s="218" t="s">
        <v>150</v>
      </c>
      <c r="E454" s="229" t="s">
        <v>19</v>
      </c>
      <c r="F454" s="230" t="s">
        <v>902</v>
      </c>
      <c r="G454" s="228"/>
      <c r="H454" s="231">
        <v>3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150</v>
      </c>
      <c r="AU454" s="237" t="s">
        <v>82</v>
      </c>
      <c r="AV454" s="12" t="s">
        <v>82</v>
      </c>
      <c r="AW454" s="12" t="s">
        <v>33</v>
      </c>
      <c r="AX454" s="12" t="s">
        <v>72</v>
      </c>
      <c r="AY454" s="237" t="s">
        <v>137</v>
      </c>
    </row>
    <row r="455" s="12" customFormat="1">
      <c r="B455" s="227"/>
      <c r="C455" s="228"/>
      <c r="D455" s="218" t="s">
        <v>150</v>
      </c>
      <c r="E455" s="229" t="s">
        <v>19</v>
      </c>
      <c r="F455" s="230" t="s">
        <v>903</v>
      </c>
      <c r="G455" s="228"/>
      <c r="H455" s="231">
        <v>4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150</v>
      </c>
      <c r="AU455" s="237" t="s">
        <v>82</v>
      </c>
      <c r="AV455" s="12" t="s">
        <v>82</v>
      </c>
      <c r="AW455" s="12" t="s">
        <v>33</v>
      </c>
      <c r="AX455" s="12" t="s">
        <v>72</v>
      </c>
      <c r="AY455" s="237" t="s">
        <v>137</v>
      </c>
    </row>
    <row r="456" s="12" customFormat="1">
      <c r="B456" s="227"/>
      <c r="C456" s="228"/>
      <c r="D456" s="218" t="s">
        <v>150</v>
      </c>
      <c r="E456" s="229" t="s">
        <v>19</v>
      </c>
      <c r="F456" s="230" t="s">
        <v>904</v>
      </c>
      <c r="G456" s="228"/>
      <c r="H456" s="231">
        <v>3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150</v>
      </c>
      <c r="AU456" s="237" t="s">
        <v>82</v>
      </c>
      <c r="AV456" s="12" t="s">
        <v>82</v>
      </c>
      <c r="AW456" s="12" t="s">
        <v>33</v>
      </c>
      <c r="AX456" s="12" t="s">
        <v>72</v>
      </c>
      <c r="AY456" s="237" t="s">
        <v>137</v>
      </c>
    </row>
    <row r="457" s="12" customFormat="1">
      <c r="B457" s="227"/>
      <c r="C457" s="228"/>
      <c r="D457" s="218" t="s">
        <v>150</v>
      </c>
      <c r="E457" s="229" t="s">
        <v>19</v>
      </c>
      <c r="F457" s="230" t="s">
        <v>905</v>
      </c>
      <c r="G457" s="228"/>
      <c r="H457" s="231">
        <v>1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150</v>
      </c>
      <c r="AU457" s="237" t="s">
        <v>82</v>
      </c>
      <c r="AV457" s="12" t="s">
        <v>82</v>
      </c>
      <c r="AW457" s="12" t="s">
        <v>33</v>
      </c>
      <c r="AX457" s="12" t="s">
        <v>72</v>
      </c>
      <c r="AY457" s="237" t="s">
        <v>137</v>
      </c>
    </row>
    <row r="458" s="12" customFormat="1">
      <c r="B458" s="227"/>
      <c r="C458" s="228"/>
      <c r="D458" s="218" t="s">
        <v>150</v>
      </c>
      <c r="E458" s="229" t="s">
        <v>19</v>
      </c>
      <c r="F458" s="230" t="s">
        <v>906</v>
      </c>
      <c r="G458" s="228"/>
      <c r="H458" s="231">
        <v>2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150</v>
      </c>
      <c r="AU458" s="237" t="s">
        <v>82</v>
      </c>
      <c r="AV458" s="12" t="s">
        <v>82</v>
      </c>
      <c r="AW458" s="12" t="s">
        <v>33</v>
      </c>
      <c r="AX458" s="12" t="s">
        <v>72</v>
      </c>
      <c r="AY458" s="237" t="s">
        <v>137</v>
      </c>
    </row>
    <row r="459" s="13" customFormat="1">
      <c r="B459" s="238"/>
      <c r="C459" s="239"/>
      <c r="D459" s="218" t="s">
        <v>150</v>
      </c>
      <c r="E459" s="240" t="s">
        <v>19</v>
      </c>
      <c r="F459" s="241" t="s">
        <v>160</v>
      </c>
      <c r="G459" s="239"/>
      <c r="H459" s="242">
        <v>13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AT459" s="248" t="s">
        <v>150</v>
      </c>
      <c r="AU459" s="248" t="s">
        <v>82</v>
      </c>
      <c r="AV459" s="13" t="s">
        <v>147</v>
      </c>
      <c r="AW459" s="13" t="s">
        <v>33</v>
      </c>
      <c r="AX459" s="13" t="s">
        <v>80</v>
      </c>
      <c r="AY459" s="248" t="s">
        <v>137</v>
      </c>
    </row>
    <row r="460" s="1" customFormat="1" ht="16.5" customHeight="1">
      <c r="B460" s="38"/>
      <c r="C460" s="252" t="s">
        <v>907</v>
      </c>
      <c r="D460" s="252" t="s">
        <v>558</v>
      </c>
      <c r="E460" s="253" t="s">
        <v>908</v>
      </c>
      <c r="F460" s="254" t="s">
        <v>909</v>
      </c>
      <c r="G460" s="255" t="s">
        <v>231</v>
      </c>
      <c r="H460" s="256">
        <v>17.809999999999999</v>
      </c>
      <c r="I460" s="257"/>
      <c r="J460" s="258">
        <f>ROUND(I460*H460,2)</f>
        <v>0</v>
      </c>
      <c r="K460" s="254" t="s">
        <v>146</v>
      </c>
      <c r="L460" s="259"/>
      <c r="M460" s="260" t="s">
        <v>19</v>
      </c>
      <c r="N460" s="261" t="s">
        <v>43</v>
      </c>
      <c r="O460" s="79"/>
      <c r="P460" s="213">
        <f>O460*H460</f>
        <v>0</v>
      </c>
      <c r="Q460" s="213">
        <v>0.0070000000000000001</v>
      </c>
      <c r="R460" s="213">
        <f>Q460*H460</f>
        <v>0.12466999999999999</v>
      </c>
      <c r="S460" s="213">
        <v>0</v>
      </c>
      <c r="T460" s="214">
        <f>S460*H460</f>
        <v>0</v>
      </c>
      <c r="AR460" s="17" t="s">
        <v>376</v>
      </c>
      <c r="AT460" s="17" t="s">
        <v>558</v>
      </c>
      <c r="AU460" s="17" t="s">
        <v>82</v>
      </c>
      <c r="AY460" s="17" t="s">
        <v>137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17" t="s">
        <v>80</v>
      </c>
      <c r="BK460" s="215">
        <f>ROUND(I460*H460,2)</f>
        <v>0</v>
      </c>
      <c r="BL460" s="17" t="s">
        <v>287</v>
      </c>
      <c r="BM460" s="17" t="s">
        <v>910</v>
      </c>
    </row>
    <row r="461" s="11" customFormat="1">
      <c r="B461" s="216"/>
      <c r="C461" s="217"/>
      <c r="D461" s="218" t="s">
        <v>150</v>
      </c>
      <c r="E461" s="219" t="s">
        <v>19</v>
      </c>
      <c r="F461" s="220" t="s">
        <v>510</v>
      </c>
      <c r="G461" s="217"/>
      <c r="H461" s="219" t="s">
        <v>19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150</v>
      </c>
      <c r="AU461" s="226" t="s">
        <v>82</v>
      </c>
      <c r="AV461" s="11" t="s">
        <v>80</v>
      </c>
      <c r="AW461" s="11" t="s">
        <v>33</v>
      </c>
      <c r="AX461" s="11" t="s">
        <v>72</v>
      </c>
      <c r="AY461" s="226" t="s">
        <v>137</v>
      </c>
    </row>
    <row r="462" s="12" customFormat="1">
      <c r="B462" s="227"/>
      <c r="C462" s="228"/>
      <c r="D462" s="218" t="s">
        <v>150</v>
      </c>
      <c r="E462" s="229" t="s">
        <v>19</v>
      </c>
      <c r="F462" s="230" t="s">
        <v>911</v>
      </c>
      <c r="G462" s="228"/>
      <c r="H462" s="231">
        <v>4.1100000000000003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150</v>
      </c>
      <c r="AU462" s="237" t="s">
        <v>82</v>
      </c>
      <c r="AV462" s="12" t="s">
        <v>82</v>
      </c>
      <c r="AW462" s="12" t="s">
        <v>33</v>
      </c>
      <c r="AX462" s="12" t="s">
        <v>72</v>
      </c>
      <c r="AY462" s="237" t="s">
        <v>137</v>
      </c>
    </row>
    <row r="463" s="12" customFormat="1">
      <c r="B463" s="227"/>
      <c r="C463" s="228"/>
      <c r="D463" s="218" t="s">
        <v>150</v>
      </c>
      <c r="E463" s="229" t="s">
        <v>19</v>
      </c>
      <c r="F463" s="230" t="s">
        <v>912</v>
      </c>
      <c r="G463" s="228"/>
      <c r="H463" s="231">
        <v>5.4800000000000004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150</v>
      </c>
      <c r="AU463" s="237" t="s">
        <v>82</v>
      </c>
      <c r="AV463" s="12" t="s">
        <v>82</v>
      </c>
      <c r="AW463" s="12" t="s">
        <v>33</v>
      </c>
      <c r="AX463" s="12" t="s">
        <v>72</v>
      </c>
      <c r="AY463" s="237" t="s">
        <v>137</v>
      </c>
    </row>
    <row r="464" s="12" customFormat="1">
      <c r="B464" s="227"/>
      <c r="C464" s="228"/>
      <c r="D464" s="218" t="s">
        <v>150</v>
      </c>
      <c r="E464" s="229" t="s">
        <v>19</v>
      </c>
      <c r="F464" s="230" t="s">
        <v>913</v>
      </c>
      <c r="G464" s="228"/>
      <c r="H464" s="231">
        <v>4.1100000000000003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150</v>
      </c>
      <c r="AU464" s="237" t="s">
        <v>82</v>
      </c>
      <c r="AV464" s="12" t="s">
        <v>82</v>
      </c>
      <c r="AW464" s="12" t="s">
        <v>33</v>
      </c>
      <c r="AX464" s="12" t="s">
        <v>72</v>
      </c>
      <c r="AY464" s="237" t="s">
        <v>137</v>
      </c>
    </row>
    <row r="465" s="12" customFormat="1">
      <c r="B465" s="227"/>
      <c r="C465" s="228"/>
      <c r="D465" s="218" t="s">
        <v>150</v>
      </c>
      <c r="E465" s="229" t="s">
        <v>19</v>
      </c>
      <c r="F465" s="230" t="s">
        <v>914</v>
      </c>
      <c r="G465" s="228"/>
      <c r="H465" s="231">
        <v>1.3700000000000001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150</v>
      </c>
      <c r="AU465" s="237" t="s">
        <v>82</v>
      </c>
      <c r="AV465" s="12" t="s">
        <v>82</v>
      </c>
      <c r="AW465" s="12" t="s">
        <v>33</v>
      </c>
      <c r="AX465" s="12" t="s">
        <v>72</v>
      </c>
      <c r="AY465" s="237" t="s">
        <v>137</v>
      </c>
    </row>
    <row r="466" s="12" customFormat="1">
      <c r="B466" s="227"/>
      <c r="C466" s="228"/>
      <c r="D466" s="218" t="s">
        <v>150</v>
      </c>
      <c r="E466" s="229" t="s">
        <v>19</v>
      </c>
      <c r="F466" s="230" t="s">
        <v>915</v>
      </c>
      <c r="G466" s="228"/>
      <c r="H466" s="231">
        <v>2.7400000000000002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150</v>
      </c>
      <c r="AU466" s="237" t="s">
        <v>82</v>
      </c>
      <c r="AV466" s="12" t="s">
        <v>82</v>
      </c>
      <c r="AW466" s="12" t="s">
        <v>33</v>
      </c>
      <c r="AX466" s="12" t="s">
        <v>72</v>
      </c>
      <c r="AY466" s="237" t="s">
        <v>137</v>
      </c>
    </row>
    <row r="467" s="13" customFormat="1">
      <c r="B467" s="238"/>
      <c r="C467" s="239"/>
      <c r="D467" s="218" t="s">
        <v>150</v>
      </c>
      <c r="E467" s="240" t="s">
        <v>19</v>
      </c>
      <c r="F467" s="241" t="s">
        <v>160</v>
      </c>
      <c r="G467" s="239"/>
      <c r="H467" s="242">
        <v>17.809999999999999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150</v>
      </c>
      <c r="AU467" s="248" t="s">
        <v>82</v>
      </c>
      <c r="AV467" s="13" t="s">
        <v>147</v>
      </c>
      <c r="AW467" s="13" t="s">
        <v>33</v>
      </c>
      <c r="AX467" s="13" t="s">
        <v>80</v>
      </c>
      <c r="AY467" s="248" t="s">
        <v>137</v>
      </c>
    </row>
    <row r="468" s="1" customFormat="1" ht="22.5" customHeight="1">
      <c r="B468" s="38"/>
      <c r="C468" s="204" t="s">
        <v>916</v>
      </c>
      <c r="D468" s="204" t="s">
        <v>142</v>
      </c>
      <c r="E468" s="205" t="s">
        <v>917</v>
      </c>
      <c r="F468" s="206" t="s">
        <v>918</v>
      </c>
      <c r="G468" s="207" t="s">
        <v>694</v>
      </c>
      <c r="H468" s="262"/>
      <c r="I468" s="209"/>
      <c r="J468" s="210">
        <f>ROUND(I468*H468,2)</f>
        <v>0</v>
      </c>
      <c r="K468" s="206" t="s">
        <v>146</v>
      </c>
      <c r="L468" s="43"/>
      <c r="M468" s="211" t="s">
        <v>19</v>
      </c>
      <c r="N468" s="212" t="s">
        <v>43</v>
      </c>
      <c r="O468" s="79"/>
      <c r="P468" s="213">
        <f>O468*H468</f>
        <v>0</v>
      </c>
      <c r="Q468" s="213">
        <v>0</v>
      </c>
      <c r="R468" s="213">
        <f>Q468*H468</f>
        <v>0</v>
      </c>
      <c r="S468" s="213">
        <v>0</v>
      </c>
      <c r="T468" s="214">
        <f>S468*H468</f>
        <v>0</v>
      </c>
      <c r="AR468" s="17" t="s">
        <v>287</v>
      </c>
      <c r="AT468" s="17" t="s">
        <v>142</v>
      </c>
      <c r="AU468" s="17" t="s">
        <v>82</v>
      </c>
      <c r="AY468" s="17" t="s">
        <v>137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17" t="s">
        <v>80</v>
      </c>
      <c r="BK468" s="215">
        <f>ROUND(I468*H468,2)</f>
        <v>0</v>
      </c>
      <c r="BL468" s="17" t="s">
        <v>287</v>
      </c>
      <c r="BM468" s="17" t="s">
        <v>919</v>
      </c>
    </row>
    <row r="469" s="10" customFormat="1" ht="22.8" customHeight="1">
      <c r="B469" s="188"/>
      <c r="C469" s="189"/>
      <c r="D469" s="190" t="s">
        <v>71</v>
      </c>
      <c r="E469" s="202" t="s">
        <v>920</v>
      </c>
      <c r="F469" s="202" t="s">
        <v>921</v>
      </c>
      <c r="G469" s="189"/>
      <c r="H469" s="189"/>
      <c r="I469" s="192"/>
      <c r="J469" s="203">
        <f>BK469</f>
        <v>0</v>
      </c>
      <c r="K469" s="189"/>
      <c r="L469" s="194"/>
      <c r="M469" s="195"/>
      <c r="N469" s="196"/>
      <c r="O469" s="196"/>
      <c r="P469" s="197">
        <f>SUM(P470:P481)</f>
        <v>0</v>
      </c>
      <c r="Q469" s="196"/>
      <c r="R469" s="197">
        <f>SUM(R470:R481)</f>
        <v>0.040960000000000003</v>
      </c>
      <c r="S469" s="196"/>
      <c r="T469" s="198">
        <f>SUM(T470:T481)</f>
        <v>0</v>
      </c>
      <c r="AR469" s="199" t="s">
        <v>82</v>
      </c>
      <c r="AT469" s="200" t="s">
        <v>71</v>
      </c>
      <c r="AU469" s="200" t="s">
        <v>80</v>
      </c>
      <c r="AY469" s="199" t="s">
        <v>137</v>
      </c>
      <c r="BK469" s="201">
        <f>SUM(BK470:BK481)</f>
        <v>0</v>
      </c>
    </row>
    <row r="470" s="1" customFormat="1" ht="16.5" customHeight="1">
      <c r="B470" s="38"/>
      <c r="C470" s="204" t="s">
        <v>922</v>
      </c>
      <c r="D470" s="204" t="s">
        <v>142</v>
      </c>
      <c r="E470" s="205" t="s">
        <v>923</v>
      </c>
      <c r="F470" s="206" t="s">
        <v>924</v>
      </c>
      <c r="G470" s="207" t="s">
        <v>145</v>
      </c>
      <c r="H470" s="208">
        <v>4.1600000000000001</v>
      </c>
      <c r="I470" s="209"/>
      <c r="J470" s="210">
        <f>ROUND(I470*H470,2)</f>
        <v>0</v>
      </c>
      <c r="K470" s="206" t="s">
        <v>146</v>
      </c>
      <c r="L470" s="43"/>
      <c r="M470" s="211" t="s">
        <v>19</v>
      </c>
      <c r="N470" s="212" t="s">
        <v>43</v>
      </c>
      <c r="O470" s="79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AR470" s="17" t="s">
        <v>287</v>
      </c>
      <c r="AT470" s="17" t="s">
        <v>142</v>
      </c>
      <c r="AU470" s="17" t="s">
        <v>82</v>
      </c>
      <c r="AY470" s="17" t="s">
        <v>137</v>
      </c>
      <c r="BE470" s="215">
        <f>IF(N470="základní",J470,0)</f>
        <v>0</v>
      </c>
      <c r="BF470" s="215">
        <f>IF(N470="snížená",J470,0)</f>
        <v>0</v>
      </c>
      <c r="BG470" s="215">
        <f>IF(N470="zákl. přenesená",J470,0)</f>
        <v>0</v>
      </c>
      <c r="BH470" s="215">
        <f>IF(N470="sníž. přenesená",J470,0)</f>
        <v>0</v>
      </c>
      <c r="BI470" s="215">
        <f>IF(N470="nulová",J470,0)</f>
        <v>0</v>
      </c>
      <c r="BJ470" s="17" t="s">
        <v>80</v>
      </c>
      <c r="BK470" s="215">
        <f>ROUND(I470*H470,2)</f>
        <v>0</v>
      </c>
      <c r="BL470" s="17" t="s">
        <v>287</v>
      </c>
      <c r="BM470" s="17" t="s">
        <v>925</v>
      </c>
    </row>
    <row r="471" s="12" customFormat="1">
      <c r="B471" s="227"/>
      <c r="C471" s="228"/>
      <c r="D471" s="218" t="s">
        <v>150</v>
      </c>
      <c r="E471" s="229" t="s">
        <v>19</v>
      </c>
      <c r="F471" s="230" t="s">
        <v>926</v>
      </c>
      <c r="G471" s="228"/>
      <c r="H471" s="231">
        <v>4.1600000000000001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150</v>
      </c>
      <c r="AU471" s="237" t="s">
        <v>82</v>
      </c>
      <c r="AV471" s="12" t="s">
        <v>82</v>
      </c>
      <c r="AW471" s="12" t="s">
        <v>33</v>
      </c>
      <c r="AX471" s="12" t="s">
        <v>80</v>
      </c>
      <c r="AY471" s="237" t="s">
        <v>137</v>
      </c>
    </row>
    <row r="472" s="1" customFormat="1" ht="16.5" customHeight="1">
      <c r="B472" s="38"/>
      <c r="C472" s="252" t="s">
        <v>927</v>
      </c>
      <c r="D472" s="252" t="s">
        <v>558</v>
      </c>
      <c r="E472" s="253" t="s">
        <v>928</v>
      </c>
      <c r="F472" s="254" t="s">
        <v>929</v>
      </c>
      <c r="G472" s="255" t="s">
        <v>145</v>
      </c>
      <c r="H472" s="256">
        <v>1.6000000000000001</v>
      </c>
      <c r="I472" s="257"/>
      <c r="J472" s="258">
        <f>ROUND(I472*H472,2)</f>
        <v>0</v>
      </c>
      <c r="K472" s="254" t="s">
        <v>146</v>
      </c>
      <c r="L472" s="259"/>
      <c r="M472" s="260" t="s">
        <v>19</v>
      </c>
      <c r="N472" s="261" t="s">
        <v>43</v>
      </c>
      <c r="O472" s="79"/>
      <c r="P472" s="213">
        <f>O472*H472</f>
        <v>0</v>
      </c>
      <c r="Q472" s="213">
        <v>0.02</v>
      </c>
      <c r="R472" s="213">
        <f>Q472*H472</f>
        <v>0.032000000000000001</v>
      </c>
      <c r="S472" s="213">
        <v>0</v>
      </c>
      <c r="T472" s="214">
        <f>S472*H472</f>
        <v>0</v>
      </c>
      <c r="AR472" s="17" t="s">
        <v>376</v>
      </c>
      <c r="AT472" s="17" t="s">
        <v>558</v>
      </c>
      <c r="AU472" s="17" t="s">
        <v>82</v>
      </c>
      <c r="AY472" s="17" t="s">
        <v>137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17" t="s">
        <v>80</v>
      </c>
      <c r="BK472" s="215">
        <f>ROUND(I472*H472,2)</f>
        <v>0</v>
      </c>
      <c r="BL472" s="17" t="s">
        <v>287</v>
      </c>
      <c r="BM472" s="17" t="s">
        <v>930</v>
      </c>
    </row>
    <row r="473" s="12" customFormat="1">
      <c r="B473" s="227"/>
      <c r="C473" s="228"/>
      <c r="D473" s="218" t="s">
        <v>150</v>
      </c>
      <c r="E473" s="229" t="s">
        <v>19</v>
      </c>
      <c r="F473" s="230" t="s">
        <v>931</v>
      </c>
      <c r="G473" s="228"/>
      <c r="H473" s="231">
        <v>1.6000000000000001</v>
      </c>
      <c r="I473" s="232"/>
      <c r="J473" s="228"/>
      <c r="K473" s="228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150</v>
      </c>
      <c r="AU473" s="237" t="s">
        <v>82</v>
      </c>
      <c r="AV473" s="12" t="s">
        <v>82</v>
      </c>
      <c r="AW473" s="12" t="s">
        <v>33</v>
      </c>
      <c r="AX473" s="12" t="s">
        <v>80</v>
      </c>
      <c r="AY473" s="237" t="s">
        <v>137</v>
      </c>
    </row>
    <row r="474" s="1" customFormat="1" ht="16.5" customHeight="1">
      <c r="B474" s="38"/>
      <c r="C474" s="252" t="s">
        <v>932</v>
      </c>
      <c r="D474" s="252" t="s">
        <v>558</v>
      </c>
      <c r="E474" s="253" t="s">
        <v>933</v>
      </c>
      <c r="F474" s="254" t="s">
        <v>934</v>
      </c>
      <c r="G474" s="255" t="s">
        <v>145</v>
      </c>
      <c r="H474" s="256">
        <v>2.5600000000000001</v>
      </c>
      <c r="I474" s="257"/>
      <c r="J474" s="258">
        <f>ROUND(I474*H474,2)</f>
        <v>0</v>
      </c>
      <c r="K474" s="254" t="s">
        <v>146</v>
      </c>
      <c r="L474" s="259"/>
      <c r="M474" s="260" t="s">
        <v>19</v>
      </c>
      <c r="N474" s="261" t="s">
        <v>43</v>
      </c>
      <c r="O474" s="79"/>
      <c r="P474" s="213">
        <f>O474*H474</f>
        <v>0</v>
      </c>
      <c r="Q474" s="213">
        <v>0.0030000000000000001</v>
      </c>
      <c r="R474" s="213">
        <f>Q474*H474</f>
        <v>0.0076800000000000002</v>
      </c>
      <c r="S474" s="213">
        <v>0</v>
      </c>
      <c r="T474" s="214">
        <f>S474*H474</f>
        <v>0</v>
      </c>
      <c r="AR474" s="17" t="s">
        <v>376</v>
      </c>
      <c r="AT474" s="17" t="s">
        <v>558</v>
      </c>
      <c r="AU474" s="17" t="s">
        <v>82</v>
      </c>
      <c r="AY474" s="17" t="s">
        <v>137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17" t="s">
        <v>80</v>
      </c>
      <c r="BK474" s="215">
        <f>ROUND(I474*H474,2)</f>
        <v>0</v>
      </c>
      <c r="BL474" s="17" t="s">
        <v>287</v>
      </c>
      <c r="BM474" s="17" t="s">
        <v>935</v>
      </c>
    </row>
    <row r="475" s="11" customFormat="1">
      <c r="B475" s="216"/>
      <c r="C475" s="217"/>
      <c r="D475" s="218" t="s">
        <v>150</v>
      </c>
      <c r="E475" s="219" t="s">
        <v>19</v>
      </c>
      <c r="F475" s="220" t="s">
        <v>510</v>
      </c>
      <c r="G475" s="217"/>
      <c r="H475" s="219" t="s">
        <v>19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150</v>
      </c>
      <c r="AU475" s="226" t="s">
        <v>82</v>
      </c>
      <c r="AV475" s="11" t="s">
        <v>80</v>
      </c>
      <c r="AW475" s="11" t="s">
        <v>33</v>
      </c>
      <c r="AX475" s="11" t="s">
        <v>72</v>
      </c>
      <c r="AY475" s="226" t="s">
        <v>137</v>
      </c>
    </row>
    <row r="476" s="12" customFormat="1">
      <c r="B476" s="227"/>
      <c r="C476" s="228"/>
      <c r="D476" s="218" t="s">
        <v>150</v>
      </c>
      <c r="E476" s="229" t="s">
        <v>19</v>
      </c>
      <c r="F476" s="230" t="s">
        <v>936</v>
      </c>
      <c r="G476" s="228"/>
      <c r="H476" s="231">
        <v>2.5600000000000001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150</v>
      </c>
      <c r="AU476" s="237" t="s">
        <v>82</v>
      </c>
      <c r="AV476" s="12" t="s">
        <v>82</v>
      </c>
      <c r="AW476" s="12" t="s">
        <v>33</v>
      </c>
      <c r="AX476" s="12" t="s">
        <v>80</v>
      </c>
      <c r="AY476" s="237" t="s">
        <v>137</v>
      </c>
    </row>
    <row r="477" s="1" customFormat="1" ht="16.5" customHeight="1">
      <c r="B477" s="38"/>
      <c r="C477" s="204" t="s">
        <v>937</v>
      </c>
      <c r="D477" s="204" t="s">
        <v>142</v>
      </c>
      <c r="E477" s="205" t="s">
        <v>938</v>
      </c>
      <c r="F477" s="206" t="s">
        <v>939</v>
      </c>
      <c r="G477" s="207" t="s">
        <v>231</v>
      </c>
      <c r="H477" s="208">
        <v>6.4000000000000004</v>
      </c>
      <c r="I477" s="209"/>
      <c r="J477" s="210">
        <f>ROUND(I477*H477,2)</f>
        <v>0</v>
      </c>
      <c r="K477" s="206" t="s">
        <v>146</v>
      </c>
      <c r="L477" s="43"/>
      <c r="M477" s="211" t="s">
        <v>19</v>
      </c>
      <c r="N477" s="212" t="s">
        <v>43</v>
      </c>
      <c r="O477" s="79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AR477" s="17" t="s">
        <v>287</v>
      </c>
      <c r="AT477" s="17" t="s">
        <v>142</v>
      </c>
      <c r="AU477" s="17" t="s">
        <v>82</v>
      </c>
      <c r="AY477" s="17" t="s">
        <v>137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17" t="s">
        <v>80</v>
      </c>
      <c r="BK477" s="215">
        <f>ROUND(I477*H477,2)</f>
        <v>0</v>
      </c>
      <c r="BL477" s="17" t="s">
        <v>287</v>
      </c>
      <c r="BM477" s="17" t="s">
        <v>940</v>
      </c>
    </row>
    <row r="478" s="1" customFormat="1" ht="16.5" customHeight="1">
      <c r="B478" s="38"/>
      <c r="C478" s="252" t="s">
        <v>941</v>
      </c>
      <c r="D478" s="252" t="s">
        <v>558</v>
      </c>
      <c r="E478" s="253" t="s">
        <v>942</v>
      </c>
      <c r="F478" s="254" t="s">
        <v>943</v>
      </c>
      <c r="G478" s="255" t="s">
        <v>231</v>
      </c>
      <c r="H478" s="256">
        <v>6.4000000000000004</v>
      </c>
      <c r="I478" s="257"/>
      <c r="J478" s="258">
        <f>ROUND(I478*H478,2)</f>
        <v>0</v>
      </c>
      <c r="K478" s="254" t="s">
        <v>146</v>
      </c>
      <c r="L478" s="259"/>
      <c r="M478" s="260" t="s">
        <v>19</v>
      </c>
      <c r="N478" s="261" t="s">
        <v>43</v>
      </c>
      <c r="O478" s="79"/>
      <c r="P478" s="213">
        <f>O478*H478</f>
        <v>0</v>
      </c>
      <c r="Q478" s="213">
        <v>0.00020000000000000001</v>
      </c>
      <c r="R478" s="213">
        <f>Q478*H478</f>
        <v>0.0012800000000000001</v>
      </c>
      <c r="S478" s="213">
        <v>0</v>
      </c>
      <c r="T478" s="214">
        <f>S478*H478</f>
        <v>0</v>
      </c>
      <c r="AR478" s="17" t="s">
        <v>376</v>
      </c>
      <c r="AT478" s="17" t="s">
        <v>558</v>
      </c>
      <c r="AU478" s="17" t="s">
        <v>82</v>
      </c>
      <c r="AY478" s="17" t="s">
        <v>137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17" t="s">
        <v>80</v>
      </c>
      <c r="BK478" s="215">
        <f>ROUND(I478*H478,2)</f>
        <v>0</v>
      </c>
      <c r="BL478" s="17" t="s">
        <v>287</v>
      </c>
      <c r="BM478" s="17" t="s">
        <v>944</v>
      </c>
    </row>
    <row r="479" s="11" customFormat="1">
      <c r="B479" s="216"/>
      <c r="C479" s="217"/>
      <c r="D479" s="218" t="s">
        <v>150</v>
      </c>
      <c r="E479" s="219" t="s">
        <v>19</v>
      </c>
      <c r="F479" s="220" t="s">
        <v>510</v>
      </c>
      <c r="G479" s="217"/>
      <c r="H479" s="219" t="s">
        <v>19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150</v>
      </c>
      <c r="AU479" s="226" t="s">
        <v>82</v>
      </c>
      <c r="AV479" s="11" t="s">
        <v>80</v>
      </c>
      <c r="AW479" s="11" t="s">
        <v>33</v>
      </c>
      <c r="AX479" s="11" t="s">
        <v>72</v>
      </c>
      <c r="AY479" s="226" t="s">
        <v>137</v>
      </c>
    </row>
    <row r="480" s="12" customFormat="1">
      <c r="B480" s="227"/>
      <c r="C480" s="228"/>
      <c r="D480" s="218" t="s">
        <v>150</v>
      </c>
      <c r="E480" s="229" t="s">
        <v>19</v>
      </c>
      <c r="F480" s="230" t="s">
        <v>945</v>
      </c>
      <c r="G480" s="228"/>
      <c r="H480" s="231">
        <v>6.4000000000000004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AT480" s="237" t="s">
        <v>150</v>
      </c>
      <c r="AU480" s="237" t="s">
        <v>82</v>
      </c>
      <c r="AV480" s="12" t="s">
        <v>82</v>
      </c>
      <c r="AW480" s="12" t="s">
        <v>33</v>
      </c>
      <c r="AX480" s="12" t="s">
        <v>80</v>
      </c>
      <c r="AY480" s="237" t="s">
        <v>137</v>
      </c>
    </row>
    <row r="481" s="1" customFormat="1" ht="22.5" customHeight="1">
      <c r="B481" s="38"/>
      <c r="C481" s="204" t="s">
        <v>946</v>
      </c>
      <c r="D481" s="204" t="s">
        <v>142</v>
      </c>
      <c r="E481" s="205" t="s">
        <v>947</v>
      </c>
      <c r="F481" s="206" t="s">
        <v>948</v>
      </c>
      <c r="G481" s="207" t="s">
        <v>694</v>
      </c>
      <c r="H481" s="262"/>
      <c r="I481" s="209"/>
      <c r="J481" s="210">
        <f>ROUND(I481*H481,2)</f>
        <v>0</v>
      </c>
      <c r="K481" s="206" t="s">
        <v>146</v>
      </c>
      <c r="L481" s="43"/>
      <c r="M481" s="211" t="s">
        <v>19</v>
      </c>
      <c r="N481" s="212" t="s">
        <v>43</v>
      </c>
      <c r="O481" s="79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17" t="s">
        <v>287</v>
      </c>
      <c r="AT481" s="17" t="s">
        <v>142</v>
      </c>
      <c r="AU481" s="17" t="s">
        <v>82</v>
      </c>
      <c r="AY481" s="17" t="s">
        <v>137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17" t="s">
        <v>80</v>
      </c>
      <c r="BK481" s="215">
        <f>ROUND(I481*H481,2)</f>
        <v>0</v>
      </c>
      <c r="BL481" s="17" t="s">
        <v>287</v>
      </c>
      <c r="BM481" s="17" t="s">
        <v>949</v>
      </c>
    </row>
    <row r="482" s="10" customFormat="1" ht="22.8" customHeight="1">
      <c r="B482" s="188"/>
      <c r="C482" s="189"/>
      <c r="D482" s="190" t="s">
        <v>71</v>
      </c>
      <c r="E482" s="202" t="s">
        <v>464</v>
      </c>
      <c r="F482" s="202" t="s">
        <v>465</v>
      </c>
      <c r="G482" s="189"/>
      <c r="H482" s="189"/>
      <c r="I482" s="192"/>
      <c r="J482" s="203">
        <f>BK482</f>
        <v>0</v>
      </c>
      <c r="K482" s="189"/>
      <c r="L482" s="194"/>
      <c r="M482" s="195"/>
      <c r="N482" s="196"/>
      <c r="O482" s="196"/>
      <c r="P482" s="197">
        <f>SUM(P483:P529)</f>
        <v>0</v>
      </c>
      <c r="Q482" s="196"/>
      <c r="R482" s="197">
        <f>SUM(R483:R529)</f>
        <v>2.6109313699999999</v>
      </c>
      <c r="S482" s="196"/>
      <c r="T482" s="198">
        <f>SUM(T483:T529)</f>
        <v>0</v>
      </c>
      <c r="AR482" s="199" t="s">
        <v>82</v>
      </c>
      <c r="AT482" s="200" t="s">
        <v>71</v>
      </c>
      <c r="AU482" s="200" t="s">
        <v>80</v>
      </c>
      <c r="AY482" s="199" t="s">
        <v>137</v>
      </c>
      <c r="BK482" s="201">
        <f>SUM(BK483:BK529)</f>
        <v>0</v>
      </c>
    </row>
    <row r="483" s="1" customFormat="1" ht="16.5" customHeight="1">
      <c r="B483" s="38"/>
      <c r="C483" s="204" t="s">
        <v>950</v>
      </c>
      <c r="D483" s="204" t="s">
        <v>142</v>
      </c>
      <c r="E483" s="205" t="s">
        <v>951</v>
      </c>
      <c r="F483" s="206" t="s">
        <v>952</v>
      </c>
      <c r="G483" s="207" t="s">
        <v>145</v>
      </c>
      <c r="H483" s="208">
        <v>205.149</v>
      </c>
      <c r="I483" s="209"/>
      <c r="J483" s="210">
        <f>ROUND(I483*H483,2)</f>
        <v>0</v>
      </c>
      <c r="K483" s="206" t="s">
        <v>146</v>
      </c>
      <c r="L483" s="43"/>
      <c r="M483" s="211" t="s">
        <v>19</v>
      </c>
      <c r="N483" s="212" t="s">
        <v>43</v>
      </c>
      <c r="O483" s="79"/>
      <c r="P483" s="213">
        <f>O483*H483</f>
        <v>0</v>
      </c>
      <c r="Q483" s="213">
        <v>0.0075799999999999999</v>
      </c>
      <c r="R483" s="213">
        <f>Q483*H483</f>
        <v>1.5550294199999999</v>
      </c>
      <c r="S483" s="213">
        <v>0</v>
      </c>
      <c r="T483" s="214">
        <f>S483*H483</f>
        <v>0</v>
      </c>
      <c r="AR483" s="17" t="s">
        <v>287</v>
      </c>
      <c r="AT483" s="17" t="s">
        <v>142</v>
      </c>
      <c r="AU483" s="17" t="s">
        <v>82</v>
      </c>
      <c r="AY483" s="17" t="s">
        <v>137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7" t="s">
        <v>80</v>
      </c>
      <c r="BK483" s="215">
        <f>ROUND(I483*H483,2)</f>
        <v>0</v>
      </c>
      <c r="BL483" s="17" t="s">
        <v>287</v>
      </c>
      <c r="BM483" s="17" t="s">
        <v>953</v>
      </c>
    </row>
    <row r="484" s="1" customFormat="1" ht="16.5" customHeight="1">
      <c r="B484" s="38"/>
      <c r="C484" s="204" t="s">
        <v>954</v>
      </c>
      <c r="D484" s="204" t="s">
        <v>142</v>
      </c>
      <c r="E484" s="205" t="s">
        <v>955</v>
      </c>
      <c r="F484" s="206" t="s">
        <v>956</v>
      </c>
      <c r="G484" s="207" t="s">
        <v>145</v>
      </c>
      <c r="H484" s="208">
        <v>205.149</v>
      </c>
      <c r="I484" s="209"/>
      <c r="J484" s="210">
        <f>ROUND(I484*H484,2)</f>
        <v>0</v>
      </c>
      <c r="K484" s="206" t="s">
        <v>146</v>
      </c>
      <c r="L484" s="43"/>
      <c r="M484" s="211" t="s">
        <v>19</v>
      </c>
      <c r="N484" s="212" t="s">
        <v>43</v>
      </c>
      <c r="O484" s="79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17" t="s">
        <v>287</v>
      </c>
      <c r="AT484" s="17" t="s">
        <v>142</v>
      </c>
      <c r="AU484" s="17" t="s">
        <v>82</v>
      </c>
      <c r="AY484" s="17" t="s">
        <v>137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17" t="s">
        <v>80</v>
      </c>
      <c r="BK484" s="215">
        <f>ROUND(I484*H484,2)</f>
        <v>0</v>
      </c>
      <c r="BL484" s="17" t="s">
        <v>287</v>
      </c>
      <c r="BM484" s="17" t="s">
        <v>957</v>
      </c>
    </row>
    <row r="485" s="11" customFormat="1">
      <c r="B485" s="216"/>
      <c r="C485" s="217"/>
      <c r="D485" s="218" t="s">
        <v>150</v>
      </c>
      <c r="E485" s="219" t="s">
        <v>19</v>
      </c>
      <c r="F485" s="220" t="s">
        <v>510</v>
      </c>
      <c r="G485" s="217"/>
      <c r="H485" s="219" t="s">
        <v>19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150</v>
      </c>
      <c r="AU485" s="226" t="s">
        <v>82</v>
      </c>
      <c r="AV485" s="11" t="s">
        <v>80</v>
      </c>
      <c r="AW485" s="11" t="s">
        <v>33</v>
      </c>
      <c r="AX485" s="11" t="s">
        <v>72</v>
      </c>
      <c r="AY485" s="226" t="s">
        <v>137</v>
      </c>
    </row>
    <row r="486" s="12" customFormat="1">
      <c r="B486" s="227"/>
      <c r="C486" s="228"/>
      <c r="D486" s="218" t="s">
        <v>150</v>
      </c>
      <c r="E486" s="229" t="s">
        <v>19</v>
      </c>
      <c r="F486" s="230" t="s">
        <v>597</v>
      </c>
      <c r="G486" s="228"/>
      <c r="H486" s="231">
        <v>42.779000000000003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150</v>
      </c>
      <c r="AU486" s="237" t="s">
        <v>82</v>
      </c>
      <c r="AV486" s="12" t="s">
        <v>82</v>
      </c>
      <c r="AW486" s="12" t="s">
        <v>33</v>
      </c>
      <c r="AX486" s="12" t="s">
        <v>72</v>
      </c>
      <c r="AY486" s="237" t="s">
        <v>137</v>
      </c>
    </row>
    <row r="487" s="12" customFormat="1">
      <c r="B487" s="227"/>
      <c r="C487" s="228"/>
      <c r="D487" s="218" t="s">
        <v>150</v>
      </c>
      <c r="E487" s="229" t="s">
        <v>19</v>
      </c>
      <c r="F487" s="230" t="s">
        <v>603</v>
      </c>
      <c r="G487" s="228"/>
      <c r="H487" s="231">
        <v>67.219999999999999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150</v>
      </c>
      <c r="AU487" s="237" t="s">
        <v>82</v>
      </c>
      <c r="AV487" s="12" t="s">
        <v>82</v>
      </c>
      <c r="AW487" s="12" t="s">
        <v>33</v>
      </c>
      <c r="AX487" s="12" t="s">
        <v>72</v>
      </c>
      <c r="AY487" s="237" t="s">
        <v>137</v>
      </c>
    </row>
    <row r="488" s="12" customFormat="1">
      <c r="B488" s="227"/>
      <c r="C488" s="228"/>
      <c r="D488" s="218" t="s">
        <v>150</v>
      </c>
      <c r="E488" s="229" t="s">
        <v>19</v>
      </c>
      <c r="F488" s="230" t="s">
        <v>605</v>
      </c>
      <c r="G488" s="228"/>
      <c r="H488" s="231">
        <v>67.590999999999994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150</v>
      </c>
      <c r="AU488" s="237" t="s">
        <v>82</v>
      </c>
      <c r="AV488" s="12" t="s">
        <v>82</v>
      </c>
      <c r="AW488" s="12" t="s">
        <v>33</v>
      </c>
      <c r="AX488" s="12" t="s">
        <v>72</v>
      </c>
      <c r="AY488" s="237" t="s">
        <v>137</v>
      </c>
    </row>
    <row r="489" s="12" customFormat="1">
      <c r="B489" s="227"/>
      <c r="C489" s="228"/>
      <c r="D489" s="218" t="s">
        <v>150</v>
      </c>
      <c r="E489" s="229" t="s">
        <v>19</v>
      </c>
      <c r="F489" s="230" t="s">
        <v>611</v>
      </c>
      <c r="G489" s="228"/>
      <c r="H489" s="231">
        <v>27.559000000000001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150</v>
      </c>
      <c r="AU489" s="237" t="s">
        <v>82</v>
      </c>
      <c r="AV489" s="12" t="s">
        <v>82</v>
      </c>
      <c r="AW489" s="12" t="s">
        <v>33</v>
      </c>
      <c r="AX489" s="12" t="s">
        <v>72</v>
      </c>
      <c r="AY489" s="237" t="s">
        <v>137</v>
      </c>
    </row>
    <row r="490" s="13" customFormat="1">
      <c r="B490" s="238"/>
      <c r="C490" s="239"/>
      <c r="D490" s="218" t="s">
        <v>150</v>
      </c>
      <c r="E490" s="240" t="s">
        <v>19</v>
      </c>
      <c r="F490" s="241" t="s">
        <v>160</v>
      </c>
      <c r="G490" s="239"/>
      <c r="H490" s="242">
        <v>205.149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150</v>
      </c>
      <c r="AU490" s="248" t="s">
        <v>82</v>
      </c>
      <c r="AV490" s="13" t="s">
        <v>147</v>
      </c>
      <c r="AW490" s="13" t="s">
        <v>33</v>
      </c>
      <c r="AX490" s="13" t="s">
        <v>80</v>
      </c>
      <c r="AY490" s="248" t="s">
        <v>137</v>
      </c>
    </row>
    <row r="491" s="1" customFormat="1" ht="16.5" customHeight="1">
      <c r="B491" s="38"/>
      <c r="C491" s="204" t="s">
        <v>958</v>
      </c>
      <c r="D491" s="204" t="s">
        <v>142</v>
      </c>
      <c r="E491" s="205" t="s">
        <v>959</v>
      </c>
      <c r="F491" s="206" t="s">
        <v>960</v>
      </c>
      <c r="G491" s="207" t="s">
        <v>145</v>
      </c>
      <c r="H491" s="208">
        <v>205.149</v>
      </c>
      <c r="I491" s="209"/>
      <c r="J491" s="210">
        <f>ROUND(I491*H491,2)</f>
        <v>0</v>
      </c>
      <c r="K491" s="206" t="s">
        <v>146</v>
      </c>
      <c r="L491" s="43"/>
      <c r="M491" s="211" t="s">
        <v>19</v>
      </c>
      <c r="N491" s="212" t="s">
        <v>43</v>
      </c>
      <c r="O491" s="79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17" t="s">
        <v>287</v>
      </c>
      <c r="AT491" s="17" t="s">
        <v>142</v>
      </c>
      <c r="AU491" s="17" t="s">
        <v>82</v>
      </c>
      <c r="AY491" s="17" t="s">
        <v>137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7" t="s">
        <v>80</v>
      </c>
      <c r="BK491" s="215">
        <f>ROUND(I491*H491,2)</f>
        <v>0</v>
      </c>
      <c r="BL491" s="17" t="s">
        <v>287</v>
      </c>
      <c r="BM491" s="17" t="s">
        <v>961</v>
      </c>
    </row>
    <row r="492" s="1" customFormat="1" ht="16.5" customHeight="1">
      <c r="B492" s="38"/>
      <c r="C492" s="204" t="s">
        <v>962</v>
      </c>
      <c r="D492" s="204" t="s">
        <v>142</v>
      </c>
      <c r="E492" s="205" t="s">
        <v>963</v>
      </c>
      <c r="F492" s="206" t="s">
        <v>964</v>
      </c>
      <c r="G492" s="207" t="s">
        <v>145</v>
      </c>
      <c r="H492" s="208">
        <v>238.14500000000001</v>
      </c>
      <c r="I492" s="209"/>
      <c r="J492" s="210">
        <f>ROUND(I492*H492,2)</f>
        <v>0</v>
      </c>
      <c r="K492" s="206" t="s">
        <v>146</v>
      </c>
      <c r="L492" s="43"/>
      <c r="M492" s="211" t="s">
        <v>19</v>
      </c>
      <c r="N492" s="212" t="s">
        <v>43</v>
      </c>
      <c r="O492" s="79"/>
      <c r="P492" s="213">
        <f>O492*H492</f>
        <v>0</v>
      </c>
      <c r="Q492" s="213">
        <v>3.0000000000000001E-05</v>
      </c>
      <c r="R492" s="213">
        <f>Q492*H492</f>
        <v>0.0071443500000000007</v>
      </c>
      <c r="S492" s="213">
        <v>0</v>
      </c>
      <c r="T492" s="214">
        <f>S492*H492</f>
        <v>0</v>
      </c>
      <c r="AR492" s="17" t="s">
        <v>287</v>
      </c>
      <c r="AT492" s="17" t="s">
        <v>142</v>
      </c>
      <c r="AU492" s="17" t="s">
        <v>82</v>
      </c>
      <c r="AY492" s="17" t="s">
        <v>137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17" t="s">
        <v>80</v>
      </c>
      <c r="BK492" s="215">
        <f>ROUND(I492*H492,2)</f>
        <v>0</v>
      </c>
      <c r="BL492" s="17" t="s">
        <v>287</v>
      </c>
      <c r="BM492" s="17" t="s">
        <v>965</v>
      </c>
    </row>
    <row r="493" s="12" customFormat="1">
      <c r="B493" s="227"/>
      <c r="C493" s="228"/>
      <c r="D493" s="218" t="s">
        <v>150</v>
      </c>
      <c r="E493" s="229" t="s">
        <v>19</v>
      </c>
      <c r="F493" s="230" t="s">
        <v>966</v>
      </c>
      <c r="G493" s="228"/>
      <c r="H493" s="231">
        <v>205.149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150</v>
      </c>
      <c r="AU493" s="237" t="s">
        <v>82</v>
      </c>
      <c r="AV493" s="12" t="s">
        <v>82</v>
      </c>
      <c r="AW493" s="12" t="s">
        <v>33</v>
      </c>
      <c r="AX493" s="12" t="s">
        <v>72</v>
      </c>
      <c r="AY493" s="237" t="s">
        <v>137</v>
      </c>
    </row>
    <row r="494" s="12" customFormat="1">
      <c r="B494" s="227"/>
      <c r="C494" s="228"/>
      <c r="D494" s="218" t="s">
        <v>150</v>
      </c>
      <c r="E494" s="229" t="s">
        <v>19</v>
      </c>
      <c r="F494" s="230" t="s">
        <v>967</v>
      </c>
      <c r="G494" s="228"/>
      <c r="H494" s="231">
        <v>32.996000000000002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150</v>
      </c>
      <c r="AU494" s="237" t="s">
        <v>82</v>
      </c>
      <c r="AV494" s="12" t="s">
        <v>82</v>
      </c>
      <c r="AW494" s="12" t="s">
        <v>33</v>
      </c>
      <c r="AX494" s="12" t="s">
        <v>72</v>
      </c>
      <c r="AY494" s="237" t="s">
        <v>137</v>
      </c>
    </row>
    <row r="495" s="13" customFormat="1">
      <c r="B495" s="238"/>
      <c r="C495" s="239"/>
      <c r="D495" s="218" t="s">
        <v>150</v>
      </c>
      <c r="E495" s="240" t="s">
        <v>19</v>
      </c>
      <c r="F495" s="241" t="s">
        <v>160</v>
      </c>
      <c r="G495" s="239"/>
      <c r="H495" s="242">
        <v>238.14500000000001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AT495" s="248" t="s">
        <v>150</v>
      </c>
      <c r="AU495" s="248" t="s">
        <v>82</v>
      </c>
      <c r="AV495" s="13" t="s">
        <v>147</v>
      </c>
      <c r="AW495" s="13" t="s">
        <v>33</v>
      </c>
      <c r="AX495" s="13" t="s">
        <v>80</v>
      </c>
      <c r="AY495" s="248" t="s">
        <v>137</v>
      </c>
    </row>
    <row r="496" s="1" customFormat="1" ht="16.5" customHeight="1">
      <c r="B496" s="38"/>
      <c r="C496" s="204" t="s">
        <v>968</v>
      </c>
      <c r="D496" s="204" t="s">
        <v>142</v>
      </c>
      <c r="E496" s="205" t="s">
        <v>969</v>
      </c>
      <c r="F496" s="206" t="s">
        <v>970</v>
      </c>
      <c r="G496" s="207" t="s">
        <v>145</v>
      </c>
      <c r="H496" s="208">
        <v>205.149</v>
      </c>
      <c r="I496" s="209"/>
      <c r="J496" s="210">
        <f>ROUND(I496*H496,2)</f>
        <v>0</v>
      </c>
      <c r="K496" s="206" t="s">
        <v>146</v>
      </c>
      <c r="L496" s="43"/>
      <c r="M496" s="211" t="s">
        <v>19</v>
      </c>
      <c r="N496" s="212" t="s">
        <v>43</v>
      </c>
      <c r="O496" s="79"/>
      <c r="P496" s="213">
        <f>O496*H496</f>
        <v>0</v>
      </c>
      <c r="Q496" s="213">
        <v>0.00040000000000000002</v>
      </c>
      <c r="R496" s="213">
        <f>Q496*H496</f>
        <v>0.08205960000000001</v>
      </c>
      <c r="S496" s="213">
        <v>0</v>
      </c>
      <c r="T496" s="214">
        <f>S496*H496</f>
        <v>0</v>
      </c>
      <c r="AR496" s="17" t="s">
        <v>287</v>
      </c>
      <c r="AT496" s="17" t="s">
        <v>142</v>
      </c>
      <c r="AU496" s="17" t="s">
        <v>82</v>
      </c>
      <c r="AY496" s="17" t="s">
        <v>137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17" t="s">
        <v>80</v>
      </c>
      <c r="BK496" s="215">
        <f>ROUND(I496*H496,2)</f>
        <v>0</v>
      </c>
      <c r="BL496" s="17" t="s">
        <v>287</v>
      </c>
      <c r="BM496" s="17" t="s">
        <v>971</v>
      </c>
    </row>
    <row r="497" s="11" customFormat="1">
      <c r="B497" s="216"/>
      <c r="C497" s="217"/>
      <c r="D497" s="218" t="s">
        <v>150</v>
      </c>
      <c r="E497" s="219" t="s">
        <v>19</v>
      </c>
      <c r="F497" s="220" t="s">
        <v>510</v>
      </c>
      <c r="G497" s="217"/>
      <c r="H497" s="219" t="s">
        <v>19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150</v>
      </c>
      <c r="AU497" s="226" t="s">
        <v>82</v>
      </c>
      <c r="AV497" s="11" t="s">
        <v>80</v>
      </c>
      <c r="AW497" s="11" t="s">
        <v>33</v>
      </c>
      <c r="AX497" s="11" t="s">
        <v>72</v>
      </c>
      <c r="AY497" s="226" t="s">
        <v>137</v>
      </c>
    </row>
    <row r="498" s="12" customFormat="1">
      <c r="B498" s="227"/>
      <c r="C498" s="228"/>
      <c r="D498" s="218" t="s">
        <v>150</v>
      </c>
      <c r="E498" s="229" t="s">
        <v>19</v>
      </c>
      <c r="F498" s="230" t="s">
        <v>597</v>
      </c>
      <c r="G498" s="228"/>
      <c r="H498" s="231">
        <v>42.779000000000003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150</v>
      </c>
      <c r="AU498" s="237" t="s">
        <v>82</v>
      </c>
      <c r="AV498" s="12" t="s">
        <v>82</v>
      </c>
      <c r="AW498" s="12" t="s">
        <v>33</v>
      </c>
      <c r="AX498" s="12" t="s">
        <v>72</v>
      </c>
      <c r="AY498" s="237" t="s">
        <v>137</v>
      </c>
    </row>
    <row r="499" s="12" customFormat="1">
      <c r="B499" s="227"/>
      <c r="C499" s="228"/>
      <c r="D499" s="218" t="s">
        <v>150</v>
      </c>
      <c r="E499" s="229" t="s">
        <v>19</v>
      </c>
      <c r="F499" s="230" t="s">
        <v>603</v>
      </c>
      <c r="G499" s="228"/>
      <c r="H499" s="231">
        <v>67.219999999999999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150</v>
      </c>
      <c r="AU499" s="237" t="s">
        <v>82</v>
      </c>
      <c r="AV499" s="12" t="s">
        <v>82</v>
      </c>
      <c r="AW499" s="12" t="s">
        <v>33</v>
      </c>
      <c r="AX499" s="12" t="s">
        <v>72</v>
      </c>
      <c r="AY499" s="237" t="s">
        <v>137</v>
      </c>
    </row>
    <row r="500" s="12" customFormat="1">
      <c r="B500" s="227"/>
      <c r="C500" s="228"/>
      <c r="D500" s="218" t="s">
        <v>150</v>
      </c>
      <c r="E500" s="229" t="s">
        <v>19</v>
      </c>
      <c r="F500" s="230" t="s">
        <v>605</v>
      </c>
      <c r="G500" s="228"/>
      <c r="H500" s="231">
        <v>67.590999999999994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150</v>
      </c>
      <c r="AU500" s="237" t="s">
        <v>82</v>
      </c>
      <c r="AV500" s="12" t="s">
        <v>82</v>
      </c>
      <c r="AW500" s="12" t="s">
        <v>33</v>
      </c>
      <c r="AX500" s="12" t="s">
        <v>72</v>
      </c>
      <c r="AY500" s="237" t="s">
        <v>137</v>
      </c>
    </row>
    <row r="501" s="12" customFormat="1">
      <c r="B501" s="227"/>
      <c r="C501" s="228"/>
      <c r="D501" s="218" t="s">
        <v>150</v>
      </c>
      <c r="E501" s="229" t="s">
        <v>19</v>
      </c>
      <c r="F501" s="230" t="s">
        <v>611</v>
      </c>
      <c r="G501" s="228"/>
      <c r="H501" s="231">
        <v>27.559000000000001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150</v>
      </c>
      <c r="AU501" s="237" t="s">
        <v>82</v>
      </c>
      <c r="AV501" s="12" t="s">
        <v>82</v>
      </c>
      <c r="AW501" s="12" t="s">
        <v>33</v>
      </c>
      <c r="AX501" s="12" t="s">
        <v>72</v>
      </c>
      <c r="AY501" s="237" t="s">
        <v>137</v>
      </c>
    </row>
    <row r="502" s="13" customFormat="1">
      <c r="B502" s="238"/>
      <c r="C502" s="239"/>
      <c r="D502" s="218" t="s">
        <v>150</v>
      </c>
      <c r="E502" s="240" t="s">
        <v>19</v>
      </c>
      <c r="F502" s="241" t="s">
        <v>160</v>
      </c>
      <c r="G502" s="239"/>
      <c r="H502" s="242">
        <v>205.149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AT502" s="248" t="s">
        <v>150</v>
      </c>
      <c r="AU502" s="248" t="s">
        <v>82</v>
      </c>
      <c r="AV502" s="13" t="s">
        <v>147</v>
      </c>
      <c r="AW502" s="13" t="s">
        <v>33</v>
      </c>
      <c r="AX502" s="13" t="s">
        <v>80</v>
      </c>
      <c r="AY502" s="248" t="s">
        <v>137</v>
      </c>
    </row>
    <row r="503" s="1" customFormat="1" ht="16.5" customHeight="1">
      <c r="B503" s="38"/>
      <c r="C503" s="204" t="s">
        <v>972</v>
      </c>
      <c r="D503" s="204" t="s">
        <v>142</v>
      </c>
      <c r="E503" s="205" t="s">
        <v>973</v>
      </c>
      <c r="F503" s="206" t="s">
        <v>974</v>
      </c>
      <c r="G503" s="207" t="s">
        <v>231</v>
      </c>
      <c r="H503" s="208">
        <v>17.850000000000001</v>
      </c>
      <c r="I503" s="209"/>
      <c r="J503" s="210">
        <f>ROUND(I503*H503,2)</f>
        <v>0</v>
      </c>
      <c r="K503" s="206" t="s">
        <v>146</v>
      </c>
      <c r="L503" s="43"/>
      <c r="M503" s="211" t="s">
        <v>19</v>
      </c>
      <c r="N503" s="212" t="s">
        <v>43</v>
      </c>
      <c r="O503" s="79"/>
      <c r="P503" s="213">
        <f>O503*H503</f>
        <v>0</v>
      </c>
      <c r="Q503" s="213">
        <v>0.00012</v>
      </c>
      <c r="R503" s="213">
        <f>Q503*H503</f>
        <v>0.0021420000000000002</v>
      </c>
      <c r="S503" s="213">
        <v>0</v>
      </c>
      <c r="T503" s="214">
        <f>S503*H503</f>
        <v>0</v>
      </c>
      <c r="AR503" s="17" t="s">
        <v>287</v>
      </c>
      <c r="AT503" s="17" t="s">
        <v>142</v>
      </c>
      <c r="AU503" s="17" t="s">
        <v>82</v>
      </c>
      <c r="AY503" s="17" t="s">
        <v>137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17" t="s">
        <v>80</v>
      </c>
      <c r="BK503" s="215">
        <f>ROUND(I503*H503,2)</f>
        <v>0</v>
      </c>
      <c r="BL503" s="17" t="s">
        <v>287</v>
      </c>
      <c r="BM503" s="17" t="s">
        <v>975</v>
      </c>
    </row>
    <row r="504" s="11" customFormat="1">
      <c r="B504" s="216"/>
      <c r="C504" s="217"/>
      <c r="D504" s="218" t="s">
        <v>150</v>
      </c>
      <c r="E504" s="219" t="s">
        <v>19</v>
      </c>
      <c r="F504" s="220" t="s">
        <v>510</v>
      </c>
      <c r="G504" s="217"/>
      <c r="H504" s="219" t="s">
        <v>19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150</v>
      </c>
      <c r="AU504" s="226" t="s">
        <v>82</v>
      </c>
      <c r="AV504" s="11" t="s">
        <v>80</v>
      </c>
      <c r="AW504" s="11" t="s">
        <v>33</v>
      </c>
      <c r="AX504" s="11" t="s">
        <v>72</v>
      </c>
      <c r="AY504" s="226" t="s">
        <v>137</v>
      </c>
    </row>
    <row r="505" s="12" customFormat="1">
      <c r="B505" s="227"/>
      <c r="C505" s="228"/>
      <c r="D505" s="218" t="s">
        <v>150</v>
      </c>
      <c r="E505" s="229" t="s">
        <v>19</v>
      </c>
      <c r="F505" s="230" t="s">
        <v>976</v>
      </c>
      <c r="G505" s="228"/>
      <c r="H505" s="231">
        <v>17.850000000000001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150</v>
      </c>
      <c r="AU505" s="237" t="s">
        <v>82</v>
      </c>
      <c r="AV505" s="12" t="s">
        <v>82</v>
      </c>
      <c r="AW505" s="12" t="s">
        <v>33</v>
      </c>
      <c r="AX505" s="12" t="s">
        <v>80</v>
      </c>
      <c r="AY505" s="237" t="s">
        <v>137</v>
      </c>
    </row>
    <row r="506" s="1" customFormat="1" ht="16.5" customHeight="1">
      <c r="B506" s="38"/>
      <c r="C506" s="204" t="s">
        <v>977</v>
      </c>
      <c r="D506" s="204" t="s">
        <v>142</v>
      </c>
      <c r="E506" s="205" t="s">
        <v>978</v>
      </c>
      <c r="F506" s="206" t="s">
        <v>979</v>
      </c>
      <c r="G506" s="207" t="s">
        <v>231</v>
      </c>
      <c r="H506" s="208">
        <v>17.850000000000001</v>
      </c>
      <c r="I506" s="209"/>
      <c r="J506" s="210">
        <f>ROUND(I506*H506,2)</f>
        <v>0</v>
      </c>
      <c r="K506" s="206" t="s">
        <v>146</v>
      </c>
      <c r="L506" s="43"/>
      <c r="M506" s="211" t="s">
        <v>19</v>
      </c>
      <c r="N506" s="212" t="s">
        <v>43</v>
      </c>
      <c r="O506" s="79"/>
      <c r="P506" s="213">
        <f>O506*H506</f>
        <v>0</v>
      </c>
      <c r="Q506" s="213">
        <v>8.0000000000000007E-05</v>
      </c>
      <c r="R506" s="213">
        <f>Q506*H506</f>
        <v>0.0014280000000000002</v>
      </c>
      <c r="S506" s="213">
        <v>0</v>
      </c>
      <c r="T506" s="214">
        <f>S506*H506</f>
        <v>0</v>
      </c>
      <c r="AR506" s="17" t="s">
        <v>287</v>
      </c>
      <c r="AT506" s="17" t="s">
        <v>142</v>
      </c>
      <c r="AU506" s="17" t="s">
        <v>82</v>
      </c>
      <c r="AY506" s="17" t="s">
        <v>137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17" t="s">
        <v>80</v>
      </c>
      <c r="BK506" s="215">
        <f>ROUND(I506*H506,2)</f>
        <v>0</v>
      </c>
      <c r="BL506" s="17" t="s">
        <v>287</v>
      </c>
      <c r="BM506" s="17" t="s">
        <v>980</v>
      </c>
    </row>
    <row r="507" s="1" customFormat="1" ht="16.5" customHeight="1">
      <c r="B507" s="38"/>
      <c r="C507" s="252" t="s">
        <v>981</v>
      </c>
      <c r="D507" s="252" t="s">
        <v>558</v>
      </c>
      <c r="E507" s="253" t="s">
        <v>982</v>
      </c>
      <c r="F507" s="254" t="s">
        <v>983</v>
      </c>
      <c r="G507" s="255" t="s">
        <v>145</v>
      </c>
      <c r="H507" s="256">
        <v>272.20800000000003</v>
      </c>
      <c r="I507" s="257"/>
      <c r="J507" s="258">
        <f>ROUND(I507*H507,2)</f>
        <v>0</v>
      </c>
      <c r="K507" s="254" t="s">
        <v>146</v>
      </c>
      <c r="L507" s="259"/>
      <c r="M507" s="260" t="s">
        <v>19</v>
      </c>
      <c r="N507" s="261" t="s">
        <v>43</v>
      </c>
      <c r="O507" s="79"/>
      <c r="P507" s="213">
        <f>O507*H507</f>
        <v>0</v>
      </c>
      <c r="Q507" s="213">
        <v>0.0033999999999999998</v>
      </c>
      <c r="R507" s="213">
        <f>Q507*H507</f>
        <v>0.92550720000000009</v>
      </c>
      <c r="S507" s="213">
        <v>0</v>
      </c>
      <c r="T507" s="214">
        <f>S507*H507</f>
        <v>0</v>
      </c>
      <c r="AR507" s="17" t="s">
        <v>376</v>
      </c>
      <c r="AT507" s="17" t="s">
        <v>558</v>
      </c>
      <c r="AU507" s="17" t="s">
        <v>82</v>
      </c>
      <c r="AY507" s="17" t="s">
        <v>137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17" t="s">
        <v>80</v>
      </c>
      <c r="BK507" s="215">
        <f>ROUND(I507*H507,2)</f>
        <v>0</v>
      </c>
      <c r="BL507" s="17" t="s">
        <v>287</v>
      </c>
      <c r="BM507" s="17" t="s">
        <v>984</v>
      </c>
    </row>
    <row r="508" s="1" customFormat="1">
      <c r="B508" s="38"/>
      <c r="C508" s="39"/>
      <c r="D508" s="218" t="s">
        <v>873</v>
      </c>
      <c r="E508" s="39"/>
      <c r="F508" s="263" t="s">
        <v>985</v>
      </c>
      <c r="G508" s="39"/>
      <c r="H508" s="39"/>
      <c r="I508" s="130"/>
      <c r="J508" s="39"/>
      <c r="K508" s="39"/>
      <c r="L508" s="43"/>
      <c r="M508" s="264"/>
      <c r="N508" s="79"/>
      <c r="O508" s="79"/>
      <c r="P508" s="79"/>
      <c r="Q508" s="79"/>
      <c r="R508" s="79"/>
      <c r="S508" s="79"/>
      <c r="T508" s="80"/>
      <c r="AT508" s="17" t="s">
        <v>873</v>
      </c>
      <c r="AU508" s="17" t="s">
        <v>82</v>
      </c>
    </row>
    <row r="509" s="12" customFormat="1">
      <c r="B509" s="227"/>
      <c r="C509" s="228"/>
      <c r="D509" s="218" t="s">
        <v>150</v>
      </c>
      <c r="E509" s="229" t="s">
        <v>19</v>
      </c>
      <c r="F509" s="230" t="s">
        <v>966</v>
      </c>
      <c r="G509" s="228"/>
      <c r="H509" s="231">
        <v>205.149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150</v>
      </c>
      <c r="AU509" s="237" t="s">
        <v>82</v>
      </c>
      <c r="AV509" s="12" t="s">
        <v>82</v>
      </c>
      <c r="AW509" s="12" t="s">
        <v>33</v>
      </c>
      <c r="AX509" s="12" t="s">
        <v>72</v>
      </c>
      <c r="AY509" s="237" t="s">
        <v>137</v>
      </c>
    </row>
    <row r="510" s="12" customFormat="1">
      <c r="B510" s="227"/>
      <c r="C510" s="228"/>
      <c r="D510" s="218" t="s">
        <v>150</v>
      </c>
      <c r="E510" s="229" t="s">
        <v>19</v>
      </c>
      <c r="F510" s="230" t="s">
        <v>986</v>
      </c>
      <c r="G510" s="228"/>
      <c r="H510" s="231">
        <v>8.157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150</v>
      </c>
      <c r="AU510" s="237" t="s">
        <v>82</v>
      </c>
      <c r="AV510" s="12" t="s">
        <v>82</v>
      </c>
      <c r="AW510" s="12" t="s">
        <v>33</v>
      </c>
      <c r="AX510" s="12" t="s">
        <v>72</v>
      </c>
      <c r="AY510" s="237" t="s">
        <v>137</v>
      </c>
    </row>
    <row r="511" s="12" customFormat="1">
      <c r="B511" s="227"/>
      <c r="C511" s="228"/>
      <c r="D511" s="218" t="s">
        <v>150</v>
      </c>
      <c r="E511" s="229" t="s">
        <v>19</v>
      </c>
      <c r="F511" s="230" t="s">
        <v>987</v>
      </c>
      <c r="G511" s="228"/>
      <c r="H511" s="231">
        <v>34.155999999999999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150</v>
      </c>
      <c r="AU511" s="237" t="s">
        <v>82</v>
      </c>
      <c r="AV511" s="12" t="s">
        <v>82</v>
      </c>
      <c r="AW511" s="12" t="s">
        <v>33</v>
      </c>
      <c r="AX511" s="12" t="s">
        <v>72</v>
      </c>
      <c r="AY511" s="237" t="s">
        <v>137</v>
      </c>
    </row>
    <row r="512" s="13" customFormat="1">
      <c r="B512" s="238"/>
      <c r="C512" s="239"/>
      <c r="D512" s="218" t="s">
        <v>150</v>
      </c>
      <c r="E512" s="240" t="s">
        <v>19</v>
      </c>
      <c r="F512" s="241" t="s">
        <v>160</v>
      </c>
      <c r="G512" s="239"/>
      <c r="H512" s="242">
        <v>247.46199999999999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AT512" s="248" t="s">
        <v>150</v>
      </c>
      <c r="AU512" s="248" t="s">
        <v>82</v>
      </c>
      <c r="AV512" s="13" t="s">
        <v>147</v>
      </c>
      <c r="AW512" s="13" t="s">
        <v>33</v>
      </c>
      <c r="AX512" s="13" t="s">
        <v>80</v>
      </c>
      <c r="AY512" s="248" t="s">
        <v>137</v>
      </c>
    </row>
    <row r="513" s="12" customFormat="1">
      <c r="B513" s="227"/>
      <c r="C513" s="228"/>
      <c r="D513" s="218" t="s">
        <v>150</v>
      </c>
      <c r="E513" s="228"/>
      <c r="F513" s="230" t="s">
        <v>988</v>
      </c>
      <c r="G513" s="228"/>
      <c r="H513" s="231">
        <v>272.20800000000003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AT513" s="237" t="s">
        <v>150</v>
      </c>
      <c r="AU513" s="237" t="s">
        <v>82</v>
      </c>
      <c r="AV513" s="12" t="s">
        <v>82</v>
      </c>
      <c r="AW513" s="12" t="s">
        <v>4</v>
      </c>
      <c r="AX513" s="12" t="s">
        <v>80</v>
      </c>
      <c r="AY513" s="237" t="s">
        <v>137</v>
      </c>
    </row>
    <row r="514" s="1" customFormat="1" ht="16.5" customHeight="1">
      <c r="B514" s="38"/>
      <c r="C514" s="204" t="s">
        <v>989</v>
      </c>
      <c r="D514" s="204" t="s">
        <v>142</v>
      </c>
      <c r="E514" s="205" t="s">
        <v>990</v>
      </c>
      <c r="F514" s="206" t="s">
        <v>991</v>
      </c>
      <c r="G514" s="207" t="s">
        <v>231</v>
      </c>
      <c r="H514" s="208">
        <v>167.25999999999999</v>
      </c>
      <c r="I514" s="209"/>
      <c r="J514" s="210">
        <f>ROUND(I514*H514,2)</f>
        <v>0</v>
      </c>
      <c r="K514" s="206" t="s">
        <v>146</v>
      </c>
      <c r="L514" s="43"/>
      <c r="M514" s="211" t="s">
        <v>19</v>
      </c>
      <c r="N514" s="212" t="s">
        <v>43</v>
      </c>
      <c r="O514" s="79"/>
      <c r="P514" s="213">
        <f>O514*H514</f>
        <v>0</v>
      </c>
      <c r="Q514" s="213">
        <v>2.0000000000000002E-05</v>
      </c>
      <c r="R514" s="213">
        <f>Q514*H514</f>
        <v>0.0033452</v>
      </c>
      <c r="S514" s="213">
        <v>0</v>
      </c>
      <c r="T514" s="214">
        <f>S514*H514</f>
        <v>0</v>
      </c>
      <c r="AR514" s="17" t="s">
        <v>287</v>
      </c>
      <c r="AT514" s="17" t="s">
        <v>142</v>
      </c>
      <c r="AU514" s="17" t="s">
        <v>82</v>
      </c>
      <c r="AY514" s="17" t="s">
        <v>137</v>
      </c>
      <c r="BE514" s="215">
        <f>IF(N514="základní",J514,0)</f>
        <v>0</v>
      </c>
      <c r="BF514" s="215">
        <f>IF(N514="snížená",J514,0)</f>
        <v>0</v>
      </c>
      <c r="BG514" s="215">
        <f>IF(N514="zákl. přenesená",J514,0)</f>
        <v>0</v>
      </c>
      <c r="BH514" s="215">
        <f>IF(N514="sníž. přenesená",J514,0)</f>
        <v>0</v>
      </c>
      <c r="BI514" s="215">
        <f>IF(N514="nulová",J514,0)</f>
        <v>0</v>
      </c>
      <c r="BJ514" s="17" t="s">
        <v>80</v>
      </c>
      <c r="BK514" s="215">
        <f>ROUND(I514*H514,2)</f>
        <v>0</v>
      </c>
      <c r="BL514" s="17" t="s">
        <v>287</v>
      </c>
      <c r="BM514" s="17" t="s">
        <v>992</v>
      </c>
    </row>
    <row r="515" s="11" customFormat="1">
      <c r="B515" s="216"/>
      <c r="C515" s="217"/>
      <c r="D515" s="218" t="s">
        <v>150</v>
      </c>
      <c r="E515" s="219" t="s">
        <v>19</v>
      </c>
      <c r="F515" s="220" t="s">
        <v>510</v>
      </c>
      <c r="G515" s="217"/>
      <c r="H515" s="219" t="s">
        <v>19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150</v>
      </c>
      <c r="AU515" s="226" t="s">
        <v>82</v>
      </c>
      <c r="AV515" s="11" t="s">
        <v>80</v>
      </c>
      <c r="AW515" s="11" t="s">
        <v>33</v>
      </c>
      <c r="AX515" s="11" t="s">
        <v>72</v>
      </c>
      <c r="AY515" s="226" t="s">
        <v>137</v>
      </c>
    </row>
    <row r="516" s="12" customFormat="1">
      <c r="B516" s="227"/>
      <c r="C516" s="228"/>
      <c r="D516" s="218" t="s">
        <v>150</v>
      </c>
      <c r="E516" s="229" t="s">
        <v>19</v>
      </c>
      <c r="F516" s="230" t="s">
        <v>993</v>
      </c>
      <c r="G516" s="228"/>
      <c r="H516" s="231">
        <v>35.079999999999998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AT516" s="237" t="s">
        <v>150</v>
      </c>
      <c r="AU516" s="237" t="s">
        <v>82</v>
      </c>
      <c r="AV516" s="12" t="s">
        <v>82</v>
      </c>
      <c r="AW516" s="12" t="s">
        <v>33</v>
      </c>
      <c r="AX516" s="12" t="s">
        <v>72</v>
      </c>
      <c r="AY516" s="237" t="s">
        <v>137</v>
      </c>
    </row>
    <row r="517" s="12" customFormat="1">
      <c r="B517" s="227"/>
      <c r="C517" s="228"/>
      <c r="D517" s="218" t="s">
        <v>150</v>
      </c>
      <c r="E517" s="229" t="s">
        <v>19</v>
      </c>
      <c r="F517" s="230" t="s">
        <v>994</v>
      </c>
      <c r="G517" s="228"/>
      <c r="H517" s="231">
        <v>70.799999999999997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150</v>
      </c>
      <c r="AU517" s="237" t="s">
        <v>82</v>
      </c>
      <c r="AV517" s="12" t="s">
        <v>82</v>
      </c>
      <c r="AW517" s="12" t="s">
        <v>33</v>
      </c>
      <c r="AX517" s="12" t="s">
        <v>72</v>
      </c>
      <c r="AY517" s="237" t="s">
        <v>137</v>
      </c>
    </row>
    <row r="518" s="12" customFormat="1">
      <c r="B518" s="227"/>
      <c r="C518" s="228"/>
      <c r="D518" s="218" t="s">
        <v>150</v>
      </c>
      <c r="E518" s="229" t="s">
        <v>19</v>
      </c>
      <c r="F518" s="230" t="s">
        <v>995</v>
      </c>
      <c r="G518" s="228"/>
      <c r="H518" s="231">
        <v>37.229999999999997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150</v>
      </c>
      <c r="AU518" s="237" t="s">
        <v>82</v>
      </c>
      <c r="AV518" s="12" t="s">
        <v>82</v>
      </c>
      <c r="AW518" s="12" t="s">
        <v>33</v>
      </c>
      <c r="AX518" s="12" t="s">
        <v>72</v>
      </c>
      <c r="AY518" s="237" t="s">
        <v>137</v>
      </c>
    </row>
    <row r="519" s="12" customFormat="1">
      <c r="B519" s="227"/>
      <c r="C519" s="228"/>
      <c r="D519" s="218" t="s">
        <v>150</v>
      </c>
      <c r="E519" s="229" t="s">
        <v>19</v>
      </c>
      <c r="F519" s="230" t="s">
        <v>996</v>
      </c>
      <c r="G519" s="228"/>
      <c r="H519" s="231">
        <v>24.149999999999999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150</v>
      </c>
      <c r="AU519" s="237" t="s">
        <v>82</v>
      </c>
      <c r="AV519" s="12" t="s">
        <v>82</v>
      </c>
      <c r="AW519" s="12" t="s">
        <v>33</v>
      </c>
      <c r="AX519" s="12" t="s">
        <v>72</v>
      </c>
      <c r="AY519" s="237" t="s">
        <v>137</v>
      </c>
    </row>
    <row r="520" s="13" customFormat="1">
      <c r="B520" s="238"/>
      <c r="C520" s="239"/>
      <c r="D520" s="218" t="s">
        <v>150</v>
      </c>
      <c r="E520" s="240" t="s">
        <v>19</v>
      </c>
      <c r="F520" s="241" t="s">
        <v>160</v>
      </c>
      <c r="G520" s="239"/>
      <c r="H520" s="242">
        <v>167.25999999999999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AT520" s="248" t="s">
        <v>150</v>
      </c>
      <c r="AU520" s="248" t="s">
        <v>82</v>
      </c>
      <c r="AV520" s="13" t="s">
        <v>147</v>
      </c>
      <c r="AW520" s="13" t="s">
        <v>33</v>
      </c>
      <c r="AX520" s="13" t="s">
        <v>80</v>
      </c>
      <c r="AY520" s="248" t="s">
        <v>137</v>
      </c>
    </row>
    <row r="521" s="1" customFormat="1" ht="16.5" customHeight="1">
      <c r="B521" s="38"/>
      <c r="C521" s="204" t="s">
        <v>997</v>
      </c>
      <c r="D521" s="204" t="s">
        <v>142</v>
      </c>
      <c r="E521" s="205" t="s">
        <v>998</v>
      </c>
      <c r="F521" s="206" t="s">
        <v>999</v>
      </c>
      <c r="G521" s="207" t="s">
        <v>231</v>
      </c>
      <c r="H521" s="208">
        <v>171.37799999999999</v>
      </c>
      <c r="I521" s="209"/>
      <c r="J521" s="210">
        <f>ROUND(I521*H521,2)</f>
        <v>0</v>
      </c>
      <c r="K521" s="206" t="s">
        <v>19</v>
      </c>
      <c r="L521" s="43"/>
      <c r="M521" s="211" t="s">
        <v>19</v>
      </c>
      <c r="N521" s="212" t="s">
        <v>43</v>
      </c>
      <c r="O521" s="79"/>
      <c r="P521" s="213">
        <f>O521*H521</f>
        <v>0</v>
      </c>
      <c r="Q521" s="213">
        <v>0.00020000000000000001</v>
      </c>
      <c r="R521" s="213">
        <f>Q521*H521</f>
        <v>0.034275599999999996</v>
      </c>
      <c r="S521" s="213">
        <v>0</v>
      </c>
      <c r="T521" s="214">
        <f>S521*H521</f>
        <v>0</v>
      </c>
      <c r="AR521" s="17" t="s">
        <v>287</v>
      </c>
      <c r="AT521" s="17" t="s">
        <v>142</v>
      </c>
      <c r="AU521" s="17" t="s">
        <v>82</v>
      </c>
      <c r="AY521" s="17" t="s">
        <v>137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17" t="s">
        <v>80</v>
      </c>
      <c r="BK521" s="215">
        <f>ROUND(I521*H521,2)</f>
        <v>0</v>
      </c>
      <c r="BL521" s="17" t="s">
        <v>287</v>
      </c>
      <c r="BM521" s="17" t="s">
        <v>1000</v>
      </c>
    </row>
    <row r="522" s="11" customFormat="1">
      <c r="B522" s="216"/>
      <c r="C522" s="217"/>
      <c r="D522" s="218" t="s">
        <v>150</v>
      </c>
      <c r="E522" s="219" t="s">
        <v>19</v>
      </c>
      <c r="F522" s="220" t="s">
        <v>510</v>
      </c>
      <c r="G522" s="217"/>
      <c r="H522" s="219" t="s">
        <v>19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150</v>
      </c>
      <c r="AU522" s="226" t="s">
        <v>82</v>
      </c>
      <c r="AV522" s="11" t="s">
        <v>80</v>
      </c>
      <c r="AW522" s="11" t="s">
        <v>33</v>
      </c>
      <c r="AX522" s="11" t="s">
        <v>72</v>
      </c>
      <c r="AY522" s="226" t="s">
        <v>137</v>
      </c>
    </row>
    <row r="523" s="12" customFormat="1">
      <c r="B523" s="227"/>
      <c r="C523" s="228"/>
      <c r="D523" s="218" t="s">
        <v>150</v>
      </c>
      <c r="E523" s="229" t="s">
        <v>19</v>
      </c>
      <c r="F523" s="230" t="s">
        <v>1001</v>
      </c>
      <c r="G523" s="228"/>
      <c r="H523" s="231">
        <v>64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150</v>
      </c>
      <c r="AU523" s="237" t="s">
        <v>82</v>
      </c>
      <c r="AV523" s="12" t="s">
        <v>82</v>
      </c>
      <c r="AW523" s="12" t="s">
        <v>33</v>
      </c>
      <c r="AX523" s="12" t="s">
        <v>72</v>
      </c>
      <c r="AY523" s="237" t="s">
        <v>137</v>
      </c>
    </row>
    <row r="524" s="12" customFormat="1">
      <c r="B524" s="227"/>
      <c r="C524" s="228"/>
      <c r="D524" s="218" t="s">
        <v>150</v>
      </c>
      <c r="E524" s="229" t="s">
        <v>19</v>
      </c>
      <c r="F524" s="230" t="s">
        <v>1002</v>
      </c>
      <c r="G524" s="228"/>
      <c r="H524" s="231">
        <v>6.3979999999999997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150</v>
      </c>
      <c r="AU524" s="237" t="s">
        <v>82</v>
      </c>
      <c r="AV524" s="12" t="s">
        <v>82</v>
      </c>
      <c r="AW524" s="12" t="s">
        <v>33</v>
      </c>
      <c r="AX524" s="12" t="s">
        <v>72</v>
      </c>
      <c r="AY524" s="237" t="s">
        <v>137</v>
      </c>
    </row>
    <row r="525" s="12" customFormat="1">
      <c r="B525" s="227"/>
      <c r="C525" s="228"/>
      <c r="D525" s="218" t="s">
        <v>150</v>
      </c>
      <c r="E525" s="229" t="s">
        <v>19</v>
      </c>
      <c r="F525" s="230" t="s">
        <v>1003</v>
      </c>
      <c r="G525" s="228"/>
      <c r="H525" s="231">
        <v>34.600000000000001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150</v>
      </c>
      <c r="AU525" s="237" t="s">
        <v>82</v>
      </c>
      <c r="AV525" s="12" t="s">
        <v>82</v>
      </c>
      <c r="AW525" s="12" t="s">
        <v>33</v>
      </c>
      <c r="AX525" s="12" t="s">
        <v>72</v>
      </c>
      <c r="AY525" s="237" t="s">
        <v>137</v>
      </c>
    </row>
    <row r="526" s="12" customFormat="1">
      <c r="B526" s="227"/>
      <c r="C526" s="228"/>
      <c r="D526" s="218" t="s">
        <v>150</v>
      </c>
      <c r="E526" s="229" t="s">
        <v>19</v>
      </c>
      <c r="F526" s="230" t="s">
        <v>623</v>
      </c>
      <c r="G526" s="228"/>
      <c r="H526" s="231">
        <v>37.229999999999997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150</v>
      </c>
      <c r="AU526" s="237" t="s">
        <v>82</v>
      </c>
      <c r="AV526" s="12" t="s">
        <v>82</v>
      </c>
      <c r="AW526" s="12" t="s">
        <v>33</v>
      </c>
      <c r="AX526" s="12" t="s">
        <v>72</v>
      </c>
      <c r="AY526" s="237" t="s">
        <v>137</v>
      </c>
    </row>
    <row r="527" s="12" customFormat="1">
      <c r="B527" s="227"/>
      <c r="C527" s="228"/>
      <c r="D527" s="218" t="s">
        <v>150</v>
      </c>
      <c r="E527" s="229" t="s">
        <v>19</v>
      </c>
      <c r="F527" s="230" t="s">
        <v>629</v>
      </c>
      <c r="G527" s="228"/>
      <c r="H527" s="231">
        <v>29.149999999999999</v>
      </c>
      <c r="I527" s="232"/>
      <c r="J527" s="228"/>
      <c r="K527" s="228"/>
      <c r="L527" s="233"/>
      <c r="M527" s="234"/>
      <c r="N527" s="235"/>
      <c r="O527" s="235"/>
      <c r="P527" s="235"/>
      <c r="Q527" s="235"/>
      <c r="R527" s="235"/>
      <c r="S527" s="235"/>
      <c r="T527" s="236"/>
      <c r="AT527" s="237" t="s">
        <v>150</v>
      </c>
      <c r="AU527" s="237" t="s">
        <v>82</v>
      </c>
      <c r="AV527" s="12" t="s">
        <v>82</v>
      </c>
      <c r="AW527" s="12" t="s">
        <v>33</v>
      </c>
      <c r="AX527" s="12" t="s">
        <v>72</v>
      </c>
      <c r="AY527" s="237" t="s">
        <v>137</v>
      </c>
    </row>
    <row r="528" s="13" customFormat="1">
      <c r="B528" s="238"/>
      <c r="C528" s="239"/>
      <c r="D528" s="218" t="s">
        <v>150</v>
      </c>
      <c r="E528" s="240" t="s">
        <v>19</v>
      </c>
      <c r="F528" s="241" t="s">
        <v>160</v>
      </c>
      <c r="G528" s="239"/>
      <c r="H528" s="242">
        <v>171.37799999999999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AT528" s="248" t="s">
        <v>150</v>
      </c>
      <c r="AU528" s="248" t="s">
        <v>82</v>
      </c>
      <c r="AV528" s="13" t="s">
        <v>147</v>
      </c>
      <c r="AW528" s="13" t="s">
        <v>33</v>
      </c>
      <c r="AX528" s="13" t="s">
        <v>80</v>
      </c>
      <c r="AY528" s="248" t="s">
        <v>137</v>
      </c>
    </row>
    <row r="529" s="1" customFormat="1" ht="22.5" customHeight="1">
      <c r="B529" s="38"/>
      <c r="C529" s="204" t="s">
        <v>1004</v>
      </c>
      <c r="D529" s="204" t="s">
        <v>142</v>
      </c>
      <c r="E529" s="205" t="s">
        <v>1005</v>
      </c>
      <c r="F529" s="206" t="s">
        <v>1006</v>
      </c>
      <c r="G529" s="207" t="s">
        <v>694</v>
      </c>
      <c r="H529" s="262"/>
      <c r="I529" s="209"/>
      <c r="J529" s="210">
        <f>ROUND(I529*H529,2)</f>
        <v>0</v>
      </c>
      <c r="K529" s="206" t="s">
        <v>146</v>
      </c>
      <c r="L529" s="43"/>
      <c r="M529" s="211" t="s">
        <v>19</v>
      </c>
      <c r="N529" s="212" t="s">
        <v>43</v>
      </c>
      <c r="O529" s="79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AR529" s="17" t="s">
        <v>287</v>
      </c>
      <c r="AT529" s="17" t="s">
        <v>142</v>
      </c>
      <c r="AU529" s="17" t="s">
        <v>82</v>
      </c>
      <c r="AY529" s="17" t="s">
        <v>137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7" t="s">
        <v>80</v>
      </c>
      <c r="BK529" s="215">
        <f>ROUND(I529*H529,2)</f>
        <v>0</v>
      </c>
      <c r="BL529" s="17" t="s">
        <v>287</v>
      </c>
      <c r="BM529" s="17" t="s">
        <v>1007</v>
      </c>
    </row>
    <row r="530" s="10" customFormat="1" ht="22.8" customHeight="1">
      <c r="B530" s="188"/>
      <c r="C530" s="189"/>
      <c r="D530" s="190" t="s">
        <v>71</v>
      </c>
      <c r="E530" s="202" t="s">
        <v>1008</v>
      </c>
      <c r="F530" s="202" t="s">
        <v>1009</v>
      </c>
      <c r="G530" s="189"/>
      <c r="H530" s="189"/>
      <c r="I530" s="192"/>
      <c r="J530" s="203">
        <f>BK530</f>
        <v>0</v>
      </c>
      <c r="K530" s="189"/>
      <c r="L530" s="194"/>
      <c r="M530" s="195"/>
      <c r="N530" s="196"/>
      <c r="O530" s="196"/>
      <c r="P530" s="197">
        <f>P531</f>
        <v>0</v>
      </c>
      <c r="Q530" s="196"/>
      <c r="R530" s="197">
        <f>R531</f>
        <v>0.0057600000000000004</v>
      </c>
      <c r="S530" s="196"/>
      <c r="T530" s="198">
        <f>T531</f>
        <v>0</v>
      </c>
      <c r="AR530" s="199" t="s">
        <v>82</v>
      </c>
      <c r="AT530" s="200" t="s">
        <v>71</v>
      </c>
      <c r="AU530" s="200" t="s">
        <v>80</v>
      </c>
      <c r="AY530" s="199" t="s">
        <v>137</v>
      </c>
      <c r="BK530" s="201">
        <f>BK531</f>
        <v>0</v>
      </c>
    </row>
    <row r="531" s="1" customFormat="1" ht="16.5" customHeight="1">
      <c r="B531" s="38"/>
      <c r="C531" s="204" t="s">
        <v>1010</v>
      </c>
      <c r="D531" s="204" t="s">
        <v>142</v>
      </c>
      <c r="E531" s="205" t="s">
        <v>1011</v>
      </c>
      <c r="F531" s="206" t="s">
        <v>1012</v>
      </c>
      <c r="G531" s="207" t="s">
        <v>1013</v>
      </c>
      <c r="H531" s="208">
        <v>18</v>
      </c>
      <c r="I531" s="209"/>
      <c r="J531" s="210">
        <f>ROUND(I531*H531,2)</f>
        <v>0</v>
      </c>
      <c r="K531" s="206" t="s">
        <v>19</v>
      </c>
      <c r="L531" s="43"/>
      <c r="M531" s="211" t="s">
        <v>19</v>
      </c>
      <c r="N531" s="212" t="s">
        <v>43</v>
      </c>
      <c r="O531" s="79"/>
      <c r="P531" s="213">
        <f>O531*H531</f>
        <v>0</v>
      </c>
      <c r="Q531" s="213">
        <v>0.00032000000000000003</v>
      </c>
      <c r="R531" s="213">
        <f>Q531*H531</f>
        <v>0.0057600000000000004</v>
      </c>
      <c r="S531" s="213">
        <v>0</v>
      </c>
      <c r="T531" s="214">
        <f>S531*H531</f>
        <v>0</v>
      </c>
      <c r="AR531" s="17" t="s">
        <v>287</v>
      </c>
      <c r="AT531" s="17" t="s">
        <v>142</v>
      </c>
      <c r="AU531" s="17" t="s">
        <v>82</v>
      </c>
      <c r="AY531" s="17" t="s">
        <v>137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7" t="s">
        <v>80</v>
      </c>
      <c r="BK531" s="215">
        <f>ROUND(I531*H531,2)</f>
        <v>0</v>
      </c>
      <c r="BL531" s="17" t="s">
        <v>287</v>
      </c>
      <c r="BM531" s="17" t="s">
        <v>1014</v>
      </c>
    </row>
    <row r="532" s="10" customFormat="1" ht="22.8" customHeight="1">
      <c r="B532" s="188"/>
      <c r="C532" s="189"/>
      <c r="D532" s="190" t="s">
        <v>71</v>
      </c>
      <c r="E532" s="202" t="s">
        <v>1015</v>
      </c>
      <c r="F532" s="202" t="s">
        <v>1016</v>
      </c>
      <c r="G532" s="189"/>
      <c r="H532" s="189"/>
      <c r="I532" s="192"/>
      <c r="J532" s="203">
        <f>BK532</f>
        <v>0</v>
      </c>
      <c r="K532" s="189"/>
      <c r="L532" s="194"/>
      <c r="M532" s="195"/>
      <c r="N532" s="196"/>
      <c r="O532" s="196"/>
      <c r="P532" s="197">
        <f>SUM(P533:P619)</f>
        <v>0</v>
      </c>
      <c r="Q532" s="196"/>
      <c r="R532" s="197">
        <f>SUM(R533:R619)</f>
        <v>4.1823946599999999</v>
      </c>
      <c r="S532" s="196"/>
      <c r="T532" s="198">
        <f>SUM(T533:T619)</f>
        <v>0</v>
      </c>
      <c r="AR532" s="199" t="s">
        <v>148</v>
      </c>
      <c r="AT532" s="200" t="s">
        <v>71</v>
      </c>
      <c r="AU532" s="200" t="s">
        <v>80</v>
      </c>
      <c r="AY532" s="199" t="s">
        <v>137</v>
      </c>
      <c r="BK532" s="201">
        <f>SUM(BK533:BK619)</f>
        <v>0</v>
      </c>
    </row>
    <row r="533" s="1" customFormat="1" ht="16.5" customHeight="1">
      <c r="B533" s="38"/>
      <c r="C533" s="204" t="s">
        <v>1017</v>
      </c>
      <c r="D533" s="204" t="s">
        <v>142</v>
      </c>
      <c r="E533" s="205" t="s">
        <v>1018</v>
      </c>
      <c r="F533" s="206" t="s">
        <v>1019</v>
      </c>
      <c r="G533" s="207" t="s">
        <v>145</v>
      </c>
      <c r="H533" s="208">
        <v>121.15000000000001</v>
      </c>
      <c r="I533" s="209"/>
      <c r="J533" s="210">
        <f>ROUND(I533*H533,2)</f>
        <v>0</v>
      </c>
      <c r="K533" s="206" t="s">
        <v>146</v>
      </c>
      <c r="L533" s="43"/>
      <c r="M533" s="211" t="s">
        <v>19</v>
      </c>
      <c r="N533" s="212" t="s">
        <v>43</v>
      </c>
      <c r="O533" s="79"/>
      <c r="P533" s="213">
        <f>O533*H533</f>
        <v>0</v>
      </c>
      <c r="Q533" s="213">
        <v>0.0045500000000000002</v>
      </c>
      <c r="R533" s="213">
        <f>Q533*H533</f>
        <v>0.55123250000000001</v>
      </c>
      <c r="S533" s="213">
        <v>0</v>
      </c>
      <c r="T533" s="214">
        <f>S533*H533</f>
        <v>0</v>
      </c>
      <c r="AR533" s="17" t="s">
        <v>868</v>
      </c>
      <c r="AT533" s="17" t="s">
        <v>142</v>
      </c>
      <c r="AU533" s="17" t="s">
        <v>82</v>
      </c>
      <c r="AY533" s="17" t="s">
        <v>137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17" t="s">
        <v>80</v>
      </c>
      <c r="BK533" s="215">
        <f>ROUND(I533*H533,2)</f>
        <v>0</v>
      </c>
      <c r="BL533" s="17" t="s">
        <v>868</v>
      </c>
      <c r="BM533" s="17" t="s">
        <v>1020</v>
      </c>
    </row>
    <row r="534" s="11" customFormat="1">
      <c r="B534" s="216"/>
      <c r="C534" s="217"/>
      <c r="D534" s="218" t="s">
        <v>150</v>
      </c>
      <c r="E534" s="219" t="s">
        <v>19</v>
      </c>
      <c r="F534" s="220" t="s">
        <v>510</v>
      </c>
      <c r="G534" s="217"/>
      <c r="H534" s="219" t="s">
        <v>19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150</v>
      </c>
      <c r="AU534" s="226" t="s">
        <v>82</v>
      </c>
      <c r="AV534" s="11" t="s">
        <v>80</v>
      </c>
      <c r="AW534" s="11" t="s">
        <v>33</v>
      </c>
      <c r="AX534" s="11" t="s">
        <v>72</v>
      </c>
      <c r="AY534" s="226" t="s">
        <v>137</v>
      </c>
    </row>
    <row r="535" s="12" customFormat="1">
      <c r="B535" s="227"/>
      <c r="C535" s="228"/>
      <c r="D535" s="218" t="s">
        <v>150</v>
      </c>
      <c r="E535" s="229" t="s">
        <v>19</v>
      </c>
      <c r="F535" s="230" t="s">
        <v>598</v>
      </c>
      <c r="G535" s="228"/>
      <c r="H535" s="231">
        <v>8.4000000000000004</v>
      </c>
      <c r="I535" s="232"/>
      <c r="J535" s="228"/>
      <c r="K535" s="228"/>
      <c r="L535" s="233"/>
      <c r="M535" s="234"/>
      <c r="N535" s="235"/>
      <c r="O535" s="235"/>
      <c r="P535" s="235"/>
      <c r="Q535" s="235"/>
      <c r="R535" s="235"/>
      <c r="S535" s="235"/>
      <c r="T535" s="236"/>
      <c r="AT535" s="237" t="s">
        <v>150</v>
      </c>
      <c r="AU535" s="237" t="s">
        <v>82</v>
      </c>
      <c r="AV535" s="12" t="s">
        <v>82</v>
      </c>
      <c r="AW535" s="12" t="s">
        <v>33</v>
      </c>
      <c r="AX535" s="12" t="s">
        <v>72</v>
      </c>
      <c r="AY535" s="237" t="s">
        <v>137</v>
      </c>
    </row>
    <row r="536" s="12" customFormat="1">
      <c r="B536" s="227"/>
      <c r="C536" s="228"/>
      <c r="D536" s="218" t="s">
        <v>150</v>
      </c>
      <c r="E536" s="229" t="s">
        <v>19</v>
      </c>
      <c r="F536" s="230" t="s">
        <v>599</v>
      </c>
      <c r="G536" s="228"/>
      <c r="H536" s="231">
        <v>1.24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150</v>
      </c>
      <c r="AU536" s="237" t="s">
        <v>82</v>
      </c>
      <c r="AV536" s="12" t="s">
        <v>82</v>
      </c>
      <c r="AW536" s="12" t="s">
        <v>33</v>
      </c>
      <c r="AX536" s="12" t="s">
        <v>72</v>
      </c>
      <c r="AY536" s="237" t="s">
        <v>137</v>
      </c>
    </row>
    <row r="537" s="12" customFormat="1">
      <c r="B537" s="227"/>
      <c r="C537" s="228"/>
      <c r="D537" s="218" t="s">
        <v>150</v>
      </c>
      <c r="E537" s="229" t="s">
        <v>19</v>
      </c>
      <c r="F537" s="230" t="s">
        <v>600</v>
      </c>
      <c r="G537" s="228"/>
      <c r="H537" s="231">
        <v>1.3700000000000001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150</v>
      </c>
      <c r="AU537" s="237" t="s">
        <v>82</v>
      </c>
      <c r="AV537" s="12" t="s">
        <v>82</v>
      </c>
      <c r="AW537" s="12" t="s">
        <v>33</v>
      </c>
      <c r="AX537" s="12" t="s">
        <v>72</v>
      </c>
      <c r="AY537" s="237" t="s">
        <v>137</v>
      </c>
    </row>
    <row r="538" s="12" customFormat="1">
      <c r="B538" s="227"/>
      <c r="C538" s="228"/>
      <c r="D538" s="218" t="s">
        <v>150</v>
      </c>
      <c r="E538" s="229" t="s">
        <v>19</v>
      </c>
      <c r="F538" s="230" t="s">
        <v>601</v>
      </c>
      <c r="G538" s="228"/>
      <c r="H538" s="231">
        <v>2.5859999999999999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150</v>
      </c>
      <c r="AU538" s="237" t="s">
        <v>82</v>
      </c>
      <c r="AV538" s="12" t="s">
        <v>82</v>
      </c>
      <c r="AW538" s="12" t="s">
        <v>33</v>
      </c>
      <c r="AX538" s="12" t="s">
        <v>72</v>
      </c>
      <c r="AY538" s="237" t="s">
        <v>137</v>
      </c>
    </row>
    <row r="539" s="12" customFormat="1">
      <c r="B539" s="227"/>
      <c r="C539" s="228"/>
      <c r="D539" s="218" t="s">
        <v>150</v>
      </c>
      <c r="E539" s="229" t="s">
        <v>19</v>
      </c>
      <c r="F539" s="230" t="s">
        <v>602</v>
      </c>
      <c r="G539" s="228"/>
      <c r="H539" s="231">
        <v>7.0949999999999998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150</v>
      </c>
      <c r="AU539" s="237" t="s">
        <v>82</v>
      </c>
      <c r="AV539" s="12" t="s">
        <v>82</v>
      </c>
      <c r="AW539" s="12" t="s">
        <v>33</v>
      </c>
      <c r="AX539" s="12" t="s">
        <v>72</v>
      </c>
      <c r="AY539" s="237" t="s">
        <v>137</v>
      </c>
    </row>
    <row r="540" s="12" customFormat="1">
      <c r="B540" s="227"/>
      <c r="C540" s="228"/>
      <c r="D540" s="218" t="s">
        <v>150</v>
      </c>
      <c r="E540" s="229" t="s">
        <v>19</v>
      </c>
      <c r="F540" s="230" t="s">
        <v>604</v>
      </c>
      <c r="G540" s="228"/>
      <c r="H540" s="231">
        <v>14.396000000000001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AT540" s="237" t="s">
        <v>150</v>
      </c>
      <c r="AU540" s="237" t="s">
        <v>82</v>
      </c>
      <c r="AV540" s="12" t="s">
        <v>82</v>
      </c>
      <c r="AW540" s="12" t="s">
        <v>33</v>
      </c>
      <c r="AX540" s="12" t="s">
        <v>72</v>
      </c>
      <c r="AY540" s="237" t="s">
        <v>137</v>
      </c>
    </row>
    <row r="541" s="12" customFormat="1">
      <c r="B541" s="227"/>
      <c r="C541" s="228"/>
      <c r="D541" s="218" t="s">
        <v>150</v>
      </c>
      <c r="E541" s="229" t="s">
        <v>19</v>
      </c>
      <c r="F541" s="230" t="s">
        <v>606</v>
      </c>
      <c r="G541" s="228"/>
      <c r="H541" s="231">
        <v>14.949999999999999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150</v>
      </c>
      <c r="AU541" s="237" t="s">
        <v>82</v>
      </c>
      <c r="AV541" s="12" t="s">
        <v>82</v>
      </c>
      <c r="AW541" s="12" t="s">
        <v>33</v>
      </c>
      <c r="AX541" s="12" t="s">
        <v>72</v>
      </c>
      <c r="AY541" s="237" t="s">
        <v>137</v>
      </c>
    </row>
    <row r="542" s="12" customFormat="1">
      <c r="B542" s="227"/>
      <c r="C542" s="228"/>
      <c r="D542" s="218" t="s">
        <v>150</v>
      </c>
      <c r="E542" s="229" t="s">
        <v>19</v>
      </c>
      <c r="F542" s="230" t="s">
        <v>607</v>
      </c>
      <c r="G542" s="228"/>
      <c r="H542" s="231">
        <v>12.994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AT542" s="237" t="s">
        <v>150</v>
      </c>
      <c r="AU542" s="237" t="s">
        <v>82</v>
      </c>
      <c r="AV542" s="12" t="s">
        <v>82</v>
      </c>
      <c r="AW542" s="12" t="s">
        <v>33</v>
      </c>
      <c r="AX542" s="12" t="s">
        <v>72</v>
      </c>
      <c r="AY542" s="237" t="s">
        <v>137</v>
      </c>
    </row>
    <row r="543" s="12" customFormat="1">
      <c r="B543" s="227"/>
      <c r="C543" s="228"/>
      <c r="D543" s="218" t="s">
        <v>150</v>
      </c>
      <c r="E543" s="229" t="s">
        <v>19</v>
      </c>
      <c r="F543" s="230" t="s">
        <v>608</v>
      </c>
      <c r="G543" s="228"/>
      <c r="H543" s="231">
        <v>20.597000000000001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AT543" s="237" t="s">
        <v>150</v>
      </c>
      <c r="AU543" s="237" t="s">
        <v>82</v>
      </c>
      <c r="AV543" s="12" t="s">
        <v>82</v>
      </c>
      <c r="AW543" s="12" t="s">
        <v>33</v>
      </c>
      <c r="AX543" s="12" t="s">
        <v>72</v>
      </c>
      <c r="AY543" s="237" t="s">
        <v>137</v>
      </c>
    </row>
    <row r="544" s="12" customFormat="1">
      <c r="B544" s="227"/>
      <c r="C544" s="228"/>
      <c r="D544" s="218" t="s">
        <v>150</v>
      </c>
      <c r="E544" s="229" t="s">
        <v>19</v>
      </c>
      <c r="F544" s="230" t="s">
        <v>609</v>
      </c>
      <c r="G544" s="228"/>
      <c r="H544" s="231">
        <v>18.698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AT544" s="237" t="s">
        <v>150</v>
      </c>
      <c r="AU544" s="237" t="s">
        <v>82</v>
      </c>
      <c r="AV544" s="12" t="s">
        <v>82</v>
      </c>
      <c r="AW544" s="12" t="s">
        <v>33</v>
      </c>
      <c r="AX544" s="12" t="s">
        <v>72</v>
      </c>
      <c r="AY544" s="237" t="s">
        <v>137</v>
      </c>
    </row>
    <row r="545" s="12" customFormat="1">
      <c r="B545" s="227"/>
      <c r="C545" s="228"/>
      <c r="D545" s="218" t="s">
        <v>150</v>
      </c>
      <c r="E545" s="229" t="s">
        <v>19</v>
      </c>
      <c r="F545" s="230" t="s">
        <v>610</v>
      </c>
      <c r="G545" s="228"/>
      <c r="H545" s="231">
        <v>18.824000000000002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150</v>
      </c>
      <c r="AU545" s="237" t="s">
        <v>82</v>
      </c>
      <c r="AV545" s="12" t="s">
        <v>82</v>
      </c>
      <c r="AW545" s="12" t="s">
        <v>33</v>
      </c>
      <c r="AX545" s="12" t="s">
        <v>72</v>
      </c>
      <c r="AY545" s="237" t="s">
        <v>137</v>
      </c>
    </row>
    <row r="546" s="13" customFormat="1">
      <c r="B546" s="238"/>
      <c r="C546" s="239"/>
      <c r="D546" s="218" t="s">
        <v>150</v>
      </c>
      <c r="E546" s="240" t="s">
        <v>19</v>
      </c>
      <c r="F546" s="241" t="s">
        <v>160</v>
      </c>
      <c r="G546" s="239"/>
      <c r="H546" s="242">
        <v>121.15000000000001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AT546" s="248" t="s">
        <v>150</v>
      </c>
      <c r="AU546" s="248" t="s">
        <v>82</v>
      </c>
      <c r="AV546" s="13" t="s">
        <v>147</v>
      </c>
      <c r="AW546" s="13" t="s">
        <v>33</v>
      </c>
      <c r="AX546" s="13" t="s">
        <v>80</v>
      </c>
      <c r="AY546" s="248" t="s">
        <v>137</v>
      </c>
    </row>
    <row r="547" s="1" customFormat="1" ht="16.5" customHeight="1">
      <c r="B547" s="38"/>
      <c r="C547" s="204" t="s">
        <v>1021</v>
      </c>
      <c r="D547" s="204" t="s">
        <v>142</v>
      </c>
      <c r="E547" s="205" t="s">
        <v>1022</v>
      </c>
      <c r="F547" s="206" t="s">
        <v>1023</v>
      </c>
      <c r="G547" s="207" t="s">
        <v>231</v>
      </c>
      <c r="H547" s="208">
        <v>44.200000000000003</v>
      </c>
      <c r="I547" s="209"/>
      <c r="J547" s="210">
        <f>ROUND(I547*H547,2)</f>
        <v>0</v>
      </c>
      <c r="K547" s="206" t="s">
        <v>146</v>
      </c>
      <c r="L547" s="43"/>
      <c r="M547" s="211" t="s">
        <v>19</v>
      </c>
      <c r="N547" s="212" t="s">
        <v>43</v>
      </c>
      <c r="O547" s="79"/>
      <c r="P547" s="213">
        <f>O547*H547</f>
        <v>0</v>
      </c>
      <c r="Q547" s="213">
        <v>0.00042999999999999999</v>
      </c>
      <c r="R547" s="213">
        <f>Q547*H547</f>
        <v>0.019006000000000002</v>
      </c>
      <c r="S547" s="213">
        <v>0</v>
      </c>
      <c r="T547" s="214">
        <f>S547*H547</f>
        <v>0</v>
      </c>
      <c r="AR547" s="17" t="s">
        <v>287</v>
      </c>
      <c r="AT547" s="17" t="s">
        <v>142</v>
      </c>
      <c r="AU547" s="17" t="s">
        <v>82</v>
      </c>
      <c r="AY547" s="17" t="s">
        <v>137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17" t="s">
        <v>80</v>
      </c>
      <c r="BK547" s="215">
        <f>ROUND(I547*H547,2)</f>
        <v>0</v>
      </c>
      <c r="BL547" s="17" t="s">
        <v>287</v>
      </c>
      <c r="BM547" s="17" t="s">
        <v>1024</v>
      </c>
    </row>
    <row r="548" s="11" customFormat="1">
      <c r="B548" s="216"/>
      <c r="C548" s="217"/>
      <c r="D548" s="218" t="s">
        <v>150</v>
      </c>
      <c r="E548" s="219" t="s">
        <v>19</v>
      </c>
      <c r="F548" s="220" t="s">
        <v>510</v>
      </c>
      <c r="G548" s="217"/>
      <c r="H548" s="219" t="s">
        <v>19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150</v>
      </c>
      <c r="AU548" s="226" t="s">
        <v>82</v>
      </c>
      <c r="AV548" s="11" t="s">
        <v>80</v>
      </c>
      <c r="AW548" s="11" t="s">
        <v>33</v>
      </c>
      <c r="AX548" s="11" t="s">
        <v>72</v>
      </c>
      <c r="AY548" s="226" t="s">
        <v>137</v>
      </c>
    </row>
    <row r="549" s="12" customFormat="1">
      <c r="B549" s="227"/>
      <c r="C549" s="228"/>
      <c r="D549" s="218" t="s">
        <v>150</v>
      </c>
      <c r="E549" s="229" t="s">
        <v>19</v>
      </c>
      <c r="F549" s="230" t="s">
        <v>1025</v>
      </c>
      <c r="G549" s="228"/>
      <c r="H549" s="231">
        <v>9.1999999999999993</v>
      </c>
      <c r="I549" s="232"/>
      <c r="J549" s="228"/>
      <c r="K549" s="228"/>
      <c r="L549" s="233"/>
      <c r="M549" s="234"/>
      <c r="N549" s="235"/>
      <c r="O549" s="235"/>
      <c r="P549" s="235"/>
      <c r="Q549" s="235"/>
      <c r="R549" s="235"/>
      <c r="S549" s="235"/>
      <c r="T549" s="236"/>
      <c r="AT549" s="237" t="s">
        <v>150</v>
      </c>
      <c r="AU549" s="237" t="s">
        <v>82</v>
      </c>
      <c r="AV549" s="12" t="s">
        <v>82</v>
      </c>
      <c r="AW549" s="12" t="s">
        <v>33</v>
      </c>
      <c r="AX549" s="12" t="s">
        <v>72</v>
      </c>
      <c r="AY549" s="237" t="s">
        <v>137</v>
      </c>
    </row>
    <row r="550" s="12" customFormat="1">
      <c r="B550" s="227"/>
      <c r="C550" s="228"/>
      <c r="D550" s="218" t="s">
        <v>150</v>
      </c>
      <c r="E550" s="229" t="s">
        <v>19</v>
      </c>
      <c r="F550" s="230" t="s">
        <v>1026</v>
      </c>
      <c r="G550" s="228"/>
      <c r="H550" s="231">
        <v>17.359999999999999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AT550" s="237" t="s">
        <v>150</v>
      </c>
      <c r="AU550" s="237" t="s">
        <v>82</v>
      </c>
      <c r="AV550" s="12" t="s">
        <v>82</v>
      </c>
      <c r="AW550" s="12" t="s">
        <v>33</v>
      </c>
      <c r="AX550" s="12" t="s">
        <v>72</v>
      </c>
      <c r="AY550" s="237" t="s">
        <v>137</v>
      </c>
    </row>
    <row r="551" s="12" customFormat="1">
      <c r="B551" s="227"/>
      <c r="C551" s="228"/>
      <c r="D551" s="218" t="s">
        <v>150</v>
      </c>
      <c r="E551" s="229" t="s">
        <v>19</v>
      </c>
      <c r="F551" s="230" t="s">
        <v>1027</v>
      </c>
      <c r="G551" s="228"/>
      <c r="H551" s="231">
        <v>17.640000000000001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AT551" s="237" t="s">
        <v>150</v>
      </c>
      <c r="AU551" s="237" t="s">
        <v>82</v>
      </c>
      <c r="AV551" s="12" t="s">
        <v>82</v>
      </c>
      <c r="AW551" s="12" t="s">
        <v>33</v>
      </c>
      <c r="AX551" s="12" t="s">
        <v>72</v>
      </c>
      <c r="AY551" s="237" t="s">
        <v>137</v>
      </c>
    </row>
    <row r="552" s="13" customFormat="1">
      <c r="B552" s="238"/>
      <c r="C552" s="239"/>
      <c r="D552" s="218" t="s">
        <v>150</v>
      </c>
      <c r="E552" s="240" t="s">
        <v>19</v>
      </c>
      <c r="F552" s="241" t="s">
        <v>160</v>
      </c>
      <c r="G552" s="239"/>
      <c r="H552" s="242">
        <v>44.200000000000003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AT552" s="248" t="s">
        <v>150</v>
      </c>
      <c r="AU552" s="248" t="s">
        <v>82</v>
      </c>
      <c r="AV552" s="13" t="s">
        <v>147</v>
      </c>
      <c r="AW552" s="13" t="s">
        <v>33</v>
      </c>
      <c r="AX552" s="13" t="s">
        <v>80</v>
      </c>
      <c r="AY552" s="248" t="s">
        <v>137</v>
      </c>
    </row>
    <row r="553" s="1" customFormat="1" ht="16.5" customHeight="1">
      <c r="B553" s="38"/>
      <c r="C553" s="204" t="s">
        <v>1028</v>
      </c>
      <c r="D553" s="204" t="s">
        <v>142</v>
      </c>
      <c r="E553" s="205" t="s">
        <v>1029</v>
      </c>
      <c r="F553" s="206" t="s">
        <v>1030</v>
      </c>
      <c r="G553" s="207" t="s">
        <v>145</v>
      </c>
      <c r="H553" s="208">
        <v>121.15000000000001</v>
      </c>
      <c r="I553" s="209"/>
      <c r="J553" s="210">
        <f>ROUND(I553*H553,2)</f>
        <v>0</v>
      </c>
      <c r="K553" s="206" t="s">
        <v>146</v>
      </c>
      <c r="L553" s="43"/>
      <c r="M553" s="211" t="s">
        <v>19</v>
      </c>
      <c r="N553" s="212" t="s">
        <v>43</v>
      </c>
      <c r="O553" s="79"/>
      <c r="P553" s="213">
        <f>O553*H553</f>
        <v>0</v>
      </c>
      <c r="Q553" s="213">
        <v>0.0028</v>
      </c>
      <c r="R553" s="213">
        <f>Q553*H553</f>
        <v>0.33922000000000002</v>
      </c>
      <c r="S553" s="213">
        <v>0</v>
      </c>
      <c r="T553" s="214">
        <f>S553*H553</f>
        <v>0</v>
      </c>
      <c r="AR553" s="17" t="s">
        <v>287</v>
      </c>
      <c r="AT553" s="17" t="s">
        <v>142</v>
      </c>
      <c r="AU553" s="17" t="s">
        <v>82</v>
      </c>
      <c r="AY553" s="17" t="s">
        <v>137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17" t="s">
        <v>80</v>
      </c>
      <c r="BK553" s="215">
        <f>ROUND(I553*H553,2)</f>
        <v>0</v>
      </c>
      <c r="BL553" s="17" t="s">
        <v>287</v>
      </c>
      <c r="BM553" s="17" t="s">
        <v>1031</v>
      </c>
    </row>
    <row r="554" s="11" customFormat="1">
      <c r="B554" s="216"/>
      <c r="C554" s="217"/>
      <c r="D554" s="218" t="s">
        <v>150</v>
      </c>
      <c r="E554" s="219" t="s">
        <v>19</v>
      </c>
      <c r="F554" s="220" t="s">
        <v>510</v>
      </c>
      <c r="G554" s="217"/>
      <c r="H554" s="219" t="s">
        <v>19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150</v>
      </c>
      <c r="AU554" s="226" t="s">
        <v>82</v>
      </c>
      <c r="AV554" s="11" t="s">
        <v>80</v>
      </c>
      <c r="AW554" s="11" t="s">
        <v>33</v>
      </c>
      <c r="AX554" s="11" t="s">
        <v>72</v>
      </c>
      <c r="AY554" s="226" t="s">
        <v>137</v>
      </c>
    </row>
    <row r="555" s="12" customFormat="1">
      <c r="B555" s="227"/>
      <c r="C555" s="228"/>
      <c r="D555" s="218" t="s">
        <v>150</v>
      </c>
      <c r="E555" s="229" t="s">
        <v>19</v>
      </c>
      <c r="F555" s="230" t="s">
        <v>598</v>
      </c>
      <c r="G555" s="228"/>
      <c r="H555" s="231">
        <v>8.4000000000000004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150</v>
      </c>
      <c r="AU555" s="237" t="s">
        <v>82</v>
      </c>
      <c r="AV555" s="12" t="s">
        <v>82</v>
      </c>
      <c r="AW555" s="12" t="s">
        <v>33</v>
      </c>
      <c r="AX555" s="12" t="s">
        <v>72</v>
      </c>
      <c r="AY555" s="237" t="s">
        <v>137</v>
      </c>
    </row>
    <row r="556" s="12" customFormat="1">
      <c r="B556" s="227"/>
      <c r="C556" s="228"/>
      <c r="D556" s="218" t="s">
        <v>150</v>
      </c>
      <c r="E556" s="229" t="s">
        <v>19</v>
      </c>
      <c r="F556" s="230" t="s">
        <v>599</v>
      </c>
      <c r="G556" s="228"/>
      <c r="H556" s="231">
        <v>1.24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150</v>
      </c>
      <c r="AU556" s="237" t="s">
        <v>82</v>
      </c>
      <c r="AV556" s="12" t="s">
        <v>82</v>
      </c>
      <c r="AW556" s="12" t="s">
        <v>33</v>
      </c>
      <c r="AX556" s="12" t="s">
        <v>72</v>
      </c>
      <c r="AY556" s="237" t="s">
        <v>137</v>
      </c>
    </row>
    <row r="557" s="12" customFormat="1">
      <c r="B557" s="227"/>
      <c r="C557" s="228"/>
      <c r="D557" s="218" t="s">
        <v>150</v>
      </c>
      <c r="E557" s="229" t="s">
        <v>19</v>
      </c>
      <c r="F557" s="230" t="s">
        <v>600</v>
      </c>
      <c r="G557" s="228"/>
      <c r="H557" s="231">
        <v>1.3700000000000001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150</v>
      </c>
      <c r="AU557" s="237" t="s">
        <v>82</v>
      </c>
      <c r="AV557" s="12" t="s">
        <v>82</v>
      </c>
      <c r="AW557" s="12" t="s">
        <v>33</v>
      </c>
      <c r="AX557" s="12" t="s">
        <v>72</v>
      </c>
      <c r="AY557" s="237" t="s">
        <v>137</v>
      </c>
    </row>
    <row r="558" s="12" customFormat="1">
      <c r="B558" s="227"/>
      <c r="C558" s="228"/>
      <c r="D558" s="218" t="s">
        <v>150</v>
      </c>
      <c r="E558" s="229" t="s">
        <v>19</v>
      </c>
      <c r="F558" s="230" t="s">
        <v>601</v>
      </c>
      <c r="G558" s="228"/>
      <c r="H558" s="231">
        <v>2.5859999999999999</v>
      </c>
      <c r="I558" s="232"/>
      <c r="J558" s="228"/>
      <c r="K558" s="228"/>
      <c r="L558" s="233"/>
      <c r="M558" s="234"/>
      <c r="N558" s="235"/>
      <c r="O558" s="235"/>
      <c r="P558" s="235"/>
      <c r="Q558" s="235"/>
      <c r="R558" s="235"/>
      <c r="S558" s="235"/>
      <c r="T558" s="236"/>
      <c r="AT558" s="237" t="s">
        <v>150</v>
      </c>
      <c r="AU558" s="237" t="s">
        <v>82</v>
      </c>
      <c r="AV558" s="12" t="s">
        <v>82</v>
      </c>
      <c r="AW558" s="12" t="s">
        <v>33</v>
      </c>
      <c r="AX558" s="12" t="s">
        <v>72</v>
      </c>
      <c r="AY558" s="237" t="s">
        <v>137</v>
      </c>
    </row>
    <row r="559" s="12" customFormat="1">
      <c r="B559" s="227"/>
      <c r="C559" s="228"/>
      <c r="D559" s="218" t="s">
        <v>150</v>
      </c>
      <c r="E559" s="229" t="s">
        <v>19</v>
      </c>
      <c r="F559" s="230" t="s">
        <v>602</v>
      </c>
      <c r="G559" s="228"/>
      <c r="H559" s="231">
        <v>7.0949999999999998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150</v>
      </c>
      <c r="AU559" s="237" t="s">
        <v>82</v>
      </c>
      <c r="AV559" s="12" t="s">
        <v>82</v>
      </c>
      <c r="AW559" s="12" t="s">
        <v>33</v>
      </c>
      <c r="AX559" s="12" t="s">
        <v>72</v>
      </c>
      <c r="AY559" s="237" t="s">
        <v>137</v>
      </c>
    </row>
    <row r="560" s="12" customFormat="1">
      <c r="B560" s="227"/>
      <c r="C560" s="228"/>
      <c r="D560" s="218" t="s">
        <v>150</v>
      </c>
      <c r="E560" s="229" t="s">
        <v>19</v>
      </c>
      <c r="F560" s="230" t="s">
        <v>604</v>
      </c>
      <c r="G560" s="228"/>
      <c r="H560" s="231">
        <v>14.396000000000001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AT560" s="237" t="s">
        <v>150</v>
      </c>
      <c r="AU560" s="237" t="s">
        <v>82</v>
      </c>
      <c r="AV560" s="12" t="s">
        <v>82</v>
      </c>
      <c r="AW560" s="12" t="s">
        <v>33</v>
      </c>
      <c r="AX560" s="12" t="s">
        <v>72</v>
      </c>
      <c r="AY560" s="237" t="s">
        <v>137</v>
      </c>
    </row>
    <row r="561" s="12" customFormat="1">
      <c r="B561" s="227"/>
      <c r="C561" s="228"/>
      <c r="D561" s="218" t="s">
        <v>150</v>
      </c>
      <c r="E561" s="229" t="s">
        <v>19</v>
      </c>
      <c r="F561" s="230" t="s">
        <v>606</v>
      </c>
      <c r="G561" s="228"/>
      <c r="H561" s="231">
        <v>14.949999999999999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AT561" s="237" t="s">
        <v>150</v>
      </c>
      <c r="AU561" s="237" t="s">
        <v>82</v>
      </c>
      <c r="AV561" s="12" t="s">
        <v>82</v>
      </c>
      <c r="AW561" s="12" t="s">
        <v>33</v>
      </c>
      <c r="AX561" s="12" t="s">
        <v>72</v>
      </c>
      <c r="AY561" s="237" t="s">
        <v>137</v>
      </c>
    </row>
    <row r="562" s="12" customFormat="1">
      <c r="B562" s="227"/>
      <c r="C562" s="228"/>
      <c r="D562" s="218" t="s">
        <v>150</v>
      </c>
      <c r="E562" s="229" t="s">
        <v>19</v>
      </c>
      <c r="F562" s="230" t="s">
        <v>607</v>
      </c>
      <c r="G562" s="228"/>
      <c r="H562" s="231">
        <v>12.994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150</v>
      </c>
      <c r="AU562" s="237" t="s">
        <v>82</v>
      </c>
      <c r="AV562" s="12" t="s">
        <v>82</v>
      </c>
      <c r="AW562" s="12" t="s">
        <v>33</v>
      </c>
      <c r="AX562" s="12" t="s">
        <v>72</v>
      </c>
      <c r="AY562" s="237" t="s">
        <v>137</v>
      </c>
    </row>
    <row r="563" s="12" customFormat="1">
      <c r="B563" s="227"/>
      <c r="C563" s="228"/>
      <c r="D563" s="218" t="s">
        <v>150</v>
      </c>
      <c r="E563" s="229" t="s">
        <v>19</v>
      </c>
      <c r="F563" s="230" t="s">
        <v>608</v>
      </c>
      <c r="G563" s="228"/>
      <c r="H563" s="231">
        <v>20.597000000000001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150</v>
      </c>
      <c r="AU563" s="237" t="s">
        <v>82</v>
      </c>
      <c r="AV563" s="12" t="s">
        <v>82</v>
      </c>
      <c r="AW563" s="12" t="s">
        <v>33</v>
      </c>
      <c r="AX563" s="12" t="s">
        <v>72</v>
      </c>
      <c r="AY563" s="237" t="s">
        <v>137</v>
      </c>
    </row>
    <row r="564" s="12" customFormat="1">
      <c r="B564" s="227"/>
      <c r="C564" s="228"/>
      <c r="D564" s="218" t="s">
        <v>150</v>
      </c>
      <c r="E564" s="229" t="s">
        <v>19</v>
      </c>
      <c r="F564" s="230" t="s">
        <v>609</v>
      </c>
      <c r="G564" s="228"/>
      <c r="H564" s="231">
        <v>18.698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AT564" s="237" t="s">
        <v>150</v>
      </c>
      <c r="AU564" s="237" t="s">
        <v>82</v>
      </c>
      <c r="AV564" s="12" t="s">
        <v>82</v>
      </c>
      <c r="AW564" s="12" t="s">
        <v>33</v>
      </c>
      <c r="AX564" s="12" t="s">
        <v>72</v>
      </c>
      <c r="AY564" s="237" t="s">
        <v>137</v>
      </c>
    </row>
    <row r="565" s="12" customFormat="1">
      <c r="B565" s="227"/>
      <c r="C565" s="228"/>
      <c r="D565" s="218" t="s">
        <v>150</v>
      </c>
      <c r="E565" s="229" t="s">
        <v>19</v>
      </c>
      <c r="F565" s="230" t="s">
        <v>610</v>
      </c>
      <c r="G565" s="228"/>
      <c r="H565" s="231">
        <v>18.824000000000002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150</v>
      </c>
      <c r="AU565" s="237" t="s">
        <v>82</v>
      </c>
      <c r="AV565" s="12" t="s">
        <v>82</v>
      </c>
      <c r="AW565" s="12" t="s">
        <v>33</v>
      </c>
      <c r="AX565" s="12" t="s">
        <v>72</v>
      </c>
      <c r="AY565" s="237" t="s">
        <v>137</v>
      </c>
    </row>
    <row r="566" s="13" customFormat="1">
      <c r="B566" s="238"/>
      <c r="C566" s="239"/>
      <c r="D566" s="218" t="s">
        <v>150</v>
      </c>
      <c r="E566" s="240" t="s">
        <v>19</v>
      </c>
      <c r="F566" s="241" t="s">
        <v>160</v>
      </c>
      <c r="G566" s="239"/>
      <c r="H566" s="242">
        <v>121.15000000000001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AT566" s="248" t="s">
        <v>150</v>
      </c>
      <c r="AU566" s="248" t="s">
        <v>82</v>
      </c>
      <c r="AV566" s="13" t="s">
        <v>147</v>
      </c>
      <c r="AW566" s="13" t="s">
        <v>33</v>
      </c>
      <c r="AX566" s="13" t="s">
        <v>80</v>
      </c>
      <c r="AY566" s="248" t="s">
        <v>137</v>
      </c>
    </row>
    <row r="567" s="1" customFormat="1" ht="22.5" customHeight="1">
      <c r="B567" s="38"/>
      <c r="C567" s="252" t="s">
        <v>1032</v>
      </c>
      <c r="D567" s="252" t="s">
        <v>558</v>
      </c>
      <c r="E567" s="253" t="s">
        <v>1033</v>
      </c>
      <c r="F567" s="254" t="s">
        <v>1034</v>
      </c>
      <c r="G567" s="255" t="s">
        <v>145</v>
      </c>
      <c r="H567" s="256">
        <v>57.057000000000002</v>
      </c>
      <c r="I567" s="257"/>
      <c r="J567" s="258">
        <f>ROUND(I567*H567,2)</f>
        <v>0</v>
      </c>
      <c r="K567" s="254" t="s">
        <v>1035</v>
      </c>
      <c r="L567" s="259"/>
      <c r="M567" s="260" t="s">
        <v>19</v>
      </c>
      <c r="N567" s="261" t="s">
        <v>43</v>
      </c>
      <c r="O567" s="79"/>
      <c r="P567" s="213">
        <f>O567*H567</f>
        <v>0</v>
      </c>
      <c r="Q567" s="213">
        <v>0.022700000000000001</v>
      </c>
      <c r="R567" s="213">
        <f>Q567*H567</f>
        <v>1.2951939000000001</v>
      </c>
      <c r="S567" s="213">
        <v>0</v>
      </c>
      <c r="T567" s="214">
        <f>S567*H567</f>
        <v>0</v>
      </c>
      <c r="AR567" s="17" t="s">
        <v>376</v>
      </c>
      <c r="AT567" s="17" t="s">
        <v>558</v>
      </c>
      <c r="AU567" s="17" t="s">
        <v>82</v>
      </c>
      <c r="AY567" s="17" t="s">
        <v>137</v>
      </c>
      <c r="BE567" s="215">
        <f>IF(N567="základní",J567,0)</f>
        <v>0</v>
      </c>
      <c r="BF567" s="215">
        <f>IF(N567="snížená",J567,0)</f>
        <v>0</v>
      </c>
      <c r="BG567" s="215">
        <f>IF(N567="zákl. přenesená",J567,0)</f>
        <v>0</v>
      </c>
      <c r="BH567" s="215">
        <f>IF(N567="sníž. přenesená",J567,0)</f>
        <v>0</v>
      </c>
      <c r="BI567" s="215">
        <f>IF(N567="nulová",J567,0)</f>
        <v>0</v>
      </c>
      <c r="BJ567" s="17" t="s">
        <v>80</v>
      </c>
      <c r="BK567" s="215">
        <f>ROUND(I567*H567,2)</f>
        <v>0</v>
      </c>
      <c r="BL567" s="17" t="s">
        <v>287</v>
      </c>
      <c r="BM567" s="17" t="s">
        <v>1036</v>
      </c>
    </row>
    <row r="568" s="11" customFormat="1">
      <c r="B568" s="216"/>
      <c r="C568" s="217"/>
      <c r="D568" s="218" t="s">
        <v>150</v>
      </c>
      <c r="E568" s="219" t="s">
        <v>19</v>
      </c>
      <c r="F568" s="220" t="s">
        <v>1037</v>
      </c>
      <c r="G568" s="217"/>
      <c r="H568" s="219" t="s">
        <v>19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150</v>
      </c>
      <c r="AU568" s="226" t="s">
        <v>82</v>
      </c>
      <c r="AV568" s="11" t="s">
        <v>80</v>
      </c>
      <c r="AW568" s="11" t="s">
        <v>33</v>
      </c>
      <c r="AX568" s="11" t="s">
        <v>72</v>
      </c>
      <c r="AY568" s="226" t="s">
        <v>137</v>
      </c>
    </row>
    <row r="569" s="12" customFormat="1">
      <c r="B569" s="227"/>
      <c r="C569" s="228"/>
      <c r="D569" s="218" t="s">
        <v>150</v>
      </c>
      <c r="E569" s="229" t="s">
        <v>19</v>
      </c>
      <c r="F569" s="230" t="s">
        <v>599</v>
      </c>
      <c r="G569" s="228"/>
      <c r="H569" s="231">
        <v>1.24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150</v>
      </c>
      <c r="AU569" s="237" t="s">
        <v>82</v>
      </c>
      <c r="AV569" s="12" t="s">
        <v>82</v>
      </c>
      <c r="AW569" s="12" t="s">
        <v>33</v>
      </c>
      <c r="AX569" s="12" t="s">
        <v>72</v>
      </c>
      <c r="AY569" s="237" t="s">
        <v>137</v>
      </c>
    </row>
    <row r="570" s="12" customFormat="1">
      <c r="B570" s="227"/>
      <c r="C570" s="228"/>
      <c r="D570" s="218" t="s">
        <v>150</v>
      </c>
      <c r="E570" s="229" t="s">
        <v>19</v>
      </c>
      <c r="F570" s="230" t="s">
        <v>601</v>
      </c>
      <c r="G570" s="228"/>
      <c r="H570" s="231">
        <v>2.5859999999999999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AT570" s="237" t="s">
        <v>150</v>
      </c>
      <c r="AU570" s="237" t="s">
        <v>82</v>
      </c>
      <c r="AV570" s="12" t="s">
        <v>82</v>
      </c>
      <c r="AW570" s="12" t="s">
        <v>33</v>
      </c>
      <c r="AX570" s="12" t="s">
        <v>72</v>
      </c>
      <c r="AY570" s="237" t="s">
        <v>137</v>
      </c>
    </row>
    <row r="571" s="12" customFormat="1">
      <c r="B571" s="227"/>
      <c r="C571" s="228"/>
      <c r="D571" s="218" t="s">
        <v>150</v>
      </c>
      <c r="E571" s="229" t="s">
        <v>19</v>
      </c>
      <c r="F571" s="230" t="s">
        <v>604</v>
      </c>
      <c r="G571" s="228"/>
      <c r="H571" s="231">
        <v>14.396000000000001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AT571" s="237" t="s">
        <v>150</v>
      </c>
      <c r="AU571" s="237" t="s">
        <v>82</v>
      </c>
      <c r="AV571" s="12" t="s">
        <v>82</v>
      </c>
      <c r="AW571" s="12" t="s">
        <v>33</v>
      </c>
      <c r="AX571" s="12" t="s">
        <v>72</v>
      </c>
      <c r="AY571" s="237" t="s">
        <v>137</v>
      </c>
    </row>
    <row r="572" s="12" customFormat="1">
      <c r="B572" s="227"/>
      <c r="C572" s="228"/>
      <c r="D572" s="218" t="s">
        <v>150</v>
      </c>
      <c r="E572" s="229" t="s">
        <v>19</v>
      </c>
      <c r="F572" s="230" t="s">
        <v>606</v>
      </c>
      <c r="G572" s="228"/>
      <c r="H572" s="231">
        <v>14.949999999999999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AT572" s="237" t="s">
        <v>150</v>
      </c>
      <c r="AU572" s="237" t="s">
        <v>82</v>
      </c>
      <c r="AV572" s="12" t="s">
        <v>82</v>
      </c>
      <c r="AW572" s="12" t="s">
        <v>33</v>
      </c>
      <c r="AX572" s="12" t="s">
        <v>72</v>
      </c>
      <c r="AY572" s="237" t="s">
        <v>137</v>
      </c>
    </row>
    <row r="573" s="12" customFormat="1">
      <c r="B573" s="227"/>
      <c r="C573" s="228"/>
      <c r="D573" s="218" t="s">
        <v>150</v>
      </c>
      <c r="E573" s="229" t="s">
        <v>19</v>
      </c>
      <c r="F573" s="230" t="s">
        <v>609</v>
      </c>
      <c r="G573" s="228"/>
      <c r="H573" s="231">
        <v>18.698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150</v>
      </c>
      <c r="AU573" s="237" t="s">
        <v>82</v>
      </c>
      <c r="AV573" s="12" t="s">
        <v>82</v>
      </c>
      <c r="AW573" s="12" t="s">
        <v>33</v>
      </c>
      <c r="AX573" s="12" t="s">
        <v>72</v>
      </c>
      <c r="AY573" s="237" t="s">
        <v>137</v>
      </c>
    </row>
    <row r="574" s="13" customFormat="1">
      <c r="B574" s="238"/>
      <c r="C574" s="239"/>
      <c r="D574" s="218" t="s">
        <v>150</v>
      </c>
      <c r="E574" s="240" t="s">
        <v>19</v>
      </c>
      <c r="F574" s="241" t="s">
        <v>160</v>
      </c>
      <c r="G574" s="239"/>
      <c r="H574" s="242">
        <v>51.869999999999997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AT574" s="248" t="s">
        <v>150</v>
      </c>
      <c r="AU574" s="248" t="s">
        <v>82</v>
      </c>
      <c r="AV574" s="13" t="s">
        <v>147</v>
      </c>
      <c r="AW574" s="13" t="s">
        <v>33</v>
      </c>
      <c r="AX574" s="13" t="s">
        <v>80</v>
      </c>
      <c r="AY574" s="248" t="s">
        <v>137</v>
      </c>
    </row>
    <row r="575" s="12" customFormat="1">
      <c r="B575" s="227"/>
      <c r="C575" s="228"/>
      <c r="D575" s="218" t="s">
        <v>150</v>
      </c>
      <c r="E575" s="228"/>
      <c r="F575" s="230" t="s">
        <v>1038</v>
      </c>
      <c r="G575" s="228"/>
      <c r="H575" s="231">
        <v>57.057000000000002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AT575" s="237" t="s">
        <v>150</v>
      </c>
      <c r="AU575" s="237" t="s">
        <v>82</v>
      </c>
      <c r="AV575" s="12" t="s">
        <v>82</v>
      </c>
      <c r="AW575" s="12" t="s">
        <v>4</v>
      </c>
      <c r="AX575" s="12" t="s">
        <v>80</v>
      </c>
      <c r="AY575" s="237" t="s">
        <v>137</v>
      </c>
    </row>
    <row r="576" s="1" customFormat="1" ht="22.5" customHeight="1">
      <c r="B576" s="38"/>
      <c r="C576" s="252" t="s">
        <v>665</v>
      </c>
      <c r="D576" s="252" t="s">
        <v>558</v>
      </c>
      <c r="E576" s="253" t="s">
        <v>1039</v>
      </c>
      <c r="F576" s="254" t="s">
        <v>1040</v>
      </c>
      <c r="G576" s="255" t="s">
        <v>145</v>
      </c>
      <c r="H576" s="256">
        <v>76.424000000000007</v>
      </c>
      <c r="I576" s="257"/>
      <c r="J576" s="258">
        <f>ROUND(I576*H576,2)</f>
        <v>0</v>
      </c>
      <c r="K576" s="254" t="s">
        <v>146</v>
      </c>
      <c r="L576" s="259"/>
      <c r="M576" s="260" t="s">
        <v>19</v>
      </c>
      <c r="N576" s="261" t="s">
        <v>43</v>
      </c>
      <c r="O576" s="79"/>
      <c r="P576" s="213">
        <f>O576*H576</f>
        <v>0</v>
      </c>
      <c r="Q576" s="213">
        <v>0.023099999999999999</v>
      </c>
      <c r="R576" s="213">
        <f>Q576*H576</f>
        <v>1.7653944000000001</v>
      </c>
      <c r="S576" s="213">
        <v>0</v>
      </c>
      <c r="T576" s="214">
        <f>S576*H576</f>
        <v>0</v>
      </c>
      <c r="AR576" s="17" t="s">
        <v>376</v>
      </c>
      <c r="AT576" s="17" t="s">
        <v>558</v>
      </c>
      <c r="AU576" s="17" t="s">
        <v>82</v>
      </c>
      <c r="AY576" s="17" t="s">
        <v>137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7" t="s">
        <v>80</v>
      </c>
      <c r="BK576" s="215">
        <f>ROUND(I576*H576,2)</f>
        <v>0</v>
      </c>
      <c r="BL576" s="17" t="s">
        <v>287</v>
      </c>
      <c r="BM576" s="17" t="s">
        <v>1041</v>
      </c>
    </row>
    <row r="577" s="12" customFormat="1">
      <c r="B577" s="227"/>
      <c r="C577" s="228"/>
      <c r="D577" s="218" t="s">
        <v>150</v>
      </c>
      <c r="E577" s="228"/>
      <c r="F577" s="230" t="s">
        <v>1042</v>
      </c>
      <c r="G577" s="228"/>
      <c r="H577" s="231">
        <v>76.424000000000007</v>
      </c>
      <c r="I577" s="232"/>
      <c r="J577" s="228"/>
      <c r="K577" s="228"/>
      <c r="L577" s="233"/>
      <c r="M577" s="234"/>
      <c r="N577" s="235"/>
      <c r="O577" s="235"/>
      <c r="P577" s="235"/>
      <c r="Q577" s="235"/>
      <c r="R577" s="235"/>
      <c r="S577" s="235"/>
      <c r="T577" s="236"/>
      <c r="AT577" s="237" t="s">
        <v>150</v>
      </c>
      <c r="AU577" s="237" t="s">
        <v>82</v>
      </c>
      <c r="AV577" s="12" t="s">
        <v>82</v>
      </c>
      <c r="AW577" s="12" t="s">
        <v>4</v>
      </c>
      <c r="AX577" s="12" t="s">
        <v>80</v>
      </c>
      <c r="AY577" s="237" t="s">
        <v>137</v>
      </c>
    </row>
    <row r="578" s="1" customFormat="1" ht="16.5" customHeight="1">
      <c r="B578" s="38"/>
      <c r="C578" s="204" t="s">
        <v>140</v>
      </c>
      <c r="D578" s="204" t="s">
        <v>142</v>
      </c>
      <c r="E578" s="205" t="s">
        <v>1043</v>
      </c>
      <c r="F578" s="206" t="s">
        <v>1044</v>
      </c>
      <c r="G578" s="207" t="s">
        <v>145</v>
      </c>
      <c r="H578" s="208">
        <v>125.56999999999999</v>
      </c>
      <c r="I578" s="209"/>
      <c r="J578" s="210">
        <f>ROUND(I578*H578,2)</f>
        <v>0</v>
      </c>
      <c r="K578" s="206" t="s">
        <v>146</v>
      </c>
      <c r="L578" s="43"/>
      <c r="M578" s="211" t="s">
        <v>19</v>
      </c>
      <c r="N578" s="212" t="s">
        <v>43</v>
      </c>
      <c r="O578" s="79"/>
      <c r="P578" s="213">
        <f>O578*H578</f>
        <v>0</v>
      </c>
      <c r="Q578" s="213">
        <v>0</v>
      </c>
      <c r="R578" s="213">
        <f>Q578*H578</f>
        <v>0</v>
      </c>
      <c r="S578" s="213">
        <v>0</v>
      </c>
      <c r="T578" s="214">
        <f>S578*H578</f>
        <v>0</v>
      </c>
      <c r="AR578" s="17" t="s">
        <v>868</v>
      </c>
      <c r="AT578" s="17" t="s">
        <v>142</v>
      </c>
      <c r="AU578" s="17" t="s">
        <v>82</v>
      </c>
      <c r="AY578" s="17" t="s">
        <v>137</v>
      </c>
      <c r="BE578" s="215">
        <f>IF(N578="základní",J578,0)</f>
        <v>0</v>
      </c>
      <c r="BF578" s="215">
        <f>IF(N578="snížená",J578,0)</f>
        <v>0</v>
      </c>
      <c r="BG578" s="215">
        <f>IF(N578="zákl. přenesená",J578,0)</f>
        <v>0</v>
      </c>
      <c r="BH578" s="215">
        <f>IF(N578="sníž. přenesená",J578,0)</f>
        <v>0</v>
      </c>
      <c r="BI578" s="215">
        <f>IF(N578="nulová",J578,0)</f>
        <v>0</v>
      </c>
      <c r="BJ578" s="17" t="s">
        <v>80</v>
      </c>
      <c r="BK578" s="215">
        <f>ROUND(I578*H578,2)</f>
        <v>0</v>
      </c>
      <c r="BL578" s="17" t="s">
        <v>868</v>
      </c>
      <c r="BM578" s="17" t="s">
        <v>1045</v>
      </c>
    </row>
    <row r="579" s="12" customFormat="1">
      <c r="B579" s="227"/>
      <c r="C579" s="228"/>
      <c r="D579" s="218" t="s">
        <v>150</v>
      </c>
      <c r="E579" s="229" t="s">
        <v>19</v>
      </c>
      <c r="F579" s="230" t="s">
        <v>1046</v>
      </c>
      <c r="G579" s="228"/>
      <c r="H579" s="231">
        <v>121.15000000000001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AT579" s="237" t="s">
        <v>150</v>
      </c>
      <c r="AU579" s="237" t="s">
        <v>82</v>
      </c>
      <c r="AV579" s="12" t="s">
        <v>82</v>
      </c>
      <c r="AW579" s="12" t="s">
        <v>33</v>
      </c>
      <c r="AX579" s="12" t="s">
        <v>72</v>
      </c>
      <c r="AY579" s="237" t="s">
        <v>137</v>
      </c>
    </row>
    <row r="580" s="12" customFormat="1">
      <c r="B580" s="227"/>
      <c r="C580" s="228"/>
      <c r="D580" s="218" t="s">
        <v>150</v>
      </c>
      <c r="E580" s="229" t="s">
        <v>19</v>
      </c>
      <c r="F580" s="230" t="s">
        <v>1047</v>
      </c>
      <c r="G580" s="228"/>
      <c r="H580" s="231">
        <v>4.4199999999999999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150</v>
      </c>
      <c r="AU580" s="237" t="s">
        <v>82</v>
      </c>
      <c r="AV580" s="12" t="s">
        <v>82</v>
      </c>
      <c r="AW580" s="12" t="s">
        <v>33</v>
      </c>
      <c r="AX580" s="12" t="s">
        <v>72</v>
      </c>
      <c r="AY580" s="237" t="s">
        <v>137</v>
      </c>
    </row>
    <row r="581" s="13" customFormat="1">
      <c r="B581" s="238"/>
      <c r="C581" s="239"/>
      <c r="D581" s="218" t="s">
        <v>150</v>
      </c>
      <c r="E581" s="240" t="s">
        <v>19</v>
      </c>
      <c r="F581" s="241" t="s">
        <v>160</v>
      </c>
      <c r="G581" s="239"/>
      <c r="H581" s="242">
        <v>125.56999999999999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AT581" s="248" t="s">
        <v>150</v>
      </c>
      <c r="AU581" s="248" t="s">
        <v>82</v>
      </c>
      <c r="AV581" s="13" t="s">
        <v>147</v>
      </c>
      <c r="AW581" s="13" t="s">
        <v>33</v>
      </c>
      <c r="AX581" s="13" t="s">
        <v>80</v>
      </c>
      <c r="AY581" s="248" t="s">
        <v>137</v>
      </c>
    </row>
    <row r="582" s="1" customFormat="1" ht="16.5" customHeight="1">
      <c r="B582" s="38"/>
      <c r="C582" s="204" t="s">
        <v>226</v>
      </c>
      <c r="D582" s="204" t="s">
        <v>142</v>
      </c>
      <c r="E582" s="205" t="s">
        <v>1048</v>
      </c>
      <c r="F582" s="206" t="s">
        <v>1049</v>
      </c>
      <c r="G582" s="207" t="s">
        <v>145</v>
      </c>
      <c r="H582" s="208">
        <v>125.56999999999999</v>
      </c>
      <c r="I582" s="209"/>
      <c r="J582" s="210">
        <f>ROUND(I582*H582,2)</f>
        <v>0</v>
      </c>
      <c r="K582" s="206" t="s">
        <v>146</v>
      </c>
      <c r="L582" s="43"/>
      <c r="M582" s="211" t="s">
        <v>19</v>
      </c>
      <c r="N582" s="212" t="s">
        <v>43</v>
      </c>
      <c r="O582" s="79"/>
      <c r="P582" s="213">
        <f>O582*H582</f>
        <v>0</v>
      </c>
      <c r="Q582" s="213">
        <v>0.00029999999999999997</v>
      </c>
      <c r="R582" s="213">
        <f>Q582*H582</f>
        <v>0.037670999999999996</v>
      </c>
      <c r="S582" s="213">
        <v>0</v>
      </c>
      <c r="T582" s="214">
        <f>S582*H582</f>
        <v>0</v>
      </c>
      <c r="AR582" s="17" t="s">
        <v>287</v>
      </c>
      <c r="AT582" s="17" t="s">
        <v>142</v>
      </c>
      <c r="AU582" s="17" t="s">
        <v>82</v>
      </c>
      <c r="AY582" s="17" t="s">
        <v>137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17" t="s">
        <v>80</v>
      </c>
      <c r="BK582" s="215">
        <f>ROUND(I582*H582,2)</f>
        <v>0</v>
      </c>
      <c r="BL582" s="17" t="s">
        <v>287</v>
      </c>
      <c r="BM582" s="17" t="s">
        <v>1050</v>
      </c>
    </row>
    <row r="583" s="1" customFormat="1" ht="16.5" customHeight="1">
      <c r="B583" s="38"/>
      <c r="C583" s="204" t="s">
        <v>275</v>
      </c>
      <c r="D583" s="204" t="s">
        <v>142</v>
      </c>
      <c r="E583" s="205" t="s">
        <v>1051</v>
      </c>
      <c r="F583" s="206" t="s">
        <v>1052</v>
      </c>
      <c r="G583" s="207" t="s">
        <v>231</v>
      </c>
      <c r="H583" s="208">
        <v>173.28</v>
      </c>
      <c r="I583" s="209"/>
      <c r="J583" s="210">
        <f>ROUND(I583*H583,2)</f>
        <v>0</v>
      </c>
      <c r="K583" s="206" t="s">
        <v>146</v>
      </c>
      <c r="L583" s="43"/>
      <c r="M583" s="211" t="s">
        <v>19</v>
      </c>
      <c r="N583" s="212" t="s">
        <v>43</v>
      </c>
      <c r="O583" s="79"/>
      <c r="P583" s="213">
        <f>O583*H583</f>
        <v>0</v>
      </c>
      <c r="Q583" s="213">
        <v>3.0000000000000001E-05</v>
      </c>
      <c r="R583" s="213">
        <f>Q583*H583</f>
        <v>0.0051984000000000006</v>
      </c>
      <c r="S583" s="213">
        <v>0</v>
      </c>
      <c r="T583" s="214">
        <f>S583*H583</f>
        <v>0</v>
      </c>
      <c r="AR583" s="17" t="s">
        <v>868</v>
      </c>
      <c r="AT583" s="17" t="s">
        <v>142</v>
      </c>
      <c r="AU583" s="17" t="s">
        <v>82</v>
      </c>
      <c r="AY583" s="17" t="s">
        <v>137</v>
      </c>
      <c r="BE583" s="215">
        <f>IF(N583="základní",J583,0)</f>
        <v>0</v>
      </c>
      <c r="BF583" s="215">
        <f>IF(N583="snížená",J583,0)</f>
        <v>0</v>
      </c>
      <c r="BG583" s="215">
        <f>IF(N583="zákl. přenesená",J583,0)</f>
        <v>0</v>
      </c>
      <c r="BH583" s="215">
        <f>IF(N583="sníž. přenesená",J583,0)</f>
        <v>0</v>
      </c>
      <c r="BI583" s="215">
        <f>IF(N583="nulová",J583,0)</f>
        <v>0</v>
      </c>
      <c r="BJ583" s="17" t="s">
        <v>80</v>
      </c>
      <c r="BK583" s="215">
        <f>ROUND(I583*H583,2)</f>
        <v>0</v>
      </c>
      <c r="BL583" s="17" t="s">
        <v>868</v>
      </c>
      <c r="BM583" s="17" t="s">
        <v>1053</v>
      </c>
    </row>
    <row r="584" s="11" customFormat="1">
      <c r="B584" s="216"/>
      <c r="C584" s="217"/>
      <c r="D584" s="218" t="s">
        <v>150</v>
      </c>
      <c r="E584" s="219" t="s">
        <v>19</v>
      </c>
      <c r="F584" s="220" t="s">
        <v>510</v>
      </c>
      <c r="G584" s="217"/>
      <c r="H584" s="219" t="s">
        <v>19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150</v>
      </c>
      <c r="AU584" s="226" t="s">
        <v>82</v>
      </c>
      <c r="AV584" s="11" t="s">
        <v>80</v>
      </c>
      <c r="AW584" s="11" t="s">
        <v>33</v>
      </c>
      <c r="AX584" s="11" t="s">
        <v>72</v>
      </c>
      <c r="AY584" s="226" t="s">
        <v>137</v>
      </c>
    </row>
    <row r="585" s="11" customFormat="1">
      <c r="B585" s="216"/>
      <c r="C585" s="217"/>
      <c r="D585" s="218" t="s">
        <v>150</v>
      </c>
      <c r="E585" s="219" t="s">
        <v>19</v>
      </c>
      <c r="F585" s="220" t="s">
        <v>1054</v>
      </c>
      <c r="G585" s="217"/>
      <c r="H585" s="219" t="s">
        <v>19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150</v>
      </c>
      <c r="AU585" s="226" t="s">
        <v>82</v>
      </c>
      <c r="AV585" s="11" t="s">
        <v>80</v>
      </c>
      <c r="AW585" s="11" t="s">
        <v>33</v>
      </c>
      <c r="AX585" s="11" t="s">
        <v>72</v>
      </c>
      <c r="AY585" s="226" t="s">
        <v>137</v>
      </c>
    </row>
    <row r="586" s="12" customFormat="1">
      <c r="B586" s="227"/>
      <c r="C586" s="228"/>
      <c r="D586" s="218" t="s">
        <v>150</v>
      </c>
      <c r="E586" s="229" t="s">
        <v>19</v>
      </c>
      <c r="F586" s="230" t="s">
        <v>1025</v>
      </c>
      <c r="G586" s="228"/>
      <c r="H586" s="231">
        <v>9.1999999999999993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AT586" s="237" t="s">
        <v>150</v>
      </c>
      <c r="AU586" s="237" t="s">
        <v>82</v>
      </c>
      <c r="AV586" s="12" t="s">
        <v>82</v>
      </c>
      <c r="AW586" s="12" t="s">
        <v>33</v>
      </c>
      <c r="AX586" s="12" t="s">
        <v>72</v>
      </c>
      <c r="AY586" s="237" t="s">
        <v>137</v>
      </c>
    </row>
    <row r="587" s="12" customFormat="1">
      <c r="B587" s="227"/>
      <c r="C587" s="228"/>
      <c r="D587" s="218" t="s">
        <v>150</v>
      </c>
      <c r="E587" s="229" t="s">
        <v>19</v>
      </c>
      <c r="F587" s="230" t="s">
        <v>1026</v>
      </c>
      <c r="G587" s="228"/>
      <c r="H587" s="231">
        <v>17.359999999999999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AT587" s="237" t="s">
        <v>150</v>
      </c>
      <c r="AU587" s="237" t="s">
        <v>82</v>
      </c>
      <c r="AV587" s="12" t="s">
        <v>82</v>
      </c>
      <c r="AW587" s="12" t="s">
        <v>33</v>
      </c>
      <c r="AX587" s="12" t="s">
        <v>72</v>
      </c>
      <c r="AY587" s="237" t="s">
        <v>137</v>
      </c>
    </row>
    <row r="588" s="12" customFormat="1">
      <c r="B588" s="227"/>
      <c r="C588" s="228"/>
      <c r="D588" s="218" t="s">
        <v>150</v>
      </c>
      <c r="E588" s="229" t="s">
        <v>19</v>
      </c>
      <c r="F588" s="230" t="s">
        <v>1027</v>
      </c>
      <c r="G588" s="228"/>
      <c r="H588" s="231">
        <v>17.640000000000001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AT588" s="237" t="s">
        <v>150</v>
      </c>
      <c r="AU588" s="237" t="s">
        <v>82</v>
      </c>
      <c r="AV588" s="12" t="s">
        <v>82</v>
      </c>
      <c r="AW588" s="12" t="s">
        <v>33</v>
      </c>
      <c r="AX588" s="12" t="s">
        <v>72</v>
      </c>
      <c r="AY588" s="237" t="s">
        <v>137</v>
      </c>
    </row>
    <row r="589" s="11" customFormat="1">
      <c r="B589" s="216"/>
      <c r="C589" s="217"/>
      <c r="D589" s="218" t="s">
        <v>150</v>
      </c>
      <c r="E589" s="219" t="s">
        <v>19</v>
      </c>
      <c r="F589" s="220" t="s">
        <v>1055</v>
      </c>
      <c r="G589" s="217"/>
      <c r="H589" s="219" t="s">
        <v>19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150</v>
      </c>
      <c r="AU589" s="226" t="s">
        <v>82</v>
      </c>
      <c r="AV589" s="11" t="s">
        <v>80</v>
      </c>
      <c r="AW589" s="11" t="s">
        <v>33</v>
      </c>
      <c r="AX589" s="11" t="s">
        <v>72</v>
      </c>
      <c r="AY589" s="226" t="s">
        <v>137</v>
      </c>
    </row>
    <row r="590" s="12" customFormat="1">
      <c r="B590" s="227"/>
      <c r="C590" s="228"/>
      <c r="D590" s="218" t="s">
        <v>150</v>
      </c>
      <c r="E590" s="229" t="s">
        <v>19</v>
      </c>
      <c r="F590" s="230" t="s">
        <v>1056</v>
      </c>
      <c r="G590" s="228"/>
      <c r="H590" s="231">
        <v>3.7000000000000002</v>
      </c>
      <c r="I590" s="232"/>
      <c r="J590" s="228"/>
      <c r="K590" s="228"/>
      <c r="L590" s="233"/>
      <c r="M590" s="234"/>
      <c r="N590" s="235"/>
      <c r="O590" s="235"/>
      <c r="P590" s="235"/>
      <c r="Q590" s="235"/>
      <c r="R590" s="235"/>
      <c r="S590" s="235"/>
      <c r="T590" s="236"/>
      <c r="AT590" s="237" t="s">
        <v>150</v>
      </c>
      <c r="AU590" s="237" t="s">
        <v>82</v>
      </c>
      <c r="AV590" s="12" t="s">
        <v>82</v>
      </c>
      <c r="AW590" s="12" t="s">
        <v>33</v>
      </c>
      <c r="AX590" s="12" t="s">
        <v>72</v>
      </c>
      <c r="AY590" s="237" t="s">
        <v>137</v>
      </c>
    </row>
    <row r="591" s="12" customFormat="1">
      <c r="B591" s="227"/>
      <c r="C591" s="228"/>
      <c r="D591" s="218" t="s">
        <v>150</v>
      </c>
      <c r="E591" s="229" t="s">
        <v>19</v>
      </c>
      <c r="F591" s="230" t="s">
        <v>618</v>
      </c>
      <c r="G591" s="228"/>
      <c r="H591" s="231">
        <v>4.5999999999999996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AT591" s="237" t="s">
        <v>150</v>
      </c>
      <c r="AU591" s="237" t="s">
        <v>82</v>
      </c>
      <c r="AV591" s="12" t="s">
        <v>82</v>
      </c>
      <c r="AW591" s="12" t="s">
        <v>33</v>
      </c>
      <c r="AX591" s="12" t="s">
        <v>72</v>
      </c>
      <c r="AY591" s="237" t="s">
        <v>137</v>
      </c>
    </row>
    <row r="592" s="12" customFormat="1">
      <c r="B592" s="227"/>
      <c r="C592" s="228"/>
      <c r="D592" s="218" t="s">
        <v>150</v>
      </c>
      <c r="E592" s="229" t="s">
        <v>19</v>
      </c>
      <c r="F592" s="230" t="s">
        <v>1057</v>
      </c>
      <c r="G592" s="228"/>
      <c r="H592" s="231">
        <v>5.7699999999999996</v>
      </c>
      <c r="I592" s="232"/>
      <c r="J592" s="228"/>
      <c r="K592" s="228"/>
      <c r="L592" s="233"/>
      <c r="M592" s="234"/>
      <c r="N592" s="235"/>
      <c r="O592" s="235"/>
      <c r="P592" s="235"/>
      <c r="Q592" s="235"/>
      <c r="R592" s="235"/>
      <c r="S592" s="235"/>
      <c r="T592" s="236"/>
      <c r="AT592" s="237" t="s">
        <v>150</v>
      </c>
      <c r="AU592" s="237" t="s">
        <v>82</v>
      </c>
      <c r="AV592" s="12" t="s">
        <v>82</v>
      </c>
      <c r="AW592" s="12" t="s">
        <v>33</v>
      </c>
      <c r="AX592" s="12" t="s">
        <v>72</v>
      </c>
      <c r="AY592" s="237" t="s">
        <v>137</v>
      </c>
    </row>
    <row r="593" s="12" customFormat="1">
      <c r="B593" s="227"/>
      <c r="C593" s="228"/>
      <c r="D593" s="218" t="s">
        <v>150</v>
      </c>
      <c r="E593" s="229" t="s">
        <v>19</v>
      </c>
      <c r="F593" s="230" t="s">
        <v>1058</v>
      </c>
      <c r="G593" s="228"/>
      <c r="H593" s="231">
        <v>10.060000000000001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150</v>
      </c>
      <c r="AU593" s="237" t="s">
        <v>82</v>
      </c>
      <c r="AV593" s="12" t="s">
        <v>82</v>
      </c>
      <c r="AW593" s="12" t="s">
        <v>33</v>
      </c>
      <c r="AX593" s="12" t="s">
        <v>72</v>
      </c>
      <c r="AY593" s="237" t="s">
        <v>137</v>
      </c>
    </row>
    <row r="594" s="12" customFormat="1">
      <c r="B594" s="227"/>
      <c r="C594" s="228"/>
      <c r="D594" s="218" t="s">
        <v>150</v>
      </c>
      <c r="E594" s="229" t="s">
        <v>19</v>
      </c>
      <c r="F594" s="230" t="s">
        <v>1059</v>
      </c>
      <c r="G594" s="228"/>
      <c r="H594" s="231">
        <v>18.469999999999999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AT594" s="237" t="s">
        <v>150</v>
      </c>
      <c r="AU594" s="237" t="s">
        <v>82</v>
      </c>
      <c r="AV594" s="12" t="s">
        <v>82</v>
      </c>
      <c r="AW594" s="12" t="s">
        <v>33</v>
      </c>
      <c r="AX594" s="12" t="s">
        <v>72</v>
      </c>
      <c r="AY594" s="237" t="s">
        <v>137</v>
      </c>
    </row>
    <row r="595" s="12" customFormat="1">
      <c r="B595" s="227"/>
      <c r="C595" s="228"/>
      <c r="D595" s="218" t="s">
        <v>150</v>
      </c>
      <c r="E595" s="229" t="s">
        <v>19</v>
      </c>
      <c r="F595" s="230" t="s">
        <v>1060</v>
      </c>
      <c r="G595" s="228"/>
      <c r="H595" s="231">
        <v>20.010000000000002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AT595" s="237" t="s">
        <v>150</v>
      </c>
      <c r="AU595" s="237" t="s">
        <v>82</v>
      </c>
      <c r="AV595" s="12" t="s">
        <v>82</v>
      </c>
      <c r="AW595" s="12" t="s">
        <v>33</v>
      </c>
      <c r="AX595" s="12" t="s">
        <v>72</v>
      </c>
      <c r="AY595" s="237" t="s">
        <v>137</v>
      </c>
    </row>
    <row r="596" s="12" customFormat="1">
      <c r="B596" s="227"/>
      <c r="C596" s="228"/>
      <c r="D596" s="218" t="s">
        <v>150</v>
      </c>
      <c r="E596" s="229" t="s">
        <v>19</v>
      </c>
      <c r="F596" s="230" t="s">
        <v>1061</v>
      </c>
      <c r="G596" s="228"/>
      <c r="H596" s="231">
        <v>17.07</v>
      </c>
      <c r="I596" s="232"/>
      <c r="J596" s="228"/>
      <c r="K596" s="228"/>
      <c r="L596" s="233"/>
      <c r="M596" s="234"/>
      <c r="N596" s="235"/>
      <c r="O596" s="235"/>
      <c r="P596" s="235"/>
      <c r="Q596" s="235"/>
      <c r="R596" s="235"/>
      <c r="S596" s="235"/>
      <c r="T596" s="236"/>
      <c r="AT596" s="237" t="s">
        <v>150</v>
      </c>
      <c r="AU596" s="237" t="s">
        <v>82</v>
      </c>
      <c r="AV596" s="12" t="s">
        <v>82</v>
      </c>
      <c r="AW596" s="12" t="s">
        <v>33</v>
      </c>
      <c r="AX596" s="12" t="s">
        <v>72</v>
      </c>
      <c r="AY596" s="237" t="s">
        <v>137</v>
      </c>
    </row>
    <row r="597" s="12" customFormat="1">
      <c r="B597" s="227"/>
      <c r="C597" s="228"/>
      <c r="D597" s="218" t="s">
        <v>150</v>
      </c>
      <c r="E597" s="229" t="s">
        <v>19</v>
      </c>
      <c r="F597" s="230" t="s">
        <v>1062</v>
      </c>
      <c r="G597" s="228"/>
      <c r="H597" s="231">
        <v>17.600000000000001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AT597" s="237" t="s">
        <v>150</v>
      </c>
      <c r="AU597" s="237" t="s">
        <v>82</v>
      </c>
      <c r="AV597" s="12" t="s">
        <v>82</v>
      </c>
      <c r="AW597" s="12" t="s">
        <v>33</v>
      </c>
      <c r="AX597" s="12" t="s">
        <v>72</v>
      </c>
      <c r="AY597" s="237" t="s">
        <v>137</v>
      </c>
    </row>
    <row r="598" s="14" customFormat="1">
      <c r="B598" s="265"/>
      <c r="C598" s="266"/>
      <c r="D598" s="218" t="s">
        <v>150</v>
      </c>
      <c r="E598" s="267" t="s">
        <v>19</v>
      </c>
      <c r="F598" s="268" t="s">
        <v>1063</v>
      </c>
      <c r="G598" s="266"/>
      <c r="H598" s="269">
        <v>141.47999999999999</v>
      </c>
      <c r="I598" s="270"/>
      <c r="J598" s="266"/>
      <c r="K598" s="266"/>
      <c r="L598" s="271"/>
      <c r="M598" s="272"/>
      <c r="N598" s="273"/>
      <c r="O598" s="273"/>
      <c r="P598" s="273"/>
      <c r="Q598" s="273"/>
      <c r="R598" s="273"/>
      <c r="S598" s="273"/>
      <c r="T598" s="274"/>
      <c r="AT598" s="275" t="s">
        <v>150</v>
      </c>
      <c r="AU598" s="275" t="s">
        <v>82</v>
      </c>
      <c r="AV598" s="14" t="s">
        <v>148</v>
      </c>
      <c r="AW598" s="14" t="s">
        <v>33</v>
      </c>
      <c r="AX598" s="14" t="s">
        <v>72</v>
      </c>
      <c r="AY598" s="275" t="s">
        <v>137</v>
      </c>
    </row>
    <row r="599" s="12" customFormat="1">
      <c r="B599" s="227"/>
      <c r="C599" s="228"/>
      <c r="D599" s="218" t="s">
        <v>150</v>
      </c>
      <c r="E599" s="229" t="s">
        <v>19</v>
      </c>
      <c r="F599" s="230" t="s">
        <v>1064</v>
      </c>
      <c r="G599" s="228"/>
      <c r="H599" s="231">
        <v>31.800000000000001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150</v>
      </c>
      <c r="AU599" s="237" t="s">
        <v>82</v>
      </c>
      <c r="AV599" s="12" t="s">
        <v>82</v>
      </c>
      <c r="AW599" s="12" t="s">
        <v>33</v>
      </c>
      <c r="AX599" s="12" t="s">
        <v>72</v>
      </c>
      <c r="AY599" s="237" t="s">
        <v>137</v>
      </c>
    </row>
    <row r="600" s="14" customFormat="1">
      <c r="B600" s="265"/>
      <c r="C600" s="266"/>
      <c r="D600" s="218" t="s">
        <v>150</v>
      </c>
      <c r="E600" s="267" t="s">
        <v>19</v>
      </c>
      <c r="F600" s="268" t="s">
        <v>1063</v>
      </c>
      <c r="G600" s="266"/>
      <c r="H600" s="269">
        <v>31.800000000000001</v>
      </c>
      <c r="I600" s="270"/>
      <c r="J600" s="266"/>
      <c r="K600" s="266"/>
      <c r="L600" s="271"/>
      <c r="M600" s="272"/>
      <c r="N600" s="273"/>
      <c r="O600" s="273"/>
      <c r="P600" s="273"/>
      <c r="Q600" s="273"/>
      <c r="R600" s="273"/>
      <c r="S600" s="273"/>
      <c r="T600" s="274"/>
      <c r="AT600" s="275" t="s">
        <v>150</v>
      </c>
      <c r="AU600" s="275" t="s">
        <v>82</v>
      </c>
      <c r="AV600" s="14" t="s">
        <v>148</v>
      </c>
      <c r="AW600" s="14" t="s">
        <v>33</v>
      </c>
      <c r="AX600" s="14" t="s">
        <v>72</v>
      </c>
      <c r="AY600" s="275" t="s">
        <v>137</v>
      </c>
    </row>
    <row r="601" s="13" customFormat="1">
      <c r="B601" s="238"/>
      <c r="C601" s="239"/>
      <c r="D601" s="218" t="s">
        <v>150</v>
      </c>
      <c r="E601" s="240" t="s">
        <v>19</v>
      </c>
      <c r="F601" s="241" t="s">
        <v>160</v>
      </c>
      <c r="G601" s="239"/>
      <c r="H601" s="242">
        <v>173.28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AT601" s="248" t="s">
        <v>150</v>
      </c>
      <c r="AU601" s="248" t="s">
        <v>82</v>
      </c>
      <c r="AV601" s="13" t="s">
        <v>147</v>
      </c>
      <c r="AW601" s="13" t="s">
        <v>33</v>
      </c>
      <c r="AX601" s="13" t="s">
        <v>80</v>
      </c>
      <c r="AY601" s="248" t="s">
        <v>137</v>
      </c>
    </row>
    <row r="602" s="1" customFormat="1" ht="16.5" customHeight="1">
      <c r="B602" s="38"/>
      <c r="C602" s="204" t="s">
        <v>674</v>
      </c>
      <c r="D602" s="204" t="s">
        <v>142</v>
      </c>
      <c r="E602" s="205" t="s">
        <v>1065</v>
      </c>
      <c r="F602" s="206" t="s">
        <v>1066</v>
      </c>
      <c r="G602" s="207" t="s">
        <v>340</v>
      </c>
      <c r="H602" s="208">
        <v>51</v>
      </c>
      <c r="I602" s="209"/>
      <c r="J602" s="210">
        <f>ROUND(I602*H602,2)</f>
        <v>0</v>
      </c>
      <c r="K602" s="206" t="s">
        <v>146</v>
      </c>
      <c r="L602" s="43"/>
      <c r="M602" s="211" t="s">
        <v>19</v>
      </c>
      <c r="N602" s="212" t="s">
        <v>43</v>
      </c>
      <c r="O602" s="79"/>
      <c r="P602" s="213">
        <f>O602*H602</f>
        <v>0</v>
      </c>
      <c r="Q602" s="213">
        <v>0</v>
      </c>
      <c r="R602" s="213">
        <f>Q602*H602</f>
        <v>0</v>
      </c>
      <c r="S602" s="213">
        <v>0</v>
      </c>
      <c r="T602" s="214">
        <f>S602*H602</f>
        <v>0</v>
      </c>
      <c r="AR602" s="17" t="s">
        <v>287</v>
      </c>
      <c r="AT602" s="17" t="s">
        <v>142</v>
      </c>
      <c r="AU602" s="17" t="s">
        <v>82</v>
      </c>
      <c r="AY602" s="17" t="s">
        <v>137</v>
      </c>
      <c r="BE602" s="215">
        <f>IF(N602="základní",J602,0)</f>
        <v>0</v>
      </c>
      <c r="BF602" s="215">
        <f>IF(N602="snížená",J602,0)</f>
        <v>0</v>
      </c>
      <c r="BG602" s="215">
        <f>IF(N602="zákl. přenesená",J602,0)</f>
        <v>0</v>
      </c>
      <c r="BH602" s="215">
        <f>IF(N602="sníž. přenesená",J602,0)</f>
        <v>0</v>
      </c>
      <c r="BI602" s="215">
        <f>IF(N602="nulová",J602,0)</f>
        <v>0</v>
      </c>
      <c r="BJ602" s="17" t="s">
        <v>80</v>
      </c>
      <c r="BK602" s="215">
        <f>ROUND(I602*H602,2)</f>
        <v>0</v>
      </c>
      <c r="BL602" s="17" t="s">
        <v>287</v>
      </c>
      <c r="BM602" s="17" t="s">
        <v>1067</v>
      </c>
    </row>
    <row r="603" s="1" customFormat="1" ht="16.5" customHeight="1">
      <c r="B603" s="38"/>
      <c r="C603" s="204" t="s">
        <v>1068</v>
      </c>
      <c r="D603" s="204" t="s">
        <v>142</v>
      </c>
      <c r="E603" s="205" t="s">
        <v>1069</v>
      </c>
      <c r="F603" s="206" t="s">
        <v>1070</v>
      </c>
      <c r="G603" s="207" t="s">
        <v>145</v>
      </c>
      <c r="H603" s="208">
        <v>34.542000000000002</v>
      </c>
      <c r="I603" s="209"/>
      <c r="J603" s="210">
        <f>ROUND(I603*H603,2)</f>
        <v>0</v>
      </c>
      <c r="K603" s="206" t="s">
        <v>146</v>
      </c>
      <c r="L603" s="43"/>
      <c r="M603" s="211" t="s">
        <v>19</v>
      </c>
      <c r="N603" s="212" t="s">
        <v>43</v>
      </c>
      <c r="O603" s="79"/>
      <c r="P603" s="213">
        <f>O603*H603</f>
        <v>0</v>
      </c>
      <c r="Q603" s="213">
        <v>0.0046299999999999996</v>
      </c>
      <c r="R603" s="213">
        <f>Q603*H603</f>
        <v>0.15992946</v>
      </c>
      <c r="S603" s="213">
        <v>0</v>
      </c>
      <c r="T603" s="214">
        <f>S603*H603</f>
        <v>0</v>
      </c>
      <c r="AR603" s="17" t="s">
        <v>287</v>
      </c>
      <c r="AT603" s="17" t="s">
        <v>142</v>
      </c>
      <c r="AU603" s="17" t="s">
        <v>82</v>
      </c>
      <c r="AY603" s="17" t="s">
        <v>137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7" t="s">
        <v>80</v>
      </c>
      <c r="BK603" s="215">
        <f>ROUND(I603*H603,2)</f>
        <v>0</v>
      </c>
      <c r="BL603" s="17" t="s">
        <v>287</v>
      </c>
      <c r="BM603" s="17" t="s">
        <v>1071</v>
      </c>
    </row>
    <row r="604" s="11" customFormat="1">
      <c r="B604" s="216"/>
      <c r="C604" s="217"/>
      <c r="D604" s="218" t="s">
        <v>150</v>
      </c>
      <c r="E604" s="219" t="s">
        <v>19</v>
      </c>
      <c r="F604" s="220" t="s">
        <v>510</v>
      </c>
      <c r="G604" s="217"/>
      <c r="H604" s="219" t="s">
        <v>19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150</v>
      </c>
      <c r="AU604" s="226" t="s">
        <v>82</v>
      </c>
      <c r="AV604" s="11" t="s">
        <v>80</v>
      </c>
      <c r="AW604" s="11" t="s">
        <v>33</v>
      </c>
      <c r="AX604" s="11" t="s">
        <v>72</v>
      </c>
      <c r="AY604" s="226" t="s">
        <v>137</v>
      </c>
    </row>
    <row r="605" s="12" customFormat="1">
      <c r="B605" s="227"/>
      <c r="C605" s="228"/>
      <c r="D605" s="218" t="s">
        <v>150</v>
      </c>
      <c r="E605" s="229" t="s">
        <v>19</v>
      </c>
      <c r="F605" s="230" t="s">
        <v>599</v>
      </c>
      <c r="G605" s="228"/>
      <c r="H605" s="231">
        <v>1.24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150</v>
      </c>
      <c r="AU605" s="237" t="s">
        <v>82</v>
      </c>
      <c r="AV605" s="12" t="s">
        <v>82</v>
      </c>
      <c r="AW605" s="12" t="s">
        <v>33</v>
      </c>
      <c r="AX605" s="12" t="s">
        <v>72</v>
      </c>
      <c r="AY605" s="237" t="s">
        <v>137</v>
      </c>
    </row>
    <row r="606" s="12" customFormat="1">
      <c r="B606" s="227"/>
      <c r="C606" s="228"/>
      <c r="D606" s="218" t="s">
        <v>150</v>
      </c>
      <c r="E606" s="229" t="s">
        <v>19</v>
      </c>
      <c r="F606" s="230" t="s">
        <v>600</v>
      </c>
      <c r="G606" s="228"/>
      <c r="H606" s="231">
        <v>1.3700000000000001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AT606" s="237" t="s">
        <v>150</v>
      </c>
      <c r="AU606" s="237" t="s">
        <v>82</v>
      </c>
      <c r="AV606" s="12" t="s">
        <v>82</v>
      </c>
      <c r="AW606" s="12" t="s">
        <v>33</v>
      </c>
      <c r="AX606" s="12" t="s">
        <v>72</v>
      </c>
      <c r="AY606" s="237" t="s">
        <v>137</v>
      </c>
    </row>
    <row r="607" s="12" customFormat="1">
      <c r="B607" s="227"/>
      <c r="C607" s="228"/>
      <c r="D607" s="218" t="s">
        <v>150</v>
      </c>
      <c r="E607" s="229" t="s">
        <v>19</v>
      </c>
      <c r="F607" s="230" t="s">
        <v>601</v>
      </c>
      <c r="G607" s="228"/>
      <c r="H607" s="231">
        <v>2.5859999999999999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AT607" s="237" t="s">
        <v>150</v>
      </c>
      <c r="AU607" s="237" t="s">
        <v>82</v>
      </c>
      <c r="AV607" s="12" t="s">
        <v>82</v>
      </c>
      <c r="AW607" s="12" t="s">
        <v>33</v>
      </c>
      <c r="AX607" s="12" t="s">
        <v>72</v>
      </c>
      <c r="AY607" s="237" t="s">
        <v>137</v>
      </c>
    </row>
    <row r="608" s="12" customFormat="1">
      <c r="B608" s="227"/>
      <c r="C608" s="228"/>
      <c r="D608" s="218" t="s">
        <v>150</v>
      </c>
      <c r="E608" s="229" t="s">
        <v>19</v>
      </c>
      <c r="F608" s="230" t="s">
        <v>604</v>
      </c>
      <c r="G608" s="228"/>
      <c r="H608" s="231">
        <v>14.396000000000001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AT608" s="237" t="s">
        <v>150</v>
      </c>
      <c r="AU608" s="237" t="s">
        <v>82</v>
      </c>
      <c r="AV608" s="12" t="s">
        <v>82</v>
      </c>
      <c r="AW608" s="12" t="s">
        <v>33</v>
      </c>
      <c r="AX608" s="12" t="s">
        <v>72</v>
      </c>
      <c r="AY608" s="237" t="s">
        <v>137</v>
      </c>
    </row>
    <row r="609" s="12" customFormat="1">
      <c r="B609" s="227"/>
      <c r="C609" s="228"/>
      <c r="D609" s="218" t="s">
        <v>150</v>
      </c>
      <c r="E609" s="229" t="s">
        <v>19</v>
      </c>
      <c r="F609" s="230" t="s">
        <v>606</v>
      </c>
      <c r="G609" s="228"/>
      <c r="H609" s="231">
        <v>14.949999999999999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AT609" s="237" t="s">
        <v>150</v>
      </c>
      <c r="AU609" s="237" t="s">
        <v>82</v>
      </c>
      <c r="AV609" s="12" t="s">
        <v>82</v>
      </c>
      <c r="AW609" s="12" t="s">
        <v>33</v>
      </c>
      <c r="AX609" s="12" t="s">
        <v>72</v>
      </c>
      <c r="AY609" s="237" t="s">
        <v>137</v>
      </c>
    </row>
    <row r="610" s="13" customFormat="1">
      <c r="B610" s="238"/>
      <c r="C610" s="239"/>
      <c r="D610" s="218" t="s">
        <v>150</v>
      </c>
      <c r="E610" s="240" t="s">
        <v>19</v>
      </c>
      <c r="F610" s="241" t="s">
        <v>160</v>
      </c>
      <c r="G610" s="239"/>
      <c r="H610" s="242">
        <v>34.542000000000002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AT610" s="248" t="s">
        <v>150</v>
      </c>
      <c r="AU610" s="248" t="s">
        <v>82</v>
      </c>
      <c r="AV610" s="13" t="s">
        <v>147</v>
      </c>
      <c r="AW610" s="13" t="s">
        <v>33</v>
      </c>
      <c r="AX610" s="13" t="s">
        <v>80</v>
      </c>
      <c r="AY610" s="248" t="s">
        <v>137</v>
      </c>
    </row>
    <row r="611" s="1" customFormat="1" ht="16.5" customHeight="1">
      <c r="B611" s="38"/>
      <c r="C611" s="204" t="s">
        <v>1072</v>
      </c>
      <c r="D611" s="204" t="s">
        <v>142</v>
      </c>
      <c r="E611" s="205" t="s">
        <v>1073</v>
      </c>
      <c r="F611" s="206" t="s">
        <v>1074</v>
      </c>
      <c r="G611" s="207" t="s">
        <v>231</v>
      </c>
      <c r="H611" s="208">
        <v>53.049999999999997</v>
      </c>
      <c r="I611" s="209"/>
      <c r="J611" s="210">
        <f>ROUND(I611*H611,2)</f>
        <v>0</v>
      </c>
      <c r="K611" s="206" t="s">
        <v>372</v>
      </c>
      <c r="L611" s="43"/>
      <c r="M611" s="211" t="s">
        <v>19</v>
      </c>
      <c r="N611" s="212" t="s">
        <v>43</v>
      </c>
      <c r="O611" s="79"/>
      <c r="P611" s="213">
        <f>O611*H611</f>
        <v>0</v>
      </c>
      <c r="Q611" s="213">
        <v>0.00018000000000000001</v>
      </c>
      <c r="R611" s="213">
        <f>Q611*H611</f>
        <v>0.0095490000000000002</v>
      </c>
      <c r="S611" s="213">
        <v>0</v>
      </c>
      <c r="T611" s="214">
        <f>S611*H611</f>
        <v>0</v>
      </c>
      <c r="AR611" s="17" t="s">
        <v>287</v>
      </c>
      <c r="AT611" s="17" t="s">
        <v>142</v>
      </c>
      <c r="AU611" s="17" t="s">
        <v>82</v>
      </c>
      <c r="AY611" s="17" t="s">
        <v>137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17" t="s">
        <v>80</v>
      </c>
      <c r="BK611" s="215">
        <f>ROUND(I611*H611,2)</f>
        <v>0</v>
      </c>
      <c r="BL611" s="17" t="s">
        <v>287</v>
      </c>
      <c r="BM611" s="17" t="s">
        <v>1075</v>
      </c>
    </row>
    <row r="612" s="11" customFormat="1">
      <c r="B612" s="216"/>
      <c r="C612" s="217"/>
      <c r="D612" s="218" t="s">
        <v>150</v>
      </c>
      <c r="E612" s="219" t="s">
        <v>19</v>
      </c>
      <c r="F612" s="220" t="s">
        <v>510</v>
      </c>
      <c r="G612" s="217"/>
      <c r="H612" s="219" t="s">
        <v>19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150</v>
      </c>
      <c r="AU612" s="226" t="s">
        <v>82</v>
      </c>
      <c r="AV612" s="11" t="s">
        <v>80</v>
      </c>
      <c r="AW612" s="11" t="s">
        <v>33</v>
      </c>
      <c r="AX612" s="11" t="s">
        <v>72</v>
      </c>
      <c r="AY612" s="226" t="s">
        <v>137</v>
      </c>
    </row>
    <row r="613" s="12" customFormat="1">
      <c r="B613" s="227"/>
      <c r="C613" s="228"/>
      <c r="D613" s="218" t="s">
        <v>150</v>
      </c>
      <c r="E613" s="229" t="s">
        <v>19</v>
      </c>
      <c r="F613" s="230" t="s">
        <v>617</v>
      </c>
      <c r="G613" s="228"/>
      <c r="H613" s="231">
        <v>4.4000000000000004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150</v>
      </c>
      <c r="AU613" s="237" t="s">
        <v>82</v>
      </c>
      <c r="AV613" s="12" t="s">
        <v>82</v>
      </c>
      <c r="AW613" s="12" t="s">
        <v>33</v>
      </c>
      <c r="AX613" s="12" t="s">
        <v>72</v>
      </c>
      <c r="AY613" s="237" t="s">
        <v>137</v>
      </c>
    </row>
    <row r="614" s="12" customFormat="1">
      <c r="B614" s="227"/>
      <c r="C614" s="228"/>
      <c r="D614" s="218" t="s">
        <v>150</v>
      </c>
      <c r="E614" s="229" t="s">
        <v>19</v>
      </c>
      <c r="F614" s="230" t="s">
        <v>618</v>
      </c>
      <c r="G614" s="228"/>
      <c r="H614" s="231">
        <v>4.5999999999999996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150</v>
      </c>
      <c r="AU614" s="237" t="s">
        <v>82</v>
      </c>
      <c r="AV614" s="12" t="s">
        <v>82</v>
      </c>
      <c r="AW614" s="12" t="s">
        <v>33</v>
      </c>
      <c r="AX614" s="12" t="s">
        <v>72</v>
      </c>
      <c r="AY614" s="237" t="s">
        <v>137</v>
      </c>
    </row>
    <row r="615" s="12" customFormat="1">
      <c r="B615" s="227"/>
      <c r="C615" s="228"/>
      <c r="D615" s="218" t="s">
        <v>150</v>
      </c>
      <c r="E615" s="229" t="s">
        <v>19</v>
      </c>
      <c r="F615" s="230" t="s">
        <v>619</v>
      </c>
      <c r="G615" s="228"/>
      <c r="H615" s="231">
        <v>6.4699999999999998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AT615" s="237" t="s">
        <v>150</v>
      </c>
      <c r="AU615" s="237" t="s">
        <v>82</v>
      </c>
      <c r="AV615" s="12" t="s">
        <v>82</v>
      </c>
      <c r="AW615" s="12" t="s">
        <v>33</v>
      </c>
      <c r="AX615" s="12" t="s">
        <v>72</v>
      </c>
      <c r="AY615" s="237" t="s">
        <v>137</v>
      </c>
    </row>
    <row r="616" s="12" customFormat="1">
      <c r="B616" s="227"/>
      <c r="C616" s="228"/>
      <c r="D616" s="218" t="s">
        <v>150</v>
      </c>
      <c r="E616" s="229" t="s">
        <v>19</v>
      </c>
      <c r="F616" s="230" t="s">
        <v>622</v>
      </c>
      <c r="G616" s="228"/>
      <c r="H616" s="231">
        <v>16.920000000000002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AT616" s="237" t="s">
        <v>150</v>
      </c>
      <c r="AU616" s="237" t="s">
        <v>82</v>
      </c>
      <c r="AV616" s="12" t="s">
        <v>82</v>
      </c>
      <c r="AW616" s="12" t="s">
        <v>33</v>
      </c>
      <c r="AX616" s="12" t="s">
        <v>72</v>
      </c>
      <c r="AY616" s="237" t="s">
        <v>137</v>
      </c>
    </row>
    <row r="617" s="12" customFormat="1">
      <c r="B617" s="227"/>
      <c r="C617" s="228"/>
      <c r="D617" s="218" t="s">
        <v>150</v>
      </c>
      <c r="E617" s="229" t="s">
        <v>19</v>
      </c>
      <c r="F617" s="230" t="s">
        <v>1076</v>
      </c>
      <c r="G617" s="228"/>
      <c r="H617" s="231">
        <v>20.66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AT617" s="237" t="s">
        <v>150</v>
      </c>
      <c r="AU617" s="237" t="s">
        <v>82</v>
      </c>
      <c r="AV617" s="12" t="s">
        <v>82</v>
      </c>
      <c r="AW617" s="12" t="s">
        <v>33</v>
      </c>
      <c r="AX617" s="12" t="s">
        <v>72</v>
      </c>
      <c r="AY617" s="237" t="s">
        <v>137</v>
      </c>
    </row>
    <row r="618" s="13" customFormat="1">
      <c r="B618" s="238"/>
      <c r="C618" s="239"/>
      <c r="D618" s="218" t="s">
        <v>150</v>
      </c>
      <c r="E618" s="240" t="s">
        <v>19</v>
      </c>
      <c r="F618" s="241" t="s">
        <v>160</v>
      </c>
      <c r="G618" s="239"/>
      <c r="H618" s="242">
        <v>53.049999999999997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AT618" s="248" t="s">
        <v>150</v>
      </c>
      <c r="AU618" s="248" t="s">
        <v>82</v>
      </c>
      <c r="AV618" s="13" t="s">
        <v>147</v>
      </c>
      <c r="AW618" s="13" t="s">
        <v>33</v>
      </c>
      <c r="AX618" s="13" t="s">
        <v>80</v>
      </c>
      <c r="AY618" s="248" t="s">
        <v>137</v>
      </c>
    </row>
    <row r="619" s="1" customFormat="1" ht="22.5" customHeight="1">
      <c r="B619" s="38"/>
      <c r="C619" s="204" t="s">
        <v>1077</v>
      </c>
      <c r="D619" s="204" t="s">
        <v>142</v>
      </c>
      <c r="E619" s="205" t="s">
        <v>1078</v>
      </c>
      <c r="F619" s="206" t="s">
        <v>1079</v>
      </c>
      <c r="G619" s="207" t="s">
        <v>694</v>
      </c>
      <c r="H619" s="262"/>
      <c r="I619" s="209"/>
      <c r="J619" s="210">
        <f>ROUND(I619*H619,2)</f>
        <v>0</v>
      </c>
      <c r="K619" s="206" t="s">
        <v>146</v>
      </c>
      <c r="L619" s="43"/>
      <c r="M619" s="211" t="s">
        <v>19</v>
      </c>
      <c r="N619" s="212" t="s">
        <v>43</v>
      </c>
      <c r="O619" s="79"/>
      <c r="P619" s="213">
        <f>O619*H619</f>
        <v>0</v>
      </c>
      <c r="Q619" s="213">
        <v>0</v>
      </c>
      <c r="R619" s="213">
        <f>Q619*H619</f>
        <v>0</v>
      </c>
      <c r="S619" s="213">
        <v>0</v>
      </c>
      <c r="T619" s="214">
        <f>S619*H619</f>
        <v>0</v>
      </c>
      <c r="AR619" s="17" t="s">
        <v>287</v>
      </c>
      <c r="AT619" s="17" t="s">
        <v>142</v>
      </c>
      <c r="AU619" s="17" t="s">
        <v>82</v>
      </c>
      <c r="AY619" s="17" t="s">
        <v>137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17" t="s">
        <v>80</v>
      </c>
      <c r="BK619" s="215">
        <f>ROUND(I619*H619,2)</f>
        <v>0</v>
      </c>
      <c r="BL619" s="17" t="s">
        <v>287</v>
      </c>
      <c r="BM619" s="17" t="s">
        <v>1080</v>
      </c>
    </row>
    <row r="620" s="10" customFormat="1" ht="22.8" customHeight="1">
      <c r="B620" s="188"/>
      <c r="C620" s="189"/>
      <c r="D620" s="190" t="s">
        <v>71</v>
      </c>
      <c r="E620" s="202" t="s">
        <v>1081</v>
      </c>
      <c r="F620" s="202" t="s">
        <v>1082</v>
      </c>
      <c r="G620" s="189"/>
      <c r="H620" s="189"/>
      <c r="I620" s="192"/>
      <c r="J620" s="203">
        <f>BK620</f>
        <v>0</v>
      </c>
      <c r="K620" s="189"/>
      <c r="L620" s="194"/>
      <c r="M620" s="195"/>
      <c r="N620" s="196"/>
      <c r="O620" s="196"/>
      <c r="P620" s="197">
        <f>SUM(P621:P675)</f>
        <v>0</v>
      </c>
      <c r="Q620" s="196"/>
      <c r="R620" s="197">
        <f>SUM(R621:R675)</f>
        <v>6.5500121500000006</v>
      </c>
      <c r="S620" s="196"/>
      <c r="T620" s="198">
        <f>SUM(T621:T675)</f>
        <v>0</v>
      </c>
      <c r="AR620" s="199" t="s">
        <v>148</v>
      </c>
      <c r="AT620" s="200" t="s">
        <v>71</v>
      </c>
      <c r="AU620" s="200" t="s">
        <v>80</v>
      </c>
      <c r="AY620" s="199" t="s">
        <v>137</v>
      </c>
      <c r="BK620" s="201">
        <f>SUM(BK621:BK675)</f>
        <v>0</v>
      </c>
    </row>
    <row r="621" s="1" customFormat="1" ht="16.5" customHeight="1">
      <c r="B621" s="38"/>
      <c r="C621" s="204" t="s">
        <v>1083</v>
      </c>
      <c r="D621" s="204" t="s">
        <v>142</v>
      </c>
      <c r="E621" s="205" t="s">
        <v>1084</v>
      </c>
      <c r="F621" s="206" t="s">
        <v>1085</v>
      </c>
      <c r="G621" s="207" t="s">
        <v>145</v>
      </c>
      <c r="H621" s="208">
        <v>205.45400000000001</v>
      </c>
      <c r="I621" s="209"/>
      <c r="J621" s="210">
        <f>ROUND(I621*H621,2)</f>
        <v>0</v>
      </c>
      <c r="K621" s="206" t="s">
        <v>19</v>
      </c>
      <c r="L621" s="43"/>
      <c r="M621" s="211" t="s">
        <v>19</v>
      </c>
      <c r="N621" s="212" t="s">
        <v>43</v>
      </c>
      <c r="O621" s="79"/>
      <c r="P621" s="213">
        <f>O621*H621</f>
        <v>0</v>
      </c>
      <c r="Q621" s="213">
        <v>0.0080000000000000002</v>
      </c>
      <c r="R621" s="213">
        <f>Q621*H621</f>
        <v>1.6436320000000002</v>
      </c>
      <c r="S621" s="213">
        <v>0</v>
      </c>
      <c r="T621" s="214">
        <f>S621*H621</f>
        <v>0</v>
      </c>
      <c r="AR621" s="17" t="s">
        <v>868</v>
      </c>
      <c r="AT621" s="17" t="s">
        <v>142</v>
      </c>
      <c r="AU621" s="17" t="s">
        <v>82</v>
      </c>
      <c r="AY621" s="17" t="s">
        <v>137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7" t="s">
        <v>80</v>
      </c>
      <c r="BK621" s="215">
        <f>ROUND(I621*H621,2)</f>
        <v>0</v>
      </c>
      <c r="BL621" s="17" t="s">
        <v>868</v>
      </c>
      <c r="BM621" s="17" t="s">
        <v>1086</v>
      </c>
    </row>
    <row r="622" s="11" customFormat="1">
      <c r="B622" s="216"/>
      <c r="C622" s="217"/>
      <c r="D622" s="218" t="s">
        <v>150</v>
      </c>
      <c r="E622" s="219" t="s">
        <v>19</v>
      </c>
      <c r="F622" s="220" t="s">
        <v>510</v>
      </c>
      <c r="G622" s="217"/>
      <c r="H622" s="219" t="s">
        <v>19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150</v>
      </c>
      <c r="AU622" s="226" t="s">
        <v>82</v>
      </c>
      <c r="AV622" s="11" t="s">
        <v>80</v>
      </c>
      <c r="AW622" s="11" t="s">
        <v>33</v>
      </c>
      <c r="AX622" s="11" t="s">
        <v>72</v>
      </c>
      <c r="AY622" s="226" t="s">
        <v>137</v>
      </c>
    </row>
    <row r="623" s="12" customFormat="1">
      <c r="B623" s="227"/>
      <c r="C623" s="228"/>
      <c r="D623" s="218" t="s">
        <v>150</v>
      </c>
      <c r="E623" s="229" t="s">
        <v>19</v>
      </c>
      <c r="F623" s="230" t="s">
        <v>1087</v>
      </c>
      <c r="G623" s="228"/>
      <c r="H623" s="231">
        <v>7.8609999999999998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AT623" s="237" t="s">
        <v>150</v>
      </c>
      <c r="AU623" s="237" t="s">
        <v>82</v>
      </c>
      <c r="AV623" s="12" t="s">
        <v>82</v>
      </c>
      <c r="AW623" s="12" t="s">
        <v>33</v>
      </c>
      <c r="AX623" s="12" t="s">
        <v>72</v>
      </c>
      <c r="AY623" s="237" t="s">
        <v>137</v>
      </c>
    </row>
    <row r="624" s="12" customFormat="1">
      <c r="B624" s="227"/>
      <c r="C624" s="228"/>
      <c r="D624" s="218" t="s">
        <v>150</v>
      </c>
      <c r="E624" s="229" t="s">
        <v>19</v>
      </c>
      <c r="F624" s="230" t="s">
        <v>1088</v>
      </c>
      <c r="G624" s="228"/>
      <c r="H624" s="231">
        <v>8.2810000000000006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AT624" s="237" t="s">
        <v>150</v>
      </c>
      <c r="AU624" s="237" t="s">
        <v>82</v>
      </c>
      <c r="AV624" s="12" t="s">
        <v>82</v>
      </c>
      <c r="AW624" s="12" t="s">
        <v>33</v>
      </c>
      <c r="AX624" s="12" t="s">
        <v>72</v>
      </c>
      <c r="AY624" s="237" t="s">
        <v>137</v>
      </c>
    </row>
    <row r="625" s="12" customFormat="1">
      <c r="B625" s="227"/>
      <c r="C625" s="228"/>
      <c r="D625" s="218" t="s">
        <v>150</v>
      </c>
      <c r="E625" s="229" t="s">
        <v>19</v>
      </c>
      <c r="F625" s="230" t="s">
        <v>1089</v>
      </c>
      <c r="G625" s="228"/>
      <c r="H625" s="231">
        <v>12.208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AT625" s="237" t="s">
        <v>150</v>
      </c>
      <c r="AU625" s="237" t="s">
        <v>82</v>
      </c>
      <c r="AV625" s="12" t="s">
        <v>82</v>
      </c>
      <c r="AW625" s="12" t="s">
        <v>33</v>
      </c>
      <c r="AX625" s="12" t="s">
        <v>72</v>
      </c>
      <c r="AY625" s="237" t="s">
        <v>137</v>
      </c>
    </row>
    <row r="626" s="12" customFormat="1">
      <c r="B626" s="227"/>
      <c r="C626" s="228"/>
      <c r="D626" s="218" t="s">
        <v>150</v>
      </c>
      <c r="E626" s="229" t="s">
        <v>19</v>
      </c>
      <c r="F626" s="230" t="s">
        <v>1090</v>
      </c>
      <c r="G626" s="228"/>
      <c r="H626" s="231">
        <v>21.853999999999999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150</v>
      </c>
      <c r="AU626" s="237" t="s">
        <v>82</v>
      </c>
      <c r="AV626" s="12" t="s">
        <v>82</v>
      </c>
      <c r="AW626" s="12" t="s">
        <v>33</v>
      </c>
      <c r="AX626" s="12" t="s">
        <v>72</v>
      </c>
      <c r="AY626" s="237" t="s">
        <v>137</v>
      </c>
    </row>
    <row r="627" s="12" customFormat="1">
      <c r="B627" s="227"/>
      <c r="C627" s="228"/>
      <c r="D627" s="218" t="s">
        <v>150</v>
      </c>
      <c r="E627" s="229" t="s">
        <v>19</v>
      </c>
      <c r="F627" s="230" t="s">
        <v>1091</v>
      </c>
      <c r="G627" s="228"/>
      <c r="H627" s="231">
        <v>39.667000000000002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AT627" s="237" t="s">
        <v>150</v>
      </c>
      <c r="AU627" s="237" t="s">
        <v>82</v>
      </c>
      <c r="AV627" s="12" t="s">
        <v>82</v>
      </c>
      <c r="AW627" s="12" t="s">
        <v>33</v>
      </c>
      <c r="AX627" s="12" t="s">
        <v>72</v>
      </c>
      <c r="AY627" s="237" t="s">
        <v>137</v>
      </c>
    </row>
    <row r="628" s="12" customFormat="1">
      <c r="B628" s="227"/>
      <c r="C628" s="228"/>
      <c r="D628" s="218" t="s">
        <v>150</v>
      </c>
      <c r="E628" s="229" t="s">
        <v>19</v>
      </c>
      <c r="F628" s="230" t="s">
        <v>1092</v>
      </c>
      <c r="G628" s="228"/>
      <c r="H628" s="231">
        <v>42.031999999999996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150</v>
      </c>
      <c r="AU628" s="237" t="s">
        <v>82</v>
      </c>
      <c r="AV628" s="12" t="s">
        <v>82</v>
      </c>
      <c r="AW628" s="12" t="s">
        <v>33</v>
      </c>
      <c r="AX628" s="12" t="s">
        <v>72</v>
      </c>
      <c r="AY628" s="237" t="s">
        <v>137</v>
      </c>
    </row>
    <row r="629" s="12" customFormat="1">
      <c r="B629" s="227"/>
      <c r="C629" s="228"/>
      <c r="D629" s="218" t="s">
        <v>150</v>
      </c>
      <c r="E629" s="229" t="s">
        <v>19</v>
      </c>
      <c r="F629" s="230" t="s">
        <v>1093</v>
      </c>
      <c r="G629" s="228"/>
      <c r="H629" s="231">
        <v>35.951000000000001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AT629" s="237" t="s">
        <v>150</v>
      </c>
      <c r="AU629" s="237" t="s">
        <v>82</v>
      </c>
      <c r="AV629" s="12" t="s">
        <v>82</v>
      </c>
      <c r="AW629" s="12" t="s">
        <v>33</v>
      </c>
      <c r="AX629" s="12" t="s">
        <v>72</v>
      </c>
      <c r="AY629" s="237" t="s">
        <v>137</v>
      </c>
    </row>
    <row r="630" s="12" customFormat="1">
      <c r="B630" s="227"/>
      <c r="C630" s="228"/>
      <c r="D630" s="218" t="s">
        <v>150</v>
      </c>
      <c r="E630" s="229" t="s">
        <v>19</v>
      </c>
      <c r="F630" s="230" t="s">
        <v>1094</v>
      </c>
      <c r="G630" s="228"/>
      <c r="H630" s="231">
        <v>37.600000000000001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150</v>
      </c>
      <c r="AU630" s="237" t="s">
        <v>82</v>
      </c>
      <c r="AV630" s="12" t="s">
        <v>82</v>
      </c>
      <c r="AW630" s="12" t="s">
        <v>33</v>
      </c>
      <c r="AX630" s="12" t="s">
        <v>72</v>
      </c>
      <c r="AY630" s="237" t="s">
        <v>137</v>
      </c>
    </row>
    <row r="631" s="13" customFormat="1">
      <c r="B631" s="238"/>
      <c r="C631" s="239"/>
      <c r="D631" s="218" t="s">
        <v>150</v>
      </c>
      <c r="E631" s="240" t="s">
        <v>19</v>
      </c>
      <c r="F631" s="241" t="s">
        <v>160</v>
      </c>
      <c r="G631" s="239"/>
      <c r="H631" s="242">
        <v>205.45400000000001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AT631" s="248" t="s">
        <v>150</v>
      </c>
      <c r="AU631" s="248" t="s">
        <v>82</v>
      </c>
      <c r="AV631" s="13" t="s">
        <v>147</v>
      </c>
      <c r="AW631" s="13" t="s">
        <v>33</v>
      </c>
      <c r="AX631" s="13" t="s">
        <v>80</v>
      </c>
      <c r="AY631" s="248" t="s">
        <v>137</v>
      </c>
    </row>
    <row r="632" s="1" customFormat="1" ht="16.5" customHeight="1">
      <c r="B632" s="38"/>
      <c r="C632" s="204" t="s">
        <v>1095</v>
      </c>
      <c r="D632" s="204" t="s">
        <v>142</v>
      </c>
      <c r="E632" s="205" t="s">
        <v>1096</v>
      </c>
      <c r="F632" s="206" t="s">
        <v>1097</v>
      </c>
      <c r="G632" s="207" t="s">
        <v>145</v>
      </c>
      <c r="H632" s="208">
        <v>6.7199999999999998</v>
      </c>
      <c r="I632" s="209"/>
      <c r="J632" s="210">
        <f>ROUND(I632*H632,2)</f>
        <v>0</v>
      </c>
      <c r="K632" s="206" t="s">
        <v>146</v>
      </c>
      <c r="L632" s="43"/>
      <c r="M632" s="211" t="s">
        <v>19</v>
      </c>
      <c r="N632" s="212" t="s">
        <v>43</v>
      </c>
      <c r="O632" s="79"/>
      <c r="P632" s="213">
        <f>O632*H632</f>
        <v>0</v>
      </c>
      <c r="Q632" s="213">
        <v>0.0046299999999999996</v>
      </c>
      <c r="R632" s="213">
        <f>Q632*H632</f>
        <v>0.031113599999999995</v>
      </c>
      <c r="S632" s="213">
        <v>0</v>
      </c>
      <c r="T632" s="214">
        <f>S632*H632</f>
        <v>0</v>
      </c>
      <c r="AR632" s="17" t="s">
        <v>868</v>
      </c>
      <c r="AT632" s="17" t="s">
        <v>142</v>
      </c>
      <c r="AU632" s="17" t="s">
        <v>82</v>
      </c>
      <c r="AY632" s="17" t="s">
        <v>137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17" t="s">
        <v>80</v>
      </c>
      <c r="BK632" s="215">
        <f>ROUND(I632*H632,2)</f>
        <v>0</v>
      </c>
      <c r="BL632" s="17" t="s">
        <v>868</v>
      </c>
      <c r="BM632" s="17" t="s">
        <v>1098</v>
      </c>
    </row>
    <row r="633" s="11" customFormat="1">
      <c r="B633" s="216"/>
      <c r="C633" s="217"/>
      <c r="D633" s="218" t="s">
        <v>150</v>
      </c>
      <c r="E633" s="219" t="s">
        <v>19</v>
      </c>
      <c r="F633" s="220" t="s">
        <v>1099</v>
      </c>
      <c r="G633" s="217"/>
      <c r="H633" s="219" t="s">
        <v>19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150</v>
      </c>
      <c r="AU633" s="226" t="s">
        <v>82</v>
      </c>
      <c r="AV633" s="11" t="s">
        <v>80</v>
      </c>
      <c r="AW633" s="11" t="s">
        <v>33</v>
      </c>
      <c r="AX633" s="11" t="s">
        <v>72</v>
      </c>
      <c r="AY633" s="226" t="s">
        <v>137</v>
      </c>
    </row>
    <row r="634" s="12" customFormat="1">
      <c r="B634" s="227"/>
      <c r="C634" s="228"/>
      <c r="D634" s="218" t="s">
        <v>150</v>
      </c>
      <c r="E634" s="229" t="s">
        <v>19</v>
      </c>
      <c r="F634" s="230" t="s">
        <v>1100</v>
      </c>
      <c r="G634" s="228"/>
      <c r="H634" s="231">
        <v>6.7199999999999998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AT634" s="237" t="s">
        <v>150</v>
      </c>
      <c r="AU634" s="237" t="s">
        <v>82</v>
      </c>
      <c r="AV634" s="12" t="s">
        <v>82</v>
      </c>
      <c r="AW634" s="12" t="s">
        <v>33</v>
      </c>
      <c r="AX634" s="12" t="s">
        <v>80</v>
      </c>
      <c r="AY634" s="237" t="s">
        <v>137</v>
      </c>
    </row>
    <row r="635" s="1" customFormat="1" ht="16.5" customHeight="1">
      <c r="B635" s="38"/>
      <c r="C635" s="204" t="s">
        <v>1101</v>
      </c>
      <c r="D635" s="204" t="s">
        <v>142</v>
      </c>
      <c r="E635" s="205" t="s">
        <v>1102</v>
      </c>
      <c r="F635" s="206" t="s">
        <v>1103</v>
      </c>
      <c r="G635" s="207" t="s">
        <v>231</v>
      </c>
      <c r="H635" s="208">
        <v>8.4000000000000004</v>
      </c>
      <c r="I635" s="209"/>
      <c r="J635" s="210">
        <f>ROUND(I635*H635,2)</f>
        <v>0</v>
      </c>
      <c r="K635" s="206" t="s">
        <v>146</v>
      </c>
      <c r="L635" s="43"/>
      <c r="M635" s="211" t="s">
        <v>19</v>
      </c>
      <c r="N635" s="212" t="s">
        <v>43</v>
      </c>
      <c r="O635" s="79"/>
      <c r="P635" s="213">
        <f>O635*H635</f>
        <v>0</v>
      </c>
      <c r="Q635" s="213">
        <v>0.00022000000000000001</v>
      </c>
      <c r="R635" s="213">
        <f>Q635*H635</f>
        <v>0.0018480000000000003</v>
      </c>
      <c r="S635" s="213">
        <v>0</v>
      </c>
      <c r="T635" s="214">
        <f>S635*H635</f>
        <v>0</v>
      </c>
      <c r="AR635" s="17" t="s">
        <v>868</v>
      </c>
      <c r="AT635" s="17" t="s">
        <v>142</v>
      </c>
      <c r="AU635" s="17" t="s">
        <v>82</v>
      </c>
      <c r="AY635" s="17" t="s">
        <v>137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17" t="s">
        <v>80</v>
      </c>
      <c r="BK635" s="215">
        <f>ROUND(I635*H635,2)</f>
        <v>0</v>
      </c>
      <c r="BL635" s="17" t="s">
        <v>868</v>
      </c>
      <c r="BM635" s="17" t="s">
        <v>1104</v>
      </c>
    </row>
    <row r="636" s="11" customFormat="1">
      <c r="B636" s="216"/>
      <c r="C636" s="217"/>
      <c r="D636" s="218" t="s">
        <v>150</v>
      </c>
      <c r="E636" s="219" t="s">
        <v>19</v>
      </c>
      <c r="F636" s="220" t="s">
        <v>1099</v>
      </c>
      <c r="G636" s="217"/>
      <c r="H636" s="219" t="s">
        <v>19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150</v>
      </c>
      <c r="AU636" s="226" t="s">
        <v>82</v>
      </c>
      <c r="AV636" s="11" t="s">
        <v>80</v>
      </c>
      <c r="AW636" s="11" t="s">
        <v>33</v>
      </c>
      <c r="AX636" s="11" t="s">
        <v>72</v>
      </c>
      <c r="AY636" s="226" t="s">
        <v>137</v>
      </c>
    </row>
    <row r="637" s="12" customFormat="1">
      <c r="B637" s="227"/>
      <c r="C637" s="228"/>
      <c r="D637" s="218" t="s">
        <v>150</v>
      </c>
      <c r="E637" s="229" t="s">
        <v>19</v>
      </c>
      <c r="F637" s="230" t="s">
        <v>1105</v>
      </c>
      <c r="G637" s="228"/>
      <c r="H637" s="231">
        <v>8.4000000000000004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150</v>
      </c>
      <c r="AU637" s="237" t="s">
        <v>82</v>
      </c>
      <c r="AV637" s="12" t="s">
        <v>82</v>
      </c>
      <c r="AW637" s="12" t="s">
        <v>33</v>
      </c>
      <c r="AX637" s="12" t="s">
        <v>80</v>
      </c>
      <c r="AY637" s="237" t="s">
        <v>137</v>
      </c>
    </row>
    <row r="638" s="1" customFormat="1" ht="16.5" customHeight="1">
      <c r="B638" s="38"/>
      <c r="C638" s="204" t="s">
        <v>1106</v>
      </c>
      <c r="D638" s="204" t="s">
        <v>142</v>
      </c>
      <c r="E638" s="205" t="s">
        <v>1107</v>
      </c>
      <c r="F638" s="206" t="s">
        <v>1108</v>
      </c>
      <c r="G638" s="207" t="s">
        <v>145</v>
      </c>
      <c r="H638" s="208">
        <v>194.554</v>
      </c>
      <c r="I638" s="209"/>
      <c r="J638" s="210">
        <f>ROUND(I638*H638,2)</f>
        <v>0</v>
      </c>
      <c r="K638" s="206" t="s">
        <v>146</v>
      </c>
      <c r="L638" s="43"/>
      <c r="M638" s="211" t="s">
        <v>19</v>
      </c>
      <c r="N638" s="212" t="s">
        <v>43</v>
      </c>
      <c r="O638" s="79"/>
      <c r="P638" s="213">
        <f>O638*H638</f>
        <v>0</v>
      </c>
      <c r="Q638" s="213">
        <v>0.00029999999999999997</v>
      </c>
      <c r="R638" s="213">
        <f>Q638*H638</f>
        <v>0.058366199999999993</v>
      </c>
      <c r="S638" s="213">
        <v>0</v>
      </c>
      <c r="T638" s="214">
        <f>S638*H638</f>
        <v>0</v>
      </c>
      <c r="AR638" s="17" t="s">
        <v>287</v>
      </c>
      <c r="AT638" s="17" t="s">
        <v>142</v>
      </c>
      <c r="AU638" s="17" t="s">
        <v>82</v>
      </c>
      <c r="AY638" s="17" t="s">
        <v>137</v>
      </c>
      <c r="BE638" s="215">
        <f>IF(N638="základní",J638,0)</f>
        <v>0</v>
      </c>
      <c r="BF638" s="215">
        <f>IF(N638="snížená",J638,0)</f>
        <v>0</v>
      </c>
      <c r="BG638" s="215">
        <f>IF(N638="zákl. přenesená",J638,0)</f>
        <v>0</v>
      </c>
      <c r="BH638" s="215">
        <f>IF(N638="sníž. přenesená",J638,0)</f>
        <v>0</v>
      </c>
      <c r="BI638" s="215">
        <f>IF(N638="nulová",J638,0)</f>
        <v>0</v>
      </c>
      <c r="BJ638" s="17" t="s">
        <v>80</v>
      </c>
      <c r="BK638" s="215">
        <f>ROUND(I638*H638,2)</f>
        <v>0</v>
      </c>
      <c r="BL638" s="17" t="s">
        <v>287</v>
      </c>
      <c r="BM638" s="17" t="s">
        <v>1109</v>
      </c>
    </row>
    <row r="639" s="1" customFormat="1" ht="22.5" customHeight="1">
      <c r="B639" s="38"/>
      <c r="C639" s="204" t="s">
        <v>1110</v>
      </c>
      <c r="D639" s="204" t="s">
        <v>142</v>
      </c>
      <c r="E639" s="205" t="s">
        <v>1111</v>
      </c>
      <c r="F639" s="206" t="s">
        <v>1112</v>
      </c>
      <c r="G639" s="207" t="s">
        <v>145</v>
      </c>
      <c r="H639" s="208">
        <v>194.554</v>
      </c>
      <c r="I639" s="209"/>
      <c r="J639" s="210">
        <f>ROUND(I639*H639,2)</f>
        <v>0</v>
      </c>
      <c r="K639" s="206" t="s">
        <v>146</v>
      </c>
      <c r="L639" s="43"/>
      <c r="M639" s="211" t="s">
        <v>19</v>
      </c>
      <c r="N639" s="212" t="s">
        <v>43</v>
      </c>
      <c r="O639" s="79"/>
      <c r="P639" s="213">
        <f>O639*H639</f>
        <v>0</v>
      </c>
      <c r="Q639" s="213">
        <v>0.0089999999999999993</v>
      </c>
      <c r="R639" s="213">
        <f>Q639*H639</f>
        <v>1.7509859999999999</v>
      </c>
      <c r="S639" s="213">
        <v>0</v>
      </c>
      <c r="T639" s="214">
        <f>S639*H639</f>
        <v>0</v>
      </c>
      <c r="AR639" s="17" t="s">
        <v>287</v>
      </c>
      <c r="AT639" s="17" t="s">
        <v>142</v>
      </c>
      <c r="AU639" s="17" t="s">
        <v>82</v>
      </c>
      <c r="AY639" s="17" t="s">
        <v>137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17" t="s">
        <v>80</v>
      </c>
      <c r="BK639" s="215">
        <f>ROUND(I639*H639,2)</f>
        <v>0</v>
      </c>
      <c r="BL639" s="17" t="s">
        <v>287</v>
      </c>
      <c r="BM639" s="17" t="s">
        <v>1113</v>
      </c>
    </row>
    <row r="640" s="11" customFormat="1">
      <c r="B640" s="216"/>
      <c r="C640" s="217"/>
      <c r="D640" s="218" t="s">
        <v>150</v>
      </c>
      <c r="E640" s="219" t="s">
        <v>19</v>
      </c>
      <c r="F640" s="220" t="s">
        <v>510</v>
      </c>
      <c r="G640" s="217"/>
      <c r="H640" s="219" t="s">
        <v>19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150</v>
      </c>
      <c r="AU640" s="226" t="s">
        <v>82</v>
      </c>
      <c r="AV640" s="11" t="s">
        <v>80</v>
      </c>
      <c r="AW640" s="11" t="s">
        <v>33</v>
      </c>
      <c r="AX640" s="11" t="s">
        <v>72</v>
      </c>
      <c r="AY640" s="226" t="s">
        <v>137</v>
      </c>
    </row>
    <row r="641" s="12" customFormat="1">
      <c r="B641" s="227"/>
      <c r="C641" s="228"/>
      <c r="D641" s="218" t="s">
        <v>150</v>
      </c>
      <c r="E641" s="229" t="s">
        <v>19</v>
      </c>
      <c r="F641" s="230" t="s">
        <v>1087</v>
      </c>
      <c r="G641" s="228"/>
      <c r="H641" s="231">
        <v>7.8609999999999998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150</v>
      </c>
      <c r="AU641" s="237" t="s">
        <v>82</v>
      </c>
      <c r="AV641" s="12" t="s">
        <v>82</v>
      </c>
      <c r="AW641" s="12" t="s">
        <v>33</v>
      </c>
      <c r="AX641" s="12" t="s">
        <v>72</v>
      </c>
      <c r="AY641" s="237" t="s">
        <v>137</v>
      </c>
    </row>
    <row r="642" s="12" customFormat="1">
      <c r="B642" s="227"/>
      <c r="C642" s="228"/>
      <c r="D642" s="218" t="s">
        <v>150</v>
      </c>
      <c r="E642" s="229" t="s">
        <v>19</v>
      </c>
      <c r="F642" s="230" t="s">
        <v>1088</v>
      </c>
      <c r="G642" s="228"/>
      <c r="H642" s="231">
        <v>8.2810000000000006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AT642" s="237" t="s">
        <v>150</v>
      </c>
      <c r="AU642" s="237" t="s">
        <v>82</v>
      </c>
      <c r="AV642" s="12" t="s">
        <v>82</v>
      </c>
      <c r="AW642" s="12" t="s">
        <v>33</v>
      </c>
      <c r="AX642" s="12" t="s">
        <v>72</v>
      </c>
      <c r="AY642" s="237" t="s">
        <v>137</v>
      </c>
    </row>
    <row r="643" s="12" customFormat="1">
      <c r="B643" s="227"/>
      <c r="C643" s="228"/>
      <c r="D643" s="218" t="s">
        <v>150</v>
      </c>
      <c r="E643" s="229" t="s">
        <v>19</v>
      </c>
      <c r="F643" s="230" t="s">
        <v>1089</v>
      </c>
      <c r="G643" s="228"/>
      <c r="H643" s="231">
        <v>12.208</v>
      </c>
      <c r="I643" s="232"/>
      <c r="J643" s="228"/>
      <c r="K643" s="228"/>
      <c r="L643" s="233"/>
      <c r="M643" s="234"/>
      <c r="N643" s="235"/>
      <c r="O643" s="235"/>
      <c r="P643" s="235"/>
      <c r="Q643" s="235"/>
      <c r="R643" s="235"/>
      <c r="S643" s="235"/>
      <c r="T643" s="236"/>
      <c r="AT643" s="237" t="s">
        <v>150</v>
      </c>
      <c r="AU643" s="237" t="s">
        <v>82</v>
      </c>
      <c r="AV643" s="12" t="s">
        <v>82</v>
      </c>
      <c r="AW643" s="12" t="s">
        <v>33</v>
      </c>
      <c r="AX643" s="12" t="s">
        <v>72</v>
      </c>
      <c r="AY643" s="237" t="s">
        <v>137</v>
      </c>
    </row>
    <row r="644" s="12" customFormat="1">
      <c r="B644" s="227"/>
      <c r="C644" s="228"/>
      <c r="D644" s="218" t="s">
        <v>150</v>
      </c>
      <c r="E644" s="229" t="s">
        <v>19</v>
      </c>
      <c r="F644" s="230" t="s">
        <v>1090</v>
      </c>
      <c r="G644" s="228"/>
      <c r="H644" s="231">
        <v>21.853999999999999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150</v>
      </c>
      <c r="AU644" s="237" t="s">
        <v>82</v>
      </c>
      <c r="AV644" s="12" t="s">
        <v>82</v>
      </c>
      <c r="AW644" s="12" t="s">
        <v>33</v>
      </c>
      <c r="AX644" s="12" t="s">
        <v>72</v>
      </c>
      <c r="AY644" s="237" t="s">
        <v>137</v>
      </c>
    </row>
    <row r="645" s="12" customFormat="1">
      <c r="B645" s="227"/>
      <c r="C645" s="228"/>
      <c r="D645" s="218" t="s">
        <v>150</v>
      </c>
      <c r="E645" s="229" t="s">
        <v>19</v>
      </c>
      <c r="F645" s="230" t="s">
        <v>1091</v>
      </c>
      <c r="G645" s="228"/>
      <c r="H645" s="231">
        <v>39.667000000000002</v>
      </c>
      <c r="I645" s="232"/>
      <c r="J645" s="228"/>
      <c r="K645" s="228"/>
      <c r="L645" s="233"/>
      <c r="M645" s="234"/>
      <c r="N645" s="235"/>
      <c r="O645" s="235"/>
      <c r="P645" s="235"/>
      <c r="Q645" s="235"/>
      <c r="R645" s="235"/>
      <c r="S645" s="235"/>
      <c r="T645" s="236"/>
      <c r="AT645" s="237" t="s">
        <v>150</v>
      </c>
      <c r="AU645" s="237" t="s">
        <v>82</v>
      </c>
      <c r="AV645" s="12" t="s">
        <v>82</v>
      </c>
      <c r="AW645" s="12" t="s">
        <v>33</v>
      </c>
      <c r="AX645" s="12" t="s">
        <v>72</v>
      </c>
      <c r="AY645" s="237" t="s">
        <v>137</v>
      </c>
    </row>
    <row r="646" s="12" customFormat="1">
      <c r="B646" s="227"/>
      <c r="C646" s="228"/>
      <c r="D646" s="218" t="s">
        <v>150</v>
      </c>
      <c r="E646" s="229" t="s">
        <v>19</v>
      </c>
      <c r="F646" s="230" t="s">
        <v>1092</v>
      </c>
      <c r="G646" s="228"/>
      <c r="H646" s="231">
        <v>42.031999999999996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AT646" s="237" t="s">
        <v>150</v>
      </c>
      <c r="AU646" s="237" t="s">
        <v>82</v>
      </c>
      <c r="AV646" s="12" t="s">
        <v>82</v>
      </c>
      <c r="AW646" s="12" t="s">
        <v>33</v>
      </c>
      <c r="AX646" s="12" t="s">
        <v>72</v>
      </c>
      <c r="AY646" s="237" t="s">
        <v>137</v>
      </c>
    </row>
    <row r="647" s="12" customFormat="1">
      <c r="B647" s="227"/>
      <c r="C647" s="228"/>
      <c r="D647" s="218" t="s">
        <v>150</v>
      </c>
      <c r="E647" s="229" t="s">
        <v>19</v>
      </c>
      <c r="F647" s="230" t="s">
        <v>1093</v>
      </c>
      <c r="G647" s="228"/>
      <c r="H647" s="231">
        <v>35.951000000000001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150</v>
      </c>
      <c r="AU647" s="237" t="s">
        <v>82</v>
      </c>
      <c r="AV647" s="12" t="s">
        <v>82</v>
      </c>
      <c r="AW647" s="12" t="s">
        <v>33</v>
      </c>
      <c r="AX647" s="12" t="s">
        <v>72</v>
      </c>
      <c r="AY647" s="237" t="s">
        <v>137</v>
      </c>
    </row>
    <row r="648" s="12" customFormat="1">
      <c r="B648" s="227"/>
      <c r="C648" s="228"/>
      <c r="D648" s="218" t="s">
        <v>150</v>
      </c>
      <c r="E648" s="229" t="s">
        <v>19</v>
      </c>
      <c r="F648" s="230" t="s">
        <v>1094</v>
      </c>
      <c r="G648" s="228"/>
      <c r="H648" s="231">
        <v>37.600000000000001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AT648" s="237" t="s">
        <v>150</v>
      </c>
      <c r="AU648" s="237" t="s">
        <v>82</v>
      </c>
      <c r="AV648" s="12" t="s">
        <v>82</v>
      </c>
      <c r="AW648" s="12" t="s">
        <v>33</v>
      </c>
      <c r="AX648" s="12" t="s">
        <v>72</v>
      </c>
      <c r="AY648" s="237" t="s">
        <v>137</v>
      </c>
    </row>
    <row r="649" s="14" customFormat="1">
      <c r="B649" s="265"/>
      <c r="C649" s="266"/>
      <c r="D649" s="218" t="s">
        <v>150</v>
      </c>
      <c r="E649" s="267" t="s">
        <v>19</v>
      </c>
      <c r="F649" s="268" t="s">
        <v>1063</v>
      </c>
      <c r="G649" s="266"/>
      <c r="H649" s="269">
        <v>205.45400000000001</v>
      </c>
      <c r="I649" s="270"/>
      <c r="J649" s="266"/>
      <c r="K649" s="266"/>
      <c r="L649" s="271"/>
      <c r="M649" s="272"/>
      <c r="N649" s="273"/>
      <c r="O649" s="273"/>
      <c r="P649" s="273"/>
      <c r="Q649" s="273"/>
      <c r="R649" s="273"/>
      <c r="S649" s="273"/>
      <c r="T649" s="274"/>
      <c r="AT649" s="275" t="s">
        <v>150</v>
      </c>
      <c r="AU649" s="275" t="s">
        <v>82</v>
      </c>
      <c r="AV649" s="14" t="s">
        <v>148</v>
      </c>
      <c r="AW649" s="14" t="s">
        <v>33</v>
      </c>
      <c r="AX649" s="14" t="s">
        <v>72</v>
      </c>
      <c r="AY649" s="275" t="s">
        <v>137</v>
      </c>
    </row>
    <row r="650" s="12" customFormat="1">
      <c r="B650" s="227"/>
      <c r="C650" s="228"/>
      <c r="D650" s="218" t="s">
        <v>150</v>
      </c>
      <c r="E650" s="229" t="s">
        <v>19</v>
      </c>
      <c r="F650" s="230" t="s">
        <v>1114</v>
      </c>
      <c r="G650" s="228"/>
      <c r="H650" s="231">
        <v>-10.9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AT650" s="237" t="s">
        <v>150</v>
      </c>
      <c r="AU650" s="237" t="s">
        <v>82</v>
      </c>
      <c r="AV650" s="12" t="s">
        <v>82</v>
      </c>
      <c r="AW650" s="12" t="s">
        <v>33</v>
      </c>
      <c r="AX650" s="12" t="s">
        <v>72</v>
      </c>
      <c r="AY650" s="237" t="s">
        <v>137</v>
      </c>
    </row>
    <row r="651" s="14" customFormat="1">
      <c r="B651" s="265"/>
      <c r="C651" s="266"/>
      <c r="D651" s="218" t="s">
        <v>150</v>
      </c>
      <c r="E651" s="267" t="s">
        <v>19</v>
      </c>
      <c r="F651" s="268" t="s">
        <v>1063</v>
      </c>
      <c r="G651" s="266"/>
      <c r="H651" s="269">
        <v>-10.9</v>
      </c>
      <c r="I651" s="270"/>
      <c r="J651" s="266"/>
      <c r="K651" s="266"/>
      <c r="L651" s="271"/>
      <c r="M651" s="272"/>
      <c r="N651" s="273"/>
      <c r="O651" s="273"/>
      <c r="P651" s="273"/>
      <c r="Q651" s="273"/>
      <c r="R651" s="273"/>
      <c r="S651" s="273"/>
      <c r="T651" s="274"/>
      <c r="AT651" s="275" t="s">
        <v>150</v>
      </c>
      <c r="AU651" s="275" t="s">
        <v>82</v>
      </c>
      <c r="AV651" s="14" t="s">
        <v>148</v>
      </c>
      <c r="AW651" s="14" t="s">
        <v>33</v>
      </c>
      <c r="AX651" s="14" t="s">
        <v>72</v>
      </c>
      <c r="AY651" s="275" t="s">
        <v>137</v>
      </c>
    </row>
    <row r="652" s="13" customFormat="1">
      <c r="B652" s="238"/>
      <c r="C652" s="239"/>
      <c r="D652" s="218" t="s">
        <v>150</v>
      </c>
      <c r="E652" s="240" t="s">
        <v>19</v>
      </c>
      <c r="F652" s="241" t="s">
        <v>160</v>
      </c>
      <c r="G652" s="239"/>
      <c r="H652" s="242">
        <v>194.554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AT652" s="248" t="s">
        <v>150</v>
      </c>
      <c r="AU652" s="248" t="s">
        <v>82</v>
      </c>
      <c r="AV652" s="13" t="s">
        <v>147</v>
      </c>
      <c r="AW652" s="13" t="s">
        <v>33</v>
      </c>
      <c r="AX652" s="13" t="s">
        <v>80</v>
      </c>
      <c r="AY652" s="248" t="s">
        <v>137</v>
      </c>
    </row>
    <row r="653" s="1" customFormat="1" ht="16.5" customHeight="1">
      <c r="B653" s="38"/>
      <c r="C653" s="252" t="s">
        <v>1115</v>
      </c>
      <c r="D653" s="252" t="s">
        <v>558</v>
      </c>
      <c r="E653" s="253" t="s">
        <v>1116</v>
      </c>
      <c r="F653" s="254" t="s">
        <v>1117</v>
      </c>
      <c r="G653" s="255" t="s">
        <v>145</v>
      </c>
      <c r="H653" s="256">
        <v>210.118</v>
      </c>
      <c r="I653" s="257"/>
      <c r="J653" s="258">
        <f>ROUND(I653*H653,2)</f>
        <v>0</v>
      </c>
      <c r="K653" s="254" t="s">
        <v>146</v>
      </c>
      <c r="L653" s="259"/>
      <c r="M653" s="260" t="s">
        <v>19</v>
      </c>
      <c r="N653" s="261" t="s">
        <v>43</v>
      </c>
      <c r="O653" s="79"/>
      <c r="P653" s="213">
        <f>O653*H653</f>
        <v>0</v>
      </c>
      <c r="Q653" s="213">
        <v>0.0138</v>
      </c>
      <c r="R653" s="213">
        <f>Q653*H653</f>
        <v>2.8996283999999997</v>
      </c>
      <c r="S653" s="213">
        <v>0</v>
      </c>
      <c r="T653" s="214">
        <f>S653*H653</f>
        <v>0</v>
      </c>
      <c r="AR653" s="17" t="s">
        <v>376</v>
      </c>
      <c r="AT653" s="17" t="s">
        <v>558</v>
      </c>
      <c r="AU653" s="17" t="s">
        <v>82</v>
      </c>
      <c r="AY653" s="17" t="s">
        <v>137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17" t="s">
        <v>80</v>
      </c>
      <c r="BK653" s="215">
        <f>ROUND(I653*H653,2)</f>
        <v>0</v>
      </c>
      <c r="BL653" s="17" t="s">
        <v>287</v>
      </c>
      <c r="BM653" s="17" t="s">
        <v>1118</v>
      </c>
    </row>
    <row r="654" s="12" customFormat="1">
      <c r="B654" s="227"/>
      <c r="C654" s="228"/>
      <c r="D654" s="218" t="s">
        <v>150</v>
      </c>
      <c r="E654" s="228"/>
      <c r="F654" s="230" t="s">
        <v>1119</v>
      </c>
      <c r="G654" s="228"/>
      <c r="H654" s="231">
        <v>210.118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150</v>
      </c>
      <c r="AU654" s="237" t="s">
        <v>82</v>
      </c>
      <c r="AV654" s="12" t="s">
        <v>82</v>
      </c>
      <c r="AW654" s="12" t="s">
        <v>4</v>
      </c>
      <c r="AX654" s="12" t="s">
        <v>80</v>
      </c>
      <c r="AY654" s="237" t="s">
        <v>137</v>
      </c>
    </row>
    <row r="655" s="1" customFormat="1" ht="16.5" customHeight="1">
      <c r="B655" s="38"/>
      <c r="C655" s="204" t="s">
        <v>1120</v>
      </c>
      <c r="D655" s="204" t="s">
        <v>142</v>
      </c>
      <c r="E655" s="205" t="s">
        <v>1121</v>
      </c>
      <c r="F655" s="206" t="s">
        <v>1122</v>
      </c>
      <c r="G655" s="207" t="s">
        <v>145</v>
      </c>
      <c r="H655" s="208">
        <v>194.554</v>
      </c>
      <c r="I655" s="209"/>
      <c r="J655" s="210">
        <f>ROUND(I655*H655,2)</f>
        <v>0</v>
      </c>
      <c r="K655" s="206" t="s">
        <v>146</v>
      </c>
      <c r="L655" s="43"/>
      <c r="M655" s="211" t="s">
        <v>19</v>
      </c>
      <c r="N655" s="212" t="s">
        <v>43</v>
      </c>
      <c r="O655" s="79"/>
      <c r="P655" s="213">
        <f>O655*H655</f>
        <v>0</v>
      </c>
      <c r="Q655" s="213">
        <v>0</v>
      </c>
      <c r="R655" s="213">
        <f>Q655*H655</f>
        <v>0</v>
      </c>
      <c r="S655" s="213">
        <v>0</v>
      </c>
      <c r="T655" s="214">
        <f>S655*H655</f>
        <v>0</v>
      </c>
      <c r="AR655" s="17" t="s">
        <v>287</v>
      </c>
      <c r="AT655" s="17" t="s">
        <v>142</v>
      </c>
      <c r="AU655" s="17" t="s">
        <v>82</v>
      </c>
      <c r="AY655" s="17" t="s">
        <v>137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17" t="s">
        <v>80</v>
      </c>
      <c r="BK655" s="215">
        <f>ROUND(I655*H655,2)</f>
        <v>0</v>
      </c>
      <c r="BL655" s="17" t="s">
        <v>287</v>
      </c>
      <c r="BM655" s="17" t="s">
        <v>1123</v>
      </c>
    </row>
    <row r="656" s="1" customFormat="1" ht="16.5" customHeight="1">
      <c r="B656" s="38"/>
      <c r="C656" s="204" t="s">
        <v>1124</v>
      </c>
      <c r="D656" s="204" t="s">
        <v>142</v>
      </c>
      <c r="E656" s="205" t="s">
        <v>1125</v>
      </c>
      <c r="F656" s="206" t="s">
        <v>1126</v>
      </c>
      <c r="G656" s="207" t="s">
        <v>145</v>
      </c>
      <c r="H656" s="208">
        <v>10.9</v>
      </c>
      <c r="I656" s="209"/>
      <c r="J656" s="210">
        <f>ROUND(I656*H656,2)</f>
        <v>0</v>
      </c>
      <c r="K656" s="206" t="s">
        <v>146</v>
      </c>
      <c r="L656" s="43"/>
      <c r="M656" s="211" t="s">
        <v>19</v>
      </c>
      <c r="N656" s="212" t="s">
        <v>43</v>
      </c>
      <c r="O656" s="79"/>
      <c r="P656" s="213">
        <f>O656*H656</f>
        <v>0</v>
      </c>
      <c r="Q656" s="213">
        <v>0.00051999999999999995</v>
      </c>
      <c r="R656" s="213">
        <f>Q656*H656</f>
        <v>0.0056679999999999994</v>
      </c>
      <c r="S656" s="213">
        <v>0</v>
      </c>
      <c r="T656" s="214">
        <f>S656*H656</f>
        <v>0</v>
      </c>
      <c r="AR656" s="17" t="s">
        <v>868</v>
      </c>
      <c r="AT656" s="17" t="s">
        <v>142</v>
      </c>
      <c r="AU656" s="17" t="s">
        <v>82</v>
      </c>
      <c r="AY656" s="17" t="s">
        <v>137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17" t="s">
        <v>80</v>
      </c>
      <c r="BK656" s="215">
        <f>ROUND(I656*H656,2)</f>
        <v>0</v>
      </c>
      <c r="BL656" s="17" t="s">
        <v>868</v>
      </c>
      <c r="BM656" s="17" t="s">
        <v>1127</v>
      </c>
    </row>
    <row r="657" s="12" customFormat="1">
      <c r="B657" s="227"/>
      <c r="C657" s="228"/>
      <c r="D657" s="218" t="s">
        <v>150</v>
      </c>
      <c r="E657" s="229" t="s">
        <v>19</v>
      </c>
      <c r="F657" s="230" t="s">
        <v>1128</v>
      </c>
      <c r="G657" s="228"/>
      <c r="H657" s="231">
        <v>1.2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AT657" s="237" t="s">
        <v>150</v>
      </c>
      <c r="AU657" s="237" t="s">
        <v>82</v>
      </c>
      <c r="AV657" s="12" t="s">
        <v>82</v>
      </c>
      <c r="AW657" s="12" t="s">
        <v>33</v>
      </c>
      <c r="AX657" s="12" t="s">
        <v>72</v>
      </c>
      <c r="AY657" s="237" t="s">
        <v>137</v>
      </c>
    </row>
    <row r="658" s="12" customFormat="1">
      <c r="B658" s="227"/>
      <c r="C658" s="228"/>
      <c r="D658" s="218" t="s">
        <v>150</v>
      </c>
      <c r="E658" s="229" t="s">
        <v>19</v>
      </c>
      <c r="F658" s="230" t="s">
        <v>1129</v>
      </c>
      <c r="G658" s="228"/>
      <c r="H658" s="231">
        <v>4.9000000000000004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AT658" s="237" t="s">
        <v>150</v>
      </c>
      <c r="AU658" s="237" t="s">
        <v>82</v>
      </c>
      <c r="AV658" s="12" t="s">
        <v>82</v>
      </c>
      <c r="AW658" s="12" t="s">
        <v>33</v>
      </c>
      <c r="AX658" s="12" t="s">
        <v>72</v>
      </c>
      <c r="AY658" s="237" t="s">
        <v>137</v>
      </c>
    </row>
    <row r="659" s="12" customFormat="1">
      <c r="B659" s="227"/>
      <c r="C659" s="228"/>
      <c r="D659" s="218" t="s">
        <v>150</v>
      </c>
      <c r="E659" s="229" t="s">
        <v>19</v>
      </c>
      <c r="F659" s="230" t="s">
        <v>1130</v>
      </c>
      <c r="G659" s="228"/>
      <c r="H659" s="231">
        <v>4.7999999999999998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150</v>
      </c>
      <c r="AU659" s="237" t="s">
        <v>82</v>
      </c>
      <c r="AV659" s="12" t="s">
        <v>82</v>
      </c>
      <c r="AW659" s="12" t="s">
        <v>33</v>
      </c>
      <c r="AX659" s="12" t="s">
        <v>72</v>
      </c>
      <c r="AY659" s="237" t="s">
        <v>137</v>
      </c>
    </row>
    <row r="660" s="13" customFormat="1">
      <c r="B660" s="238"/>
      <c r="C660" s="239"/>
      <c r="D660" s="218" t="s">
        <v>150</v>
      </c>
      <c r="E660" s="240" t="s">
        <v>19</v>
      </c>
      <c r="F660" s="241" t="s">
        <v>160</v>
      </c>
      <c r="G660" s="239"/>
      <c r="H660" s="242">
        <v>10.9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AT660" s="248" t="s">
        <v>150</v>
      </c>
      <c r="AU660" s="248" t="s">
        <v>82</v>
      </c>
      <c r="AV660" s="13" t="s">
        <v>147</v>
      </c>
      <c r="AW660" s="13" t="s">
        <v>33</v>
      </c>
      <c r="AX660" s="13" t="s">
        <v>80</v>
      </c>
      <c r="AY660" s="248" t="s">
        <v>137</v>
      </c>
    </row>
    <row r="661" s="1" customFormat="1" ht="16.5" customHeight="1">
      <c r="B661" s="38"/>
      <c r="C661" s="252" t="s">
        <v>1131</v>
      </c>
      <c r="D661" s="252" t="s">
        <v>558</v>
      </c>
      <c r="E661" s="253" t="s">
        <v>1132</v>
      </c>
      <c r="F661" s="254" t="s">
        <v>1133</v>
      </c>
      <c r="G661" s="255" t="s">
        <v>145</v>
      </c>
      <c r="H661" s="256">
        <v>10.9</v>
      </c>
      <c r="I661" s="257"/>
      <c r="J661" s="258">
        <f>ROUND(I661*H661,2)</f>
        <v>0</v>
      </c>
      <c r="K661" s="254" t="s">
        <v>146</v>
      </c>
      <c r="L661" s="259"/>
      <c r="M661" s="260" t="s">
        <v>19</v>
      </c>
      <c r="N661" s="261" t="s">
        <v>43</v>
      </c>
      <c r="O661" s="79"/>
      <c r="P661" s="213">
        <f>O661*H661</f>
        <v>0</v>
      </c>
      <c r="Q661" s="213">
        <v>0.012</v>
      </c>
      <c r="R661" s="213">
        <f>Q661*H661</f>
        <v>0.1308</v>
      </c>
      <c r="S661" s="213">
        <v>0</v>
      </c>
      <c r="T661" s="214">
        <f>S661*H661</f>
        <v>0</v>
      </c>
      <c r="AR661" s="17" t="s">
        <v>376</v>
      </c>
      <c r="AT661" s="17" t="s">
        <v>558</v>
      </c>
      <c r="AU661" s="17" t="s">
        <v>82</v>
      </c>
      <c r="AY661" s="17" t="s">
        <v>137</v>
      </c>
      <c r="BE661" s="215">
        <f>IF(N661="základní",J661,0)</f>
        <v>0</v>
      </c>
      <c r="BF661" s="215">
        <f>IF(N661="snížená",J661,0)</f>
        <v>0</v>
      </c>
      <c r="BG661" s="215">
        <f>IF(N661="zákl. přenesená",J661,0)</f>
        <v>0</v>
      </c>
      <c r="BH661" s="215">
        <f>IF(N661="sníž. přenesená",J661,0)</f>
        <v>0</v>
      </c>
      <c r="BI661" s="215">
        <f>IF(N661="nulová",J661,0)</f>
        <v>0</v>
      </c>
      <c r="BJ661" s="17" t="s">
        <v>80</v>
      </c>
      <c r="BK661" s="215">
        <f>ROUND(I661*H661,2)</f>
        <v>0</v>
      </c>
      <c r="BL661" s="17" t="s">
        <v>287</v>
      </c>
      <c r="BM661" s="17" t="s">
        <v>1134</v>
      </c>
    </row>
    <row r="662" s="1" customFormat="1" ht="16.5" customHeight="1">
      <c r="B662" s="38"/>
      <c r="C662" s="204" t="s">
        <v>1135</v>
      </c>
      <c r="D662" s="204" t="s">
        <v>142</v>
      </c>
      <c r="E662" s="205" t="s">
        <v>1136</v>
      </c>
      <c r="F662" s="206" t="s">
        <v>1137</v>
      </c>
      <c r="G662" s="207" t="s">
        <v>231</v>
      </c>
      <c r="H662" s="208">
        <v>76.629999999999995</v>
      </c>
      <c r="I662" s="209"/>
      <c r="J662" s="210">
        <f>ROUND(I662*H662,2)</f>
        <v>0</v>
      </c>
      <c r="K662" s="206" t="s">
        <v>146</v>
      </c>
      <c r="L662" s="43"/>
      <c r="M662" s="211" t="s">
        <v>19</v>
      </c>
      <c r="N662" s="212" t="s">
        <v>43</v>
      </c>
      <c r="O662" s="79"/>
      <c r="P662" s="213">
        <f>O662*H662</f>
        <v>0</v>
      </c>
      <c r="Q662" s="213">
        <v>0.00031</v>
      </c>
      <c r="R662" s="213">
        <f>Q662*H662</f>
        <v>0.0237553</v>
      </c>
      <c r="S662" s="213">
        <v>0</v>
      </c>
      <c r="T662" s="214">
        <f>S662*H662</f>
        <v>0</v>
      </c>
      <c r="AR662" s="17" t="s">
        <v>287</v>
      </c>
      <c r="AT662" s="17" t="s">
        <v>142</v>
      </c>
      <c r="AU662" s="17" t="s">
        <v>82</v>
      </c>
      <c r="AY662" s="17" t="s">
        <v>137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17" t="s">
        <v>80</v>
      </c>
      <c r="BK662" s="215">
        <f>ROUND(I662*H662,2)</f>
        <v>0</v>
      </c>
      <c r="BL662" s="17" t="s">
        <v>287</v>
      </c>
      <c r="BM662" s="17" t="s">
        <v>1138</v>
      </c>
    </row>
    <row r="663" s="11" customFormat="1">
      <c r="B663" s="216"/>
      <c r="C663" s="217"/>
      <c r="D663" s="218" t="s">
        <v>150</v>
      </c>
      <c r="E663" s="219" t="s">
        <v>19</v>
      </c>
      <c r="F663" s="220" t="s">
        <v>1139</v>
      </c>
      <c r="G663" s="217"/>
      <c r="H663" s="219" t="s">
        <v>19</v>
      </c>
      <c r="I663" s="221"/>
      <c r="J663" s="217"/>
      <c r="K663" s="217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150</v>
      </c>
      <c r="AU663" s="226" t="s">
        <v>82</v>
      </c>
      <c r="AV663" s="11" t="s">
        <v>80</v>
      </c>
      <c r="AW663" s="11" t="s">
        <v>33</v>
      </c>
      <c r="AX663" s="11" t="s">
        <v>72</v>
      </c>
      <c r="AY663" s="226" t="s">
        <v>137</v>
      </c>
    </row>
    <row r="664" s="12" customFormat="1">
      <c r="B664" s="227"/>
      <c r="C664" s="228"/>
      <c r="D664" s="218" t="s">
        <v>150</v>
      </c>
      <c r="E664" s="229" t="s">
        <v>19</v>
      </c>
      <c r="F664" s="230" t="s">
        <v>1140</v>
      </c>
      <c r="G664" s="228"/>
      <c r="H664" s="231">
        <v>4.6399999999999997</v>
      </c>
      <c r="I664" s="232"/>
      <c r="J664" s="228"/>
      <c r="K664" s="228"/>
      <c r="L664" s="233"/>
      <c r="M664" s="234"/>
      <c r="N664" s="235"/>
      <c r="O664" s="235"/>
      <c r="P664" s="235"/>
      <c r="Q664" s="235"/>
      <c r="R664" s="235"/>
      <c r="S664" s="235"/>
      <c r="T664" s="236"/>
      <c r="AT664" s="237" t="s">
        <v>150</v>
      </c>
      <c r="AU664" s="237" t="s">
        <v>82</v>
      </c>
      <c r="AV664" s="12" t="s">
        <v>82</v>
      </c>
      <c r="AW664" s="12" t="s">
        <v>33</v>
      </c>
      <c r="AX664" s="12" t="s">
        <v>72</v>
      </c>
      <c r="AY664" s="237" t="s">
        <v>137</v>
      </c>
    </row>
    <row r="665" s="12" customFormat="1">
      <c r="B665" s="227"/>
      <c r="C665" s="228"/>
      <c r="D665" s="218" t="s">
        <v>150</v>
      </c>
      <c r="E665" s="229" t="s">
        <v>19</v>
      </c>
      <c r="F665" s="230" t="s">
        <v>1141</v>
      </c>
      <c r="G665" s="228"/>
      <c r="H665" s="231">
        <v>4.6399999999999997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AT665" s="237" t="s">
        <v>150</v>
      </c>
      <c r="AU665" s="237" t="s">
        <v>82</v>
      </c>
      <c r="AV665" s="12" t="s">
        <v>82</v>
      </c>
      <c r="AW665" s="12" t="s">
        <v>33</v>
      </c>
      <c r="AX665" s="12" t="s">
        <v>72</v>
      </c>
      <c r="AY665" s="237" t="s">
        <v>137</v>
      </c>
    </row>
    <row r="666" s="12" customFormat="1">
      <c r="B666" s="227"/>
      <c r="C666" s="228"/>
      <c r="D666" s="218" t="s">
        <v>150</v>
      </c>
      <c r="E666" s="229" t="s">
        <v>19</v>
      </c>
      <c r="F666" s="230" t="s">
        <v>1142</v>
      </c>
      <c r="G666" s="228"/>
      <c r="H666" s="231">
        <v>4.6399999999999997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AT666" s="237" t="s">
        <v>150</v>
      </c>
      <c r="AU666" s="237" t="s">
        <v>82</v>
      </c>
      <c r="AV666" s="12" t="s">
        <v>82</v>
      </c>
      <c r="AW666" s="12" t="s">
        <v>33</v>
      </c>
      <c r="AX666" s="12" t="s">
        <v>72</v>
      </c>
      <c r="AY666" s="237" t="s">
        <v>137</v>
      </c>
    </row>
    <row r="667" s="12" customFormat="1">
      <c r="B667" s="227"/>
      <c r="C667" s="228"/>
      <c r="D667" s="218" t="s">
        <v>150</v>
      </c>
      <c r="E667" s="229" t="s">
        <v>19</v>
      </c>
      <c r="F667" s="230" t="s">
        <v>1143</v>
      </c>
      <c r="G667" s="228"/>
      <c r="H667" s="231">
        <v>7.4100000000000001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AT667" s="237" t="s">
        <v>150</v>
      </c>
      <c r="AU667" s="237" t="s">
        <v>82</v>
      </c>
      <c r="AV667" s="12" t="s">
        <v>82</v>
      </c>
      <c r="AW667" s="12" t="s">
        <v>33</v>
      </c>
      <c r="AX667" s="12" t="s">
        <v>72</v>
      </c>
      <c r="AY667" s="237" t="s">
        <v>137</v>
      </c>
    </row>
    <row r="668" s="12" customFormat="1">
      <c r="B668" s="227"/>
      <c r="C668" s="228"/>
      <c r="D668" s="218" t="s">
        <v>150</v>
      </c>
      <c r="E668" s="229" t="s">
        <v>19</v>
      </c>
      <c r="F668" s="230" t="s">
        <v>1144</v>
      </c>
      <c r="G668" s="228"/>
      <c r="H668" s="231">
        <v>10.710000000000001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AT668" s="237" t="s">
        <v>150</v>
      </c>
      <c r="AU668" s="237" t="s">
        <v>82</v>
      </c>
      <c r="AV668" s="12" t="s">
        <v>82</v>
      </c>
      <c r="AW668" s="12" t="s">
        <v>33</v>
      </c>
      <c r="AX668" s="12" t="s">
        <v>72</v>
      </c>
      <c r="AY668" s="237" t="s">
        <v>137</v>
      </c>
    </row>
    <row r="669" s="12" customFormat="1">
      <c r="B669" s="227"/>
      <c r="C669" s="228"/>
      <c r="D669" s="218" t="s">
        <v>150</v>
      </c>
      <c r="E669" s="229" t="s">
        <v>19</v>
      </c>
      <c r="F669" s="230" t="s">
        <v>1145</v>
      </c>
      <c r="G669" s="228"/>
      <c r="H669" s="231">
        <v>24.84</v>
      </c>
      <c r="I669" s="232"/>
      <c r="J669" s="228"/>
      <c r="K669" s="228"/>
      <c r="L669" s="233"/>
      <c r="M669" s="234"/>
      <c r="N669" s="235"/>
      <c r="O669" s="235"/>
      <c r="P669" s="235"/>
      <c r="Q669" s="235"/>
      <c r="R669" s="235"/>
      <c r="S669" s="235"/>
      <c r="T669" s="236"/>
      <c r="AT669" s="237" t="s">
        <v>150</v>
      </c>
      <c r="AU669" s="237" t="s">
        <v>82</v>
      </c>
      <c r="AV669" s="12" t="s">
        <v>82</v>
      </c>
      <c r="AW669" s="12" t="s">
        <v>33</v>
      </c>
      <c r="AX669" s="12" t="s">
        <v>72</v>
      </c>
      <c r="AY669" s="237" t="s">
        <v>137</v>
      </c>
    </row>
    <row r="670" s="12" customFormat="1">
      <c r="B670" s="227"/>
      <c r="C670" s="228"/>
      <c r="D670" s="218" t="s">
        <v>150</v>
      </c>
      <c r="E670" s="229" t="s">
        <v>19</v>
      </c>
      <c r="F670" s="230" t="s">
        <v>1146</v>
      </c>
      <c r="G670" s="228"/>
      <c r="H670" s="231">
        <v>13.140000000000001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150</v>
      </c>
      <c r="AU670" s="237" t="s">
        <v>82</v>
      </c>
      <c r="AV670" s="12" t="s">
        <v>82</v>
      </c>
      <c r="AW670" s="12" t="s">
        <v>33</v>
      </c>
      <c r="AX670" s="12" t="s">
        <v>72</v>
      </c>
      <c r="AY670" s="237" t="s">
        <v>137</v>
      </c>
    </row>
    <row r="671" s="12" customFormat="1">
      <c r="B671" s="227"/>
      <c r="C671" s="228"/>
      <c r="D671" s="218" t="s">
        <v>150</v>
      </c>
      <c r="E671" s="229" t="s">
        <v>19</v>
      </c>
      <c r="F671" s="230" t="s">
        <v>1147</v>
      </c>
      <c r="G671" s="228"/>
      <c r="H671" s="231">
        <v>6.6100000000000003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AT671" s="237" t="s">
        <v>150</v>
      </c>
      <c r="AU671" s="237" t="s">
        <v>82</v>
      </c>
      <c r="AV671" s="12" t="s">
        <v>82</v>
      </c>
      <c r="AW671" s="12" t="s">
        <v>33</v>
      </c>
      <c r="AX671" s="12" t="s">
        <v>72</v>
      </c>
      <c r="AY671" s="237" t="s">
        <v>137</v>
      </c>
    </row>
    <row r="672" s="13" customFormat="1">
      <c r="B672" s="238"/>
      <c r="C672" s="239"/>
      <c r="D672" s="218" t="s">
        <v>150</v>
      </c>
      <c r="E672" s="240" t="s">
        <v>19</v>
      </c>
      <c r="F672" s="241" t="s">
        <v>160</v>
      </c>
      <c r="G672" s="239"/>
      <c r="H672" s="242">
        <v>76.629999999999995</v>
      </c>
      <c r="I672" s="243"/>
      <c r="J672" s="239"/>
      <c r="K672" s="239"/>
      <c r="L672" s="244"/>
      <c r="M672" s="245"/>
      <c r="N672" s="246"/>
      <c r="O672" s="246"/>
      <c r="P672" s="246"/>
      <c r="Q672" s="246"/>
      <c r="R672" s="246"/>
      <c r="S672" s="246"/>
      <c r="T672" s="247"/>
      <c r="AT672" s="248" t="s">
        <v>150</v>
      </c>
      <c r="AU672" s="248" t="s">
        <v>82</v>
      </c>
      <c r="AV672" s="13" t="s">
        <v>147</v>
      </c>
      <c r="AW672" s="13" t="s">
        <v>33</v>
      </c>
      <c r="AX672" s="13" t="s">
        <v>80</v>
      </c>
      <c r="AY672" s="248" t="s">
        <v>137</v>
      </c>
    </row>
    <row r="673" s="1" customFormat="1" ht="16.5" customHeight="1">
      <c r="B673" s="38"/>
      <c r="C673" s="252" t="s">
        <v>1148</v>
      </c>
      <c r="D673" s="252" t="s">
        <v>558</v>
      </c>
      <c r="E673" s="253" t="s">
        <v>1149</v>
      </c>
      <c r="F673" s="254" t="s">
        <v>1150</v>
      </c>
      <c r="G673" s="255" t="s">
        <v>231</v>
      </c>
      <c r="H673" s="256">
        <v>84.293000000000006</v>
      </c>
      <c r="I673" s="257"/>
      <c r="J673" s="258">
        <f>ROUND(I673*H673,2)</f>
        <v>0</v>
      </c>
      <c r="K673" s="254" t="s">
        <v>146</v>
      </c>
      <c r="L673" s="259"/>
      <c r="M673" s="260" t="s">
        <v>19</v>
      </c>
      <c r="N673" s="261" t="s">
        <v>43</v>
      </c>
      <c r="O673" s="79"/>
      <c r="P673" s="213">
        <f>O673*H673</f>
        <v>0</v>
      </c>
      <c r="Q673" s="213">
        <v>5.0000000000000002E-05</v>
      </c>
      <c r="R673" s="213">
        <f>Q673*H673</f>
        <v>0.0042146500000000003</v>
      </c>
      <c r="S673" s="213">
        <v>0</v>
      </c>
      <c r="T673" s="214">
        <f>S673*H673</f>
        <v>0</v>
      </c>
      <c r="AR673" s="17" t="s">
        <v>376</v>
      </c>
      <c r="AT673" s="17" t="s">
        <v>558</v>
      </c>
      <c r="AU673" s="17" t="s">
        <v>82</v>
      </c>
      <c r="AY673" s="17" t="s">
        <v>137</v>
      </c>
      <c r="BE673" s="215">
        <f>IF(N673="základní",J673,0)</f>
        <v>0</v>
      </c>
      <c r="BF673" s="215">
        <f>IF(N673="snížená",J673,0)</f>
        <v>0</v>
      </c>
      <c r="BG673" s="215">
        <f>IF(N673="zákl. přenesená",J673,0)</f>
        <v>0</v>
      </c>
      <c r="BH673" s="215">
        <f>IF(N673="sníž. přenesená",J673,0)</f>
        <v>0</v>
      </c>
      <c r="BI673" s="215">
        <f>IF(N673="nulová",J673,0)</f>
        <v>0</v>
      </c>
      <c r="BJ673" s="17" t="s">
        <v>80</v>
      </c>
      <c r="BK673" s="215">
        <f>ROUND(I673*H673,2)</f>
        <v>0</v>
      </c>
      <c r="BL673" s="17" t="s">
        <v>287</v>
      </c>
      <c r="BM673" s="17" t="s">
        <v>1151</v>
      </c>
    </row>
    <row r="674" s="12" customFormat="1">
      <c r="B674" s="227"/>
      <c r="C674" s="228"/>
      <c r="D674" s="218" t="s">
        <v>150</v>
      </c>
      <c r="E674" s="228"/>
      <c r="F674" s="230" t="s">
        <v>1152</v>
      </c>
      <c r="G674" s="228"/>
      <c r="H674" s="231">
        <v>84.293000000000006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150</v>
      </c>
      <c r="AU674" s="237" t="s">
        <v>82</v>
      </c>
      <c r="AV674" s="12" t="s">
        <v>82</v>
      </c>
      <c r="AW674" s="12" t="s">
        <v>4</v>
      </c>
      <c r="AX674" s="12" t="s">
        <v>80</v>
      </c>
      <c r="AY674" s="237" t="s">
        <v>137</v>
      </c>
    </row>
    <row r="675" s="1" customFormat="1" ht="22.5" customHeight="1">
      <c r="B675" s="38"/>
      <c r="C675" s="204" t="s">
        <v>1153</v>
      </c>
      <c r="D675" s="204" t="s">
        <v>142</v>
      </c>
      <c r="E675" s="205" t="s">
        <v>1154</v>
      </c>
      <c r="F675" s="206" t="s">
        <v>1155</v>
      </c>
      <c r="G675" s="207" t="s">
        <v>694</v>
      </c>
      <c r="H675" s="262"/>
      <c r="I675" s="209"/>
      <c r="J675" s="210">
        <f>ROUND(I675*H675,2)</f>
        <v>0</v>
      </c>
      <c r="K675" s="206" t="s">
        <v>146</v>
      </c>
      <c r="L675" s="43"/>
      <c r="M675" s="211" t="s">
        <v>19</v>
      </c>
      <c r="N675" s="212" t="s">
        <v>43</v>
      </c>
      <c r="O675" s="79"/>
      <c r="P675" s="213">
        <f>O675*H675</f>
        <v>0</v>
      </c>
      <c r="Q675" s="213">
        <v>0</v>
      </c>
      <c r="R675" s="213">
        <f>Q675*H675</f>
        <v>0</v>
      </c>
      <c r="S675" s="213">
        <v>0</v>
      </c>
      <c r="T675" s="214">
        <f>S675*H675</f>
        <v>0</v>
      </c>
      <c r="AR675" s="17" t="s">
        <v>287</v>
      </c>
      <c r="AT675" s="17" t="s">
        <v>142</v>
      </c>
      <c r="AU675" s="17" t="s">
        <v>82</v>
      </c>
      <c r="AY675" s="17" t="s">
        <v>137</v>
      </c>
      <c r="BE675" s="215">
        <f>IF(N675="základní",J675,0)</f>
        <v>0</v>
      </c>
      <c r="BF675" s="215">
        <f>IF(N675="snížená",J675,0)</f>
        <v>0</v>
      </c>
      <c r="BG675" s="215">
        <f>IF(N675="zákl. přenesená",J675,0)</f>
        <v>0</v>
      </c>
      <c r="BH675" s="215">
        <f>IF(N675="sníž. přenesená",J675,0)</f>
        <v>0</v>
      </c>
      <c r="BI675" s="215">
        <f>IF(N675="nulová",J675,0)</f>
        <v>0</v>
      </c>
      <c r="BJ675" s="17" t="s">
        <v>80</v>
      </c>
      <c r="BK675" s="215">
        <f>ROUND(I675*H675,2)</f>
        <v>0</v>
      </c>
      <c r="BL675" s="17" t="s">
        <v>287</v>
      </c>
      <c r="BM675" s="17" t="s">
        <v>1156</v>
      </c>
    </row>
    <row r="676" s="10" customFormat="1" ht="22.8" customHeight="1">
      <c r="B676" s="188"/>
      <c r="C676" s="189"/>
      <c r="D676" s="190" t="s">
        <v>71</v>
      </c>
      <c r="E676" s="202" t="s">
        <v>1157</v>
      </c>
      <c r="F676" s="202" t="s">
        <v>1158</v>
      </c>
      <c r="G676" s="189"/>
      <c r="H676" s="189"/>
      <c r="I676" s="192"/>
      <c r="J676" s="203">
        <f>BK676</f>
        <v>0</v>
      </c>
      <c r="K676" s="189"/>
      <c r="L676" s="194"/>
      <c r="M676" s="195"/>
      <c r="N676" s="196"/>
      <c r="O676" s="196"/>
      <c r="P676" s="197">
        <f>SUM(P677:P693)</f>
        <v>0</v>
      </c>
      <c r="Q676" s="196"/>
      <c r="R676" s="197">
        <f>SUM(R677:R693)</f>
        <v>0.36456631</v>
      </c>
      <c r="S676" s="196"/>
      <c r="T676" s="198">
        <f>SUM(T677:T693)</f>
        <v>0</v>
      </c>
      <c r="AR676" s="199" t="s">
        <v>148</v>
      </c>
      <c r="AT676" s="200" t="s">
        <v>71</v>
      </c>
      <c r="AU676" s="200" t="s">
        <v>80</v>
      </c>
      <c r="AY676" s="199" t="s">
        <v>137</v>
      </c>
      <c r="BK676" s="201">
        <f>SUM(BK677:BK693)</f>
        <v>0</v>
      </c>
    </row>
    <row r="677" s="1" customFormat="1" ht="16.5" customHeight="1">
      <c r="B677" s="38"/>
      <c r="C677" s="204" t="s">
        <v>1159</v>
      </c>
      <c r="D677" s="204" t="s">
        <v>142</v>
      </c>
      <c r="E677" s="205" t="s">
        <v>1160</v>
      </c>
      <c r="F677" s="206" t="s">
        <v>1161</v>
      </c>
      <c r="G677" s="207" t="s">
        <v>145</v>
      </c>
      <c r="H677" s="208">
        <v>560.12699999999995</v>
      </c>
      <c r="I677" s="209"/>
      <c r="J677" s="210">
        <f>ROUND(I677*H677,2)</f>
        <v>0</v>
      </c>
      <c r="K677" s="206" t="s">
        <v>146</v>
      </c>
      <c r="L677" s="43"/>
      <c r="M677" s="211" t="s">
        <v>19</v>
      </c>
      <c r="N677" s="212" t="s">
        <v>43</v>
      </c>
      <c r="O677" s="79"/>
      <c r="P677" s="213">
        <f>O677*H677</f>
        <v>0</v>
      </c>
      <c r="Q677" s="213">
        <v>0.00020000000000000001</v>
      </c>
      <c r="R677" s="213">
        <f>Q677*H677</f>
        <v>0.1120254</v>
      </c>
      <c r="S677" s="213">
        <v>0</v>
      </c>
      <c r="T677" s="214">
        <f>S677*H677</f>
        <v>0</v>
      </c>
      <c r="AR677" s="17" t="s">
        <v>287</v>
      </c>
      <c r="AT677" s="17" t="s">
        <v>142</v>
      </c>
      <c r="AU677" s="17" t="s">
        <v>82</v>
      </c>
      <c r="AY677" s="17" t="s">
        <v>137</v>
      </c>
      <c r="BE677" s="215">
        <f>IF(N677="základní",J677,0)</f>
        <v>0</v>
      </c>
      <c r="BF677" s="215">
        <f>IF(N677="snížená",J677,0)</f>
        <v>0</v>
      </c>
      <c r="BG677" s="215">
        <f>IF(N677="zákl. přenesená",J677,0)</f>
        <v>0</v>
      </c>
      <c r="BH677" s="215">
        <f>IF(N677="sníž. přenesená",J677,0)</f>
        <v>0</v>
      </c>
      <c r="BI677" s="215">
        <f>IF(N677="nulová",J677,0)</f>
        <v>0</v>
      </c>
      <c r="BJ677" s="17" t="s">
        <v>80</v>
      </c>
      <c r="BK677" s="215">
        <f>ROUND(I677*H677,2)</f>
        <v>0</v>
      </c>
      <c r="BL677" s="17" t="s">
        <v>287</v>
      </c>
      <c r="BM677" s="17" t="s">
        <v>1162</v>
      </c>
    </row>
    <row r="678" s="12" customFormat="1">
      <c r="B678" s="227"/>
      <c r="C678" s="228"/>
      <c r="D678" s="218" t="s">
        <v>150</v>
      </c>
      <c r="E678" s="229" t="s">
        <v>19</v>
      </c>
      <c r="F678" s="230" t="s">
        <v>1163</v>
      </c>
      <c r="G678" s="228"/>
      <c r="H678" s="231">
        <v>487.678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AT678" s="237" t="s">
        <v>150</v>
      </c>
      <c r="AU678" s="237" t="s">
        <v>82</v>
      </c>
      <c r="AV678" s="12" t="s">
        <v>82</v>
      </c>
      <c r="AW678" s="12" t="s">
        <v>33</v>
      </c>
      <c r="AX678" s="12" t="s">
        <v>72</v>
      </c>
      <c r="AY678" s="237" t="s">
        <v>137</v>
      </c>
    </row>
    <row r="679" s="12" customFormat="1">
      <c r="B679" s="227"/>
      <c r="C679" s="228"/>
      <c r="D679" s="218" t="s">
        <v>150</v>
      </c>
      <c r="E679" s="229" t="s">
        <v>19</v>
      </c>
      <c r="F679" s="230" t="s">
        <v>1164</v>
      </c>
      <c r="G679" s="228"/>
      <c r="H679" s="231">
        <v>72.448999999999998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150</v>
      </c>
      <c r="AU679" s="237" t="s">
        <v>82</v>
      </c>
      <c r="AV679" s="12" t="s">
        <v>82</v>
      </c>
      <c r="AW679" s="12" t="s">
        <v>33</v>
      </c>
      <c r="AX679" s="12" t="s">
        <v>72</v>
      </c>
      <c r="AY679" s="237" t="s">
        <v>137</v>
      </c>
    </row>
    <row r="680" s="13" customFormat="1">
      <c r="B680" s="238"/>
      <c r="C680" s="239"/>
      <c r="D680" s="218" t="s">
        <v>150</v>
      </c>
      <c r="E680" s="240" t="s">
        <v>19</v>
      </c>
      <c r="F680" s="241" t="s">
        <v>160</v>
      </c>
      <c r="G680" s="239"/>
      <c r="H680" s="242">
        <v>560.12699999999995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AT680" s="248" t="s">
        <v>150</v>
      </c>
      <c r="AU680" s="248" t="s">
        <v>82</v>
      </c>
      <c r="AV680" s="13" t="s">
        <v>147</v>
      </c>
      <c r="AW680" s="13" t="s">
        <v>33</v>
      </c>
      <c r="AX680" s="13" t="s">
        <v>80</v>
      </c>
      <c r="AY680" s="248" t="s">
        <v>137</v>
      </c>
    </row>
    <row r="681" s="1" customFormat="1" ht="16.5" customHeight="1">
      <c r="B681" s="38"/>
      <c r="C681" s="204" t="s">
        <v>1165</v>
      </c>
      <c r="D681" s="204" t="s">
        <v>142</v>
      </c>
      <c r="E681" s="205" t="s">
        <v>1166</v>
      </c>
      <c r="F681" s="206" t="s">
        <v>1167</v>
      </c>
      <c r="G681" s="207" t="s">
        <v>145</v>
      </c>
      <c r="H681" s="208">
        <v>116.05</v>
      </c>
      <c r="I681" s="209"/>
      <c r="J681" s="210">
        <f>ROUND(I681*H681,2)</f>
        <v>0</v>
      </c>
      <c r="K681" s="206" t="s">
        <v>146</v>
      </c>
      <c r="L681" s="43"/>
      <c r="M681" s="211" t="s">
        <v>19</v>
      </c>
      <c r="N681" s="212" t="s">
        <v>43</v>
      </c>
      <c r="O681" s="79"/>
      <c r="P681" s="213">
        <f>O681*H681</f>
        <v>0</v>
      </c>
      <c r="Q681" s="213">
        <v>2.0000000000000002E-05</v>
      </c>
      <c r="R681" s="213">
        <f>Q681*H681</f>
        <v>0.0023210000000000001</v>
      </c>
      <c r="S681" s="213">
        <v>0</v>
      </c>
      <c r="T681" s="214">
        <f>S681*H681</f>
        <v>0</v>
      </c>
      <c r="AR681" s="17" t="s">
        <v>287</v>
      </c>
      <c r="AT681" s="17" t="s">
        <v>142</v>
      </c>
      <c r="AU681" s="17" t="s">
        <v>82</v>
      </c>
      <c r="AY681" s="17" t="s">
        <v>137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17" t="s">
        <v>80</v>
      </c>
      <c r="BK681" s="215">
        <f>ROUND(I681*H681,2)</f>
        <v>0</v>
      </c>
      <c r="BL681" s="17" t="s">
        <v>287</v>
      </c>
      <c r="BM681" s="17" t="s">
        <v>1168</v>
      </c>
    </row>
    <row r="682" s="11" customFormat="1">
      <c r="B682" s="216"/>
      <c r="C682" s="217"/>
      <c r="D682" s="218" t="s">
        <v>150</v>
      </c>
      <c r="E682" s="219" t="s">
        <v>19</v>
      </c>
      <c r="F682" s="220" t="s">
        <v>566</v>
      </c>
      <c r="G682" s="217"/>
      <c r="H682" s="219" t="s">
        <v>19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150</v>
      </c>
      <c r="AU682" s="226" t="s">
        <v>82</v>
      </c>
      <c r="AV682" s="11" t="s">
        <v>80</v>
      </c>
      <c r="AW682" s="11" t="s">
        <v>33</v>
      </c>
      <c r="AX682" s="11" t="s">
        <v>72</v>
      </c>
      <c r="AY682" s="226" t="s">
        <v>137</v>
      </c>
    </row>
    <row r="683" s="12" customFormat="1">
      <c r="B683" s="227"/>
      <c r="C683" s="228"/>
      <c r="D683" s="218" t="s">
        <v>150</v>
      </c>
      <c r="E683" s="229" t="s">
        <v>19</v>
      </c>
      <c r="F683" s="230" t="s">
        <v>1169</v>
      </c>
      <c r="G683" s="228"/>
      <c r="H683" s="231">
        <v>116.05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150</v>
      </c>
      <c r="AU683" s="237" t="s">
        <v>82</v>
      </c>
      <c r="AV683" s="12" t="s">
        <v>82</v>
      </c>
      <c r="AW683" s="12" t="s">
        <v>33</v>
      </c>
      <c r="AX683" s="12" t="s">
        <v>80</v>
      </c>
      <c r="AY683" s="237" t="s">
        <v>137</v>
      </c>
    </row>
    <row r="684" s="1" customFormat="1" ht="16.5" customHeight="1">
      <c r="B684" s="38"/>
      <c r="C684" s="204" t="s">
        <v>1170</v>
      </c>
      <c r="D684" s="204" t="s">
        <v>142</v>
      </c>
      <c r="E684" s="205" t="s">
        <v>1171</v>
      </c>
      <c r="F684" s="206" t="s">
        <v>1172</v>
      </c>
      <c r="G684" s="207" t="s">
        <v>145</v>
      </c>
      <c r="H684" s="208">
        <v>71.313999999999993</v>
      </c>
      <c r="I684" s="209"/>
      <c r="J684" s="210">
        <f>ROUND(I684*H684,2)</f>
        <v>0</v>
      </c>
      <c r="K684" s="206" t="s">
        <v>146</v>
      </c>
      <c r="L684" s="43"/>
      <c r="M684" s="211" t="s">
        <v>19</v>
      </c>
      <c r="N684" s="212" t="s">
        <v>43</v>
      </c>
      <c r="O684" s="79"/>
      <c r="P684" s="213">
        <f>O684*H684</f>
        <v>0</v>
      </c>
      <c r="Q684" s="213">
        <v>1.0000000000000001E-05</v>
      </c>
      <c r="R684" s="213">
        <f>Q684*H684</f>
        <v>0.00071314000000000002</v>
      </c>
      <c r="S684" s="213">
        <v>0</v>
      </c>
      <c r="T684" s="214">
        <f>S684*H684</f>
        <v>0</v>
      </c>
      <c r="AR684" s="17" t="s">
        <v>287</v>
      </c>
      <c r="AT684" s="17" t="s">
        <v>142</v>
      </c>
      <c r="AU684" s="17" t="s">
        <v>82</v>
      </c>
      <c r="AY684" s="17" t="s">
        <v>137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17" t="s">
        <v>80</v>
      </c>
      <c r="BK684" s="215">
        <f>ROUND(I684*H684,2)</f>
        <v>0</v>
      </c>
      <c r="BL684" s="17" t="s">
        <v>287</v>
      </c>
      <c r="BM684" s="17" t="s">
        <v>1173</v>
      </c>
    </row>
    <row r="685" s="11" customFormat="1">
      <c r="B685" s="216"/>
      <c r="C685" s="217"/>
      <c r="D685" s="218" t="s">
        <v>150</v>
      </c>
      <c r="E685" s="219" t="s">
        <v>19</v>
      </c>
      <c r="F685" s="220" t="s">
        <v>568</v>
      </c>
      <c r="G685" s="217"/>
      <c r="H685" s="219" t="s">
        <v>19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150</v>
      </c>
      <c r="AU685" s="226" t="s">
        <v>82</v>
      </c>
      <c r="AV685" s="11" t="s">
        <v>80</v>
      </c>
      <c r="AW685" s="11" t="s">
        <v>33</v>
      </c>
      <c r="AX685" s="11" t="s">
        <v>72</v>
      </c>
      <c r="AY685" s="226" t="s">
        <v>137</v>
      </c>
    </row>
    <row r="686" s="12" customFormat="1">
      <c r="B686" s="227"/>
      <c r="C686" s="228"/>
      <c r="D686" s="218" t="s">
        <v>150</v>
      </c>
      <c r="E686" s="229" t="s">
        <v>19</v>
      </c>
      <c r="F686" s="230" t="s">
        <v>569</v>
      </c>
      <c r="G686" s="228"/>
      <c r="H686" s="231">
        <v>71.313999999999993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AT686" s="237" t="s">
        <v>150</v>
      </c>
      <c r="AU686" s="237" t="s">
        <v>82</v>
      </c>
      <c r="AV686" s="12" t="s">
        <v>82</v>
      </c>
      <c r="AW686" s="12" t="s">
        <v>33</v>
      </c>
      <c r="AX686" s="12" t="s">
        <v>80</v>
      </c>
      <c r="AY686" s="237" t="s">
        <v>137</v>
      </c>
    </row>
    <row r="687" s="1" customFormat="1" ht="22.5" customHeight="1">
      <c r="B687" s="38"/>
      <c r="C687" s="204" t="s">
        <v>1174</v>
      </c>
      <c r="D687" s="204" t="s">
        <v>142</v>
      </c>
      <c r="E687" s="205" t="s">
        <v>1175</v>
      </c>
      <c r="F687" s="206" t="s">
        <v>1176</v>
      </c>
      <c r="G687" s="207" t="s">
        <v>145</v>
      </c>
      <c r="H687" s="208">
        <v>831.71299999999997</v>
      </c>
      <c r="I687" s="209"/>
      <c r="J687" s="210">
        <f>ROUND(I687*H687,2)</f>
        <v>0</v>
      </c>
      <c r="K687" s="206" t="s">
        <v>146</v>
      </c>
      <c r="L687" s="43"/>
      <c r="M687" s="211" t="s">
        <v>19</v>
      </c>
      <c r="N687" s="212" t="s">
        <v>43</v>
      </c>
      <c r="O687" s="79"/>
      <c r="P687" s="213">
        <f>O687*H687</f>
        <v>0</v>
      </c>
      <c r="Q687" s="213">
        <v>0.00029</v>
      </c>
      <c r="R687" s="213">
        <f>Q687*H687</f>
        <v>0.24119677000000001</v>
      </c>
      <c r="S687" s="213">
        <v>0</v>
      </c>
      <c r="T687" s="214">
        <f>S687*H687</f>
        <v>0</v>
      </c>
      <c r="AR687" s="17" t="s">
        <v>868</v>
      </c>
      <c r="AT687" s="17" t="s">
        <v>142</v>
      </c>
      <c r="AU687" s="17" t="s">
        <v>82</v>
      </c>
      <c r="AY687" s="17" t="s">
        <v>137</v>
      </c>
      <c r="BE687" s="215">
        <f>IF(N687="základní",J687,0)</f>
        <v>0</v>
      </c>
      <c r="BF687" s="215">
        <f>IF(N687="snížená",J687,0)</f>
        <v>0</v>
      </c>
      <c r="BG687" s="215">
        <f>IF(N687="zákl. přenesená",J687,0)</f>
        <v>0</v>
      </c>
      <c r="BH687" s="215">
        <f>IF(N687="sníž. přenesená",J687,0)</f>
        <v>0</v>
      </c>
      <c r="BI687" s="215">
        <f>IF(N687="nulová",J687,0)</f>
        <v>0</v>
      </c>
      <c r="BJ687" s="17" t="s">
        <v>80</v>
      </c>
      <c r="BK687" s="215">
        <f>ROUND(I687*H687,2)</f>
        <v>0</v>
      </c>
      <c r="BL687" s="17" t="s">
        <v>868</v>
      </c>
      <c r="BM687" s="17" t="s">
        <v>1177</v>
      </c>
    </row>
    <row r="688" s="12" customFormat="1">
      <c r="B688" s="227"/>
      <c r="C688" s="228"/>
      <c r="D688" s="218" t="s">
        <v>150</v>
      </c>
      <c r="E688" s="229" t="s">
        <v>19</v>
      </c>
      <c r="F688" s="230" t="s">
        <v>1178</v>
      </c>
      <c r="G688" s="228"/>
      <c r="H688" s="231">
        <v>537.30100000000004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150</v>
      </c>
      <c r="AU688" s="237" t="s">
        <v>82</v>
      </c>
      <c r="AV688" s="12" t="s">
        <v>82</v>
      </c>
      <c r="AW688" s="12" t="s">
        <v>33</v>
      </c>
      <c r="AX688" s="12" t="s">
        <v>72</v>
      </c>
      <c r="AY688" s="237" t="s">
        <v>137</v>
      </c>
    </row>
    <row r="689" s="12" customFormat="1">
      <c r="B689" s="227"/>
      <c r="C689" s="228"/>
      <c r="D689" s="218" t="s">
        <v>150</v>
      </c>
      <c r="E689" s="229" t="s">
        <v>19</v>
      </c>
      <c r="F689" s="230" t="s">
        <v>1164</v>
      </c>
      <c r="G689" s="228"/>
      <c r="H689" s="231">
        <v>72.448999999999998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AT689" s="237" t="s">
        <v>150</v>
      </c>
      <c r="AU689" s="237" t="s">
        <v>82</v>
      </c>
      <c r="AV689" s="12" t="s">
        <v>82</v>
      </c>
      <c r="AW689" s="12" t="s">
        <v>33</v>
      </c>
      <c r="AX689" s="12" t="s">
        <v>72</v>
      </c>
      <c r="AY689" s="237" t="s">
        <v>137</v>
      </c>
    </row>
    <row r="690" s="12" customFormat="1">
      <c r="B690" s="227"/>
      <c r="C690" s="228"/>
      <c r="D690" s="218" t="s">
        <v>150</v>
      </c>
      <c r="E690" s="229" t="s">
        <v>19</v>
      </c>
      <c r="F690" s="230" t="s">
        <v>1179</v>
      </c>
      <c r="G690" s="228"/>
      <c r="H690" s="231">
        <v>129.46299999999999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150</v>
      </c>
      <c r="AU690" s="237" t="s">
        <v>82</v>
      </c>
      <c r="AV690" s="12" t="s">
        <v>82</v>
      </c>
      <c r="AW690" s="12" t="s">
        <v>33</v>
      </c>
      <c r="AX690" s="12" t="s">
        <v>72</v>
      </c>
      <c r="AY690" s="237" t="s">
        <v>137</v>
      </c>
    </row>
    <row r="691" s="12" customFormat="1">
      <c r="B691" s="227"/>
      <c r="C691" s="228"/>
      <c r="D691" s="218" t="s">
        <v>150</v>
      </c>
      <c r="E691" s="229" t="s">
        <v>19</v>
      </c>
      <c r="F691" s="230" t="s">
        <v>1180</v>
      </c>
      <c r="G691" s="228"/>
      <c r="H691" s="231">
        <v>92.5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AT691" s="237" t="s">
        <v>150</v>
      </c>
      <c r="AU691" s="237" t="s">
        <v>82</v>
      </c>
      <c r="AV691" s="12" t="s">
        <v>82</v>
      </c>
      <c r="AW691" s="12" t="s">
        <v>33</v>
      </c>
      <c r="AX691" s="12" t="s">
        <v>72</v>
      </c>
      <c r="AY691" s="237" t="s">
        <v>137</v>
      </c>
    </row>
    <row r="692" s="13" customFormat="1">
      <c r="B692" s="238"/>
      <c r="C692" s="239"/>
      <c r="D692" s="218" t="s">
        <v>150</v>
      </c>
      <c r="E692" s="240" t="s">
        <v>19</v>
      </c>
      <c r="F692" s="241" t="s">
        <v>160</v>
      </c>
      <c r="G692" s="239"/>
      <c r="H692" s="242">
        <v>831.71299999999997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AT692" s="248" t="s">
        <v>150</v>
      </c>
      <c r="AU692" s="248" t="s">
        <v>82</v>
      </c>
      <c r="AV692" s="13" t="s">
        <v>147</v>
      </c>
      <c r="AW692" s="13" t="s">
        <v>33</v>
      </c>
      <c r="AX692" s="13" t="s">
        <v>80</v>
      </c>
      <c r="AY692" s="248" t="s">
        <v>137</v>
      </c>
    </row>
    <row r="693" s="1" customFormat="1" ht="22.5" customHeight="1">
      <c r="B693" s="38"/>
      <c r="C693" s="204" t="s">
        <v>1181</v>
      </c>
      <c r="D693" s="204" t="s">
        <v>142</v>
      </c>
      <c r="E693" s="205" t="s">
        <v>1182</v>
      </c>
      <c r="F693" s="206" t="s">
        <v>1183</v>
      </c>
      <c r="G693" s="207" t="s">
        <v>145</v>
      </c>
      <c r="H693" s="208">
        <v>831</v>
      </c>
      <c r="I693" s="209"/>
      <c r="J693" s="210">
        <f>ROUND(I693*H693,2)</f>
        <v>0</v>
      </c>
      <c r="K693" s="206" t="s">
        <v>146</v>
      </c>
      <c r="L693" s="43"/>
      <c r="M693" s="211" t="s">
        <v>19</v>
      </c>
      <c r="N693" s="212" t="s">
        <v>43</v>
      </c>
      <c r="O693" s="79"/>
      <c r="P693" s="213">
        <f>O693*H693</f>
        <v>0</v>
      </c>
      <c r="Q693" s="213">
        <v>1.0000000000000001E-05</v>
      </c>
      <c r="R693" s="213">
        <f>Q693*H693</f>
        <v>0.0083100000000000014</v>
      </c>
      <c r="S693" s="213">
        <v>0</v>
      </c>
      <c r="T693" s="214">
        <f>S693*H693</f>
        <v>0</v>
      </c>
      <c r="AR693" s="17" t="s">
        <v>868</v>
      </c>
      <c r="AT693" s="17" t="s">
        <v>142</v>
      </c>
      <c r="AU693" s="17" t="s">
        <v>82</v>
      </c>
      <c r="AY693" s="17" t="s">
        <v>137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17" t="s">
        <v>80</v>
      </c>
      <c r="BK693" s="215">
        <f>ROUND(I693*H693,2)</f>
        <v>0</v>
      </c>
      <c r="BL693" s="17" t="s">
        <v>868</v>
      </c>
      <c r="BM693" s="17" t="s">
        <v>1184</v>
      </c>
    </row>
    <row r="694" s="10" customFormat="1" ht="25.92" customHeight="1">
      <c r="B694" s="188"/>
      <c r="C694" s="189"/>
      <c r="D694" s="190" t="s">
        <v>71</v>
      </c>
      <c r="E694" s="191" t="s">
        <v>1185</v>
      </c>
      <c r="F694" s="191" t="s">
        <v>1186</v>
      </c>
      <c r="G694" s="189"/>
      <c r="H694" s="189"/>
      <c r="I694" s="192"/>
      <c r="J694" s="193">
        <f>BK694</f>
        <v>0</v>
      </c>
      <c r="K694" s="189"/>
      <c r="L694" s="194"/>
      <c r="M694" s="195"/>
      <c r="N694" s="196"/>
      <c r="O694" s="196"/>
      <c r="P694" s="197">
        <f>SUM(P695:P703)</f>
        <v>0</v>
      </c>
      <c r="Q694" s="196"/>
      <c r="R694" s="197">
        <f>SUM(R695:R703)</f>
        <v>0</v>
      </c>
      <c r="S694" s="196"/>
      <c r="T694" s="198">
        <f>SUM(T695:T703)</f>
        <v>0</v>
      </c>
      <c r="AR694" s="199" t="s">
        <v>147</v>
      </c>
      <c r="AT694" s="200" t="s">
        <v>71</v>
      </c>
      <c r="AU694" s="200" t="s">
        <v>72</v>
      </c>
      <c r="AY694" s="199" t="s">
        <v>137</v>
      </c>
      <c r="BK694" s="201">
        <f>SUM(BK695:BK703)</f>
        <v>0</v>
      </c>
    </row>
    <row r="695" s="1" customFormat="1" ht="16.5" customHeight="1">
      <c r="B695" s="38"/>
      <c r="C695" s="204" t="s">
        <v>1187</v>
      </c>
      <c r="D695" s="204" t="s">
        <v>142</v>
      </c>
      <c r="E695" s="205" t="s">
        <v>1188</v>
      </c>
      <c r="F695" s="206" t="s">
        <v>1189</v>
      </c>
      <c r="G695" s="207" t="s">
        <v>1013</v>
      </c>
      <c r="H695" s="208">
        <v>5</v>
      </c>
      <c r="I695" s="209"/>
      <c r="J695" s="210">
        <f>ROUND(I695*H695,2)</f>
        <v>0</v>
      </c>
      <c r="K695" s="206" t="s">
        <v>19</v>
      </c>
      <c r="L695" s="43"/>
      <c r="M695" s="211" t="s">
        <v>19</v>
      </c>
      <c r="N695" s="212" t="s">
        <v>43</v>
      </c>
      <c r="O695" s="79"/>
      <c r="P695" s="213">
        <f>O695*H695</f>
        <v>0</v>
      </c>
      <c r="Q695" s="213">
        <v>0</v>
      </c>
      <c r="R695" s="213">
        <f>Q695*H695</f>
        <v>0</v>
      </c>
      <c r="S695" s="213">
        <v>0</v>
      </c>
      <c r="T695" s="214">
        <f>S695*H695</f>
        <v>0</v>
      </c>
      <c r="AR695" s="17" t="s">
        <v>147</v>
      </c>
      <c r="AT695" s="17" t="s">
        <v>142</v>
      </c>
      <c r="AU695" s="17" t="s">
        <v>80</v>
      </c>
      <c r="AY695" s="17" t="s">
        <v>137</v>
      </c>
      <c r="BE695" s="215">
        <f>IF(N695="základní",J695,0)</f>
        <v>0</v>
      </c>
      <c r="BF695" s="215">
        <f>IF(N695="snížená",J695,0)</f>
        <v>0</v>
      </c>
      <c r="BG695" s="215">
        <f>IF(N695="zákl. přenesená",J695,0)</f>
        <v>0</v>
      </c>
      <c r="BH695" s="215">
        <f>IF(N695="sníž. přenesená",J695,0)</f>
        <v>0</v>
      </c>
      <c r="BI695" s="215">
        <f>IF(N695="nulová",J695,0)</f>
        <v>0</v>
      </c>
      <c r="BJ695" s="17" t="s">
        <v>80</v>
      </c>
      <c r="BK695" s="215">
        <f>ROUND(I695*H695,2)</f>
        <v>0</v>
      </c>
      <c r="BL695" s="17" t="s">
        <v>147</v>
      </c>
      <c r="BM695" s="17" t="s">
        <v>1190</v>
      </c>
    </row>
    <row r="696" s="11" customFormat="1">
      <c r="B696" s="216"/>
      <c r="C696" s="217"/>
      <c r="D696" s="218" t="s">
        <v>150</v>
      </c>
      <c r="E696" s="219" t="s">
        <v>19</v>
      </c>
      <c r="F696" s="220" t="s">
        <v>1191</v>
      </c>
      <c r="G696" s="217"/>
      <c r="H696" s="219" t="s">
        <v>19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150</v>
      </c>
      <c r="AU696" s="226" t="s">
        <v>80</v>
      </c>
      <c r="AV696" s="11" t="s">
        <v>80</v>
      </c>
      <c r="AW696" s="11" t="s">
        <v>33</v>
      </c>
      <c r="AX696" s="11" t="s">
        <v>72</v>
      </c>
      <c r="AY696" s="226" t="s">
        <v>137</v>
      </c>
    </row>
    <row r="697" s="12" customFormat="1">
      <c r="B697" s="227"/>
      <c r="C697" s="228"/>
      <c r="D697" s="218" t="s">
        <v>150</v>
      </c>
      <c r="E697" s="229" t="s">
        <v>19</v>
      </c>
      <c r="F697" s="230" t="s">
        <v>174</v>
      </c>
      <c r="G697" s="228"/>
      <c r="H697" s="231">
        <v>5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AT697" s="237" t="s">
        <v>150</v>
      </c>
      <c r="AU697" s="237" t="s">
        <v>80</v>
      </c>
      <c r="AV697" s="12" t="s">
        <v>82</v>
      </c>
      <c r="AW697" s="12" t="s">
        <v>33</v>
      </c>
      <c r="AX697" s="12" t="s">
        <v>80</v>
      </c>
      <c r="AY697" s="237" t="s">
        <v>137</v>
      </c>
    </row>
    <row r="698" s="1" customFormat="1" ht="16.5" customHeight="1">
      <c r="B698" s="38"/>
      <c r="C698" s="252" t="s">
        <v>1192</v>
      </c>
      <c r="D698" s="252" t="s">
        <v>558</v>
      </c>
      <c r="E698" s="253" t="s">
        <v>1193</v>
      </c>
      <c r="F698" s="254" t="s">
        <v>1194</v>
      </c>
      <c r="G698" s="255" t="s">
        <v>1013</v>
      </c>
      <c r="H698" s="256">
        <v>4</v>
      </c>
      <c r="I698" s="257"/>
      <c r="J698" s="258">
        <f>ROUND(I698*H698,2)</f>
        <v>0</v>
      </c>
      <c r="K698" s="254" t="s">
        <v>19</v>
      </c>
      <c r="L698" s="259"/>
      <c r="M698" s="260" t="s">
        <v>19</v>
      </c>
      <c r="N698" s="261" t="s">
        <v>43</v>
      </c>
      <c r="O698" s="79"/>
      <c r="P698" s="213">
        <f>O698*H698</f>
        <v>0</v>
      </c>
      <c r="Q698" s="213">
        <v>0</v>
      </c>
      <c r="R698" s="213">
        <f>Q698*H698</f>
        <v>0</v>
      </c>
      <c r="S698" s="213">
        <v>0</v>
      </c>
      <c r="T698" s="214">
        <f>S698*H698</f>
        <v>0</v>
      </c>
      <c r="AR698" s="17" t="s">
        <v>217</v>
      </c>
      <c r="AT698" s="17" t="s">
        <v>558</v>
      </c>
      <c r="AU698" s="17" t="s">
        <v>80</v>
      </c>
      <c r="AY698" s="17" t="s">
        <v>137</v>
      </c>
      <c r="BE698" s="215">
        <f>IF(N698="základní",J698,0)</f>
        <v>0</v>
      </c>
      <c r="BF698" s="215">
        <f>IF(N698="snížená",J698,0)</f>
        <v>0</v>
      </c>
      <c r="BG698" s="215">
        <f>IF(N698="zákl. přenesená",J698,0)</f>
        <v>0</v>
      </c>
      <c r="BH698" s="215">
        <f>IF(N698="sníž. přenesená",J698,0)</f>
        <v>0</v>
      </c>
      <c r="BI698" s="215">
        <f>IF(N698="nulová",J698,0)</f>
        <v>0</v>
      </c>
      <c r="BJ698" s="17" t="s">
        <v>80</v>
      </c>
      <c r="BK698" s="215">
        <f>ROUND(I698*H698,2)</f>
        <v>0</v>
      </c>
      <c r="BL698" s="17" t="s">
        <v>147</v>
      </c>
      <c r="BM698" s="17" t="s">
        <v>1195</v>
      </c>
    </row>
    <row r="699" s="11" customFormat="1">
      <c r="B699" s="216"/>
      <c r="C699" s="217"/>
      <c r="D699" s="218" t="s">
        <v>150</v>
      </c>
      <c r="E699" s="219" t="s">
        <v>19</v>
      </c>
      <c r="F699" s="220" t="s">
        <v>1196</v>
      </c>
      <c r="G699" s="217"/>
      <c r="H699" s="219" t="s">
        <v>19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150</v>
      </c>
      <c r="AU699" s="226" t="s">
        <v>80</v>
      </c>
      <c r="AV699" s="11" t="s">
        <v>80</v>
      </c>
      <c r="AW699" s="11" t="s">
        <v>33</v>
      </c>
      <c r="AX699" s="11" t="s">
        <v>72</v>
      </c>
      <c r="AY699" s="226" t="s">
        <v>137</v>
      </c>
    </row>
    <row r="700" s="12" customFormat="1">
      <c r="B700" s="227"/>
      <c r="C700" s="228"/>
      <c r="D700" s="218" t="s">
        <v>150</v>
      </c>
      <c r="E700" s="229" t="s">
        <v>19</v>
      </c>
      <c r="F700" s="230" t="s">
        <v>147</v>
      </c>
      <c r="G700" s="228"/>
      <c r="H700" s="231">
        <v>4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AT700" s="237" t="s">
        <v>150</v>
      </c>
      <c r="AU700" s="237" t="s">
        <v>80</v>
      </c>
      <c r="AV700" s="12" t="s">
        <v>82</v>
      </c>
      <c r="AW700" s="12" t="s">
        <v>33</v>
      </c>
      <c r="AX700" s="12" t="s">
        <v>80</v>
      </c>
      <c r="AY700" s="237" t="s">
        <v>137</v>
      </c>
    </row>
    <row r="701" s="1" customFormat="1" ht="16.5" customHeight="1">
      <c r="B701" s="38"/>
      <c r="C701" s="204" t="s">
        <v>1197</v>
      </c>
      <c r="D701" s="204" t="s">
        <v>142</v>
      </c>
      <c r="E701" s="205" t="s">
        <v>1198</v>
      </c>
      <c r="F701" s="206" t="s">
        <v>1199</v>
      </c>
      <c r="G701" s="207" t="s">
        <v>1013</v>
      </c>
      <c r="H701" s="208">
        <v>4</v>
      </c>
      <c r="I701" s="209"/>
      <c r="J701" s="210">
        <f>ROUND(I701*H701,2)</f>
        <v>0</v>
      </c>
      <c r="K701" s="206" t="s">
        <v>19</v>
      </c>
      <c r="L701" s="43"/>
      <c r="M701" s="211" t="s">
        <v>19</v>
      </c>
      <c r="N701" s="212" t="s">
        <v>43</v>
      </c>
      <c r="O701" s="79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17" t="s">
        <v>147</v>
      </c>
      <c r="AT701" s="17" t="s">
        <v>142</v>
      </c>
      <c r="AU701" s="17" t="s">
        <v>80</v>
      </c>
      <c r="AY701" s="17" t="s">
        <v>137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17" t="s">
        <v>80</v>
      </c>
      <c r="BK701" s="215">
        <f>ROUND(I701*H701,2)</f>
        <v>0</v>
      </c>
      <c r="BL701" s="17" t="s">
        <v>147</v>
      </c>
      <c r="BM701" s="17" t="s">
        <v>1200</v>
      </c>
    </row>
    <row r="702" s="1" customFormat="1" ht="16.5" customHeight="1">
      <c r="B702" s="38"/>
      <c r="C702" s="204" t="s">
        <v>1201</v>
      </c>
      <c r="D702" s="204" t="s">
        <v>142</v>
      </c>
      <c r="E702" s="205" t="s">
        <v>1202</v>
      </c>
      <c r="F702" s="206" t="s">
        <v>1203</v>
      </c>
      <c r="G702" s="207" t="s">
        <v>395</v>
      </c>
      <c r="H702" s="208">
        <v>1</v>
      </c>
      <c r="I702" s="209"/>
      <c r="J702" s="210">
        <f>ROUND(I702*H702,2)</f>
        <v>0</v>
      </c>
      <c r="K702" s="206" t="s">
        <v>19</v>
      </c>
      <c r="L702" s="43"/>
      <c r="M702" s="211" t="s">
        <v>19</v>
      </c>
      <c r="N702" s="212" t="s">
        <v>43</v>
      </c>
      <c r="O702" s="79"/>
      <c r="P702" s="213">
        <f>O702*H702</f>
        <v>0</v>
      </c>
      <c r="Q702" s="213">
        <v>0</v>
      </c>
      <c r="R702" s="213">
        <f>Q702*H702</f>
        <v>0</v>
      </c>
      <c r="S702" s="213">
        <v>0</v>
      </c>
      <c r="T702" s="214">
        <f>S702*H702</f>
        <v>0</v>
      </c>
      <c r="AR702" s="17" t="s">
        <v>147</v>
      </c>
      <c r="AT702" s="17" t="s">
        <v>142</v>
      </c>
      <c r="AU702" s="17" t="s">
        <v>80</v>
      </c>
      <c r="AY702" s="17" t="s">
        <v>137</v>
      </c>
      <c r="BE702" s="215">
        <f>IF(N702="základní",J702,0)</f>
        <v>0</v>
      </c>
      <c r="BF702" s="215">
        <f>IF(N702="snížená",J702,0)</f>
        <v>0</v>
      </c>
      <c r="BG702" s="215">
        <f>IF(N702="zákl. přenesená",J702,0)</f>
        <v>0</v>
      </c>
      <c r="BH702" s="215">
        <f>IF(N702="sníž. přenesená",J702,0)</f>
        <v>0</v>
      </c>
      <c r="BI702" s="215">
        <f>IF(N702="nulová",J702,0)</f>
        <v>0</v>
      </c>
      <c r="BJ702" s="17" t="s">
        <v>80</v>
      </c>
      <c r="BK702" s="215">
        <f>ROUND(I702*H702,2)</f>
        <v>0</v>
      </c>
      <c r="BL702" s="17" t="s">
        <v>147</v>
      </c>
      <c r="BM702" s="17" t="s">
        <v>1204</v>
      </c>
    </row>
    <row r="703" s="1" customFormat="1" ht="16.5" customHeight="1">
      <c r="B703" s="38"/>
      <c r="C703" s="204" t="s">
        <v>1205</v>
      </c>
      <c r="D703" s="204" t="s">
        <v>142</v>
      </c>
      <c r="E703" s="205" t="s">
        <v>1206</v>
      </c>
      <c r="F703" s="206" t="s">
        <v>1207</v>
      </c>
      <c r="G703" s="207" t="s">
        <v>1208</v>
      </c>
      <c r="H703" s="208">
        <v>50</v>
      </c>
      <c r="I703" s="209"/>
      <c r="J703" s="210">
        <f>ROUND(I703*H703,2)</f>
        <v>0</v>
      </c>
      <c r="K703" s="206" t="s">
        <v>19</v>
      </c>
      <c r="L703" s="43"/>
      <c r="M703" s="276" t="s">
        <v>19</v>
      </c>
      <c r="N703" s="277" t="s">
        <v>43</v>
      </c>
      <c r="O703" s="278"/>
      <c r="P703" s="279">
        <f>O703*H703</f>
        <v>0</v>
      </c>
      <c r="Q703" s="279">
        <v>0</v>
      </c>
      <c r="R703" s="279">
        <f>Q703*H703</f>
        <v>0</v>
      </c>
      <c r="S703" s="279">
        <v>0</v>
      </c>
      <c r="T703" s="280">
        <f>S703*H703</f>
        <v>0</v>
      </c>
      <c r="AR703" s="17" t="s">
        <v>147</v>
      </c>
      <c r="AT703" s="17" t="s">
        <v>142</v>
      </c>
      <c r="AU703" s="17" t="s">
        <v>80</v>
      </c>
      <c r="AY703" s="17" t="s">
        <v>137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17" t="s">
        <v>80</v>
      </c>
      <c r="BK703" s="215">
        <f>ROUND(I703*H703,2)</f>
        <v>0</v>
      </c>
      <c r="BL703" s="17" t="s">
        <v>147</v>
      </c>
      <c r="BM703" s="17" t="s">
        <v>1209</v>
      </c>
    </row>
    <row r="704" s="1" customFormat="1" ht="6.96" customHeight="1">
      <c r="B704" s="57"/>
      <c r="C704" s="58"/>
      <c r="D704" s="58"/>
      <c r="E704" s="58"/>
      <c r="F704" s="58"/>
      <c r="G704" s="58"/>
      <c r="H704" s="58"/>
      <c r="I704" s="154"/>
      <c r="J704" s="58"/>
      <c r="K704" s="58"/>
      <c r="L704" s="43"/>
    </row>
  </sheetData>
  <sheetProtection sheet="1" autoFilter="0" formatColumns="0" formatRows="0" objects="1" scenarios="1" spinCount="100000" saltValue="z7V5qnEq2SKnX4DvbG7+UHqIfuj1GeFDb7eDi/5EOKVPjLEF1vuWWSNWqVkN2SArdjW1hQdpaEjRRiS+qqdZOA==" hashValue="lSRWgso1CBq4VD1++WnAU9U6FLbR74iyEDlYzusILgQKqZh0U7GOPfiZefKBf/ry5RweLFEdS0App8HjdS1N6Q==" algorithmName="SHA-512" password="DD5F"/>
  <autoFilter ref="C96:K703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1210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ROUND(J90,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ROUND((SUM(BE90:BE177)),  2)</f>
        <v>0</v>
      </c>
      <c r="I33" s="143">
        <v>0.20999999999999999</v>
      </c>
      <c r="J33" s="142">
        <f>ROUND(((SUM(BE90:BE177))*I33),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ROUND((SUM(BF90:BF177)),  2)</f>
        <v>0</v>
      </c>
      <c r="I34" s="143">
        <v>0.14999999999999999</v>
      </c>
      <c r="J34" s="142">
        <f>ROUND(((SUM(BF90:BF177))*I34),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ROUND((SUM(BG90:BG177)),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ROUND((SUM(BH90:BH177)),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ROUND((SUM(BI90:BI177)),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03 - Venkovní objekty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J90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106</v>
      </c>
      <c r="E60" s="167"/>
      <c r="F60" s="167"/>
      <c r="G60" s="167"/>
      <c r="H60" s="167"/>
      <c r="I60" s="168"/>
      <c r="J60" s="169">
        <f>J91</f>
        <v>0</v>
      </c>
      <c r="K60" s="165"/>
      <c r="L60" s="170"/>
    </row>
    <row r="61" s="8" customFormat="1" ht="19.92" customHeight="1">
      <c r="B61" s="171"/>
      <c r="C61" s="172"/>
      <c r="D61" s="173" t="s">
        <v>1211</v>
      </c>
      <c r="E61" s="174"/>
      <c r="F61" s="174"/>
      <c r="G61" s="174"/>
      <c r="H61" s="174"/>
      <c r="I61" s="175"/>
      <c r="J61" s="176">
        <f>J92</f>
        <v>0</v>
      </c>
      <c r="K61" s="172"/>
      <c r="L61" s="177"/>
    </row>
    <row r="62" s="8" customFormat="1" ht="19.92" customHeight="1">
      <c r="B62" s="171"/>
      <c r="C62" s="172"/>
      <c r="D62" s="173" t="s">
        <v>1212</v>
      </c>
      <c r="E62" s="174"/>
      <c r="F62" s="174"/>
      <c r="G62" s="174"/>
      <c r="H62" s="174"/>
      <c r="I62" s="175"/>
      <c r="J62" s="176">
        <f>J114</f>
        <v>0</v>
      </c>
      <c r="K62" s="172"/>
      <c r="L62" s="177"/>
    </row>
    <row r="63" s="8" customFormat="1" ht="19.92" customHeight="1">
      <c r="B63" s="171"/>
      <c r="C63" s="172"/>
      <c r="D63" s="173" t="s">
        <v>493</v>
      </c>
      <c r="E63" s="174"/>
      <c r="F63" s="174"/>
      <c r="G63" s="174"/>
      <c r="H63" s="174"/>
      <c r="I63" s="175"/>
      <c r="J63" s="176">
        <f>J122</f>
        <v>0</v>
      </c>
      <c r="K63" s="172"/>
      <c r="L63" s="177"/>
    </row>
    <row r="64" s="8" customFormat="1" ht="19.92" customHeight="1">
      <c r="B64" s="171"/>
      <c r="C64" s="172"/>
      <c r="D64" s="173" t="s">
        <v>1213</v>
      </c>
      <c r="E64" s="174"/>
      <c r="F64" s="174"/>
      <c r="G64" s="174"/>
      <c r="H64" s="174"/>
      <c r="I64" s="175"/>
      <c r="J64" s="176">
        <f>J130</f>
        <v>0</v>
      </c>
      <c r="K64" s="172"/>
      <c r="L64" s="177"/>
    </row>
    <row r="65" s="8" customFormat="1" ht="19.92" customHeight="1">
      <c r="B65" s="171"/>
      <c r="C65" s="172"/>
      <c r="D65" s="173" t="s">
        <v>495</v>
      </c>
      <c r="E65" s="174"/>
      <c r="F65" s="174"/>
      <c r="G65" s="174"/>
      <c r="H65" s="174"/>
      <c r="I65" s="175"/>
      <c r="J65" s="176">
        <f>J156</f>
        <v>0</v>
      </c>
      <c r="K65" s="172"/>
      <c r="L65" s="177"/>
    </row>
    <row r="66" s="8" customFormat="1" ht="14.88" customHeight="1">
      <c r="B66" s="171"/>
      <c r="C66" s="172"/>
      <c r="D66" s="173" t="s">
        <v>496</v>
      </c>
      <c r="E66" s="174"/>
      <c r="F66" s="174"/>
      <c r="G66" s="174"/>
      <c r="H66" s="174"/>
      <c r="I66" s="175"/>
      <c r="J66" s="176">
        <f>J157</f>
        <v>0</v>
      </c>
      <c r="K66" s="172"/>
      <c r="L66" s="177"/>
    </row>
    <row r="67" s="8" customFormat="1" ht="19.92" customHeight="1">
      <c r="B67" s="171"/>
      <c r="C67" s="172"/>
      <c r="D67" s="173" t="s">
        <v>111</v>
      </c>
      <c r="E67" s="174"/>
      <c r="F67" s="174"/>
      <c r="G67" s="174"/>
      <c r="H67" s="174"/>
      <c r="I67" s="175"/>
      <c r="J67" s="176">
        <f>J159</f>
        <v>0</v>
      </c>
      <c r="K67" s="172"/>
      <c r="L67" s="177"/>
    </row>
    <row r="68" s="8" customFormat="1" ht="19.92" customHeight="1">
      <c r="B68" s="171"/>
      <c r="C68" s="172"/>
      <c r="D68" s="173" t="s">
        <v>498</v>
      </c>
      <c r="E68" s="174"/>
      <c r="F68" s="174"/>
      <c r="G68" s="174"/>
      <c r="H68" s="174"/>
      <c r="I68" s="175"/>
      <c r="J68" s="176">
        <f>J165</f>
        <v>0</v>
      </c>
      <c r="K68" s="172"/>
      <c r="L68" s="177"/>
    </row>
    <row r="69" s="7" customFormat="1" ht="24.96" customHeight="1">
      <c r="B69" s="164"/>
      <c r="C69" s="165"/>
      <c r="D69" s="166" t="s">
        <v>112</v>
      </c>
      <c r="E69" s="167"/>
      <c r="F69" s="167"/>
      <c r="G69" s="167"/>
      <c r="H69" s="167"/>
      <c r="I69" s="168"/>
      <c r="J69" s="169">
        <f>J167</f>
        <v>0</v>
      </c>
      <c r="K69" s="165"/>
      <c r="L69" s="170"/>
    </row>
    <row r="70" s="8" customFormat="1" ht="19.92" customHeight="1">
      <c r="B70" s="171"/>
      <c r="C70" s="172"/>
      <c r="D70" s="173" t="s">
        <v>500</v>
      </c>
      <c r="E70" s="174"/>
      <c r="F70" s="174"/>
      <c r="G70" s="174"/>
      <c r="H70" s="174"/>
      <c r="I70" s="175"/>
      <c r="J70" s="176">
        <f>J168</f>
        <v>0</v>
      </c>
      <c r="K70" s="172"/>
      <c r="L70" s="177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54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57"/>
      <c r="J76" s="60"/>
      <c r="K76" s="60"/>
      <c r="L76" s="43"/>
    </row>
    <row r="77" s="1" customFormat="1" ht="24.96" customHeight="1">
      <c r="B77" s="38"/>
      <c r="C77" s="23" t="s">
        <v>122</v>
      </c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16.5" customHeight="1">
      <c r="B80" s="38"/>
      <c r="C80" s="39"/>
      <c r="D80" s="39"/>
      <c r="E80" s="158" t="str">
        <f>E7</f>
        <v>Přestavba komunitního centra na mateřskou školu, Bezručova 928, Beroun</v>
      </c>
      <c r="F80" s="32"/>
      <c r="G80" s="32"/>
      <c r="H80" s="32"/>
      <c r="I80" s="130"/>
      <c r="J80" s="39"/>
      <c r="K80" s="39"/>
      <c r="L80" s="43"/>
    </row>
    <row r="81" s="1" customFormat="1" ht="12" customHeight="1">
      <c r="B81" s="38"/>
      <c r="C81" s="32" t="s">
        <v>99</v>
      </c>
      <c r="D81" s="39"/>
      <c r="E81" s="39"/>
      <c r="F81" s="39"/>
      <c r="G81" s="39"/>
      <c r="H81" s="39"/>
      <c r="I81" s="130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E9</f>
        <v>03 - Venkovní objekty</v>
      </c>
      <c r="F82" s="39"/>
      <c r="G82" s="39"/>
      <c r="H82" s="39"/>
      <c r="I82" s="13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0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Beroun</v>
      </c>
      <c r="G84" s="39"/>
      <c r="H84" s="39"/>
      <c r="I84" s="132" t="s">
        <v>23</v>
      </c>
      <c r="J84" s="67" t="str">
        <f>IF(J12="","",J12)</f>
        <v>13. 2. 2019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0"/>
      <c r="J85" s="39"/>
      <c r="K85" s="39"/>
      <c r="L85" s="43"/>
    </row>
    <row r="86" s="1" customFormat="1" ht="24.9" customHeight="1">
      <c r="B86" s="38"/>
      <c r="C86" s="32" t="s">
        <v>25</v>
      </c>
      <c r="D86" s="39"/>
      <c r="E86" s="39"/>
      <c r="F86" s="27" t="str">
        <f>E15</f>
        <v>Město Beroun, Husovo nám.68,266 43 Beroun-centrum</v>
      </c>
      <c r="G86" s="39"/>
      <c r="H86" s="39"/>
      <c r="I86" s="132" t="s">
        <v>31</v>
      </c>
      <c r="J86" s="36" t="str">
        <f>E21</f>
        <v>Ian Bryan Architetects s.r.o.,Plaská 623/5,Praha 5</v>
      </c>
      <c r="K86" s="39"/>
      <c r="L86" s="43"/>
    </row>
    <row r="87" s="1" customFormat="1" ht="13.65" customHeight="1">
      <c r="B87" s="38"/>
      <c r="C87" s="32" t="s">
        <v>29</v>
      </c>
      <c r="D87" s="39"/>
      <c r="E87" s="39"/>
      <c r="F87" s="27" t="str">
        <f>IF(E18="","",E18)</f>
        <v>Vyplň údaj</v>
      </c>
      <c r="G87" s="39"/>
      <c r="H87" s="39"/>
      <c r="I87" s="132" t="s">
        <v>34</v>
      </c>
      <c r="J87" s="36" t="str">
        <f>E24</f>
        <v>p. Lenka Dejdarová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0"/>
      <c r="J88" s="39"/>
      <c r="K88" s="39"/>
      <c r="L88" s="43"/>
    </row>
    <row r="89" s="9" customFormat="1" ht="29.28" customHeight="1">
      <c r="B89" s="178"/>
      <c r="C89" s="179" t="s">
        <v>123</v>
      </c>
      <c r="D89" s="180" t="s">
        <v>57</v>
      </c>
      <c r="E89" s="180" t="s">
        <v>53</v>
      </c>
      <c r="F89" s="180" t="s">
        <v>54</v>
      </c>
      <c r="G89" s="180" t="s">
        <v>124</v>
      </c>
      <c r="H89" s="180" t="s">
        <v>125</v>
      </c>
      <c r="I89" s="181" t="s">
        <v>126</v>
      </c>
      <c r="J89" s="180" t="s">
        <v>104</v>
      </c>
      <c r="K89" s="182" t="s">
        <v>127</v>
      </c>
      <c r="L89" s="183"/>
      <c r="M89" s="87" t="s">
        <v>19</v>
      </c>
      <c r="N89" s="88" t="s">
        <v>42</v>
      </c>
      <c r="O89" s="88" t="s">
        <v>128</v>
      </c>
      <c r="P89" s="88" t="s">
        <v>129</v>
      </c>
      <c r="Q89" s="88" t="s">
        <v>130</v>
      </c>
      <c r="R89" s="88" t="s">
        <v>131</v>
      </c>
      <c r="S89" s="88" t="s">
        <v>132</v>
      </c>
      <c r="T89" s="89" t="s">
        <v>133</v>
      </c>
    </row>
    <row r="90" s="1" customFormat="1" ht="22.8" customHeight="1">
      <c r="B90" s="38"/>
      <c r="C90" s="94" t="s">
        <v>134</v>
      </c>
      <c r="D90" s="39"/>
      <c r="E90" s="39"/>
      <c r="F90" s="39"/>
      <c r="G90" s="39"/>
      <c r="H90" s="39"/>
      <c r="I90" s="130"/>
      <c r="J90" s="184">
        <f>BK90</f>
        <v>0</v>
      </c>
      <c r="K90" s="39"/>
      <c r="L90" s="43"/>
      <c r="M90" s="90"/>
      <c r="N90" s="91"/>
      <c r="O90" s="91"/>
      <c r="P90" s="185">
        <f>P91+P167</f>
        <v>0</v>
      </c>
      <c r="Q90" s="91"/>
      <c r="R90" s="185">
        <f>R91+R167</f>
        <v>24.807546980000001</v>
      </c>
      <c r="S90" s="91"/>
      <c r="T90" s="186">
        <f>T91+T167</f>
        <v>4.1496000000000004</v>
      </c>
      <c r="AT90" s="17" t="s">
        <v>71</v>
      </c>
      <c r="AU90" s="17" t="s">
        <v>105</v>
      </c>
      <c r="BK90" s="187">
        <f>BK91+BK167</f>
        <v>0</v>
      </c>
    </row>
    <row r="91" s="10" customFormat="1" ht="25.92" customHeight="1">
      <c r="B91" s="188"/>
      <c r="C91" s="189"/>
      <c r="D91" s="190" t="s">
        <v>71</v>
      </c>
      <c r="E91" s="191" t="s">
        <v>135</v>
      </c>
      <c r="F91" s="191" t="s">
        <v>136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P92+P114+P122+P130+P156+P159+P165</f>
        <v>0</v>
      </c>
      <c r="Q91" s="196"/>
      <c r="R91" s="197">
        <f>R92+R114+R122+R130+R156+R159+R165</f>
        <v>24.580954980000001</v>
      </c>
      <c r="S91" s="196"/>
      <c r="T91" s="198">
        <f>T92+T114+T122+T130+T156+T159+T165</f>
        <v>4.1496000000000004</v>
      </c>
      <c r="AR91" s="199" t="s">
        <v>80</v>
      </c>
      <c r="AT91" s="200" t="s">
        <v>71</v>
      </c>
      <c r="AU91" s="200" t="s">
        <v>72</v>
      </c>
      <c r="AY91" s="199" t="s">
        <v>137</v>
      </c>
      <c r="BK91" s="201">
        <f>BK92+BK114+BK122+BK130+BK156+BK159+BK165</f>
        <v>0</v>
      </c>
    </row>
    <row r="92" s="10" customFormat="1" ht="22.8" customHeight="1">
      <c r="B92" s="188"/>
      <c r="C92" s="189"/>
      <c r="D92" s="190" t="s">
        <v>71</v>
      </c>
      <c r="E92" s="202" t="s">
        <v>80</v>
      </c>
      <c r="F92" s="202" t="s">
        <v>1214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SUM(P93:P113)</f>
        <v>0</v>
      </c>
      <c r="Q92" s="196"/>
      <c r="R92" s="197">
        <f>SUM(R93:R113)</f>
        <v>0</v>
      </c>
      <c r="S92" s="196"/>
      <c r="T92" s="198">
        <f>SUM(T93:T113)</f>
        <v>4.1496000000000004</v>
      </c>
      <c r="AR92" s="199" t="s">
        <v>80</v>
      </c>
      <c r="AT92" s="200" t="s">
        <v>71</v>
      </c>
      <c r="AU92" s="200" t="s">
        <v>80</v>
      </c>
      <c r="AY92" s="199" t="s">
        <v>137</v>
      </c>
      <c r="BK92" s="201">
        <f>SUM(BK93:BK113)</f>
        <v>0</v>
      </c>
    </row>
    <row r="93" s="1" customFormat="1" ht="22.5" customHeight="1">
      <c r="B93" s="38"/>
      <c r="C93" s="204" t="s">
        <v>80</v>
      </c>
      <c r="D93" s="204" t="s">
        <v>142</v>
      </c>
      <c r="E93" s="205" t="s">
        <v>1215</v>
      </c>
      <c r="F93" s="206" t="s">
        <v>1216</v>
      </c>
      <c r="G93" s="207" t="s">
        <v>145</v>
      </c>
      <c r="H93" s="208">
        <v>15.960000000000001</v>
      </c>
      <c r="I93" s="209"/>
      <c r="J93" s="210">
        <f>ROUND(I93*H93,2)</f>
        <v>0</v>
      </c>
      <c r="K93" s="206" t="s">
        <v>146</v>
      </c>
      <c r="L93" s="43"/>
      <c r="M93" s="211" t="s">
        <v>19</v>
      </c>
      <c r="N93" s="212" t="s">
        <v>43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0.26000000000000001</v>
      </c>
      <c r="T93" s="214">
        <f>S93*H93</f>
        <v>4.1496000000000004</v>
      </c>
      <c r="AR93" s="17" t="s">
        <v>147</v>
      </c>
      <c r="AT93" s="17" t="s">
        <v>142</v>
      </c>
      <c r="AU93" s="17" t="s">
        <v>82</v>
      </c>
      <c r="AY93" s="17" t="s">
        <v>137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80</v>
      </c>
      <c r="BK93" s="215">
        <f>ROUND(I93*H93,2)</f>
        <v>0</v>
      </c>
      <c r="BL93" s="17" t="s">
        <v>147</v>
      </c>
      <c r="BM93" s="17" t="s">
        <v>1217</v>
      </c>
    </row>
    <row r="94" s="11" customFormat="1">
      <c r="B94" s="216"/>
      <c r="C94" s="217"/>
      <c r="D94" s="218" t="s">
        <v>150</v>
      </c>
      <c r="E94" s="219" t="s">
        <v>19</v>
      </c>
      <c r="F94" s="220" t="s">
        <v>1218</v>
      </c>
      <c r="G94" s="217"/>
      <c r="H94" s="219" t="s">
        <v>19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150</v>
      </c>
      <c r="AU94" s="226" t="s">
        <v>82</v>
      </c>
      <c r="AV94" s="11" t="s">
        <v>80</v>
      </c>
      <c r="AW94" s="11" t="s">
        <v>33</v>
      </c>
      <c r="AX94" s="11" t="s">
        <v>72</v>
      </c>
      <c r="AY94" s="226" t="s">
        <v>137</v>
      </c>
    </row>
    <row r="95" s="11" customFormat="1">
      <c r="B95" s="216"/>
      <c r="C95" s="217"/>
      <c r="D95" s="218" t="s">
        <v>150</v>
      </c>
      <c r="E95" s="219" t="s">
        <v>19</v>
      </c>
      <c r="F95" s="220" t="s">
        <v>380</v>
      </c>
      <c r="G95" s="217"/>
      <c r="H95" s="219" t="s">
        <v>19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150</v>
      </c>
      <c r="AU95" s="226" t="s">
        <v>82</v>
      </c>
      <c r="AV95" s="11" t="s">
        <v>80</v>
      </c>
      <c r="AW95" s="11" t="s">
        <v>33</v>
      </c>
      <c r="AX95" s="11" t="s">
        <v>72</v>
      </c>
      <c r="AY95" s="226" t="s">
        <v>137</v>
      </c>
    </row>
    <row r="96" s="11" customFormat="1">
      <c r="B96" s="216"/>
      <c r="C96" s="217"/>
      <c r="D96" s="218" t="s">
        <v>150</v>
      </c>
      <c r="E96" s="219" t="s">
        <v>19</v>
      </c>
      <c r="F96" s="220" t="s">
        <v>1219</v>
      </c>
      <c r="G96" s="217"/>
      <c r="H96" s="219" t="s">
        <v>19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150</v>
      </c>
      <c r="AU96" s="226" t="s">
        <v>82</v>
      </c>
      <c r="AV96" s="11" t="s">
        <v>80</v>
      </c>
      <c r="AW96" s="11" t="s">
        <v>33</v>
      </c>
      <c r="AX96" s="11" t="s">
        <v>72</v>
      </c>
      <c r="AY96" s="226" t="s">
        <v>137</v>
      </c>
    </row>
    <row r="97" s="12" customFormat="1">
      <c r="B97" s="227"/>
      <c r="C97" s="228"/>
      <c r="D97" s="218" t="s">
        <v>150</v>
      </c>
      <c r="E97" s="229" t="s">
        <v>19</v>
      </c>
      <c r="F97" s="230" t="s">
        <v>1220</v>
      </c>
      <c r="G97" s="228"/>
      <c r="H97" s="231">
        <v>10.199999999999999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150</v>
      </c>
      <c r="AU97" s="237" t="s">
        <v>82</v>
      </c>
      <c r="AV97" s="12" t="s">
        <v>82</v>
      </c>
      <c r="AW97" s="12" t="s">
        <v>33</v>
      </c>
      <c r="AX97" s="12" t="s">
        <v>72</v>
      </c>
      <c r="AY97" s="237" t="s">
        <v>137</v>
      </c>
    </row>
    <row r="98" s="11" customFormat="1">
      <c r="B98" s="216"/>
      <c r="C98" s="217"/>
      <c r="D98" s="218" t="s">
        <v>150</v>
      </c>
      <c r="E98" s="219" t="s">
        <v>19</v>
      </c>
      <c r="F98" s="220" t="s">
        <v>1221</v>
      </c>
      <c r="G98" s="217"/>
      <c r="H98" s="219" t="s">
        <v>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150</v>
      </c>
      <c r="AU98" s="226" t="s">
        <v>82</v>
      </c>
      <c r="AV98" s="11" t="s">
        <v>80</v>
      </c>
      <c r="AW98" s="11" t="s">
        <v>33</v>
      </c>
      <c r="AX98" s="11" t="s">
        <v>72</v>
      </c>
      <c r="AY98" s="226" t="s">
        <v>137</v>
      </c>
    </row>
    <row r="99" s="12" customFormat="1">
      <c r="B99" s="227"/>
      <c r="C99" s="228"/>
      <c r="D99" s="218" t="s">
        <v>150</v>
      </c>
      <c r="E99" s="229" t="s">
        <v>19</v>
      </c>
      <c r="F99" s="230" t="s">
        <v>1222</v>
      </c>
      <c r="G99" s="228"/>
      <c r="H99" s="231">
        <v>5.7599999999999998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150</v>
      </c>
      <c r="AU99" s="237" t="s">
        <v>82</v>
      </c>
      <c r="AV99" s="12" t="s">
        <v>82</v>
      </c>
      <c r="AW99" s="12" t="s">
        <v>33</v>
      </c>
      <c r="AX99" s="12" t="s">
        <v>72</v>
      </c>
      <c r="AY99" s="237" t="s">
        <v>137</v>
      </c>
    </row>
    <row r="100" s="13" customFormat="1">
      <c r="B100" s="238"/>
      <c r="C100" s="239"/>
      <c r="D100" s="218" t="s">
        <v>150</v>
      </c>
      <c r="E100" s="240" t="s">
        <v>19</v>
      </c>
      <c r="F100" s="241" t="s">
        <v>160</v>
      </c>
      <c r="G100" s="239"/>
      <c r="H100" s="242">
        <v>15.960000000000001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150</v>
      </c>
      <c r="AU100" s="248" t="s">
        <v>82</v>
      </c>
      <c r="AV100" s="13" t="s">
        <v>147</v>
      </c>
      <c r="AW100" s="13" t="s">
        <v>33</v>
      </c>
      <c r="AX100" s="13" t="s">
        <v>80</v>
      </c>
      <c r="AY100" s="248" t="s">
        <v>137</v>
      </c>
    </row>
    <row r="101" s="1" customFormat="1" ht="22.5" customHeight="1">
      <c r="B101" s="38"/>
      <c r="C101" s="204" t="s">
        <v>82</v>
      </c>
      <c r="D101" s="204" t="s">
        <v>142</v>
      </c>
      <c r="E101" s="205" t="s">
        <v>1223</v>
      </c>
      <c r="F101" s="206" t="s">
        <v>1224</v>
      </c>
      <c r="G101" s="207" t="s">
        <v>163</v>
      </c>
      <c r="H101" s="208">
        <v>3.258</v>
      </c>
      <c r="I101" s="209"/>
      <c r="J101" s="210">
        <f>ROUND(I101*H101,2)</f>
        <v>0</v>
      </c>
      <c r="K101" s="206" t="s">
        <v>372</v>
      </c>
      <c r="L101" s="43"/>
      <c r="M101" s="211" t="s">
        <v>19</v>
      </c>
      <c r="N101" s="212" t="s">
        <v>43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147</v>
      </c>
      <c r="AT101" s="17" t="s">
        <v>142</v>
      </c>
      <c r="AU101" s="17" t="s">
        <v>82</v>
      </c>
      <c r="AY101" s="17" t="s">
        <v>137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80</v>
      </c>
      <c r="BK101" s="215">
        <f>ROUND(I101*H101,2)</f>
        <v>0</v>
      </c>
      <c r="BL101" s="17" t="s">
        <v>147</v>
      </c>
      <c r="BM101" s="17" t="s">
        <v>1225</v>
      </c>
    </row>
    <row r="102" s="11" customFormat="1">
      <c r="B102" s="216"/>
      <c r="C102" s="217"/>
      <c r="D102" s="218" t="s">
        <v>150</v>
      </c>
      <c r="E102" s="219" t="s">
        <v>19</v>
      </c>
      <c r="F102" s="220" t="s">
        <v>1218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150</v>
      </c>
      <c r="AU102" s="226" t="s">
        <v>82</v>
      </c>
      <c r="AV102" s="11" t="s">
        <v>80</v>
      </c>
      <c r="AW102" s="11" t="s">
        <v>33</v>
      </c>
      <c r="AX102" s="11" t="s">
        <v>72</v>
      </c>
      <c r="AY102" s="226" t="s">
        <v>137</v>
      </c>
    </row>
    <row r="103" s="11" customFormat="1">
      <c r="B103" s="216"/>
      <c r="C103" s="217"/>
      <c r="D103" s="218" t="s">
        <v>150</v>
      </c>
      <c r="E103" s="219" t="s">
        <v>19</v>
      </c>
      <c r="F103" s="220" t="s">
        <v>1219</v>
      </c>
      <c r="G103" s="217"/>
      <c r="H103" s="219" t="s">
        <v>19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150</v>
      </c>
      <c r="AU103" s="226" t="s">
        <v>82</v>
      </c>
      <c r="AV103" s="11" t="s">
        <v>80</v>
      </c>
      <c r="AW103" s="11" t="s">
        <v>33</v>
      </c>
      <c r="AX103" s="11" t="s">
        <v>72</v>
      </c>
      <c r="AY103" s="226" t="s">
        <v>137</v>
      </c>
    </row>
    <row r="104" s="12" customFormat="1">
      <c r="B104" s="227"/>
      <c r="C104" s="228"/>
      <c r="D104" s="218" t="s">
        <v>150</v>
      </c>
      <c r="E104" s="229" t="s">
        <v>19</v>
      </c>
      <c r="F104" s="230" t="s">
        <v>1226</v>
      </c>
      <c r="G104" s="228"/>
      <c r="H104" s="231">
        <v>1.944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150</v>
      </c>
      <c r="AU104" s="237" t="s">
        <v>82</v>
      </c>
      <c r="AV104" s="12" t="s">
        <v>82</v>
      </c>
      <c r="AW104" s="12" t="s">
        <v>33</v>
      </c>
      <c r="AX104" s="12" t="s">
        <v>72</v>
      </c>
      <c r="AY104" s="237" t="s">
        <v>137</v>
      </c>
    </row>
    <row r="105" s="11" customFormat="1">
      <c r="B105" s="216"/>
      <c r="C105" s="217"/>
      <c r="D105" s="218" t="s">
        <v>150</v>
      </c>
      <c r="E105" s="219" t="s">
        <v>19</v>
      </c>
      <c r="F105" s="220" t="s">
        <v>1221</v>
      </c>
      <c r="G105" s="217"/>
      <c r="H105" s="219" t="s">
        <v>19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150</v>
      </c>
      <c r="AU105" s="226" t="s">
        <v>82</v>
      </c>
      <c r="AV105" s="11" t="s">
        <v>80</v>
      </c>
      <c r="AW105" s="11" t="s">
        <v>33</v>
      </c>
      <c r="AX105" s="11" t="s">
        <v>72</v>
      </c>
      <c r="AY105" s="226" t="s">
        <v>137</v>
      </c>
    </row>
    <row r="106" s="12" customFormat="1">
      <c r="B106" s="227"/>
      <c r="C106" s="228"/>
      <c r="D106" s="218" t="s">
        <v>150</v>
      </c>
      <c r="E106" s="229" t="s">
        <v>19</v>
      </c>
      <c r="F106" s="230" t="s">
        <v>1227</v>
      </c>
      <c r="G106" s="228"/>
      <c r="H106" s="231">
        <v>1.3140000000000001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150</v>
      </c>
      <c r="AU106" s="237" t="s">
        <v>82</v>
      </c>
      <c r="AV106" s="12" t="s">
        <v>82</v>
      </c>
      <c r="AW106" s="12" t="s">
        <v>33</v>
      </c>
      <c r="AX106" s="12" t="s">
        <v>72</v>
      </c>
      <c r="AY106" s="237" t="s">
        <v>137</v>
      </c>
    </row>
    <row r="107" s="13" customFormat="1">
      <c r="B107" s="238"/>
      <c r="C107" s="239"/>
      <c r="D107" s="218" t="s">
        <v>150</v>
      </c>
      <c r="E107" s="240" t="s">
        <v>19</v>
      </c>
      <c r="F107" s="241" t="s">
        <v>160</v>
      </c>
      <c r="G107" s="239"/>
      <c r="H107" s="242">
        <v>3.258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150</v>
      </c>
      <c r="AU107" s="248" t="s">
        <v>82</v>
      </c>
      <c r="AV107" s="13" t="s">
        <v>147</v>
      </c>
      <c r="AW107" s="13" t="s">
        <v>33</v>
      </c>
      <c r="AX107" s="13" t="s">
        <v>80</v>
      </c>
      <c r="AY107" s="248" t="s">
        <v>137</v>
      </c>
    </row>
    <row r="108" s="1" customFormat="1" ht="22.5" customHeight="1">
      <c r="B108" s="38"/>
      <c r="C108" s="204" t="s">
        <v>148</v>
      </c>
      <c r="D108" s="204" t="s">
        <v>142</v>
      </c>
      <c r="E108" s="205" t="s">
        <v>1228</v>
      </c>
      <c r="F108" s="206" t="s">
        <v>1229</v>
      </c>
      <c r="G108" s="207" t="s">
        <v>163</v>
      </c>
      <c r="H108" s="208">
        <v>3.258</v>
      </c>
      <c r="I108" s="209"/>
      <c r="J108" s="210">
        <f>ROUND(I108*H108,2)</f>
        <v>0</v>
      </c>
      <c r="K108" s="206" t="s">
        <v>372</v>
      </c>
      <c r="L108" s="43"/>
      <c r="M108" s="211" t="s">
        <v>19</v>
      </c>
      <c r="N108" s="212" t="s">
        <v>43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147</v>
      </c>
      <c r="AT108" s="17" t="s">
        <v>142</v>
      </c>
      <c r="AU108" s="17" t="s">
        <v>82</v>
      </c>
      <c r="AY108" s="17" t="s">
        <v>137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80</v>
      </c>
      <c r="BK108" s="215">
        <f>ROUND(I108*H108,2)</f>
        <v>0</v>
      </c>
      <c r="BL108" s="17" t="s">
        <v>147</v>
      </c>
      <c r="BM108" s="17" t="s">
        <v>1230</v>
      </c>
    </row>
    <row r="109" s="1" customFormat="1" ht="16.5" customHeight="1">
      <c r="B109" s="38"/>
      <c r="C109" s="204" t="s">
        <v>147</v>
      </c>
      <c r="D109" s="204" t="s">
        <v>142</v>
      </c>
      <c r="E109" s="205" t="s">
        <v>1231</v>
      </c>
      <c r="F109" s="206" t="s">
        <v>1232</v>
      </c>
      <c r="G109" s="207" t="s">
        <v>163</v>
      </c>
      <c r="H109" s="208">
        <v>3.258</v>
      </c>
      <c r="I109" s="209"/>
      <c r="J109" s="210">
        <f>ROUND(I109*H109,2)</f>
        <v>0</v>
      </c>
      <c r="K109" s="206" t="s">
        <v>1035</v>
      </c>
      <c r="L109" s="43"/>
      <c r="M109" s="211" t="s">
        <v>19</v>
      </c>
      <c r="N109" s="212" t="s">
        <v>43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7" t="s">
        <v>147</v>
      </c>
      <c r="AT109" s="17" t="s">
        <v>142</v>
      </c>
      <c r="AU109" s="17" t="s">
        <v>82</v>
      </c>
      <c r="AY109" s="17" t="s">
        <v>137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80</v>
      </c>
      <c r="BK109" s="215">
        <f>ROUND(I109*H109,2)</f>
        <v>0</v>
      </c>
      <c r="BL109" s="17" t="s">
        <v>147</v>
      </c>
      <c r="BM109" s="17" t="s">
        <v>1233</v>
      </c>
    </row>
    <row r="110" s="1" customFormat="1" ht="16.5" customHeight="1">
      <c r="B110" s="38"/>
      <c r="C110" s="204" t="s">
        <v>174</v>
      </c>
      <c r="D110" s="204" t="s">
        <v>142</v>
      </c>
      <c r="E110" s="205" t="s">
        <v>1234</v>
      </c>
      <c r="F110" s="206" t="s">
        <v>1235</v>
      </c>
      <c r="G110" s="207" t="s">
        <v>163</v>
      </c>
      <c r="H110" s="208">
        <v>3.258</v>
      </c>
      <c r="I110" s="209"/>
      <c r="J110" s="210">
        <f>ROUND(I110*H110,2)</f>
        <v>0</v>
      </c>
      <c r="K110" s="206" t="s">
        <v>1035</v>
      </c>
      <c r="L110" s="43"/>
      <c r="M110" s="211" t="s">
        <v>19</v>
      </c>
      <c r="N110" s="212" t="s">
        <v>43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147</v>
      </c>
      <c r="AT110" s="17" t="s">
        <v>142</v>
      </c>
      <c r="AU110" s="17" t="s">
        <v>82</v>
      </c>
      <c r="AY110" s="17" t="s">
        <v>137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80</v>
      </c>
      <c r="BK110" s="215">
        <f>ROUND(I110*H110,2)</f>
        <v>0</v>
      </c>
      <c r="BL110" s="17" t="s">
        <v>147</v>
      </c>
      <c r="BM110" s="17" t="s">
        <v>1236</v>
      </c>
    </row>
    <row r="111" s="1" customFormat="1" ht="16.5" customHeight="1">
      <c r="B111" s="38"/>
      <c r="C111" s="204" t="s">
        <v>197</v>
      </c>
      <c r="D111" s="204" t="s">
        <v>142</v>
      </c>
      <c r="E111" s="205" t="s">
        <v>1237</v>
      </c>
      <c r="F111" s="206" t="s">
        <v>1238</v>
      </c>
      <c r="G111" s="207" t="s">
        <v>163</v>
      </c>
      <c r="H111" s="208">
        <v>3.258</v>
      </c>
      <c r="I111" s="209"/>
      <c r="J111" s="210">
        <f>ROUND(I111*H111,2)</f>
        <v>0</v>
      </c>
      <c r="K111" s="206" t="s">
        <v>1035</v>
      </c>
      <c r="L111" s="43"/>
      <c r="M111" s="211" t="s">
        <v>19</v>
      </c>
      <c r="N111" s="212" t="s">
        <v>43</v>
      </c>
      <c r="O111" s="79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7" t="s">
        <v>147</v>
      </c>
      <c r="AT111" s="17" t="s">
        <v>142</v>
      </c>
      <c r="AU111" s="17" t="s">
        <v>82</v>
      </c>
      <c r="AY111" s="17" t="s">
        <v>137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80</v>
      </c>
      <c r="BK111" s="215">
        <f>ROUND(I111*H111,2)</f>
        <v>0</v>
      </c>
      <c r="BL111" s="17" t="s">
        <v>147</v>
      </c>
      <c r="BM111" s="17" t="s">
        <v>1239</v>
      </c>
    </row>
    <row r="112" s="1" customFormat="1" ht="16.5" customHeight="1">
      <c r="B112" s="38"/>
      <c r="C112" s="204" t="s">
        <v>211</v>
      </c>
      <c r="D112" s="204" t="s">
        <v>142</v>
      </c>
      <c r="E112" s="205" t="s">
        <v>1240</v>
      </c>
      <c r="F112" s="206" t="s">
        <v>1241</v>
      </c>
      <c r="G112" s="207" t="s">
        <v>285</v>
      </c>
      <c r="H112" s="208">
        <v>5.8639999999999999</v>
      </c>
      <c r="I112" s="209"/>
      <c r="J112" s="210">
        <f>ROUND(I112*H112,2)</f>
        <v>0</v>
      </c>
      <c r="K112" s="206" t="s">
        <v>1035</v>
      </c>
      <c r="L112" s="43"/>
      <c r="M112" s="211" t="s">
        <v>19</v>
      </c>
      <c r="N112" s="212" t="s">
        <v>43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7" t="s">
        <v>147</v>
      </c>
      <c r="AT112" s="17" t="s">
        <v>142</v>
      </c>
      <c r="AU112" s="17" t="s">
        <v>82</v>
      </c>
      <c r="AY112" s="17" t="s">
        <v>137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80</v>
      </c>
      <c r="BK112" s="215">
        <f>ROUND(I112*H112,2)</f>
        <v>0</v>
      </c>
      <c r="BL112" s="17" t="s">
        <v>147</v>
      </c>
      <c r="BM112" s="17" t="s">
        <v>1242</v>
      </c>
    </row>
    <row r="113" s="12" customFormat="1">
      <c r="B113" s="227"/>
      <c r="C113" s="228"/>
      <c r="D113" s="218" t="s">
        <v>150</v>
      </c>
      <c r="E113" s="229" t="s">
        <v>19</v>
      </c>
      <c r="F113" s="230" t="s">
        <v>1243</v>
      </c>
      <c r="G113" s="228"/>
      <c r="H113" s="231">
        <v>5.8639999999999999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150</v>
      </c>
      <c r="AU113" s="237" t="s">
        <v>82</v>
      </c>
      <c r="AV113" s="12" t="s">
        <v>82</v>
      </c>
      <c r="AW113" s="12" t="s">
        <v>33</v>
      </c>
      <c r="AX113" s="12" t="s">
        <v>80</v>
      </c>
      <c r="AY113" s="237" t="s">
        <v>137</v>
      </c>
    </row>
    <row r="114" s="10" customFormat="1" ht="22.8" customHeight="1">
      <c r="B114" s="188"/>
      <c r="C114" s="189"/>
      <c r="D114" s="190" t="s">
        <v>71</v>
      </c>
      <c r="E114" s="202" t="s">
        <v>82</v>
      </c>
      <c r="F114" s="202" t="s">
        <v>1244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SUM(P115:P121)</f>
        <v>0</v>
      </c>
      <c r="Q114" s="196"/>
      <c r="R114" s="197">
        <f>SUM(R115:R121)</f>
        <v>9.0863446800000016</v>
      </c>
      <c r="S114" s="196"/>
      <c r="T114" s="198">
        <f>SUM(T115:T121)</f>
        <v>0</v>
      </c>
      <c r="AR114" s="199" t="s">
        <v>80</v>
      </c>
      <c r="AT114" s="200" t="s">
        <v>71</v>
      </c>
      <c r="AU114" s="200" t="s">
        <v>80</v>
      </c>
      <c r="AY114" s="199" t="s">
        <v>137</v>
      </c>
      <c r="BK114" s="201">
        <f>SUM(BK115:BK121)</f>
        <v>0</v>
      </c>
    </row>
    <row r="115" s="1" customFormat="1" ht="16.5" customHeight="1">
      <c r="B115" s="38"/>
      <c r="C115" s="204" t="s">
        <v>217</v>
      </c>
      <c r="D115" s="204" t="s">
        <v>142</v>
      </c>
      <c r="E115" s="205" t="s">
        <v>1245</v>
      </c>
      <c r="F115" s="206" t="s">
        <v>1246</v>
      </c>
      <c r="G115" s="207" t="s">
        <v>163</v>
      </c>
      <c r="H115" s="208">
        <v>3.5830000000000002</v>
      </c>
      <c r="I115" s="209"/>
      <c r="J115" s="210">
        <f>ROUND(I115*H115,2)</f>
        <v>0</v>
      </c>
      <c r="K115" s="206" t="s">
        <v>372</v>
      </c>
      <c r="L115" s="43"/>
      <c r="M115" s="211" t="s">
        <v>19</v>
      </c>
      <c r="N115" s="212" t="s">
        <v>43</v>
      </c>
      <c r="O115" s="79"/>
      <c r="P115" s="213">
        <f>O115*H115</f>
        <v>0</v>
      </c>
      <c r="Q115" s="213">
        <v>2.5359600000000002</v>
      </c>
      <c r="R115" s="213">
        <f>Q115*H115</f>
        <v>9.0863446800000016</v>
      </c>
      <c r="S115" s="213">
        <v>0</v>
      </c>
      <c r="T115" s="214">
        <f>S115*H115</f>
        <v>0</v>
      </c>
      <c r="AR115" s="17" t="s">
        <v>147</v>
      </c>
      <c r="AT115" s="17" t="s">
        <v>142</v>
      </c>
      <c r="AU115" s="17" t="s">
        <v>82</v>
      </c>
      <c r="AY115" s="17" t="s">
        <v>137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80</v>
      </c>
      <c r="BK115" s="215">
        <f>ROUND(I115*H115,2)</f>
        <v>0</v>
      </c>
      <c r="BL115" s="17" t="s">
        <v>147</v>
      </c>
      <c r="BM115" s="17" t="s">
        <v>1247</v>
      </c>
    </row>
    <row r="116" s="11" customFormat="1">
      <c r="B116" s="216"/>
      <c r="C116" s="217"/>
      <c r="D116" s="218" t="s">
        <v>150</v>
      </c>
      <c r="E116" s="219" t="s">
        <v>19</v>
      </c>
      <c r="F116" s="220" t="s">
        <v>1218</v>
      </c>
      <c r="G116" s="217"/>
      <c r="H116" s="219" t="s">
        <v>19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150</v>
      </c>
      <c r="AU116" s="226" t="s">
        <v>82</v>
      </c>
      <c r="AV116" s="11" t="s">
        <v>80</v>
      </c>
      <c r="AW116" s="11" t="s">
        <v>33</v>
      </c>
      <c r="AX116" s="11" t="s">
        <v>72</v>
      </c>
      <c r="AY116" s="226" t="s">
        <v>137</v>
      </c>
    </row>
    <row r="117" s="11" customFormat="1">
      <c r="B117" s="216"/>
      <c r="C117" s="217"/>
      <c r="D117" s="218" t="s">
        <v>150</v>
      </c>
      <c r="E117" s="219" t="s">
        <v>19</v>
      </c>
      <c r="F117" s="220" t="s">
        <v>1248</v>
      </c>
      <c r="G117" s="217"/>
      <c r="H117" s="219" t="s">
        <v>19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150</v>
      </c>
      <c r="AU117" s="226" t="s">
        <v>82</v>
      </c>
      <c r="AV117" s="11" t="s">
        <v>80</v>
      </c>
      <c r="AW117" s="11" t="s">
        <v>33</v>
      </c>
      <c r="AX117" s="11" t="s">
        <v>72</v>
      </c>
      <c r="AY117" s="226" t="s">
        <v>137</v>
      </c>
    </row>
    <row r="118" s="12" customFormat="1">
      <c r="B118" s="227"/>
      <c r="C118" s="228"/>
      <c r="D118" s="218" t="s">
        <v>150</v>
      </c>
      <c r="E118" s="229" t="s">
        <v>19</v>
      </c>
      <c r="F118" s="230" t="s">
        <v>1249</v>
      </c>
      <c r="G118" s="228"/>
      <c r="H118" s="231">
        <v>2.1379999999999999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150</v>
      </c>
      <c r="AU118" s="237" t="s">
        <v>82</v>
      </c>
      <c r="AV118" s="12" t="s">
        <v>82</v>
      </c>
      <c r="AW118" s="12" t="s">
        <v>33</v>
      </c>
      <c r="AX118" s="12" t="s">
        <v>72</v>
      </c>
      <c r="AY118" s="237" t="s">
        <v>137</v>
      </c>
    </row>
    <row r="119" s="11" customFormat="1">
      <c r="B119" s="216"/>
      <c r="C119" s="217"/>
      <c r="D119" s="218" t="s">
        <v>150</v>
      </c>
      <c r="E119" s="219" t="s">
        <v>19</v>
      </c>
      <c r="F119" s="220" t="s">
        <v>1250</v>
      </c>
      <c r="G119" s="217"/>
      <c r="H119" s="219" t="s">
        <v>19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150</v>
      </c>
      <c r="AU119" s="226" t="s">
        <v>82</v>
      </c>
      <c r="AV119" s="11" t="s">
        <v>80</v>
      </c>
      <c r="AW119" s="11" t="s">
        <v>33</v>
      </c>
      <c r="AX119" s="11" t="s">
        <v>72</v>
      </c>
      <c r="AY119" s="226" t="s">
        <v>137</v>
      </c>
    </row>
    <row r="120" s="12" customFormat="1">
      <c r="B120" s="227"/>
      <c r="C120" s="228"/>
      <c r="D120" s="218" t="s">
        <v>150</v>
      </c>
      <c r="E120" s="229" t="s">
        <v>19</v>
      </c>
      <c r="F120" s="230" t="s">
        <v>1251</v>
      </c>
      <c r="G120" s="228"/>
      <c r="H120" s="231">
        <v>1.4450000000000001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150</v>
      </c>
      <c r="AU120" s="237" t="s">
        <v>82</v>
      </c>
      <c r="AV120" s="12" t="s">
        <v>82</v>
      </c>
      <c r="AW120" s="12" t="s">
        <v>33</v>
      </c>
      <c r="AX120" s="12" t="s">
        <v>72</v>
      </c>
      <c r="AY120" s="237" t="s">
        <v>137</v>
      </c>
    </row>
    <row r="121" s="13" customFormat="1">
      <c r="B121" s="238"/>
      <c r="C121" s="239"/>
      <c r="D121" s="218" t="s">
        <v>150</v>
      </c>
      <c r="E121" s="240" t="s">
        <v>19</v>
      </c>
      <c r="F121" s="241" t="s">
        <v>160</v>
      </c>
      <c r="G121" s="239"/>
      <c r="H121" s="242">
        <v>3.5830000000000002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150</v>
      </c>
      <c r="AU121" s="248" t="s">
        <v>82</v>
      </c>
      <c r="AV121" s="13" t="s">
        <v>147</v>
      </c>
      <c r="AW121" s="13" t="s">
        <v>33</v>
      </c>
      <c r="AX121" s="13" t="s">
        <v>80</v>
      </c>
      <c r="AY121" s="248" t="s">
        <v>137</v>
      </c>
    </row>
    <row r="122" s="10" customFormat="1" ht="22.8" customHeight="1">
      <c r="B122" s="188"/>
      <c r="C122" s="189"/>
      <c r="D122" s="190" t="s">
        <v>71</v>
      </c>
      <c r="E122" s="202" t="s">
        <v>148</v>
      </c>
      <c r="F122" s="202" t="s">
        <v>506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SUM(P123:P129)</f>
        <v>0</v>
      </c>
      <c r="Q122" s="196"/>
      <c r="R122" s="197">
        <f>SUM(R123:R129)</f>
        <v>4.9097438599999998</v>
      </c>
      <c r="S122" s="196"/>
      <c r="T122" s="198">
        <f>SUM(T123:T129)</f>
        <v>0</v>
      </c>
      <c r="AR122" s="199" t="s">
        <v>80</v>
      </c>
      <c r="AT122" s="200" t="s">
        <v>71</v>
      </c>
      <c r="AU122" s="200" t="s">
        <v>80</v>
      </c>
      <c r="AY122" s="199" t="s">
        <v>137</v>
      </c>
      <c r="BK122" s="201">
        <f>SUM(BK123:BK129)</f>
        <v>0</v>
      </c>
    </row>
    <row r="123" s="1" customFormat="1" ht="22.5" customHeight="1">
      <c r="B123" s="38"/>
      <c r="C123" s="204" t="s">
        <v>138</v>
      </c>
      <c r="D123" s="204" t="s">
        <v>142</v>
      </c>
      <c r="E123" s="205" t="s">
        <v>1252</v>
      </c>
      <c r="F123" s="206" t="s">
        <v>1253</v>
      </c>
      <c r="G123" s="207" t="s">
        <v>145</v>
      </c>
      <c r="H123" s="208">
        <v>11.174</v>
      </c>
      <c r="I123" s="209"/>
      <c r="J123" s="210">
        <f>ROUND(I123*H123,2)</f>
        <v>0</v>
      </c>
      <c r="K123" s="206" t="s">
        <v>146</v>
      </c>
      <c r="L123" s="43"/>
      <c r="M123" s="211" t="s">
        <v>19</v>
      </c>
      <c r="N123" s="212" t="s">
        <v>43</v>
      </c>
      <c r="O123" s="79"/>
      <c r="P123" s="213">
        <f>O123*H123</f>
        <v>0</v>
      </c>
      <c r="Q123" s="213">
        <v>0.43939</v>
      </c>
      <c r="R123" s="213">
        <f>Q123*H123</f>
        <v>4.9097438599999998</v>
      </c>
      <c r="S123" s="213">
        <v>0</v>
      </c>
      <c r="T123" s="214">
        <f>S123*H123</f>
        <v>0</v>
      </c>
      <c r="AR123" s="17" t="s">
        <v>147</v>
      </c>
      <c r="AT123" s="17" t="s">
        <v>142</v>
      </c>
      <c r="AU123" s="17" t="s">
        <v>82</v>
      </c>
      <c r="AY123" s="17" t="s">
        <v>137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80</v>
      </c>
      <c r="BK123" s="215">
        <f>ROUND(I123*H123,2)</f>
        <v>0</v>
      </c>
      <c r="BL123" s="17" t="s">
        <v>147</v>
      </c>
      <c r="BM123" s="17" t="s">
        <v>1254</v>
      </c>
    </row>
    <row r="124" s="11" customFormat="1">
      <c r="B124" s="216"/>
      <c r="C124" s="217"/>
      <c r="D124" s="218" t="s">
        <v>150</v>
      </c>
      <c r="E124" s="219" t="s">
        <v>19</v>
      </c>
      <c r="F124" s="220" t="s">
        <v>1218</v>
      </c>
      <c r="G124" s="217"/>
      <c r="H124" s="219" t="s">
        <v>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150</v>
      </c>
      <c r="AU124" s="226" t="s">
        <v>82</v>
      </c>
      <c r="AV124" s="11" t="s">
        <v>80</v>
      </c>
      <c r="AW124" s="11" t="s">
        <v>33</v>
      </c>
      <c r="AX124" s="11" t="s">
        <v>72</v>
      </c>
      <c r="AY124" s="226" t="s">
        <v>137</v>
      </c>
    </row>
    <row r="125" s="11" customFormat="1">
      <c r="B125" s="216"/>
      <c r="C125" s="217"/>
      <c r="D125" s="218" t="s">
        <v>150</v>
      </c>
      <c r="E125" s="219" t="s">
        <v>19</v>
      </c>
      <c r="F125" s="220" t="s">
        <v>1219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150</v>
      </c>
      <c r="AU125" s="226" t="s">
        <v>82</v>
      </c>
      <c r="AV125" s="11" t="s">
        <v>80</v>
      </c>
      <c r="AW125" s="11" t="s">
        <v>33</v>
      </c>
      <c r="AX125" s="11" t="s">
        <v>72</v>
      </c>
      <c r="AY125" s="226" t="s">
        <v>137</v>
      </c>
    </row>
    <row r="126" s="12" customFormat="1">
      <c r="B126" s="227"/>
      <c r="C126" s="228"/>
      <c r="D126" s="218" t="s">
        <v>150</v>
      </c>
      <c r="E126" s="229" t="s">
        <v>19</v>
      </c>
      <c r="F126" s="230" t="s">
        <v>1255</v>
      </c>
      <c r="G126" s="228"/>
      <c r="H126" s="231">
        <v>5.4740000000000002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150</v>
      </c>
      <c r="AU126" s="237" t="s">
        <v>82</v>
      </c>
      <c r="AV126" s="12" t="s">
        <v>82</v>
      </c>
      <c r="AW126" s="12" t="s">
        <v>33</v>
      </c>
      <c r="AX126" s="12" t="s">
        <v>72</v>
      </c>
      <c r="AY126" s="237" t="s">
        <v>137</v>
      </c>
    </row>
    <row r="127" s="11" customFormat="1">
      <c r="B127" s="216"/>
      <c r="C127" s="217"/>
      <c r="D127" s="218" t="s">
        <v>150</v>
      </c>
      <c r="E127" s="219" t="s">
        <v>19</v>
      </c>
      <c r="F127" s="220" t="s">
        <v>1256</v>
      </c>
      <c r="G127" s="217"/>
      <c r="H127" s="219" t="s">
        <v>19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150</v>
      </c>
      <c r="AU127" s="226" t="s">
        <v>82</v>
      </c>
      <c r="AV127" s="11" t="s">
        <v>80</v>
      </c>
      <c r="AW127" s="11" t="s">
        <v>33</v>
      </c>
      <c r="AX127" s="11" t="s">
        <v>72</v>
      </c>
      <c r="AY127" s="226" t="s">
        <v>137</v>
      </c>
    </row>
    <row r="128" s="12" customFormat="1">
      <c r="B128" s="227"/>
      <c r="C128" s="228"/>
      <c r="D128" s="218" t="s">
        <v>150</v>
      </c>
      <c r="E128" s="229" t="s">
        <v>19</v>
      </c>
      <c r="F128" s="230" t="s">
        <v>1257</v>
      </c>
      <c r="G128" s="228"/>
      <c r="H128" s="231">
        <v>5.7000000000000002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150</v>
      </c>
      <c r="AU128" s="237" t="s">
        <v>82</v>
      </c>
      <c r="AV128" s="12" t="s">
        <v>82</v>
      </c>
      <c r="AW128" s="12" t="s">
        <v>33</v>
      </c>
      <c r="AX128" s="12" t="s">
        <v>72</v>
      </c>
      <c r="AY128" s="237" t="s">
        <v>137</v>
      </c>
    </row>
    <row r="129" s="13" customFormat="1">
      <c r="B129" s="238"/>
      <c r="C129" s="239"/>
      <c r="D129" s="218" t="s">
        <v>150</v>
      </c>
      <c r="E129" s="240" t="s">
        <v>19</v>
      </c>
      <c r="F129" s="241" t="s">
        <v>160</v>
      </c>
      <c r="G129" s="239"/>
      <c r="H129" s="242">
        <v>11.174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150</v>
      </c>
      <c r="AU129" s="248" t="s">
        <v>82</v>
      </c>
      <c r="AV129" s="13" t="s">
        <v>147</v>
      </c>
      <c r="AW129" s="13" t="s">
        <v>33</v>
      </c>
      <c r="AX129" s="13" t="s">
        <v>80</v>
      </c>
      <c r="AY129" s="248" t="s">
        <v>137</v>
      </c>
    </row>
    <row r="130" s="10" customFormat="1" ht="22.8" customHeight="1">
      <c r="B130" s="188"/>
      <c r="C130" s="189"/>
      <c r="D130" s="190" t="s">
        <v>71</v>
      </c>
      <c r="E130" s="202" t="s">
        <v>147</v>
      </c>
      <c r="F130" s="202" t="s">
        <v>1258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SUM(P131:P155)</f>
        <v>0</v>
      </c>
      <c r="Q130" s="196"/>
      <c r="R130" s="197">
        <f>SUM(R131:R155)</f>
        <v>10.584866439999999</v>
      </c>
      <c r="S130" s="196"/>
      <c r="T130" s="198">
        <f>SUM(T131:T155)</f>
        <v>0</v>
      </c>
      <c r="AR130" s="199" t="s">
        <v>80</v>
      </c>
      <c r="AT130" s="200" t="s">
        <v>71</v>
      </c>
      <c r="AU130" s="200" t="s">
        <v>80</v>
      </c>
      <c r="AY130" s="199" t="s">
        <v>137</v>
      </c>
      <c r="BK130" s="201">
        <f>SUM(BK131:BK155)</f>
        <v>0</v>
      </c>
    </row>
    <row r="131" s="1" customFormat="1" ht="22.5" customHeight="1">
      <c r="B131" s="38"/>
      <c r="C131" s="204" t="s">
        <v>228</v>
      </c>
      <c r="D131" s="204" t="s">
        <v>142</v>
      </c>
      <c r="E131" s="205" t="s">
        <v>1259</v>
      </c>
      <c r="F131" s="206" t="s">
        <v>1260</v>
      </c>
      <c r="G131" s="207" t="s">
        <v>163</v>
      </c>
      <c r="H131" s="208">
        <v>3.367</v>
      </c>
      <c r="I131" s="209"/>
      <c r="J131" s="210">
        <f>ROUND(I131*H131,2)</f>
        <v>0</v>
      </c>
      <c r="K131" s="206" t="s">
        <v>1035</v>
      </c>
      <c r="L131" s="43"/>
      <c r="M131" s="211" t="s">
        <v>19</v>
      </c>
      <c r="N131" s="212" t="s">
        <v>43</v>
      </c>
      <c r="O131" s="79"/>
      <c r="P131" s="213">
        <f>O131*H131</f>
        <v>0</v>
      </c>
      <c r="Q131" s="213">
        <v>2.4533700000000001</v>
      </c>
      <c r="R131" s="213">
        <f>Q131*H131</f>
        <v>8.2604967899999995</v>
      </c>
      <c r="S131" s="213">
        <v>0</v>
      </c>
      <c r="T131" s="214">
        <f>S131*H131</f>
        <v>0</v>
      </c>
      <c r="AR131" s="17" t="s">
        <v>287</v>
      </c>
      <c r="AT131" s="17" t="s">
        <v>142</v>
      </c>
      <c r="AU131" s="17" t="s">
        <v>82</v>
      </c>
      <c r="AY131" s="17" t="s">
        <v>137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80</v>
      </c>
      <c r="BK131" s="215">
        <f>ROUND(I131*H131,2)</f>
        <v>0</v>
      </c>
      <c r="BL131" s="17" t="s">
        <v>287</v>
      </c>
      <c r="BM131" s="17" t="s">
        <v>1261</v>
      </c>
    </row>
    <row r="132" s="11" customFormat="1">
      <c r="B132" s="216"/>
      <c r="C132" s="217"/>
      <c r="D132" s="218" t="s">
        <v>150</v>
      </c>
      <c r="E132" s="219" t="s">
        <v>19</v>
      </c>
      <c r="F132" s="220" t="s">
        <v>1218</v>
      </c>
      <c r="G132" s="217"/>
      <c r="H132" s="219" t="s">
        <v>19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150</v>
      </c>
      <c r="AU132" s="226" t="s">
        <v>82</v>
      </c>
      <c r="AV132" s="11" t="s">
        <v>80</v>
      </c>
      <c r="AW132" s="11" t="s">
        <v>33</v>
      </c>
      <c r="AX132" s="11" t="s">
        <v>72</v>
      </c>
      <c r="AY132" s="226" t="s">
        <v>137</v>
      </c>
    </row>
    <row r="133" s="11" customFormat="1">
      <c r="B133" s="216"/>
      <c r="C133" s="217"/>
      <c r="D133" s="218" t="s">
        <v>150</v>
      </c>
      <c r="E133" s="219" t="s">
        <v>19</v>
      </c>
      <c r="F133" s="220" t="s">
        <v>1219</v>
      </c>
      <c r="G133" s="217"/>
      <c r="H133" s="219" t="s">
        <v>19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150</v>
      </c>
      <c r="AU133" s="226" t="s">
        <v>82</v>
      </c>
      <c r="AV133" s="11" t="s">
        <v>80</v>
      </c>
      <c r="AW133" s="11" t="s">
        <v>33</v>
      </c>
      <c r="AX133" s="11" t="s">
        <v>72</v>
      </c>
      <c r="AY133" s="226" t="s">
        <v>137</v>
      </c>
    </row>
    <row r="134" s="12" customFormat="1">
      <c r="B134" s="227"/>
      <c r="C134" s="228"/>
      <c r="D134" s="218" t="s">
        <v>150</v>
      </c>
      <c r="E134" s="229" t="s">
        <v>19</v>
      </c>
      <c r="F134" s="230" t="s">
        <v>1262</v>
      </c>
      <c r="G134" s="228"/>
      <c r="H134" s="231">
        <v>2.5030000000000001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150</v>
      </c>
      <c r="AU134" s="237" t="s">
        <v>82</v>
      </c>
      <c r="AV134" s="12" t="s">
        <v>82</v>
      </c>
      <c r="AW134" s="12" t="s">
        <v>33</v>
      </c>
      <c r="AX134" s="12" t="s">
        <v>72</v>
      </c>
      <c r="AY134" s="237" t="s">
        <v>137</v>
      </c>
    </row>
    <row r="135" s="11" customFormat="1">
      <c r="B135" s="216"/>
      <c r="C135" s="217"/>
      <c r="D135" s="218" t="s">
        <v>150</v>
      </c>
      <c r="E135" s="219" t="s">
        <v>19</v>
      </c>
      <c r="F135" s="220" t="s">
        <v>1263</v>
      </c>
      <c r="G135" s="217"/>
      <c r="H135" s="219" t="s">
        <v>19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150</v>
      </c>
      <c r="AU135" s="226" t="s">
        <v>82</v>
      </c>
      <c r="AV135" s="11" t="s">
        <v>80</v>
      </c>
      <c r="AW135" s="11" t="s">
        <v>33</v>
      </c>
      <c r="AX135" s="11" t="s">
        <v>72</v>
      </c>
      <c r="AY135" s="226" t="s">
        <v>137</v>
      </c>
    </row>
    <row r="136" s="12" customFormat="1">
      <c r="B136" s="227"/>
      <c r="C136" s="228"/>
      <c r="D136" s="218" t="s">
        <v>150</v>
      </c>
      <c r="E136" s="229" t="s">
        <v>19</v>
      </c>
      <c r="F136" s="230" t="s">
        <v>1264</v>
      </c>
      <c r="G136" s="228"/>
      <c r="H136" s="231">
        <v>0.86399999999999999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150</v>
      </c>
      <c r="AU136" s="237" t="s">
        <v>82</v>
      </c>
      <c r="AV136" s="12" t="s">
        <v>82</v>
      </c>
      <c r="AW136" s="12" t="s">
        <v>33</v>
      </c>
      <c r="AX136" s="12" t="s">
        <v>72</v>
      </c>
      <c r="AY136" s="237" t="s">
        <v>137</v>
      </c>
    </row>
    <row r="137" s="13" customFormat="1">
      <c r="B137" s="238"/>
      <c r="C137" s="239"/>
      <c r="D137" s="218" t="s">
        <v>150</v>
      </c>
      <c r="E137" s="240" t="s">
        <v>19</v>
      </c>
      <c r="F137" s="241" t="s">
        <v>160</v>
      </c>
      <c r="G137" s="239"/>
      <c r="H137" s="242">
        <v>3.367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150</v>
      </c>
      <c r="AU137" s="248" t="s">
        <v>82</v>
      </c>
      <c r="AV137" s="13" t="s">
        <v>147</v>
      </c>
      <c r="AW137" s="13" t="s">
        <v>33</v>
      </c>
      <c r="AX137" s="13" t="s">
        <v>80</v>
      </c>
      <c r="AY137" s="248" t="s">
        <v>137</v>
      </c>
    </row>
    <row r="138" s="1" customFormat="1" ht="16.5" customHeight="1">
      <c r="B138" s="38"/>
      <c r="C138" s="204" t="s">
        <v>234</v>
      </c>
      <c r="D138" s="204" t="s">
        <v>142</v>
      </c>
      <c r="E138" s="205" t="s">
        <v>1265</v>
      </c>
      <c r="F138" s="206" t="s">
        <v>1266</v>
      </c>
      <c r="G138" s="207" t="s">
        <v>145</v>
      </c>
      <c r="H138" s="208">
        <v>7.7999999999999998</v>
      </c>
      <c r="I138" s="209"/>
      <c r="J138" s="210">
        <f>ROUND(I138*H138,2)</f>
        <v>0</v>
      </c>
      <c r="K138" s="206" t="s">
        <v>19</v>
      </c>
      <c r="L138" s="43"/>
      <c r="M138" s="211" t="s">
        <v>19</v>
      </c>
      <c r="N138" s="212" t="s">
        <v>43</v>
      </c>
      <c r="O138" s="79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17" t="s">
        <v>147</v>
      </c>
      <c r="AT138" s="17" t="s">
        <v>142</v>
      </c>
      <c r="AU138" s="17" t="s">
        <v>82</v>
      </c>
      <c r="AY138" s="17" t="s">
        <v>137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80</v>
      </c>
      <c r="BK138" s="215">
        <f>ROUND(I138*H138,2)</f>
        <v>0</v>
      </c>
      <c r="BL138" s="17" t="s">
        <v>147</v>
      </c>
      <c r="BM138" s="17" t="s">
        <v>1267</v>
      </c>
    </row>
    <row r="139" s="12" customFormat="1">
      <c r="B139" s="227"/>
      <c r="C139" s="228"/>
      <c r="D139" s="218" t="s">
        <v>150</v>
      </c>
      <c r="E139" s="229" t="s">
        <v>19</v>
      </c>
      <c r="F139" s="230" t="s">
        <v>1268</v>
      </c>
      <c r="G139" s="228"/>
      <c r="H139" s="231">
        <v>7.7999999999999998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150</v>
      </c>
      <c r="AU139" s="237" t="s">
        <v>82</v>
      </c>
      <c r="AV139" s="12" t="s">
        <v>82</v>
      </c>
      <c r="AW139" s="12" t="s">
        <v>33</v>
      </c>
      <c r="AX139" s="12" t="s">
        <v>80</v>
      </c>
      <c r="AY139" s="237" t="s">
        <v>137</v>
      </c>
    </row>
    <row r="140" s="1" customFormat="1" ht="22.5" customHeight="1">
      <c r="B140" s="38"/>
      <c r="C140" s="204" t="s">
        <v>238</v>
      </c>
      <c r="D140" s="204" t="s">
        <v>142</v>
      </c>
      <c r="E140" s="205" t="s">
        <v>1269</v>
      </c>
      <c r="F140" s="206" t="s">
        <v>1270</v>
      </c>
      <c r="G140" s="207" t="s">
        <v>285</v>
      </c>
      <c r="H140" s="208">
        <v>0.29099999999999998</v>
      </c>
      <c r="I140" s="209"/>
      <c r="J140" s="210">
        <f>ROUND(I140*H140,2)</f>
        <v>0</v>
      </c>
      <c r="K140" s="206" t="s">
        <v>853</v>
      </c>
      <c r="L140" s="43"/>
      <c r="M140" s="211" t="s">
        <v>19</v>
      </c>
      <c r="N140" s="212" t="s">
        <v>43</v>
      </c>
      <c r="O140" s="79"/>
      <c r="P140" s="213">
        <f>O140*H140</f>
        <v>0</v>
      </c>
      <c r="Q140" s="213">
        <v>1.04887</v>
      </c>
      <c r="R140" s="213">
        <f>Q140*H140</f>
        <v>0.30522116999999999</v>
      </c>
      <c r="S140" s="213">
        <v>0</v>
      </c>
      <c r="T140" s="214">
        <f>S140*H140</f>
        <v>0</v>
      </c>
      <c r="AR140" s="17" t="s">
        <v>147</v>
      </c>
      <c r="AT140" s="17" t="s">
        <v>142</v>
      </c>
      <c r="AU140" s="17" t="s">
        <v>82</v>
      </c>
      <c r="AY140" s="17" t="s">
        <v>137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80</v>
      </c>
      <c r="BK140" s="215">
        <f>ROUND(I140*H140,2)</f>
        <v>0</v>
      </c>
      <c r="BL140" s="17" t="s">
        <v>147</v>
      </c>
      <c r="BM140" s="17" t="s">
        <v>1271</v>
      </c>
    </row>
    <row r="141" s="12" customFormat="1">
      <c r="B141" s="227"/>
      <c r="C141" s="228"/>
      <c r="D141" s="218" t="s">
        <v>150</v>
      </c>
      <c r="E141" s="229" t="s">
        <v>19</v>
      </c>
      <c r="F141" s="230" t="s">
        <v>1272</v>
      </c>
      <c r="G141" s="228"/>
      <c r="H141" s="231">
        <v>0.26900000000000002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150</v>
      </c>
      <c r="AU141" s="237" t="s">
        <v>82</v>
      </c>
      <c r="AV141" s="12" t="s">
        <v>82</v>
      </c>
      <c r="AW141" s="12" t="s">
        <v>33</v>
      </c>
      <c r="AX141" s="12" t="s">
        <v>80</v>
      </c>
      <c r="AY141" s="237" t="s">
        <v>137</v>
      </c>
    </row>
    <row r="142" s="12" customFormat="1">
      <c r="B142" s="227"/>
      <c r="C142" s="228"/>
      <c r="D142" s="218" t="s">
        <v>150</v>
      </c>
      <c r="E142" s="228"/>
      <c r="F142" s="230" t="s">
        <v>1273</v>
      </c>
      <c r="G142" s="228"/>
      <c r="H142" s="231">
        <v>0.29099999999999998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150</v>
      </c>
      <c r="AU142" s="237" t="s">
        <v>82</v>
      </c>
      <c r="AV142" s="12" t="s">
        <v>82</v>
      </c>
      <c r="AW142" s="12" t="s">
        <v>4</v>
      </c>
      <c r="AX142" s="12" t="s">
        <v>80</v>
      </c>
      <c r="AY142" s="237" t="s">
        <v>137</v>
      </c>
    </row>
    <row r="143" s="1" customFormat="1" ht="16.5" customHeight="1">
      <c r="B143" s="38"/>
      <c r="C143" s="204" t="s">
        <v>254</v>
      </c>
      <c r="D143" s="204" t="s">
        <v>142</v>
      </c>
      <c r="E143" s="205" t="s">
        <v>1274</v>
      </c>
      <c r="F143" s="206" t="s">
        <v>1275</v>
      </c>
      <c r="G143" s="207" t="s">
        <v>145</v>
      </c>
      <c r="H143" s="208">
        <v>7.4640000000000004</v>
      </c>
      <c r="I143" s="209"/>
      <c r="J143" s="210">
        <f>ROUND(I143*H143,2)</f>
        <v>0</v>
      </c>
      <c r="K143" s="206" t="s">
        <v>1035</v>
      </c>
      <c r="L143" s="43"/>
      <c r="M143" s="211" t="s">
        <v>19</v>
      </c>
      <c r="N143" s="212" t="s">
        <v>43</v>
      </c>
      <c r="O143" s="79"/>
      <c r="P143" s="213">
        <f>O143*H143</f>
        <v>0</v>
      </c>
      <c r="Q143" s="213">
        <v>0.01282</v>
      </c>
      <c r="R143" s="213">
        <f>Q143*H143</f>
        <v>0.095688480000000006</v>
      </c>
      <c r="S143" s="213">
        <v>0</v>
      </c>
      <c r="T143" s="214">
        <f>S143*H143</f>
        <v>0</v>
      </c>
      <c r="AR143" s="17" t="s">
        <v>147</v>
      </c>
      <c r="AT143" s="17" t="s">
        <v>142</v>
      </c>
      <c r="AU143" s="17" t="s">
        <v>82</v>
      </c>
      <c r="AY143" s="17" t="s">
        <v>137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80</v>
      </c>
      <c r="BK143" s="215">
        <f>ROUND(I143*H143,2)</f>
        <v>0</v>
      </c>
      <c r="BL143" s="17" t="s">
        <v>147</v>
      </c>
      <c r="BM143" s="17" t="s">
        <v>1276</v>
      </c>
    </row>
    <row r="144" s="11" customFormat="1">
      <c r="B144" s="216"/>
      <c r="C144" s="217"/>
      <c r="D144" s="218" t="s">
        <v>150</v>
      </c>
      <c r="E144" s="219" t="s">
        <v>19</v>
      </c>
      <c r="F144" s="220" t="s">
        <v>1218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150</v>
      </c>
      <c r="AU144" s="226" t="s">
        <v>82</v>
      </c>
      <c r="AV144" s="11" t="s">
        <v>80</v>
      </c>
      <c r="AW144" s="11" t="s">
        <v>33</v>
      </c>
      <c r="AX144" s="11" t="s">
        <v>72</v>
      </c>
      <c r="AY144" s="226" t="s">
        <v>137</v>
      </c>
    </row>
    <row r="145" s="11" customFormat="1">
      <c r="B145" s="216"/>
      <c r="C145" s="217"/>
      <c r="D145" s="218" t="s">
        <v>150</v>
      </c>
      <c r="E145" s="219" t="s">
        <v>19</v>
      </c>
      <c r="F145" s="220" t="s">
        <v>1263</v>
      </c>
      <c r="G145" s="217"/>
      <c r="H145" s="219" t="s">
        <v>19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150</v>
      </c>
      <c r="AU145" s="226" t="s">
        <v>82</v>
      </c>
      <c r="AV145" s="11" t="s">
        <v>80</v>
      </c>
      <c r="AW145" s="11" t="s">
        <v>33</v>
      </c>
      <c r="AX145" s="11" t="s">
        <v>72</v>
      </c>
      <c r="AY145" s="226" t="s">
        <v>137</v>
      </c>
    </row>
    <row r="146" s="12" customFormat="1">
      <c r="B146" s="227"/>
      <c r="C146" s="228"/>
      <c r="D146" s="218" t="s">
        <v>150</v>
      </c>
      <c r="E146" s="229" t="s">
        <v>19</v>
      </c>
      <c r="F146" s="230" t="s">
        <v>1277</v>
      </c>
      <c r="G146" s="228"/>
      <c r="H146" s="231">
        <v>1.3440000000000001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150</v>
      </c>
      <c r="AU146" s="237" t="s">
        <v>82</v>
      </c>
      <c r="AV146" s="12" t="s">
        <v>82</v>
      </c>
      <c r="AW146" s="12" t="s">
        <v>33</v>
      </c>
      <c r="AX146" s="12" t="s">
        <v>72</v>
      </c>
      <c r="AY146" s="237" t="s">
        <v>137</v>
      </c>
    </row>
    <row r="147" s="12" customFormat="1">
      <c r="B147" s="227"/>
      <c r="C147" s="228"/>
      <c r="D147" s="218" t="s">
        <v>150</v>
      </c>
      <c r="E147" s="229" t="s">
        <v>19</v>
      </c>
      <c r="F147" s="230" t="s">
        <v>1278</v>
      </c>
      <c r="G147" s="228"/>
      <c r="H147" s="231">
        <v>6.1200000000000001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150</v>
      </c>
      <c r="AU147" s="237" t="s">
        <v>82</v>
      </c>
      <c r="AV147" s="12" t="s">
        <v>82</v>
      </c>
      <c r="AW147" s="12" t="s">
        <v>33</v>
      </c>
      <c r="AX147" s="12" t="s">
        <v>72</v>
      </c>
      <c r="AY147" s="237" t="s">
        <v>137</v>
      </c>
    </row>
    <row r="148" s="13" customFormat="1">
      <c r="B148" s="238"/>
      <c r="C148" s="239"/>
      <c r="D148" s="218" t="s">
        <v>150</v>
      </c>
      <c r="E148" s="240" t="s">
        <v>19</v>
      </c>
      <c r="F148" s="241" t="s">
        <v>160</v>
      </c>
      <c r="G148" s="239"/>
      <c r="H148" s="242">
        <v>7.4640000000000004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150</v>
      </c>
      <c r="AU148" s="248" t="s">
        <v>82</v>
      </c>
      <c r="AV148" s="13" t="s">
        <v>147</v>
      </c>
      <c r="AW148" s="13" t="s">
        <v>33</v>
      </c>
      <c r="AX148" s="13" t="s">
        <v>80</v>
      </c>
      <c r="AY148" s="248" t="s">
        <v>137</v>
      </c>
    </row>
    <row r="149" s="1" customFormat="1" ht="16.5" customHeight="1">
      <c r="B149" s="38"/>
      <c r="C149" s="204" t="s">
        <v>277</v>
      </c>
      <c r="D149" s="204" t="s">
        <v>142</v>
      </c>
      <c r="E149" s="205" t="s">
        <v>1279</v>
      </c>
      <c r="F149" s="206" t="s">
        <v>1280</v>
      </c>
      <c r="G149" s="207" t="s">
        <v>145</v>
      </c>
      <c r="H149" s="208">
        <v>7.4640000000000004</v>
      </c>
      <c r="I149" s="209"/>
      <c r="J149" s="210">
        <f>ROUND(I149*H149,2)</f>
        <v>0</v>
      </c>
      <c r="K149" s="206" t="s">
        <v>1035</v>
      </c>
      <c r="L149" s="43"/>
      <c r="M149" s="211" t="s">
        <v>19</v>
      </c>
      <c r="N149" s="212" t="s">
        <v>43</v>
      </c>
      <c r="O149" s="79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17" t="s">
        <v>147</v>
      </c>
      <c r="AT149" s="17" t="s">
        <v>142</v>
      </c>
      <c r="AU149" s="17" t="s">
        <v>82</v>
      </c>
      <c r="AY149" s="17" t="s">
        <v>137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80</v>
      </c>
      <c r="BK149" s="215">
        <f>ROUND(I149*H149,2)</f>
        <v>0</v>
      </c>
      <c r="BL149" s="17" t="s">
        <v>147</v>
      </c>
      <c r="BM149" s="17" t="s">
        <v>1281</v>
      </c>
    </row>
    <row r="150" s="1" customFormat="1" ht="16.5" customHeight="1">
      <c r="B150" s="38"/>
      <c r="C150" s="204" t="s">
        <v>8</v>
      </c>
      <c r="D150" s="204" t="s">
        <v>142</v>
      </c>
      <c r="E150" s="205" t="s">
        <v>1282</v>
      </c>
      <c r="F150" s="206" t="s">
        <v>1283</v>
      </c>
      <c r="G150" s="207" t="s">
        <v>231</v>
      </c>
      <c r="H150" s="208">
        <v>8.4000000000000004</v>
      </c>
      <c r="I150" s="209"/>
      <c r="J150" s="210">
        <f>ROUND(I150*H150,2)</f>
        <v>0</v>
      </c>
      <c r="K150" s="206" t="s">
        <v>19</v>
      </c>
      <c r="L150" s="43"/>
      <c r="M150" s="211" t="s">
        <v>19</v>
      </c>
      <c r="N150" s="212" t="s">
        <v>43</v>
      </c>
      <c r="O150" s="79"/>
      <c r="P150" s="213">
        <f>O150*H150</f>
        <v>0</v>
      </c>
      <c r="Q150" s="213">
        <v>0.03465</v>
      </c>
      <c r="R150" s="213">
        <f>Q150*H150</f>
        <v>0.29106000000000004</v>
      </c>
      <c r="S150" s="213">
        <v>0</v>
      </c>
      <c r="T150" s="214">
        <f>S150*H150</f>
        <v>0</v>
      </c>
      <c r="AR150" s="17" t="s">
        <v>147</v>
      </c>
      <c r="AT150" s="17" t="s">
        <v>142</v>
      </c>
      <c r="AU150" s="17" t="s">
        <v>82</v>
      </c>
      <c r="AY150" s="17" t="s">
        <v>137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80</v>
      </c>
      <c r="BK150" s="215">
        <f>ROUND(I150*H150,2)</f>
        <v>0</v>
      </c>
      <c r="BL150" s="17" t="s">
        <v>147</v>
      </c>
      <c r="BM150" s="17" t="s">
        <v>1284</v>
      </c>
    </row>
    <row r="151" s="11" customFormat="1">
      <c r="B151" s="216"/>
      <c r="C151" s="217"/>
      <c r="D151" s="218" t="s">
        <v>150</v>
      </c>
      <c r="E151" s="219" t="s">
        <v>19</v>
      </c>
      <c r="F151" s="220" t="s">
        <v>1218</v>
      </c>
      <c r="G151" s="217"/>
      <c r="H151" s="219" t="s">
        <v>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150</v>
      </c>
      <c r="AU151" s="226" t="s">
        <v>82</v>
      </c>
      <c r="AV151" s="11" t="s">
        <v>80</v>
      </c>
      <c r="AW151" s="11" t="s">
        <v>33</v>
      </c>
      <c r="AX151" s="11" t="s">
        <v>72</v>
      </c>
      <c r="AY151" s="226" t="s">
        <v>137</v>
      </c>
    </row>
    <row r="152" s="12" customFormat="1">
      <c r="B152" s="227"/>
      <c r="C152" s="228"/>
      <c r="D152" s="218" t="s">
        <v>150</v>
      </c>
      <c r="E152" s="229" t="s">
        <v>19</v>
      </c>
      <c r="F152" s="230" t="s">
        <v>1285</v>
      </c>
      <c r="G152" s="228"/>
      <c r="H152" s="231">
        <v>8.4000000000000004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150</v>
      </c>
      <c r="AU152" s="237" t="s">
        <v>82</v>
      </c>
      <c r="AV152" s="12" t="s">
        <v>82</v>
      </c>
      <c r="AW152" s="12" t="s">
        <v>33</v>
      </c>
      <c r="AX152" s="12" t="s">
        <v>80</v>
      </c>
      <c r="AY152" s="237" t="s">
        <v>137</v>
      </c>
    </row>
    <row r="153" s="1" customFormat="1" ht="33.75" customHeight="1">
      <c r="B153" s="38"/>
      <c r="C153" s="252" t="s">
        <v>287</v>
      </c>
      <c r="D153" s="252" t="s">
        <v>558</v>
      </c>
      <c r="E153" s="253" t="s">
        <v>1286</v>
      </c>
      <c r="F153" s="254" t="s">
        <v>1287</v>
      </c>
      <c r="G153" s="255" t="s">
        <v>340</v>
      </c>
      <c r="H153" s="256">
        <v>30.800000000000001</v>
      </c>
      <c r="I153" s="257"/>
      <c r="J153" s="258">
        <f>ROUND(I153*H153,2)</f>
        <v>0</v>
      </c>
      <c r="K153" s="254" t="s">
        <v>19</v>
      </c>
      <c r="L153" s="259"/>
      <c r="M153" s="260" t="s">
        <v>19</v>
      </c>
      <c r="N153" s="261" t="s">
        <v>43</v>
      </c>
      <c r="O153" s="79"/>
      <c r="P153" s="213">
        <f>O153*H153</f>
        <v>0</v>
      </c>
      <c r="Q153" s="213">
        <v>0.052999999999999998</v>
      </c>
      <c r="R153" s="213">
        <f>Q153*H153</f>
        <v>1.6324000000000001</v>
      </c>
      <c r="S153" s="213">
        <v>0</v>
      </c>
      <c r="T153" s="214">
        <f>S153*H153</f>
        <v>0</v>
      </c>
      <c r="AR153" s="17" t="s">
        <v>217</v>
      </c>
      <c r="AT153" s="17" t="s">
        <v>558</v>
      </c>
      <c r="AU153" s="17" t="s">
        <v>82</v>
      </c>
      <c r="AY153" s="17" t="s">
        <v>137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80</v>
      </c>
      <c r="BK153" s="215">
        <f>ROUND(I153*H153,2)</f>
        <v>0</v>
      </c>
      <c r="BL153" s="17" t="s">
        <v>147</v>
      </c>
      <c r="BM153" s="17" t="s">
        <v>1288</v>
      </c>
    </row>
    <row r="154" s="12" customFormat="1">
      <c r="B154" s="227"/>
      <c r="C154" s="228"/>
      <c r="D154" s="218" t="s">
        <v>150</v>
      </c>
      <c r="E154" s="229" t="s">
        <v>19</v>
      </c>
      <c r="F154" s="230" t="s">
        <v>1289</v>
      </c>
      <c r="G154" s="228"/>
      <c r="H154" s="231">
        <v>28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150</v>
      </c>
      <c r="AU154" s="237" t="s">
        <v>82</v>
      </c>
      <c r="AV154" s="12" t="s">
        <v>82</v>
      </c>
      <c r="AW154" s="12" t="s">
        <v>33</v>
      </c>
      <c r="AX154" s="12" t="s">
        <v>80</v>
      </c>
      <c r="AY154" s="237" t="s">
        <v>137</v>
      </c>
    </row>
    <row r="155" s="12" customFormat="1">
      <c r="B155" s="227"/>
      <c r="C155" s="228"/>
      <c r="D155" s="218" t="s">
        <v>150</v>
      </c>
      <c r="E155" s="228"/>
      <c r="F155" s="230" t="s">
        <v>1290</v>
      </c>
      <c r="G155" s="228"/>
      <c r="H155" s="231">
        <v>30.800000000000001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150</v>
      </c>
      <c r="AU155" s="237" t="s">
        <v>82</v>
      </c>
      <c r="AV155" s="12" t="s">
        <v>82</v>
      </c>
      <c r="AW155" s="12" t="s">
        <v>4</v>
      </c>
      <c r="AX155" s="12" t="s">
        <v>80</v>
      </c>
      <c r="AY155" s="237" t="s">
        <v>137</v>
      </c>
    </row>
    <row r="156" s="10" customFormat="1" ht="22.8" customHeight="1">
      <c r="B156" s="188"/>
      <c r="C156" s="189"/>
      <c r="D156" s="190" t="s">
        <v>71</v>
      </c>
      <c r="E156" s="202" t="s">
        <v>138</v>
      </c>
      <c r="F156" s="202" t="s">
        <v>661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P157</f>
        <v>0</v>
      </c>
      <c r="Q156" s="196"/>
      <c r="R156" s="197">
        <f>R157</f>
        <v>0</v>
      </c>
      <c r="S156" s="196"/>
      <c r="T156" s="198">
        <f>T157</f>
        <v>0</v>
      </c>
      <c r="AR156" s="199" t="s">
        <v>80</v>
      </c>
      <c r="AT156" s="200" t="s">
        <v>71</v>
      </c>
      <c r="AU156" s="200" t="s">
        <v>80</v>
      </c>
      <c r="AY156" s="199" t="s">
        <v>137</v>
      </c>
      <c r="BK156" s="201">
        <f>BK157</f>
        <v>0</v>
      </c>
    </row>
    <row r="157" s="10" customFormat="1" ht="20.88" customHeight="1">
      <c r="B157" s="188"/>
      <c r="C157" s="189"/>
      <c r="D157" s="190" t="s">
        <v>71</v>
      </c>
      <c r="E157" s="202" t="s">
        <v>665</v>
      </c>
      <c r="F157" s="202" t="s">
        <v>666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P158</f>
        <v>0</v>
      </c>
      <c r="Q157" s="196"/>
      <c r="R157" s="197">
        <f>R158</f>
        <v>0</v>
      </c>
      <c r="S157" s="196"/>
      <c r="T157" s="198">
        <f>T158</f>
        <v>0</v>
      </c>
      <c r="AR157" s="199" t="s">
        <v>80</v>
      </c>
      <c r="AT157" s="200" t="s">
        <v>71</v>
      </c>
      <c r="AU157" s="200" t="s">
        <v>82</v>
      </c>
      <c r="AY157" s="199" t="s">
        <v>137</v>
      </c>
      <c r="BK157" s="201">
        <f>BK158</f>
        <v>0</v>
      </c>
    </row>
    <row r="158" s="1" customFormat="1" ht="16.5" customHeight="1">
      <c r="B158" s="38"/>
      <c r="C158" s="204" t="s">
        <v>291</v>
      </c>
      <c r="D158" s="204" t="s">
        <v>142</v>
      </c>
      <c r="E158" s="205" t="s">
        <v>1291</v>
      </c>
      <c r="F158" s="206" t="s">
        <v>1292</v>
      </c>
      <c r="G158" s="207" t="s">
        <v>395</v>
      </c>
      <c r="H158" s="208">
        <v>1</v>
      </c>
      <c r="I158" s="209"/>
      <c r="J158" s="210">
        <f>ROUND(I158*H158,2)</f>
        <v>0</v>
      </c>
      <c r="K158" s="206" t="s">
        <v>19</v>
      </c>
      <c r="L158" s="43"/>
      <c r="M158" s="211" t="s">
        <v>19</v>
      </c>
      <c r="N158" s="212" t="s">
        <v>43</v>
      </c>
      <c r="O158" s="79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17" t="s">
        <v>147</v>
      </c>
      <c r="AT158" s="17" t="s">
        <v>142</v>
      </c>
      <c r="AU158" s="17" t="s">
        <v>148</v>
      </c>
      <c r="AY158" s="17" t="s">
        <v>137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80</v>
      </c>
      <c r="BK158" s="215">
        <f>ROUND(I158*H158,2)</f>
        <v>0</v>
      </c>
      <c r="BL158" s="17" t="s">
        <v>147</v>
      </c>
      <c r="BM158" s="17" t="s">
        <v>1293</v>
      </c>
    </row>
    <row r="159" s="10" customFormat="1" ht="22.8" customHeight="1">
      <c r="B159" s="188"/>
      <c r="C159" s="189"/>
      <c r="D159" s="190" t="s">
        <v>71</v>
      </c>
      <c r="E159" s="202" t="s">
        <v>281</v>
      </c>
      <c r="F159" s="202" t="s">
        <v>282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SUM(P160:P164)</f>
        <v>0</v>
      </c>
      <c r="Q159" s="196"/>
      <c r="R159" s="197">
        <f>SUM(R160:R164)</f>
        <v>0</v>
      </c>
      <c r="S159" s="196"/>
      <c r="T159" s="198">
        <f>SUM(T160:T164)</f>
        <v>0</v>
      </c>
      <c r="AR159" s="199" t="s">
        <v>80</v>
      </c>
      <c r="AT159" s="200" t="s">
        <v>71</v>
      </c>
      <c r="AU159" s="200" t="s">
        <v>80</v>
      </c>
      <c r="AY159" s="199" t="s">
        <v>137</v>
      </c>
      <c r="BK159" s="201">
        <f>SUM(BK160:BK164)</f>
        <v>0</v>
      </c>
    </row>
    <row r="160" s="1" customFormat="1" ht="22.5" customHeight="1">
      <c r="B160" s="38"/>
      <c r="C160" s="204" t="s">
        <v>296</v>
      </c>
      <c r="D160" s="204" t="s">
        <v>142</v>
      </c>
      <c r="E160" s="205" t="s">
        <v>1294</v>
      </c>
      <c r="F160" s="206" t="s">
        <v>1295</v>
      </c>
      <c r="G160" s="207" t="s">
        <v>285</v>
      </c>
      <c r="H160" s="208">
        <v>4.1500000000000004</v>
      </c>
      <c r="I160" s="209"/>
      <c r="J160" s="210">
        <f>ROUND(I160*H160,2)</f>
        <v>0</v>
      </c>
      <c r="K160" s="206" t="s">
        <v>146</v>
      </c>
      <c r="L160" s="43"/>
      <c r="M160" s="211" t="s">
        <v>19</v>
      </c>
      <c r="N160" s="212" t="s">
        <v>43</v>
      </c>
      <c r="O160" s="79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17" t="s">
        <v>147</v>
      </c>
      <c r="AT160" s="17" t="s">
        <v>142</v>
      </c>
      <c r="AU160" s="17" t="s">
        <v>82</v>
      </c>
      <c r="AY160" s="17" t="s">
        <v>137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80</v>
      </c>
      <c r="BK160" s="215">
        <f>ROUND(I160*H160,2)</f>
        <v>0</v>
      </c>
      <c r="BL160" s="17" t="s">
        <v>147</v>
      </c>
      <c r="BM160" s="17" t="s">
        <v>1296</v>
      </c>
    </row>
    <row r="161" s="1" customFormat="1" ht="16.5" customHeight="1">
      <c r="B161" s="38"/>
      <c r="C161" s="204" t="s">
        <v>304</v>
      </c>
      <c r="D161" s="204" t="s">
        <v>142</v>
      </c>
      <c r="E161" s="205" t="s">
        <v>288</v>
      </c>
      <c r="F161" s="206" t="s">
        <v>289</v>
      </c>
      <c r="G161" s="207" t="s">
        <v>285</v>
      </c>
      <c r="H161" s="208">
        <v>4.1500000000000004</v>
      </c>
      <c r="I161" s="209"/>
      <c r="J161" s="210">
        <f>ROUND(I161*H161,2)</f>
        <v>0</v>
      </c>
      <c r="K161" s="206" t="s">
        <v>146</v>
      </c>
      <c r="L161" s="43"/>
      <c r="M161" s="211" t="s">
        <v>19</v>
      </c>
      <c r="N161" s="212" t="s">
        <v>43</v>
      </c>
      <c r="O161" s="79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17" t="s">
        <v>147</v>
      </c>
      <c r="AT161" s="17" t="s">
        <v>142</v>
      </c>
      <c r="AU161" s="17" t="s">
        <v>82</v>
      </c>
      <c r="AY161" s="17" t="s">
        <v>137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80</v>
      </c>
      <c r="BK161" s="215">
        <f>ROUND(I161*H161,2)</f>
        <v>0</v>
      </c>
      <c r="BL161" s="17" t="s">
        <v>147</v>
      </c>
      <c r="BM161" s="17" t="s">
        <v>1297</v>
      </c>
    </row>
    <row r="162" s="1" customFormat="1" ht="22.5" customHeight="1">
      <c r="B162" s="38"/>
      <c r="C162" s="204" t="s">
        <v>311</v>
      </c>
      <c r="D162" s="204" t="s">
        <v>142</v>
      </c>
      <c r="E162" s="205" t="s">
        <v>292</v>
      </c>
      <c r="F162" s="206" t="s">
        <v>293</v>
      </c>
      <c r="G162" s="207" t="s">
        <v>285</v>
      </c>
      <c r="H162" s="208">
        <v>37.350000000000001</v>
      </c>
      <c r="I162" s="209"/>
      <c r="J162" s="210">
        <f>ROUND(I162*H162,2)</f>
        <v>0</v>
      </c>
      <c r="K162" s="206" t="s">
        <v>146</v>
      </c>
      <c r="L162" s="43"/>
      <c r="M162" s="211" t="s">
        <v>19</v>
      </c>
      <c r="N162" s="212" t="s">
        <v>43</v>
      </c>
      <c r="O162" s="79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17" t="s">
        <v>147</v>
      </c>
      <c r="AT162" s="17" t="s">
        <v>142</v>
      </c>
      <c r="AU162" s="17" t="s">
        <v>82</v>
      </c>
      <c r="AY162" s="17" t="s">
        <v>137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7" t="s">
        <v>80</v>
      </c>
      <c r="BK162" s="215">
        <f>ROUND(I162*H162,2)</f>
        <v>0</v>
      </c>
      <c r="BL162" s="17" t="s">
        <v>147</v>
      </c>
      <c r="BM162" s="17" t="s">
        <v>1298</v>
      </c>
    </row>
    <row r="163" s="12" customFormat="1">
      <c r="B163" s="227"/>
      <c r="C163" s="228"/>
      <c r="D163" s="218" t="s">
        <v>150</v>
      </c>
      <c r="E163" s="228"/>
      <c r="F163" s="230" t="s">
        <v>1299</v>
      </c>
      <c r="G163" s="228"/>
      <c r="H163" s="231">
        <v>37.350000000000001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150</v>
      </c>
      <c r="AU163" s="237" t="s">
        <v>82</v>
      </c>
      <c r="AV163" s="12" t="s">
        <v>82</v>
      </c>
      <c r="AW163" s="12" t="s">
        <v>4</v>
      </c>
      <c r="AX163" s="12" t="s">
        <v>80</v>
      </c>
      <c r="AY163" s="237" t="s">
        <v>137</v>
      </c>
    </row>
    <row r="164" s="1" customFormat="1" ht="22.5" customHeight="1">
      <c r="B164" s="38"/>
      <c r="C164" s="204" t="s">
        <v>7</v>
      </c>
      <c r="D164" s="204" t="s">
        <v>142</v>
      </c>
      <c r="E164" s="205" t="s">
        <v>297</v>
      </c>
      <c r="F164" s="206" t="s">
        <v>298</v>
      </c>
      <c r="G164" s="207" t="s">
        <v>285</v>
      </c>
      <c r="H164" s="208">
        <v>4.1500000000000004</v>
      </c>
      <c r="I164" s="209"/>
      <c r="J164" s="210">
        <f>ROUND(I164*H164,2)</f>
        <v>0</v>
      </c>
      <c r="K164" s="206" t="s">
        <v>146</v>
      </c>
      <c r="L164" s="43"/>
      <c r="M164" s="211" t="s">
        <v>19</v>
      </c>
      <c r="N164" s="212" t="s">
        <v>43</v>
      </c>
      <c r="O164" s="79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17" t="s">
        <v>147</v>
      </c>
      <c r="AT164" s="17" t="s">
        <v>142</v>
      </c>
      <c r="AU164" s="17" t="s">
        <v>82</v>
      </c>
      <c r="AY164" s="17" t="s">
        <v>137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7" t="s">
        <v>80</v>
      </c>
      <c r="BK164" s="215">
        <f>ROUND(I164*H164,2)</f>
        <v>0</v>
      </c>
      <c r="BL164" s="17" t="s">
        <v>147</v>
      </c>
      <c r="BM164" s="17" t="s">
        <v>1300</v>
      </c>
    </row>
    <row r="165" s="10" customFormat="1" ht="22.8" customHeight="1">
      <c r="B165" s="188"/>
      <c r="C165" s="189"/>
      <c r="D165" s="190" t="s">
        <v>71</v>
      </c>
      <c r="E165" s="202" t="s">
        <v>679</v>
      </c>
      <c r="F165" s="202" t="s">
        <v>675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</v>
      </c>
      <c r="S165" s="196"/>
      <c r="T165" s="198">
        <f>T166</f>
        <v>0</v>
      </c>
      <c r="AR165" s="199" t="s">
        <v>80</v>
      </c>
      <c r="AT165" s="200" t="s">
        <v>71</v>
      </c>
      <c r="AU165" s="200" t="s">
        <v>80</v>
      </c>
      <c r="AY165" s="199" t="s">
        <v>137</v>
      </c>
      <c r="BK165" s="201">
        <f>BK166</f>
        <v>0</v>
      </c>
    </row>
    <row r="166" s="1" customFormat="1" ht="16.5" customHeight="1">
      <c r="B166" s="38"/>
      <c r="C166" s="204" t="s">
        <v>325</v>
      </c>
      <c r="D166" s="204" t="s">
        <v>142</v>
      </c>
      <c r="E166" s="205" t="s">
        <v>1301</v>
      </c>
      <c r="F166" s="206" t="s">
        <v>1302</v>
      </c>
      <c r="G166" s="207" t="s">
        <v>285</v>
      </c>
      <c r="H166" s="208">
        <v>16.32</v>
      </c>
      <c r="I166" s="209"/>
      <c r="J166" s="210">
        <f>ROUND(I166*H166,2)</f>
        <v>0</v>
      </c>
      <c r="K166" s="206" t="s">
        <v>146</v>
      </c>
      <c r="L166" s="43"/>
      <c r="M166" s="211" t="s">
        <v>19</v>
      </c>
      <c r="N166" s="212" t="s">
        <v>43</v>
      </c>
      <c r="O166" s="79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17" t="s">
        <v>147</v>
      </c>
      <c r="AT166" s="17" t="s">
        <v>142</v>
      </c>
      <c r="AU166" s="17" t="s">
        <v>82</v>
      </c>
      <c r="AY166" s="17" t="s">
        <v>137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80</v>
      </c>
      <c r="BK166" s="215">
        <f>ROUND(I166*H166,2)</f>
        <v>0</v>
      </c>
      <c r="BL166" s="17" t="s">
        <v>147</v>
      </c>
      <c r="BM166" s="17" t="s">
        <v>1303</v>
      </c>
    </row>
    <row r="167" s="10" customFormat="1" ht="25.92" customHeight="1">
      <c r="B167" s="188"/>
      <c r="C167" s="189"/>
      <c r="D167" s="190" t="s">
        <v>71</v>
      </c>
      <c r="E167" s="191" t="s">
        <v>300</v>
      </c>
      <c r="F167" s="191" t="s">
        <v>301</v>
      </c>
      <c r="G167" s="189"/>
      <c r="H167" s="189"/>
      <c r="I167" s="192"/>
      <c r="J167" s="193">
        <f>BK167</f>
        <v>0</v>
      </c>
      <c r="K167" s="189"/>
      <c r="L167" s="194"/>
      <c r="M167" s="195"/>
      <c r="N167" s="196"/>
      <c r="O167" s="196"/>
      <c r="P167" s="197">
        <f>P168</f>
        <v>0</v>
      </c>
      <c r="Q167" s="196"/>
      <c r="R167" s="197">
        <f>R168</f>
        <v>0.22659200000000002</v>
      </c>
      <c r="S167" s="196"/>
      <c r="T167" s="198">
        <f>T168</f>
        <v>0</v>
      </c>
      <c r="AR167" s="199" t="s">
        <v>82</v>
      </c>
      <c r="AT167" s="200" t="s">
        <v>71</v>
      </c>
      <c r="AU167" s="200" t="s">
        <v>72</v>
      </c>
      <c r="AY167" s="199" t="s">
        <v>137</v>
      </c>
      <c r="BK167" s="201">
        <f>BK168</f>
        <v>0</v>
      </c>
    </row>
    <row r="168" s="10" customFormat="1" ht="22.8" customHeight="1">
      <c r="B168" s="188"/>
      <c r="C168" s="189"/>
      <c r="D168" s="190" t="s">
        <v>71</v>
      </c>
      <c r="E168" s="202" t="s">
        <v>920</v>
      </c>
      <c r="F168" s="202" t="s">
        <v>921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SUM(P169:P177)</f>
        <v>0</v>
      </c>
      <c r="Q168" s="196"/>
      <c r="R168" s="197">
        <f>SUM(R169:R177)</f>
        <v>0.22659200000000002</v>
      </c>
      <c r="S168" s="196"/>
      <c r="T168" s="198">
        <f>SUM(T169:T177)</f>
        <v>0</v>
      </c>
      <c r="AR168" s="199" t="s">
        <v>82</v>
      </c>
      <c r="AT168" s="200" t="s">
        <v>71</v>
      </c>
      <c r="AU168" s="200" t="s">
        <v>80</v>
      </c>
      <c r="AY168" s="199" t="s">
        <v>137</v>
      </c>
      <c r="BK168" s="201">
        <f>SUM(BK169:BK177)</f>
        <v>0</v>
      </c>
    </row>
    <row r="169" s="1" customFormat="1" ht="22.5" customHeight="1">
      <c r="B169" s="38"/>
      <c r="C169" s="204" t="s">
        <v>330</v>
      </c>
      <c r="D169" s="204" t="s">
        <v>142</v>
      </c>
      <c r="E169" s="205" t="s">
        <v>1304</v>
      </c>
      <c r="F169" s="206" t="s">
        <v>1305</v>
      </c>
      <c r="G169" s="207" t="s">
        <v>231</v>
      </c>
      <c r="H169" s="208">
        <v>7.4000000000000004</v>
      </c>
      <c r="I169" s="209"/>
      <c r="J169" s="210">
        <f>ROUND(I169*H169,2)</f>
        <v>0</v>
      </c>
      <c r="K169" s="206" t="s">
        <v>19</v>
      </c>
      <c r="L169" s="43"/>
      <c r="M169" s="211" t="s">
        <v>19</v>
      </c>
      <c r="N169" s="212" t="s">
        <v>43</v>
      </c>
      <c r="O169" s="79"/>
      <c r="P169" s="213">
        <f>O169*H169</f>
        <v>0</v>
      </c>
      <c r="Q169" s="213">
        <v>0.011679999999999999</v>
      </c>
      <c r="R169" s="213">
        <f>Q169*H169</f>
        <v>0.086431999999999995</v>
      </c>
      <c r="S169" s="213">
        <v>0</v>
      </c>
      <c r="T169" s="214">
        <f>S169*H169</f>
        <v>0</v>
      </c>
      <c r="AR169" s="17" t="s">
        <v>287</v>
      </c>
      <c r="AT169" s="17" t="s">
        <v>142</v>
      </c>
      <c r="AU169" s="17" t="s">
        <v>82</v>
      </c>
      <c r="AY169" s="17" t="s">
        <v>137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80</v>
      </c>
      <c r="BK169" s="215">
        <f>ROUND(I169*H169,2)</f>
        <v>0</v>
      </c>
      <c r="BL169" s="17" t="s">
        <v>287</v>
      </c>
      <c r="BM169" s="17" t="s">
        <v>1306</v>
      </c>
    </row>
    <row r="170" s="11" customFormat="1">
      <c r="B170" s="216"/>
      <c r="C170" s="217"/>
      <c r="D170" s="218" t="s">
        <v>150</v>
      </c>
      <c r="E170" s="219" t="s">
        <v>19</v>
      </c>
      <c r="F170" s="220" t="s">
        <v>1218</v>
      </c>
      <c r="G170" s="217"/>
      <c r="H170" s="219" t="s">
        <v>19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150</v>
      </c>
      <c r="AU170" s="226" t="s">
        <v>82</v>
      </c>
      <c r="AV170" s="11" t="s">
        <v>80</v>
      </c>
      <c r="AW170" s="11" t="s">
        <v>33</v>
      </c>
      <c r="AX170" s="11" t="s">
        <v>72</v>
      </c>
      <c r="AY170" s="226" t="s">
        <v>137</v>
      </c>
    </row>
    <row r="171" s="11" customFormat="1">
      <c r="B171" s="216"/>
      <c r="C171" s="217"/>
      <c r="D171" s="218" t="s">
        <v>150</v>
      </c>
      <c r="E171" s="219" t="s">
        <v>19</v>
      </c>
      <c r="F171" s="220" t="s">
        <v>1221</v>
      </c>
      <c r="G171" s="217"/>
      <c r="H171" s="219" t="s">
        <v>19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150</v>
      </c>
      <c r="AU171" s="226" t="s">
        <v>82</v>
      </c>
      <c r="AV171" s="11" t="s">
        <v>80</v>
      </c>
      <c r="AW171" s="11" t="s">
        <v>33</v>
      </c>
      <c r="AX171" s="11" t="s">
        <v>72</v>
      </c>
      <c r="AY171" s="226" t="s">
        <v>137</v>
      </c>
    </row>
    <row r="172" s="12" customFormat="1">
      <c r="B172" s="227"/>
      <c r="C172" s="228"/>
      <c r="D172" s="218" t="s">
        <v>150</v>
      </c>
      <c r="E172" s="229" t="s">
        <v>19</v>
      </c>
      <c r="F172" s="230" t="s">
        <v>1307</v>
      </c>
      <c r="G172" s="228"/>
      <c r="H172" s="231">
        <v>7.4000000000000004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150</v>
      </c>
      <c r="AU172" s="237" t="s">
        <v>82</v>
      </c>
      <c r="AV172" s="12" t="s">
        <v>82</v>
      </c>
      <c r="AW172" s="12" t="s">
        <v>33</v>
      </c>
      <c r="AX172" s="12" t="s">
        <v>80</v>
      </c>
      <c r="AY172" s="237" t="s">
        <v>137</v>
      </c>
    </row>
    <row r="173" s="1" customFormat="1" ht="22.5" customHeight="1">
      <c r="B173" s="38"/>
      <c r="C173" s="204" t="s">
        <v>337</v>
      </c>
      <c r="D173" s="204" t="s">
        <v>142</v>
      </c>
      <c r="E173" s="205" t="s">
        <v>1308</v>
      </c>
      <c r="F173" s="206" t="s">
        <v>1309</v>
      </c>
      <c r="G173" s="207" t="s">
        <v>231</v>
      </c>
      <c r="H173" s="208">
        <v>12</v>
      </c>
      <c r="I173" s="209"/>
      <c r="J173" s="210">
        <f>ROUND(I173*H173,2)</f>
        <v>0</v>
      </c>
      <c r="K173" s="206" t="s">
        <v>19</v>
      </c>
      <c r="L173" s="43"/>
      <c r="M173" s="211" t="s">
        <v>19</v>
      </c>
      <c r="N173" s="212" t="s">
        <v>43</v>
      </c>
      <c r="O173" s="79"/>
      <c r="P173" s="213">
        <f>O173*H173</f>
        <v>0</v>
      </c>
      <c r="Q173" s="213">
        <v>0.011679999999999999</v>
      </c>
      <c r="R173" s="213">
        <f>Q173*H173</f>
        <v>0.14016000000000001</v>
      </c>
      <c r="S173" s="213">
        <v>0</v>
      </c>
      <c r="T173" s="214">
        <f>S173*H173</f>
        <v>0</v>
      </c>
      <c r="AR173" s="17" t="s">
        <v>287</v>
      </c>
      <c r="AT173" s="17" t="s">
        <v>142</v>
      </c>
      <c r="AU173" s="17" t="s">
        <v>82</v>
      </c>
      <c r="AY173" s="17" t="s">
        <v>137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80</v>
      </c>
      <c r="BK173" s="215">
        <f>ROUND(I173*H173,2)</f>
        <v>0</v>
      </c>
      <c r="BL173" s="17" t="s">
        <v>287</v>
      </c>
      <c r="BM173" s="17" t="s">
        <v>1310</v>
      </c>
    </row>
    <row r="174" s="11" customFormat="1">
      <c r="B174" s="216"/>
      <c r="C174" s="217"/>
      <c r="D174" s="218" t="s">
        <v>150</v>
      </c>
      <c r="E174" s="219" t="s">
        <v>19</v>
      </c>
      <c r="F174" s="220" t="s">
        <v>1218</v>
      </c>
      <c r="G174" s="217"/>
      <c r="H174" s="219" t="s">
        <v>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150</v>
      </c>
      <c r="AU174" s="226" t="s">
        <v>82</v>
      </c>
      <c r="AV174" s="11" t="s">
        <v>80</v>
      </c>
      <c r="AW174" s="11" t="s">
        <v>33</v>
      </c>
      <c r="AX174" s="11" t="s">
        <v>72</v>
      </c>
      <c r="AY174" s="226" t="s">
        <v>137</v>
      </c>
    </row>
    <row r="175" s="11" customFormat="1">
      <c r="B175" s="216"/>
      <c r="C175" s="217"/>
      <c r="D175" s="218" t="s">
        <v>150</v>
      </c>
      <c r="E175" s="219" t="s">
        <v>19</v>
      </c>
      <c r="F175" s="220" t="s">
        <v>1219</v>
      </c>
      <c r="G175" s="217"/>
      <c r="H175" s="219" t="s">
        <v>19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150</v>
      </c>
      <c r="AU175" s="226" t="s">
        <v>82</v>
      </c>
      <c r="AV175" s="11" t="s">
        <v>80</v>
      </c>
      <c r="AW175" s="11" t="s">
        <v>33</v>
      </c>
      <c r="AX175" s="11" t="s">
        <v>72</v>
      </c>
      <c r="AY175" s="226" t="s">
        <v>137</v>
      </c>
    </row>
    <row r="176" s="12" customFormat="1">
      <c r="B176" s="227"/>
      <c r="C176" s="228"/>
      <c r="D176" s="218" t="s">
        <v>150</v>
      </c>
      <c r="E176" s="229" t="s">
        <v>19</v>
      </c>
      <c r="F176" s="230" t="s">
        <v>1311</v>
      </c>
      <c r="G176" s="228"/>
      <c r="H176" s="231">
        <v>12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150</v>
      </c>
      <c r="AU176" s="237" t="s">
        <v>82</v>
      </c>
      <c r="AV176" s="12" t="s">
        <v>82</v>
      </c>
      <c r="AW176" s="12" t="s">
        <v>33</v>
      </c>
      <c r="AX176" s="12" t="s">
        <v>80</v>
      </c>
      <c r="AY176" s="237" t="s">
        <v>137</v>
      </c>
    </row>
    <row r="177" s="1" customFormat="1" ht="22.5" customHeight="1">
      <c r="B177" s="38"/>
      <c r="C177" s="204" t="s">
        <v>342</v>
      </c>
      <c r="D177" s="204" t="s">
        <v>142</v>
      </c>
      <c r="E177" s="205" t="s">
        <v>1312</v>
      </c>
      <c r="F177" s="206" t="s">
        <v>1313</v>
      </c>
      <c r="G177" s="207" t="s">
        <v>694</v>
      </c>
      <c r="H177" s="262"/>
      <c r="I177" s="209"/>
      <c r="J177" s="210">
        <f>ROUND(I177*H177,2)</f>
        <v>0</v>
      </c>
      <c r="K177" s="206" t="s">
        <v>1035</v>
      </c>
      <c r="L177" s="43"/>
      <c r="M177" s="276" t="s">
        <v>19</v>
      </c>
      <c r="N177" s="277" t="s">
        <v>43</v>
      </c>
      <c r="O177" s="278"/>
      <c r="P177" s="279">
        <f>O177*H177</f>
        <v>0</v>
      </c>
      <c r="Q177" s="279">
        <v>0</v>
      </c>
      <c r="R177" s="279">
        <f>Q177*H177</f>
        <v>0</v>
      </c>
      <c r="S177" s="279">
        <v>0</v>
      </c>
      <c r="T177" s="280">
        <f>S177*H177</f>
        <v>0</v>
      </c>
      <c r="AR177" s="17" t="s">
        <v>287</v>
      </c>
      <c r="AT177" s="17" t="s">
        <v>142</v>
      </c>
      <c r="AU177" s="17" t="s">
        <v>82</v>
      </c>
      <c r="AY177" s="17" t="s">
        <v>137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80</v>
      </c>
      <c r="BK177" s="215">
        <f>ROUND(I177*H177,2)</f>
        <v>0</v>
      </c>
      <c r="BL177" s="17" t="s">
        <v>287</v>
      </c>
      <c r="BM177" s="17" t="s">
        <v>1314</v>
      </c>
    </row>
    <row r="178" s="1" customFormat="1" ht="6.96" customHeight="1">
      <c r="B178" s="57"/>
      <c r="C178" s="58"/>
      <c r="D178" s="58"/>
      <c r="E178" s="58"/>
      <c r="F178" s="58"/>
      <c r="G178" s="58"/>
      <c r="H178" s="58"/>
      <c r="I178" s="154"/>
      <c r="J178" s="58"/>
      <c r="K178" s="58"/>
      <c r="L178" s="43"/>
    </row>
  </sheetData>
  <sheetProtection sheet="1" autoFilter="0" formatColumns="0" formatRows="0" objects="1" scenarios="1" spinCount="100000" saltValue="3Gzb9kgXxaW3w2X2U/b8BYbXoSlc8nmwxWpRMF5D0KR4o+IfXtH4yaSHPiXlZ8VKhN3aVU1HUtQppgimoMMOTg==" hashValue="St7G8HeFdjuf+V9zrOmLACLiSkOzGfWb+BtYNi/RzPDdZ41KgxgX11Ef0B7BvVGfwXDjDPsjTzcYnnFlwKTinQ==" algorithmName="SHA-512" password="DD5F"/>
  <autoFilter ref="C89:K17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1315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ROUND(J97,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ROUND((SUM(BE97:BE298)),  2)</f>
        <v>0</v>
      </c>
      <c r="I33" s="143">
        <v>0.20999999999999999</v>
      </c>
      <c r="J33" s="142">
        <f>ROUND(((SUM(BE97:BE298))*I33),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ROUND((SUM(BF97:BF298)),  2)</f>
        <v>0</v>
      </c>
      <c r="I34" s="143">
        <v>0.14999999999999999</v>
      </c>
      <c r="J34" s="142">
        <f>ROUND(((SUM(BF97:BF298))*I34),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ROUND((SUM(BG97:BG298)),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ROUND((SUM(BH97:BH298)),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ROUND((SUM(BI97:BI298)),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04 - Profesní část - ZTI, topení, VZT, elektro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J97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106</v>
      </c>
      <c r="E60" s="167"/>
      <c r="F60" s="167"/>
      <c r="G60" s="167"/>
      <c r="H60" s="167"/>
      <c r="I60" s="168"/>
      <c r="J60" s="169">
        <f>J98</f>
        <v>0</v>
      </c>
      <c r="K60" s="165"/>
      <c r="L60" s="170"/>
    </row>
    <row r="61" s="8" customFormat="1" ht="19.92" customHeight="1">
      <c r="B61" s="171"/>
      <c r="C61" s="172"/>
      <c r="D61" s="173" t="s">
        <v>1211</v>
      </c>
      <c r="E61" s="174"/>
      <c r="F61" s="174"/>
      <c r="G61" s="174"/>
      <c r="H61" s="174"/>
      <c r="I61" s="175"/>
      <c r="J61" s="176">
        <f>J99</f>
        <v>0</v>
      </c>
      <c r="K61" s="172"/>
      <c r="L61" s="177"/>
    </row>
    <row r="62" s="8" customFormat="1" ht="19.92" customHeight="1">
      <c r="B62" s="171"/>
      <c r="C62" s="172"/>
      <c r="D62" s="173" t="s">
        <v>1212</v>
      </c>
      <c r="E62" s="174"/>
      <c r="F62" s="174"/>
      <c r="G62" s="174"/>
      <c r="H62" s="174"/>
      <c r="I62" s="175"/>
      <c r="J62" s="176">
        <f>J116</f>
        <v>0</v>
      </c>
      <c r="K62" s="172"/>
      <c r="L62" s="177"/>
    </row>
    <row r="63" s="8" customFormat="1" ht="19.92" customHeight="1">
      <c r="B63" s="171"/>
      <c r="C63" s="172"/>
      <c r="D63" s="173" t="s">
        <v>495</v>
      </c>
      <c r="E63" s="174"/>
      <c r="F63" s="174"/>
      <c r="G63" s="174"/>
      <c r="H63" s="174"/>
      <c r="I63" s="175"/>
      <c r="J63" s="176">
        <f>J122</f>
        <v>0</v>
      </c>
      <c r="K63" s="172"/>
      <c r="L63" s="177"/>
    </row>
    <row r="64" s="7" customFormat="1" ht="24.96" customHeight="1">
      <c r="B64" s="164"/>
      <c r="C64" s="165"/>
      <c r="D64" s="166" t="s">
        <v>112</v>
      </c>
      <c r="E64" s="167"/>
      <c r="F64" s="167"/>
      <c r="G64" s="167"/>
      <c r="H64" s="167"/>
      <c r="I64" s="168"/>
      <c r="J64" s="169">
        <f>J134</f>
        <v>0</v>
      </c>
      <c r="K64" s="165"/>
      <c r="L64" s="170"/>
    </row>
    <row r="65" s="8" customFormat="1" ht="19.92" customHeight="1">
      <c r="B65" s="171"/>
      <c r="C65" s="172"/>
      <c r="D65" s="173" t="s">
        <v>1316</v>
      </c>
      <c r="E65" s="174"/>
      <c r="F65" s="174"/>
      <c r="G65" s="174"/>
      <c r="H65" s="174"/>
      <c r="I65" s="175"/>
      <c r="J65" s="176">
        <f>J135</f>
        <v>0</v>
      </c>
      <c r="K65" s="172"/>
      <c r="L65" s="177"/>
    </row>
    <row r="66" s="8" customFormat="1" ht="19.92" customHeight="1">
      <c r="B66" s="171"/>
      <c r="C66" s="172"/>
      <c r="D66" s="173" t="s">
        <v>1317</v>
      </c>
      <c r="E66" s="174"/>
      <c r="F66" s="174"/>
      <c r="G66" s="174"/>
      <c r="H66" s="174"/>
      <c r="I66" s="175"/>
      <c r="J66" s="176">
        <f>J175</f>
        <v>0</v>
      </c>
      <c r="K66" s="172"/>
      <c r="L66" s="177"/>
    </row>
    <row r="67" s="8" customFormat="1" ht="19.92" customHeight="1">
      <c r="B67" s="171"/>
      <c r="C67" s="172"/>
      <c r="D67" s="173" t="s">
        <v>499</v>
      </c>
      <c r="E67" s="174"/>
      <c r="F67" s="174"/>
      <c r="G67" s="174"/>
      <c r="H67" s="174"/>
      <c r="I67" s="175"/>
      <c r="J67" s="176">
        <f>J211</f>
        <v>0</v>
      </c>
      <c r="K67" s="172"/>
      <c r="L67" s="177"/>
    </row>
    <row r="68" s="8" customFormat="1" ht="19.92" customHeight="1">
      <c r="B68" s="171"/>
      <c r="C68" s="172"/>
      <c r="D68" s="173" t="s">
        <v>115</v>
      </c>
      <c r="E68" s="174"/>
      <c r="F68" s="174"/>
      <c r="G68" s="174"/>
      <c r="H68" s="174"/>
      <c r="I68" s="175"/>
      <c r="J68" s="176">
        <f>J218</f>
        <v>0</v>
      </c>
      <c r="K68" s="172"/>
      <c r="L68" s="177"/>
    </row>
    <row r="69" s="8" customFormat="1" ht="19.92" customHeight="1">
      <c r="B69" s="171"/>
      <c r="C69" s="172"/>
      <c r="D69" s="173" t="s">
        <v>1318</v>
      </c>
      <c r="E69" s="174"/>
      <c r="F69" s="174"/>
      <c r="G69" s="174"/>
      <c r="H69" s="174"/>
      <c r="I69" s="175"/>
      <c r="J69" s="176">
        <f>J259</f>
        <v>0</v>
      </c>
      <c r="K69" s="172"/>
      <c r="L69" s="177"/>
    </row>
    <row r="70" s="8" customFormat="1" ht="19.92" customHeight="1">
      <c r="B70" s="171"/>
      <c r="C70" s="172"/>
      <c r="D70" s="173" t="s">
        <v>1319</v>
      </c>
      <c r="E70" s="174"/>
      <c r="F70" s="174"/>
      <c r="G70" s="174"/>
      <c r="H70" s="174"/>
      <c r="I70" s="175"/>
      <c r="J70" s="176">
        <f>J263</f>
        <v>0</v>
      </c>
      <c r="K70" s="172"/>
      <c r="L70" s="177"/>
    </row>
    <row r="71" s="8" customFormat="1" ht="19.92" customHeight="1">
      <c r="B71" s="171"/>
      <c r="C71" s="172"/>
      <c r="D71" s="173" t="s">
        <v>1320</v>
      </c>
      <c r="E71" s="174"/>
      <c r="F71" s="174"/>
      <c r="G71" s="174"/>
      <c r="H71" s="174"/>
      <c r="I71" s="175"/>
      <c r="J71" s="176">
        <f>J268</f>
        <v>0</v>
      </c>
      <c r="K71" s="172"/>
      <c r="L71" s="177"/>
    </row>
    <row r="72" s="8" customFormat="1" ht="19.92" customHeight="1">
      <c r="B72" s="171"/>
      <c r="C72" s="172"/>
      <c r="D72" s="173" t="s">
        <v>117</v>
      </c>
      <c r="E72" s="174"/>
      <c r="F72" s="174"/>
      <c r="G72" s="174"/>
      <c r="H72" s="174"/>
      <c r="I72" s="175"/>
      <c r="J72" s="176">
        <f>J273</f>
        <v>0</v>
      </c>
      <c r="K72" s="172"/>
      <c r="L72" s="177"/>
    </row>
    <row r="73" s="7" customFormat="1" ht="24.96" customHeight="1">
      <c r="B73" s="164"/>
      <c r="C73" s="165"/>
      <c r="D73" s="166" t="s">
        <v>1321</v>
      </c>
      <c r="E73" s="167"/>
      <c r="F73" s="167"/>
      <c r="G73" s="167"/>
      <c r="H73" s="167"/>
      <c r="I73" s="168"/>
      <c r="J73" s="169">
        <f>J290</f>
        <v>0</v>
      </c>
      <c r="K73" s="165"/>
      <c r="L73" s="170"/>
    </row>
    <row r="74" s="8" customFormat="1" ht="19.92" customHeight="1">
      <c r="B74" s="171"/>
      <c r="C74" s="172"/>
      <c r="D74" s="173" t="s">
        <v>1322</v>
      </c>
      <c r="E74" s="174"/>
      <c r="F74" s="174"/>
      <c r="G74" s="174"/>
      <c r="H74" s="174"/>
      <c r="I74" s="175"/>
      <c r="J74" s="176">
        <f>J291</f>
        <v>0</v>
      </c>
      <c r="K74" s="172"/>
      <c r="L74" s="177"/>
    </row>
    <row r="75" s="8" customFormat="1" ht="19.92" customHeight="1">
      <c r="B75" s="171"/>
      <c r="C75" s="172"/>
      <c r="D75" s="173" t="s">
        <v>1323</v>
      </c>
      <c r="E75" s="174"/>
      <c r="F75" s="174"/>
      <c r="G75" s="174"/>
      <c r="H75" s="174"/>
      <c r="I75" s="175"/>
      <c r="J75" s="176">
        <f>J294</f>
        <v>0</v>
      </c>
      <c r="K75" s="172"/>
      <c r="L75" s="177"/>
    </row>
    <row r="76" s="7" customFormat="1" ht="24.96" customHeight="1">
      <c r="B76" s="164"/>
      <c r="C76" s="165"/>
      <c r="D76" s="166" t="s">
        <v>1324</v>
      </c>
      <c r="E76" s="167"/>
      <c r="F76" s="167"/>
      <c r="G76" s="167"/>
      <c r="H76" s="167"/>
      <c r="I76" s="168"/>
      <c r="J76" s="169">
        <f>J297</f>
        <v>0</v>
      </c>
      <c r="K76" s="165"/>
      <c r="L76" s="170"/>
    </row>
    <row r="77" s="8" customFormat="1" ht="19.92" customHeight="1">
      <c r="B77" s="171"/>
      <c r="C77" s="172"/>
      <c r="D77" s="173" t="s">
        <v>1325</v>
      </c>
      <c r="E77" s="174"/>
      <c r="F77" s="174"/>
      <c r="G77" s="174"/>
      <c r="H77" s="174"/>
      <c r="I77" s="175"/>
      <c r="J77" s="176">
        <f>J298</f>
        <v>0</v>
      </c>
      <c r="K77" s="172"/>
      <c r="L77" s="177"/>
    </row>
    <row r="78" s="1" customFormat="1" ht="21.84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6.96" customHeight="1">
      <c r="B79" s="57"/>
      <c r="C79" s="58"/>
      <c r="D79" s="58"/>
      <c r="E79" s="58"/>
      <c r="F79" s="58"/>
      <c r="G79" s="58"/>
      <c r="H79" s="58"/>
      <c r="I79" s="154"/>
      <c r="J79" s="58"/>
      <c r="K79" s="58"/>
      <c r="L79" s="43"/>
    </row>
    <row r="83" s="1" customFormat="1" ht="6.96" customHeight="1">
      <c r="B83" s="59"/>
      <c r="C83" s="60"/>
      <c r="D83" s="60"/>
      <c r="E83" s="60"/>
      <c r="F83" s="60"/>
      <c r="G83" s="60"/>
      <c r="H83" s="60"/>
      <c r="I83" s="157"/>
      <c r="J83" s="60"/>
      <c r="K83" s="60"/>
      <c r="L83" s="43"/>
    </row>
    <row r="84" s="1" customFormat="1" ht="24.96" customHeight="1">
      <c r="B84" s="38"/>
      <c r="C84" s="23" t="s">
        <v>122</v>
      </c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0"/>
      <c r="J85" s="39"/>
      <c r="K85" s="39"/>
      <c r="L85" s="43"/>
    </row>
    <row r="86" s="1" customFormat="1" ht="12" customHeight="1">
      <c r="B86" s="38"/>
      <c r="C86" s="32" t="s">
        <v>16</v>
      </c>
      <c r="D86" s="39"/>
      <c r="E86" s="39"/>
      <c r="F86" s="39"/>
      <c r="G86" s="39"/>
      <c r="H86" s="39"/>
      <c r="I86" s="130"/>
      <c r="J86" s="39"/>
      <c r="K86" s="39"/>
      <c r="L86" s="43"/>
    </row>
    <row r="87" s="1" customFormat="1" ht="16.5" customHeight="1">
      <c r="B87" s="38"/>
      <c r="C87" s="39"/>
      <c r="D87" s="39"/>
      <c r="E87" s="158" t="str">
        <f>E7</f>
        <v>Přestavba komunitního centra na mateřskou školu, Bezručova 928, Beroun</v>
      </c>
      <c r="F87" s="32"/>
      <c r="G87" s="32"/>
      <c r="H87" s="32"/>
      <c r="I87" s="130"/>
      <c r="J87" s="39"/>
      <c r="K87" s="39"/>
      <c r="L87" s="43"/>
    </row>
    <row r="88" s="1" customFormat="1" ht="12" customHeight="1">
      <c r="B88" s="38"/>
      <c r="C88" s="32" t="s">
        <v>99</v>
      </c>
      <c r="D88" s="39"/>
      <c r="E88" s="39"/>
      <c r="F88" s="39"/>
      <c r="G88" s="39"/>
      <c r="H88" s="39"/>
      <c r="I88" s="130"/>
      <c r="J88" s="39"/>
      <c r="K88" s="39"/>
      <c r="L88" s="43"/>
    </row>
    <row r="89" s="1" customFormat="1" ht="16.5" customHeight="1">
      <c r="B89" s="38"/>
      <c r="C89" s="39"/>
      <c r="D89" s="39"/>
      <c r="E89" s="64" t="str">
        <f>E9</f>
        <v>04 - Profesní část - ZTI, topení, VZT, elektro</v>
      </c>
      <c r="F89" s="39"/>
      <c r="G89" s="39"/>
      <c r="H89" s="39"/>
      <c r="I89" s="130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0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F12</f>
        <v>Beroun</v>
      </c>
      <c r="G91" s="39"/>
      <c r="H91" s="39"/>
      <c r="I91" s="132" t="s">
        <v>23</v>
      </c>
      <c r="J91" s="67" t="str">
        <f>IF(J12="","",J12)</f>
        <v>13. 2. 2019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30"/>
      <c r="J92" s="39"/>
      <c r="K92" s="39"/>
      <c r="L92" s="43"/>
    </row>
    <row r="93" s="1" customFormat="1" ht="24.9" customHeight="1">
      <c r="B93" s="38"/>
      <c r="C93" s="32" t="s">
        <v>25</v>
      </c>
      <c r="D93" s="39"/>
      <c r="E93" s="39"/>
      <c r="F93" s="27" t="str">
        <f>E15</f>
        <v>Město Beroun, Husovo nám.68,266 43 Beroun-centrum</v>
      </c>
      <c r="G93" s="39"/>
      <c r="H93" s="39"/>
      <c r="I93" s="132" t="s">
        <v>31</v>
      </c>
      <c r="J93" s="36" t="str">
        <f>E21</f>
        <v>Ian Bryan Architetects s.r.o.,Plaská 623/5,Praha 5</v>
      </c>
      <c r="K93" s="39"/>
      <c r="L93" s="43"/>
    </row>
    <row r="94" s="1" customFormat="1" ht="13.65" customHeight="1">
      <c r="B94" s="38"/>
      <c r="C94" s="32" t="s">
        <v>29</v>
      </c>
      <c r="D94" s="39"/>
      <c r="E94" s="39"/>
      <c r="F94" s="27" t="str">
        <f>IF(E18="","",E18)</f>
        <v>Vyplň údaj</v>
      </c>
      <c r="G94" s="39"/>
      <c r="H94" s="39"/>
      <c r="I94" s="132" t="s">
        <v>34</v>
      </c>
      <c r="J94" s="36" t="str">
        <f>E24</f>
        <v>p. Lenka Dejdarová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0"/>
      <c r="J95" s="39"/>
      <c r="K95" s="39"/>
      <c r="L95" s="43"/>
    </row>
    <row r="96" s="9" customFormat="1" ht="29.28" customHeight="1">
      <c r="B96" s="178"/>
      <c r="C96" s="179" t="s">
        <v>123</v>
      </c>
      <c r="D96" s="180" t="s">
        <v>57</v>
      </c>
      <c r="E96" s="180" t="s">
        <v>53</v>
      </c>
      <c r="F96" s="180" t="s">
        <v>54</v>
      </c>
      <c r="G96" s="180" t="s">
        <v>124</v>
      </c>
      <c r="H96" s="180" t="s">
        <v>125</v>
      </c>
      <c r="I96" s="181" t="s">
        <v>126</v>
      </c>
      <c r="J96" s="180" t="s">
        <v>104</v>
      </c>
      <c r="K96" s="182" t="s">
        <v>127</v>
      </c>
      <c r="L96" s="183"/>
      <c r="M96" s="87" t="s">
        <v>19</v>
      </c>
      <c r="N96" s="88" t="s">
        <v>42</v>
      </c>
      <c r="O96" s="88" t="s">
        <v>128</v>
      </c>
      <c r="P96" s="88" t="s">
        <v>129</v>
      </c>
      <c r="Q96" s="88" t="s">
        <v>130</v>
      </c>
      <c r="R96" s="88" t="s">
        <v>131</v>
      </c>
      <c r="S96" s="88" t="s">
        <v>132</v>
      </c>
      <c r="T96" s="89" t="s">
        <v>133</v>
      </c>
    </row>
    <row r="97" s="1" customFormat="1" ht="22.8" customHeight="1">
      <c r="B97" s="38"/>
      <c r="C97" s="94" t="s">
        <v>134</v>
      </c>
      <c r="D97" s="39"/>
      <c r="E97" s="39"/>
      <c r="F97" s="39"/>
      <c r="G97" s="39"/>
      <c r="H97" s="39"/>
      <c r="I97" s="130"/>
      <c r="J97" s="184">
        <f>BK97</f>
        <v>0</v>
      </c>
      <c r="K97" s="39"/>
      <c r="L97" s="43"/>
      <c r="M97" s="90"/>
      <c r="N97" s="91"/>
      <c r="O97" s="91"/>
      <c r="P97" s="185">
        <f>P98+P134+P290+P297</f>
        <v>0</v>
      </c>
      <c r="Q97" s="91"/>
      <c r="R97" s="185">
        <f>R98+R134+R290+R297</f>
        <v>10.822878810000001</v>
      </c>
      <c r="S97" s="91"/>
      <c r="T97" s="186">
        <f>T98+T134+T290+T297</f>
        <v>0.10597000000000001</v>
      </c>
      <c r="AT97" s="17" t="s">
        <v>71</v>
      </c>
      <c r="AU97" s="17" t="s">
        <v>105</v>
      </c>
      <c r="BK97" s="187">
        <f>BK98+BK134+BK290+BK297</f>
        <v>0</v>
      </c>
    </row>
    <row r="98" s="10" customFormat="1" ht="25.92" customHeight="1">
      <c r="B98" s="188"/>
      <c r="C98" s="189"/>
      <c r="D98" s="190" t="s">
        <v>71</v>
      </c>
      <c r="E98" s="191" t="s">
        <v>135</v>
      </c>
      <c r="F98" s="191" t="s">
        <v>136</v>
      </c>
      <c r="G98" s="189"/>
      <c r="H98" s="189"/>
      <c r="I98" s="192"/>
      <c r="J98" s="193">
        <f>BK98</f>
        <v>0</v>
      </c>
      <c r="K98" s="189"/>
      <c r="L98" s="194"/>
      <c r="M98" s="195"/>
      <c r="N98" s="196"/>
      <c r="O98" s="196"/>
      <c r="P98" s="197">
        <f>P99+P116+P122</f>
        <v>0</v>
      </c>
      <c r="Q98" s="196"/>
      <c r="R98" s="197">
        <f>R99+R116+R122</f>
        <v>9.3392070199999999</v>
      </c>
      <c r="S98" s="196"/>
      <c r="T98" s="198">
        <f>T99+T116+T122</f>
        <v>0.10597000000000001</v>
      </c>
      <c r="AR98" s="199" t="s">
        <v>80</v>
      </c>
      <c r="AT98" s="200" t="s">
        <v>71</v>
      </c>
      <c r="AU98" s="200" t="s">
        <v>72</v>
      </c>
      <c r="AY98" s="199" t="s">
        <v>137</v>
      </c>
      <c r="BK98" s="201">
        <f>BK99+BK116+BK122</f>
        <v>0</v>
      </c>
    </row>
    <row r="99" s="10" customFormat="1" ht="22.8" customHeight="1">
      <c r="B99" s="188"/>
      <c r="C99" s="189"/>
      <c r="D99" s="190" t="s">
        <v>71</v>
      </c>
      <c r="E99" s="202" t="s">
        <v>80</v>
      </c>
      <c r="F99" s="202" t="s">
        <v>1214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SUM(P100:P115)</f>
        <v>0</v>
      </c>
      <c r="Q99" s="196"/>
      <c r="R99" s="197">
        <f>SUM(R100:R115)</f>
        <v>7.7199999999999998</v>
      </c>
      <c r="S99" s="196"/>
      <c r="T99" s="198">
        <f>SUM(T100:T115)</f>
        <v>0</v>
      </c>
      <c r="AR99" s="199" t="s">
        <v>80</v>
      </c>
      <c r="AT99" s="200" t="s">
        <v>71</v>
      </c>
      <c r="AU99" s="200" t="s">
        <v>80</v>
      </c>
      <c r="AY99" s="199" t="s">
        <v>137</v>
      </c>
      <c r="BK99" s="201">
        <f>SUM(BK100:BK115)</f>
        <v>0</v>
      </c>
    </row>
    <row r="100" s="1" customFormat="1" ht="22.5" customHeight="1">
      <c r="B100" s="38"/>
      <c r="C100" s="204" t="s">
        <v>80</v>
      </c>
      <c r="D100" s="204" t="s">
        <v>142</v>
      </c>
      <c r="E100" s="205" t="s">
        <v>1223</v>
      </c>
      <c r="F100" s="206" t="s">
        <v>1224</v>
      </c>
      <c r="G100" s="207" t="s">
        <v>163</v>
      </c>
      <c r="H100" s="208">
        <v>3.8599999999999999</v>
      </c>
      <c r="I100" s="209"/>
      <c r="J100" s="210">
        <f>ROUND(I100*H100,2)</f>
        <v>0</v>
      </c>
      <c r="K100" s="206" t="s">
        <v>372</v>
      </c>
      <c r="L100" s="43"/>
      <c r="M100" s="211" t="s">
        <v>19</v>
      </c>
      <c r="N100" s="212" t="s">
        <v>43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147</v>
      </c>
      <c r="AT100" s="17" t="s">
        <v>142</v>
      </c>
      <c r="AU100" s="17" t="s">
        <v>82</v>
      </c>
      <c r="AY100" s="17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80</v>
      </c>
      <c r="BK100" s="215">
        <f>ROUND(I100*H100,2)</f>
        <v>0</v>
      </c>
      <c r="BL100" s="17" t="s">
        <v>147</v>
      </c>
      <c r="BM100" s="17" t="s">
        <v>1326</v>
      </c>
    </row>
    <row r="101" s="11" customFormat="1">
      <c r="B101" s="216"/>
      <c r="C101" s="217"/>
      <c r="D101" s="218" t="s">
        <v>150</v>
      </c>
      <c r="E101" s="219" t="s">
        <v>19</v>
      </c>
      <c r="F101" s="220" t="s">
        <v>1327</v>
      </c>
      <c r="G101" s="217"/>
      <c r="H101" s="219" t="s">
        <v>19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150</v>
      </c>
      <c r="AU101" s="226" t="s">
        <v>82</v>
      </c>
      <c r="AV101" s="11" t="s">
        <v>80</v>
      </c>
      <c r="AW101" s="11" t="s">
        <v>33</v>
      </c>
      <c r="AX101" s="11" t="s">
        <v>72</v>
      </c>
      <c r="AY101" s="226" t="s">
        <v>137</v>
      </c>
    </row>
    <row r="102" s="11" customFormat="1">
      <c r="B102" s="216"/>
      <c r="C102" s="217"/>
      <c r="D102" s="218" t="s">
        <v>150</v>
      </c>
      <c r="E102" s="219" t="s">
        <v>19</v>
      </c>
      <c r="F102" s="220" t="s">
        <v>1328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150</v>
      </c>
      <c r="AU102" s="226" t="s">
        <v>82</v>
      </c>
      <c r="AV102" s="11" t="s">
        <v>80</v>
      </c>
      <c r="AW102" s="11" t="s">
        <v>33</v>
      </c>
      <c r="AX102" s="11" t="s">
        <v>72</v>
      </c>
      <c r="AY102" s="226" t="s">
        <v>137</v>
      </c>
    </row>
    <row r="103" s="12" customFormat="1">
      <c r="B103" s="227"/>
      <c r="C103" s="228"/>
      <c r="D103" s="218" t="s">
        <v>150</v>
      </c>
      <c r="E103" s="229" t="s">
        <v>19</v>
      </c>
      <c r="F103" s="230" t="s">
        <v>1329</v>
      </c>
      <c r="G103" s="228"/>
      <c r="H103" s="231">
        <v>3.8599999999999999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150</v>
      </c>
      <c r="AU103" s="237" t="s">
        <v>82</v>
      </c>
      <c r="AV103" s="12" t="s">
        <v>82</v>
      </c>
      <c r="AW103" s="12" t="s">
        <v>33</v>
      </c>
      <c r="AX103" s="12" t="s">
        <v>80</v>
      </c>
      <c r="AY103" s="237" t="s">
        <v>137</v>
      </c>
    </row>
    <row r="104" s="1" customFormat="1" ht="22.5" customHeight="1">
      <c r="B104" s="38"/>
      <c r="C104" s="204" t="s">
        <v>82</v>
      </c>
      <c r="D104" s="204" t="s">
        <v>142</v>
      </c>
      <c r="E104" s="205" t="s">
        <v>1228</v>
      </c>
      <c r="F104" s="206" t="s">
        <v>1229</v>
      </c>
      <c r="G104" s="207" t="s">
        <v>163</v>
      </c>
      <c r="H104" s="208">
        <v>3.8599999999999999</v>
      </c>
      <c r="I104" s="209"/>
      <c r="J104" s="210">
        <f>ROUND(I104*H104,2)</f>
        <v>0</v>
      </c>
      <c r="K104" s="206" t="s">
        <v>372</v>
      </c>
      <c r="L104" s="43"/>
      <c r="M104" s="211" t="s">
        <v>19</v>
      </c>
      <c r="N104" s="212" t="s">
        <v>43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147</v>
      </c>
      <c r="AT104" s="17" t="s">
        <v>142</v>
      </c>
      <c r="AU104" s="17" t="s">
        <v>82</v>
      </c>
      <c r="AY104" s="17" t="s">
        <v>137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80</v>
      </c>
      <c r="BK104" s="215">
        <f>ROUND(I104*H104,2)</f>
        <v>0</v>
      </c>
      <c r="BL104" s="17" t="s">
        <v>147</v>
      </c>
      <c r="BM104" s="17" t="s">
        <v>1330</v>
      </c>
    </row>
    <row r="105" s="1" customFormat="1" ht="16.5" customHeight="1">
      <c r="B105" s="38"/>
      <c r="C105" s="204" t="s">
        <v>148</v>
      </c>
      <c r="D105" s="204" t="s">
        <v>142</v>
      </c>
      <c r="E105" s="205" t="s">
        <v>1231</v>
      </c>
      <c r="F105" s="206" t="s">
        <v>1232</v>
      </c>
      <c r="G105" s="207" t="s">
        <v>163</v>
      </c>
      <c r="H105" s="208">
        <v>3.8599999999999999</v>
      </c>
      <c r="I105" s="209"/>
      <c r="J105" s="210">
        <f>ROUND(I105*H105,2)</f>
        <v>0</v>
      </c>
      <c r="K105" s="206" t="s">
        <v>1035</v>
      </c>
      <c r="L105" s="43"/>
      <c r="M105" s="211" t="s">
        <v>19</v>
      </c>
      <c r="N105" s="212" t="s">
        <v>43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147</v>
      </c>
      <c r="AT105" s="17" t="s">
        <v>142</v>
      </c>
      <c r="AU105" s="17" t="s">
        <v>82</v>
      </c>
      <c r="AY105" s="17" t="s">
        <v>137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80</v>
      </c>
      <c r="BK105" s="215">
        <f>ROUND(I105*H105,2)</f>
        <v>0</v>
      </c>
      <c r="BL105" s="17" t="s">
        <v>147</v>
      </c>
      <c r="BM105" s="17" t="s">
        <v>1331</v>
      </c>
    </row>
    <row r="106" s="1" customFormat="1" ht="16.5" customHeight="1">
      <c r="B106" s="38"/>
      <c r="C106" s="204" t="s">
        <v>147</v>
      </c>
      <c r="D106" s="204" t="s">
        <v>142</v>
      </c>
      <c r="E106" s="205" t="s">
        <v>1234</v>
      </c>
      <c r="F106" s="206" t="s">
        <v>1235</v>
      </c>
      <c r="G106" s="207" t="s">
        <v>163</v>
      </c>
      <c r="H106" s="208">
        <v>3.8599999999999999</v>
      </c>
      <c r="I106" s="209"/>
      <c r="J106" s="210">
        <f>ROUND(I106*H106,2)</f>
        <v>0</v>
      </c>
      <c r="K106" s="206" t="s">
        <v>1035</v>
      </c>
      <c r="L106" s="43"/>
      <c r="M106" s="211" t="s">
        <v>19</v>
      </c>
      <c r="N106" s="212" t="s">
        <v>43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7" t="s">
        <v>147</v>
      </c>
      <c r="AT106" s="17" t="s">
        <v>142</v>
      </c>
      <c r="AU106" s="17" t="s">
        <v>82</v>
      </c>
      <c r="AY106" s="17" t="s">
        <v>137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80</v>
      </c>
      <c r="BK106" s="215">
        <f>ROUND(I106*H106,2)</f>
        <v>0</v>
      </c>
      <c r="BL106" s="17" t="s">
        <v>147</v>
      </c>
      <c r="BM106" s="17" t="s">
        <v>1332</v>
      </c>
    </row>
    <row r="107" s="1" customFormat="1" ht="16.5" customHeight="1">
      <c r="B107" s="38"/>
      <c r="C107" s="204" t="s">
        <v>174</v>
      </c>
      <c r="D107" s="204" t="s">
        <v>142</v>
      </c>
      <c r="E107" s="205" t="s">
        <v>1237</v>
      </c>
      <c r="F107" s="206" t="s">
        <v>1238</v>
      </c>
      <c r="G107" s="207" t="s">
        <v>163</v>
      </c>
      <c r="H107" s="208">
        <v>3.8599999999999999</v>
      </c>
      <c r="I107" s="209"/>
      <c r="J107" s="210">
        <f>ROUND(I107*H107,2)</f>
        <v>0</v>
      </c>
      <c r="K107" s="206" t="s">
        <v>1035</v>
      </c>
      <c r="L107" s="43"/>
      <c r="M107" s="211" t="s">
        <v>19</v>
      </c>
      <c r="N107" s="212" t="s">
        <v>43</v>
      </c>
      <c r="O107" s="79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7" t="s">
        <v>147</v>
      </c>
      <c r="AT107" s="17" t="s">
        <v>142</v>
      </c>
      <c r="AU107" s="17" t="s">
        <v>82</v>
      </c>
      <c r="AY107" s="17" t="s">
        <v>137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7" t="s">
        <v>80</v>
      </c>
      <c r="BK107" s="215">
        <f>ROUND(I107*H107,2)</f>
        <v>0</v>
      </c>
      <c r="BL107" s="17" t="s">
        <v>147</v>
      </c>
      <c r="BM107" s="17" t="s">
        <v>1333</v>
      </c>
    </row>
    <row r="108" s="1" customFormat="1" ht="16.5" customHeight="1">
      <c r="B108" s="38"/>
      <c r="C108" s="204" t="s">
        <v>197</v>
      </c>
      <c r="D108" s="204" t="s">
        <v>142</v>
      </c>
      <c r="E108" s="205" t="s">
        <v>1240</v>
      </c>
      <c r="F108" s="206" t="s">
        <v>1241</v>
      </c>
      <c r="G108" s="207" t="s">
        <v>285</v>
      </c>
      <c r="H108" s="208">
        <v>6.9480000000000004</v>
      </c>
      <c r="I108" s="209"/>
      <c r="J108" s="210">
        <f>ROUND(I108*H108,2)</f>
        <v>0</v>
      </c>
      <c r="K108" s="206" t="s">
        <v>1035</v>
      </c>
      <c r="L108" s="43"/>
      <c r="M108" s="211" t="s">
        <v>19</v>
      </c>
      <c r="N108" s="212" t="s">
        <v>43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147</v>
      </c>
      <c r="AT108" s="17" t="s">
        <v>142</v>
      </c>
      <c r="AU108" s="17" t="s">
        <v>82</v>
      </c>
      <c r="AY108" s="17" t="s">
        <v>137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80</v>
      </c>
      <c r="BK108" s="215">
        <f>ROUND(I108*H108,2)</f>
        <v>0</v>
      </c>
      <c r="BL108" s="17" t="s">
        <v>147</v>
      </c>
      <c r="BM108" s="17" t="s">
        <v>1334</v>
      </c>
    </row>
    <row r="109" s="12" customFormat="1">
      <c r="B109" s="227"/>
      <c r="C109" s="228"/>
      <c r="D109" s="218" t="s">
        <v>150</v>
      </c>
      <c r="E109" s="229" t="s">
        <v>19</v>
      </c>
      <c r="F109" s="230" t="s">
        <v>1335</v>
      </c>
      <c r="G109" s="228"/>
      <c r="H109" s="231">
        <v>6.9480000000000004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150</v>
      </c>
      <c r="AU109" s="237" t="s">
        <v>82</v>
      </c>
      <c r="AV109" s="12" t="s">
        <v>82</v>
      </c>
      <c r="AW109" s="12" t="s">
        <v>33</v>
      </c>
      <c r="AX109" s="12" t="s">
        <v>80</v>
      </c>
      <c r="AY109" s="237" t="s">
        <v>137</v>
      </c>
    </row>
    <row r="110" s="1" customFormat="1" ht="22.5" customHeight="1">
      <c r="B110" s="38"/>
      <c r="C110" s="204" t="s">
        <v>211</v>
      </c>
      <c r="D110" s="204" t="s">
        <v>142</v>
      </c>
      <c r="E110" s="205" t="s">
        <v>1336</v>
      </c>
      <c r="F110" s="206" t="s">
        <v>1337</v>
      </c>
      <c r="G110" s="207" t="s">
        <v>163</v>
      </c>
      <c r="H110" s="208">
        <v>3.8599999999999999</v>
      </c>
      <c r="I110" s="209"/>
      <c r="J110" s="210">
        <f>ROUND(I110*H110,2)</f>
        <v>0</v>
      </c>
      <c r="K110" s="206" t="s">
        <v>146</v>
      </c>
      <c r="L110" s="43"/>
      <c r="M110" s="211" t="s">
        <v>19</v>
      </c>
      <c r="N110" s="212" t="s">
        <v>43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147</v>
      </c>
      <c r="AT110" s="17" t="s">
        <v>142</v>
      </c>
      <c r="AU110" s="17" t="s">
        <v>82</v>
      </c>
      <c r="AY110" s="17" t="s">
        <v>137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80</v>
      </c>
      <c r="BK110" s="215">
        <f>ROUND(I110*H110,2)</f>
        <v>0</v>
      </c>
      <c r="BL110" s="17" t="s">
        <v>147</v>
      </c>
      <c r="BM110" s="17" t="s">
        <v>1338</v>
      </c>
    </row>
    <row r="111" s="11" customFormat="1">
      <c r="B111" s="216"/>
      <c r="C111" s="217"/>
      <c r="D111" s="218" t="s">
        <v>150</v>
      </c>
      <c r="E111" s="219" t="s">
        <v>19</v>
      </c>
      <c r="F111" s="220" t="s">
        <v>1327</v>
      </c>
      <c r="G111" s="217"/>
      <c r="H111" s="219" t="s">
        <v>19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150</v>
      </c>
      <c r="AU111" s="226" t="s">
        <v>82</v>
      </c>
      <c r="AV111" s="11" t="s">
        <v>80</v>
      </c>
      <c r="AW111" s="11" t="s">
        <v>33</v>
      </c>
      <c r="AX111" s="11" t="s">
        <v>72</v>
      </c>
      <c r="AY111" s="226" t="s">
        <v>137</v>
      </c>
    </row>
    <row r="112" s="11" customFormat="1">
      <c r="B112" s="216"/>
      <c r="C112" s="217"/>
      <c r="D112" s="218" t="s">
        <v>150</v>
      </c>
      <c r="E112" s="219" t="s">
        <v>19</v>
      </c>
      <c r="F112" s="220" t="s">
        <v>1339</v>
      </c>
      <c r="G112" s="217"/>
      <c r="H112" s="219" t="s">
        <v>19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150</v>
      </c>
      <c r="AU112" s="226" t="s">
        <v>82</v>
      </c>
      <c r="AV112" s="11" t="s">
        <v>80</v>
      </c>
      <c r="AW112" s="11" t="s">
        <v>33</v>
      </c>
      <c r="AX112" s="11" t="s">
        <v>72</v>
      </c>
      <c r="AY112" s="226" t="s">
        <v>137</v>
      </c>
    </row>
    <row r="113" s="12" customFormat="1">
      <c r="B113" s="227"/>
      <c r="C113" s="228"/>
      <c r="D113" s="218" t="s">
        <v>150</v>
      </c>
      <c r="E113" s="229" t="s">
        <v>19</v>
      </c>
      <c r="F113" s="230" t="s">
        <v>1329</v>
      </c>
      <c r="G113" s="228"/>
      <c r="H113" s="231">
        <v>3.8599999999999999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150</v>
      </c>
      <c r="AU113" s="237" t="s">
        <v>82</v>
      </c>
      <c r="AV113" s="12" t="s">
        <v>82</v>
      </c>
      <c r="AW113" s="12" t="s">
        <v>33</v>
      </c>
      <c r="AX113" s="12" t="s">
        <v>80</v>
      </c>
      <c r="AY113" s="237" t="s">
        <v>137</v>
      </c>
    </row>
    <row r="114" s="1" customFormat="1" ht="16.5" customHeight="1">
      <c r="B114" s="38"/>
      <c r="C114" s="252" t="s">
        <v>217</v>
      </c>
      <c r="D114" s="252" t="s">
        <v>558</v>
      </c>
      <c r="E114" s="253" t="s">
        <v>1340</v>
      </c>
      <c r="F114" s="254" t="s">
        <v>1341</v>
      </c>
      <c r="G114" s="255" t="s">
        <v>285</v>
      </c>
      <c r="H114" s="256">
        <v>7.7199999999999998</v>
      </c>
      <c r="I114" s="257"/>
      <c r="J114" s="258">
        <f>ROUND(I114*H114,2)</f>
        <v>0</v>
      </c>
      <c r="K114" s="254" t="s">
        <v>146</v>
      </c>
      <c r="L114" s="259"/>
      <c r="M114" s="260" t="s">
        <v>19</v>
      </c>
      <c r="N114" s="261" t="s">
        <v>43</v>
      </c>
      <c r="O114" s="79"/>
      <c r="P114" s="213">
        <f>O114*H114</f>
        <v>0</v>
      </c>
      <c r="Q114" s="213">
        <v>1</v>
      </c>
      <c r="R114" s="213">
        <f>Q114*H114</f>
        <v>7.7199999999999998</v>
      </c>
      <c r="S114" s="213">
        <v>0</v>
      </c>
      <c r="T114" s="214">
        <f>S114*H114</f>
        <v>0</v>
      </c>
      <c r="AR114" s="17" t="s">
        <v>217</v>
      </c>
      <c r="AT114" s="17" t="s">
        <v>558</v>
      </c>
      <c r="AU114" s="17" t="s">
        <v>82</v>
      </c>
      <c r="AY114" s="17" t="s">
        <v>137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80</v>
      </c>
      <c r="BK114" s="215">
        <f>ROUND(I114*H114,2)</f>
        <v>0</v>
      </c>
      <c r="BL114" s="17" t="s">
        <v>147</v>
      </c>
      <c r="BM114" s="17" t="s">
        <v>1342</v>
      </c>
    </row>
    <row r="115" s="12" customFormat="1">
      <c r="B115" s="227"/>
      <c r="C115" s="228"/>
      <c r="D115" s="218" t="s">
        <v>150</v>
      </c>
      <c r="E115" s="229" t="s">
        <v>19</v>
      </c>
      <c r="F115" s="230" t="s">
        <v>1343</v>
      </c>
      <c r="G115" s="228"/>
      <c r="H115" s="231">
        <v>7.7199999999999998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150</v>
      </c>
      <c r="AU115" s="237" t="s">
        <v>82</v>
      </c>
      <c r="AV115" s="12" t="s">
        <v>82</v>
      </c>
      <c r="AW115" s="12" t="s">
        <v>33</v>
      </c>
      <c r="AX115" s="12" t="s">
        <v>80</v>
      </c>
      <c r="AY115" s="237" t="s">
        <v>137</v>
      </c>
    </row>
    <row r="116" s="10" customFormat="1" ht="22.8" customHeight="1">
      <c r="B116" s="188"/>
      <c r="C116" s="189"/>
      <c r="D116" s="190" t="s">
        <v>71</v>
      </c>
      <c r="E116" s="202" t="s">
        <v>82</v>
      </c>
      <c r="F116" s="202" t="s">
        <v>1244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SUM(P117:P121)</f>
        <v>0</v>
      </c>
      <c r="Q116" s="196"/>
      <c r="R116" s="197">
        <f>SUM(R117:R121)</f>
        <v>1.6187245199999998</v>
      </c>
      <c r="S116" s="196"/>
      <c r="T116" s="198">
        <f>SUM(T117:T121)</f>
        <v>0</v>
      </c>
      <c r="AR116" s="199" t="s">
        <v>80</v>
      </c>
      <c r="AT116" s="200" t="s">
        <v>71</v>
      </c>
      <c r="AU116" s="200" t="s">
        <v>80</v>
      </c>
      <c r="AY116" s="199" t="s">
        <v>137</v>
      </c>
      <c r="BK116" s="201">
        <f>SUM(BK117:BK121)</f>
        <v>0</v>
      </c>
    </row>
    <row r="117" s="1" customFormat="1" ht="33.75" customHeight="1">
      <c r="B117" s="38"/>
      <c r="C117" s="204" t="s">
        <v>138</v>
      </c>
      <c r="D117" s="204" t="s">
        <v>142</v>
      </c>
      <c r="E117" s="205" t="s">
        <v>1344</v>
      </c>
      <c r="F117" s="206" t="s">
        <v>1345</v>
      </c>
      <c r="G117" s="207" t="s">
        <v>163</v>
      </c>
      <c r="H117" s="208">
        <v>0.75600000000000001</v>
      </c>
      <c r="I117" s="209"/>
      <c r="J117" s="210">
        <f>ROUND(I117*H117,2)</f>
        <v>0</v>
      </c>
      <c r="K117" s="206" t="s">
        <v>146</v>
      </c>
      <c r="L117" s="43"/>
      <c r="M117" s="211" t="s">
        <v>19</v>
      </c>
      <c r="N117" s="212" t="s">
        <v>43</v>
      </c>
      <c r="O117" s="79"/>
      <c r="P117" s="213">
        <f>O117*H117</f>
        <v>0</v>
      </c>
      <c r="Q117" s="213">
        <v>2.1411699999999998</v>
      </c>
      <c r="R117" s="213">
        <f>Q117*H117</f>
        <v>1.6187245199999998</v>
      </c>
      <c r="S117" s="213">
        <v>0</v>
      </c>
      <c r="T117" s="214">
        <f>S117*H117</f>
        <v>0</v>
      </c>
      <c r="AR117" s="17" t="s">
        <v>147</v>
      </c>
      <c r="AT117" s="17" t="s">
        <v>142</v>
      </c>
      <c r="AU117" s="17" t="s">
        <v>82</v>
      </c>
      <c r="AY117" s="17" t="s">
        <v>137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80</v>
      </c>
      <c r="BK117" s="215">
        <f>ROUND(I117*H117,2)</f>
        <v>0</v>
      </c>
      <c r="BL117" s="17" t="s">
        <v>147</v>
      </c>
      <c r="BM117" s="17" t="s">
        <v>1346</v>
      </c>
    </row>
    <row r="118" s="11" customFormat="1">
      <c r="B118" s="216"/>
      <c r="C118" s="217"/>
      <c r="D118" s="218" t="s">
        <v>150</v>
      </c>
      <c r="E118" s="219" t="s">
        <v>19</v>
      </c>
      <c r="F118" s="220" t="s">
        <v>1347</v>
      </c>
      <c r="G118" s="217"/>
      <c r="H118" s="219" t="s">
        <v>19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150</v>
      </c>
      <c r="AU118" s="226" t="s">
        <v>82</v>
      </c>
      <c r="AV118" s="11" t="s">
        <v>80</v>
      </c>
      <c r="AW118" s="11" t="s">
        <v>33</v>
      </c>
      <c r="AX118" s="11" t="s">
        <v>72</v>
      </c>
      <c r="AY118" s="226" t="s">
        <v>137</v>
      </c>
    </row>
    <row r="119" s="12" customFormat="1">
      <c r="B119" s="227"/>
      <c r="C119" s="228"/>
      <c r="D119" s="218" t="s">
        <v>150</v>
      </c>
      <c r="E119" s="229" t="s">
        <v>19</v>
      </c>
      <c r="F119" s="230" t="s">
        <v>1348</v>
      </c>
      <c r="G119" s="228"/>
      <c r="H119" s="231">
        <v>0.108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150</v>
      </c>
      <c r="AU119" s="237" t="s">
        <v>82</v>
      </c>
      <c r="AV119" s="12" t="s">
        <v>82</v>
      </c>
      <c r="AW119" s="12" t="s">
        <v>33</v>
      </c>
      <c r="AX119" s="12" t="s">
        <v>72</v>
      </c>
      <c r="AY119" s="237" t="s">
        <v>137</v>
      </c>
    </row>
    <row r="120" s="12" customFormat="1">
      <c r="B120" s="227"/>
      <c r="C120" s="228"/>
      <c r="D120" s="218" t="s">
        <v>150</v>
      </c>
      <c r="E120" s="229" t="s">
        <v>19</v>
      </c>
      <c r="F120" s="230" t="s">
        <v>1349</v>
      </c>
      <c r="G120" s="228"/>
      <c r="H120" s="231">
        <v>0.64800000000000002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150</v>
      </c>
      <c r="AU120" s="237" t="s">
        <v>82</v>
      </c>
      <c r="AV120" s="12" t="s">
        <v>82</v>
      </c>
      <c r="AW120" s="12" t="s">
        <v>33</v>
      </c>
      <c r="AX120" s="12" t="s">
        <v>72</v>
      </c>
      <c r="AY120" s="237" t="s">
        <v>137</v>
      </c>
    </row>
    <row r="121" s="13" customFormat="1">
      <c r="B121" s="238"/>
      <c r="C121" s="239"/>
      <c r="D121" s="218" t="s">
        <v>150</v>
      </c>
      <c r="E121" s="240" t="s">
        <v>19</v>
      </c>
      <c r="F121" s="241" t="s">
        <v>160</v>
      </c>
      <c r="G121" s="239"/>
      <c r="H121" s="242">
        <v>0.75600000000000001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150</v>
      </c>
      <c r="AU121" s="248" t="s">
        <v>82</v>
      </c>
      <c r="AV121" s="13" t="s">
        <v>147</v>
      </c>
      <c r="AW121" s="13" t="s">
        <v>33</v>
      </c>
      <c r="AX121" s="13" t="s">
        <v>80</v>
      </c>
      <c r="AY121" s="248" t="s">
        <v>137</v>
      </c>
    </row>
    <row r="122" s="10" customFormat="1" ht="22.8" customHeight="1">
      <c r="B122" s="188"/>
      <c r="C122" s="189"/>
      <c r="D122" s="190" t="s">
        <v>71</v>
      </c>
      <c r="E122" s="202" t="s">
        <v>138</v>
      </c>
      <c r="F122" s="202" t="s">
        <v>661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SUM(P123:P133)</f>
        <v>0</v>
      </c>
      <c r="Q122" s="196"/>
      <c r="R122" s="197">
        <f>SUM(R123:R133)</f>
        <v>0.00048250000000000002</v>
      </c>
      <c r="S122" s="196"/>
      <c r="T122" s="198">
        <f>SUM(T123:T133)</f>
        <v>0.10597000000000001</v>
      </c>
      <c r="AR122" s="199" t="s">
        <v>80</v>
      </c>
      <c r="AT122" s="200" t="s">
        <v>71</v>
      </c>
      <c r="AU122" s="200" t="s">
        <v>80</v>
      </c>
      <c r="AY122" s="199" t="s">
        <v>137</v>
      </c>
      <c r="BK122" s="201">
        <f>SUM(BK123:BK133)</f>
        <v>0</v>
      </c>
    </row>
    <row r="123" s="1" customFormat="1" ht="16.5" customHeight="1">
      <c r="B123" s="38"/>
      <c r="C123" s="204" t="s">
        <v>228</v>
      </c>
      <c r="D123" s="204" t="s">
        <v>142</v>
      </c>
      <c r="E123" s="205" t="s">
        <v>1350</v>
      </c>
      <c r="F123" s="206" t="s">
        <v>1351</v>
      </c>
      <c r="G123" s="207" t="s">
        <v>163</v>
      </c>
      <c r="H123" s="208">
        <v>1.9299999999999999</v>
      </c>
      <c r="I123" s="209"/>
      <c r="J123" s="210">
        <f>ROUND(I123*H123,2)</f>
        <v>0</v>
      </c>
      <c r="K123" s="206" t="s">
        <v>146</v>
      </c>
      <c r="L123" s="43"/>
      <c r="M123" s="211" t="s">
        <v>19</v>
      </c>
      <c r="N123" s="212" t="s">
        <v>43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0.029000000000000001</v>
      </c>
      <c r="T123" s="214">
        <f>S123*H123</f>
        <v>0.055969999999999999</v>
      </c>
      <c r="AR123" s="17" t="s">
        <v>147</v>
      </c>
      <c r="AT123" s="17" t="s">
        <v>142</v>
      </c>
      <c r="AU123" s="17" t="s">
        <v>82</v>
      </c>
      <c r="AY123" s="17" t="s">
        <v>137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80</v>
      </c>
      <c r="BK123" s="215">
        <f>ROUND(I123*H123,2)</f>
        <v>0</v>
      </c>
      <c r="BL123" s="17" t="s">
        <v>147</v>
      </c>
      <c r="BM123" s="17" t="s">
        <v>1352</v>
      </c>
    </row>
    <row r="124" s="11" customFormat="1">
      <c r="B124" s="216"/>
      <c r="C124" s="217"/>
      <c r="D124" s="218" t="s">
        <v>150</v>
      </c>
      <c r="E124" s="219" t="s">
        <v>19</v>
      </c>
      <c r="F124" s="220" t="s">
        <v>1353</v>
      </c>
      <c r="G124" s="217"/>
      <c r="H124" s="219" t="s">
        <v>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150</v>
      </c>
      <c r="AU124" s="226" t="s">
        <v>82</v>
      </c>
      <c r="AV124" s="11" t="s">
        <v>80</v>
      </c>
      <c r="AW124" s="11" t="s">
        <v>33</v>
      </c>
      <c r="AX124" s="11" t="s">
        <v>72</v>
      </c>
      <c r="AY124" s="226" t="s">
        <v>137</v>
      </c>
    </row>
    <row r="125" s="11" customFormat="1">
      <c r="B125" s="216"/>
      <c r="C125" s="217"/>
      <c r="D125" s="218" t="s">
        <v>150</v>
      </c>
      <c r="E125" s="219" t="s">
        <v>19</v>
      </c>
      <c r="F125" s="220" t="s">
        <v>1327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150</v>
      </c>
      <c r="AU125" s="226" t="s">
        <v>82</v>
      </c>
      <c r="AV125" s="11" t="s">
        <v>80</v>
      </c>
      <c r="AW125" s="11" t="s">
        <v>33</v>
      </c>
      <c r="AX125" s="11" t="s">
        <v>72</v>
      </c>
      <c r="AY125" s="226" t="s">
        <v>137</v>
      </c>
    </row>
    <row r="126" s="11" customFormat="1">
      <c r="B126" s="216"/>
      <c r="C126" s="217"/>
      <c r="D126" s="218" t="s">
        <v>150</v>
      </c>
      <c r="E126" s="219" t="s">
        <v>19</v>
      </c>
      <c r="F126" s="220" t="s">
        <v>1354</v>
      </c>
      <c r="G126" s="217"/>
      <c r="H126" s="219" t="s">
        <v>19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150</v>
      </c>
      <c r="AU126" s="226" t="s">
        <v>82</v>
      </c>
      <c r="AV126" s="11" t="s">
        <v>80</v>
      </c>
      <c r="AW126" s="11" t="s">
        <v>33</v>
      </c>
      <c r="AX126" s="11" t="s">
        <v>72</v>
      </c>
      <c r="AY126" s="226" t="s">
        <v>137</v>
      </c>
    </row>
    <row r="127" s="12" customFormat="1">
      <c r="B127" s="227"/>
      <c r="C127" s="228"/>
      <c r="D127" s="218" t="s">
        <v>150</v>
      </c>
      <c r="E127" s="229" t="s">
        <v>19</v>
      </c>
      <c r="F127" s="230" t="s">
        <v>1355</v>
      </c>
      <c r="G127" s="228"/>
      <c r="H127" s="231">
        <v>1.9299999999999999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150</v>
      </c>
      <c r="AU127" s="237" t="s">
        <v>82</v>
      </c>
      <c r="AV127" s="12" t="s">
        <v>82</v>
      </c>
      <c r="AW127" s="12" t="s">
        <v>33</v>
      </c>
      <c r="AX127" s="12" t="s">
        <v>80</v>
      </c>
      <c r="AY127" s="237" t="s">
        <v>137</v>
      </c>
    </row>
    <row r="128" s="1" customFormat="1" ht="22.5" customHeight="1">
      <c r="B128" s="38"/>
      <c r="C128" s="204" t="s">
        <v>234</v>
      </c>
      <c r="D128" s="204" t="s">
        <v>142</v>
      </c>
      <c r="E128" s="205" t="s">
        <v>1356</v>
      </c>
      <c r="F128" s="206" t="s">
        <v>1357</v>
      </c>
      <c r="G128" s="207" t="s">
        <v>340</v>
      </c>
      <c r="H128" s="208">
        <v>2</v>
      </c>
      <c r="I128" s="209"/>
      <c r="J128" s="210">
        <f>ROUND(I128*H128,2)</f>
        <v>0</v>
      </c>
      <c r="K128" s="206" t="s">
        <v>146</v>
      </c>
      <c r="L128" s="43"/>
      <c r="M128" s="211" t="s">
        <v>19</v>
      </c>
      <c r="N128" s="212" t="s">
        <v>43</v>
      </c>
      <c r="O128" s="79"/>
      <c r="P128" s="213">
        <f>O128*H128</f>
        <v>0</v>
      </c>
      <c r="Q128" s="213">
        <v>0</v>
      </c>
      <c r="R128" s="213">
        <f>Q128*H128</f>
        <v>0</v>
      </c>
      <c r="S128" s="213">
        <v>0.025000000000000001</v>
      </c>
      <c r="T128" s="214">
        <f>S128*H128</f>
        <v>0.050000000000000003</v>
      </c>
      <c r="AR128" s="17" t="s">
        <v>147</v>
      </c>
      <c r="AT128" s="17" t="s">
        <v>142</v>
      </c>
      <c r="AU128" s="17" t="s">
        <v>82</v>
      </c>
      <c r="AY128" s="17" t="s">
        <v>137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80</v>
      </c>
      <c r="BK128" s="215">
        <f>ROUND(I128*H128,2)</f>
        <v>0</v>
      </c>
      <c r="BL128" s="17" t="s">
        <v>147</v>
      </c>
      <c r="BM128" s="17" t="s">
        <v>1358</v>
      </c>
    </row>
    <row r="129" s="1" customFormat="1" ht="16.5" customHeight="1">
      <c r="B129" s="38"/>
      <c r="C129" s="204" t="s">
        <v>238</v>
      </c>
      <c r="D129" s="204" t="s">
        <v>142</v>
      </c>
      <c r="E129" s="205" t="s">
        <v>1359</v>
      </c>
      <c r="F129" s="206" t="s">
        <v>1360</v>
      </c>
      <c r="G129" s="207" t="s">
        <v>231</v>
      </c>
      <c r="H129" s="208">
        <v>48.25</v>
      </c>
      <c r="I129" s="209"/>
      <c r="J129" s="210">
        <f>ROUND(I129*H129,2)</f>
        <v>0</v>
      </c>
      <c r="K129" s="206" t="s">
        <v>146</v>
      </c>
      <c r="L129" s="43"/>
      <c r="M129" s="211" t="s">
        <v>19</v>
      </c>
      <c r="N129" s="212" t="s">
        <v>43</v>
      </c>
      <c r="O129" s="79"/>
      <c r="P129" s="213">
        <f>O129*H129</f>
        <v>0</v>
      </c>
      <c r="Q129" s="213">
        <v>1.0000000000000001E-05</v>
      </c>
      <c r="R129" s="213">
        <f>Q129*H129</f>
        <v>0.00048250000000000002</v>
      </c>
      <c r="S129" s="213">
        <v>0</v>
      </c>
      <c r="T129" s="214">
        <f>S129*H129</f>
        <v>0</v>
      </c>
      <c r="AR129" s="17" t="s">
        <v>147</v>
      </c>
      <c r="AT129" s="17" t="s">
        <v>142</v>
      </c>
      <c r="AU129" s="17" t="s">
        <v>82</v>
      </c>
      <c r="AY129" s="17" t="s">
        <v>137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80</v>
      </c>
      <c r="BK129" s="215">
        <f>ROUND(I129*H129,2)</f>
        <v>0</v>
      </c>
      <c r="BL129" s="17" t="s">
        <v>147</v>
      </c>
      <c r="BM129" s="17" t="s">
        <v>1361</v>
      </c>
    </row>
    <row r="130" s="11" customFormat="1">
      <c r="B130" s="216"/>
      <c r="C130" s="217"/>
      <c r="D130" s="218" t="s">
        <v>150</v>
      </c>
      <c r="E130" s="219" t="s">
        <v>19</v>
      </c>
      <c r="F130" s="220" t="s">
        <v>1353</v>
      </c>
      <c r="G130" s="217"/>
      <c r="H130" s="219" t="s">
        <v>19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150</v>
      </c>
      <c r="AU130" s="226" t="s">
        <v>82</v>
      </c>
      <c r="AV130" s="11" t="s">
        <v>80</v>
      </c>
      <c r="AW130" s="11" t="s">
        <v>33</v>
      </c>
      <c r="AX130" s="11" t="s">
        <v>72</v>
      </c>
      <c r="AY130" s="226" t="s">
        <v>137</v>
      </c>
    </row>
    <row r="131" s="11" customFormat="1">
      <c r="B131" s="216"/>
      <c r="C131" s="217"/>
      <c r="D131" s="218" t="s">
        <v>150</v>
      </c>
      <c r="E131" s="219" t="s">
        <v>19</v>
      </c>
      <c r="F131" s="220" t="s">
        <v>1327</v>
      </c>
      <c r="G131" s="217"/>
      <c r="H131" s="219" t="s">
        <v>19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150</v>
      </c>
      <c r="AU131" s="226" t="s">
        <v>82</v>
      </c>
      <c r="AV131" s="11" t="s">
        <v>80</v>
      </c>
      <c r="AW131" s="11" t="s">
        <v>33</v>
      </c>
      <c r="AX131" s="11" t="s">
        <v>72</v>
      </c>
      <c r="AY131" s="226" t="s">
        <v>137</v>
      </c>
    </row>
    <row r="132" s="11" customFormat="1">
      <c r="B132" s="216"/>
      <c r="C132" s="217"/>
      <c r="D132" s="218" t="s">
        <v>150</v>
      </c>
      <c r="E132" s="219" t="s">
        <v>19</v>
      </c>
      <c r="F132" s="220" t="s">
        <v>1362</v>
      </c>
      <c r="G132" s="217"/>
      <c r="H132" s="219" t="s">
        <v>19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150</v>
      </c>
      <c r="AU132" s="226" t="s">
        <v>82</v>
      </c>
      <c r="AV132" s="11" t="s">
        <v>80</v>
      </c>
      <c r="AW132" s="11" t="s">
        <v>33</v>
      </c>
      <c r="AX132" s="11" t="s">
        <v>72</v>
      </c>
      <c r="AY132" s="226" t="s">
        <v>137</v>
      </c>
    </row>
    <row r="133" s="12" customFormat="1">
      <c r="B133" s="227"/>
      <c r="C133" s="228"/>
      <c r="D133" s="218" t="s">
        <v>150</v>
      </c>
      <c r="E133" s="229" t="s">
        <v>19</v>
      </c>
      <c r="F133" s="230" t="s">
        <v>1363</v>
      </c>
      <c r="G133" s="228"/>
      <c r="H133" s="231">
        <v>48.25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150</v>
      </c>
      <c r="AU133" s="237" t="s">
        <v>82</v>
      </c>
      <c r="AV133" s="12" t="s">
        <v>82</v>
      </c>
      <c r="AW133" s="12" t="s">
        <v>33</v>
      </c>
      <c r="AX133" s="12" t="s">
        <v>80</v>
      </c>
      <c r="AY133" s="237" t="s">
        <v>137</v>
      </c>
    </row>
    <row r="134" s="10" customFormat="1" ht="25.92" customHeight="1">
      <c r="B134" s="188"/>
      <c r="C134" s="189"/>
      <c r="D134" s="190" t="s">
        <v>71</v>
      </c>
      <c r="E134" s="191" t="s">
        <v>300</v>
      </c>
      <c r="F134" s="191" t="s">
        <v>301</v>
      </c>
      <c r="G134" s="189"/>
      <c r="H134" s="189"/>
      <c r="I134" s="192"/>
      <c r="J134" s="193">
        <f>BK134</f>
        <v>0</v>
      </c>
      <c r="K134" s="189"/>
      <c r="L134" s="194"/>
      <c r="M134" s="195"/>
      <c r="N134" s="196"/>
      <c r="O134" s="196"/>
      <c r="P134" s="197">
        <f>P135+P175+P211+P218+P259+P263+P268+P273</f>
        <v>0</v>
      </c>
      <c r="Q134" s="196"/>
      <c r="R134" s="197">
        <f>R135+R175+R211+R218+R259+R263+R268+R273</f>
        <v>1.4836717900000001</v>
      </c>
      <c r="S134" s="196"/>
      <c r="T134" s="198">
        <f>T135+T175+T211+T218+T259+T263+T268+T273</f>
        <v>0</v>
      </c>
      <c r="AR134" s="199" t="s">
        <v>82</v>
      </c>
      <c r="AT134" s="200" t="s">
        <v>71</v>
      </c>
      <c r="AU134" s="200" t="s">
        <v>72</v>
      </c>
      <c r="AY134" s="199" t="s">
        <v>137</v>
      </c>
      <c r="BK134" s="201">
        <f>BK135+BK175+BK211+BK218+BK259+BK263+BK268+BK273</f>
        <v>0</v>
      </c>
    </row>
    <row r="135" s="10" customFormat="1" ht="22.8" customHeight="1">
      <c r="B135" s="188"/>
      <c r="C135" s="189"/>
      <c r="D135" s="190" t="s">
        <v>71</v>
      </c>
      <c r="E135" s="202" t="s">
        <v>302</v>
      </c>
      <c r="F135" s="202" t="s">
        <v>1364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SUM(P136:P174)</f>
        <v>0</v>
      </c>
      <c r="Q135" s="196"/>
      <c r="R135" s="197">
        <f>SUM(R136:R174)</f>
        <v>0.068361700000000011</v>
      </c>
      <c r="S135" s="196"/>
      <c r="T135" s="198">
        <f>SUM(T136:T174)</f>
        <v>0</v>
      </c>
      <c r="AR135" s="199" t="s">
        <v>80</v>
      </c>
      <c r="AT135" s="200" t="s">
        <v>71</v>
      </c>
      <c r="AU135" s="200" t="s">
        <v>80</v>
      </c>
      <c r="AY135" s="199" t="s">
        <v>137</v>
      </c>
      <c r="BK135" s="201">
        <f>SUM(BK136:BK174)</f>
        <v>0</v>
      </c>
    </row>
    <row r="136" s="1" customFormat="1" ht="16.5" customHeight="1">
      <c r="B136" s="38"/>
      <c r="C136" s="204" t="s">
        <v>254</v>
      </c>
      <c r="D136" s="204" t="s">
        <v>142</v>
      </c>
      <c r="E136" s="205" t="s">
        <v>1365</v>
      </c>
      <c r="F136" s="206" t="s">
        <v>1366</v>
      </c>
      <c r="G136" s="207" t="s">
        <v>340</v>
      </c>
      <c r="H136" s="208">
        <v>4</v>
      </c>
      <c r="I136" s="209"/>
      <c r="J136" s="210">
        <f>ROUND(I136*H136,2)</f>
        <v>0</v>
      </c>
      <c r="K136" s="206" t="s">
        <v>146</v>
      </c>
      <c r="L136" s="43"/>
      <c r="M136" s="211" t="s">
        <v>19</v>
      </c>
      <c r="N136" s="212" t="s">
        <v>43</v>
      </c>
      <c r="O136" s="79"/>
      <c r="P136" s="213">
        <f>O136*H136</f>
        <v>0</v>
      </c>
      <c r="Q136" s="213">
        <v>0.0035300000000000002</v>
      </c>
      <c r="R136" s="213">
        <f>Q136*H136</f>
        <v>0.014120000000000001</v>
      </c>
      <c r="S136" s="213">
        <v>0</v>
      </c>
      <c r="T136" s="214">
        <f>S136*H136</f>
        <v>0</v>
      </c>
      <c r="AR136" s="17" t="s">
        <v>287</v>
      </c>
      <c r="AT136" s="17" t="s">
        <v>142</v>
      </c>
      <c r="AU136" s="17" t="s">
        <v>82</v>
      </c>
      <c r="AY136" s="17" t="s">
        <v>137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80</v>
      </c>
      <c r="BK136" s="215">
        <f>ROUND(I136*H136,2)</f>
        <v>0</v>
      </c>
      <c r="BL136" s="17" t="s">
        <v>287</v>
      </c>
      <c r="BM136" s="17" t="s">
        <v>1367</v>
      </c>
    </row>
    <row r="137" s="1" customFormat="1" ht="16.5" customHeight="1">
      <c r="B137" s="38"/>
      <c r="C137" s="204" t="s">
        <v>277</v>
      </c>
      <c r="D137" s="204" t="s">
        <v>142</v>
      </c>
      <c r="E137" s="205" t="s">
        <v>1368</v>
      </c>
      <c r="F137" s="206" t="s">
        <v>1369</v>
      </c>
      <c r="G137" s="207" t="s">
        <v>231</v>
      </c>
      <c r="H137" s="208">
        <v>22.045000000000002</v>
      </c>
      <c r="I137" s="209"/>
      <c r="J137" s="210">
        <f>ROUND(I137*H137,2)</f>
        <v>0</v>
      </c>
      <c r="K137" s="206" t="s">
        <v>146</v>
      </c>
      <c r="L137" s="43"/>
      <c r="M137" s="211" t="s">
        <v>19</v>
      </c>
      <c r="N137" s="212" t="s">
        <v>43</v>
      </c>
      <c r="O137" s="79"/>
      <c r="P137" s="213">
        <f>O137*H137</f>
        <v>0</v>
      </c>
      <c r="Q137" s="213">
        <v>0.0012600000000000001</v>
      </c>
      <c r="R137" s="213">
        <f>Q137*H137</f>
        <v>0.027776700000000005</v>
      </c>
      <c r="S137" s="213">
        <v>0</v>
      </c>
      <c r="T137" s="214">
        <f>S137*H137</f>
        <v>0</v>
      </c>
      <c r="AR137" s="17" t="s">
        <v>287</v>
      </c>
      <c r="AT137" s="17" t="s">
        <v>142</v>
      </c>
      <c r="AU137" s="17" t="s">
        <v>82</v>
      </c>
      <c r="AY137" s="17" t="s">
        <v>137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80</v>
      </c>
      <c r="BK137" s="215">
        <f>ROUND(I137*H137,2)</f>
        <v>0</v>
      </c>
      <c r="BL137" s="17" t="s">
        <v>287</v>
      </c>
      <c r="BM137" s="17" t="s">
        <v>1370</v>
      </c>
    </row>
    <row r="138" s="11" customFormat="1">
      <c r="B138" s="216"/>
      <c r="C138" s="217"/>
      <c r="D138" s="218" t="s">
        <v>150</v>
      </c>
      <c r="E138" s="219" t="s">
        <v>19</v>
      </c>
      <c r="F138" s="220" t="s">
        <v>1327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150</v>
      </c>
      <c r="AU138" s="226" t="s">
        <v>82</v>
      </c>
      <c r="AV138" s="11" t="s">
        <v>80</v>
      </c>
      <c r="AW138" s="11" t="s">
        <v>33</v>
      </c>
      <c r="AX138" s="11" t="s">
        <v>72</v>
      </c>
      <c r="AY138" s="226" t="s">
        <v>137</v>
      </c>
    </row>
    <row r="139" s="12" customFormat="1">
      <c r="B139" s="227"/>
      <c r="C139" s="228"/>
      <c r="D139" s="218" t="s">
        <v>150</v>
      </c>
      <c r="E139" s="229" t="s">
        <v>19</v>
      </c>
      <c r="F139" s="230" t="s">
        <v>1371</v>
      </c>
      <c r="G139" s="228"/>
      <c r="H139" s="231">
        <v>12.09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150</v>
      </c>
      <c r="AU139" s="237" t="s">
        <v>82</v>
      </c>
      <c r="AV139" s="12" t="s">
        <v>82</v>
      </c>
      <c r="AW139" s="12" t="s">
        <v>33</v>
      </c>
      <c r="AX139" s="12" t="s">
        <v>72</v>
      </c>
      <c r="AY139" s="237" t="s">
        <v>137</v>
      </c>
    </row>
    <row r="140" s="12" customFormat="1">
      <c r="B140" s="227"/>
      <c r="C140" s="228"/>
      <c r="D140" s="218" t="s">
        <v>150</v>
      </c>
      <c r="E140" s="229" t="s">
        <v>19</v>
      </c>
      <c r="F140" s="230" t="s">
        <v>1372</v>
      </c>
      <c r="G140" s="228"/>
      <c r="H140" s="231">
        <v>2.8999999999999999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150</v>
      </c>
      <c r="AU140" s="237" t="s">
        <v>82</v>
      </c>
      <c r="AV140" s="12" t="s">
        <v>82</v>
      </c>
      <c r="AW140" s="12" t="s">
        <v>33</v>
      </c>
      <c r="AX140" s="12" t="s">
        <v>72</v>
      </c>
      <c r="AY140" s="237" t="s">
        <v>137</v>
      </c>
    </row>
    <row r="141" s="12" customFormat="1">
      <c r="B141" s="227"/>
      <c r="C141" s="228"/>
      <c r="D141" s="218" t="s">
        <v>150</v>
      </c>
      <c r="E141" s="229" t="s">
        <v>19</v>
      </c>
      <c r="F141" s="230" t="s">
        <v>1373</v>
      </c>
      <c r="G141" s="228"/>
      <c r="H141" s="231">
        <v>7.0549999999999997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150</v>
      </c>
      <c r="AU141" s="237" t="s">
        <v>82</v>
      </c>
      <c r="AV141" s="12" t="s">
        <v>82</v>
      </c>
      <c r="AW141" s="12" t="s">
        <v>33</v>
      </c>
      <c r="AX141" s="12" t="s">
        <v>72</v>
      </c>
      <c r="AY141" s="237" t="s">
        <v>137</v>
      </c>
    </row>
    <row r="142" s="13" customFormat="1">
      <c r="B142" s="238"/>
      <c r="C142" s="239"/>
      <c r="D142" s="218" t="s">
        <v>150</v>
      </c>
      <c r="E142" s="240" t="s">
        <v>19</v>
      </c>
      <c r="F142" s="241" t="s">
        <v>160</v>
      </c>
      <c r="G142" s="239"/>
      <c r="H142" s="242">
        <v>22.045000000000002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150</v>
      </c>
      <c r="AU142" s="248" t="s">
        <v>82</v>
      </c>
      <c r="AV142" s="13" t="s">
        <v>147</v>
      </c>
      <c r="AW142" s="13" t="s">
        <v>33</v>
      </c>
      <c r="AX142" s="13" t="s">
        <v>80</v>
      </c>
      <c r="AY142" s="248" t="s">
        <v>137</v>
      </c>
    </row>
    <row r="143" s="1" customFormat="1" ht="16.5" customHeight="1">
      <c r="B143" s="38"/>
      <c r="C143" s="204" t="s">
        <v>8</v>
      </c>
      <c r="D143" s="204" t="s">
        <v>142</v>
      </c>
      <c r="E143" s="205" t="s">
        <v>1374</v>
      </c>
      <c r="F143" s="206" t="s">
        <v>1375</v>
      </c>
      <c r="G143" s="207" t="s">
        <v>231</v>
      </c>
      <c r="H143" s="208">
        <v>14.5</v>
      </c>
      <c r="I143" s="209"/>
      <c r="J143" s="210">
        <f>ROUND(I143*H143,2)</f>
        <v>0</v>
      </c>
      <c r="K143" s="206" t="s">
        <v>146</v>
      </c>
      <c r="L143" s="43"/>
      <c r="M143" s="211" t="s">
        <v>19</v>
      </c>
      <c r="N143" s="212" t="s">
        <v>43</v>
      </c>
      <c r="O143" s="79"/>
      <c r="P143" s="213">
        <f>O143*H143</f>
        <v>0</v>
      </c>
      <c r="Q143" s="213">
        <v>0.00036000000000000002</v>
      </c>
      <c r="R143" s="213">
        <f>Q143*H143</f>
        <v>0.0052200000000000007</v>
      </c>
      <c r="S143" s="213">
        <v>0</v>
      </c>
      <c r="T143" s="214">
        <f>S143*H143</f>
        <v>0</v>
      </c>
      <c r="AR143" s="17" t="s">
        <v>287</v>
      </c>
      <c r="AT143" s="17" t="s">
        <v>142</v>
      </c>
      <c r="AU143" s="17" t="s">
        <v>82</v>
      </c>
      <c r="AY143" s="17" t="s">
        <v>137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80</v>
      </c>
      <c r="BK143" s="215">
        <f>ROUND(I143*H143,2)</f>
        <v>0</v>
      </c>
      <c r="BL143" s="17" t="s">
        <v>287</v>
      </c>
      <c r="BM143" s="17" t="s">
        <v>1376</v>
      </c>
    </row>
    <row r="144" s="1" customFormat="1">
      <c r="B144" s="38"/>
      <c r="C144" s="39"/>
      <c r="D144" s="218" t="s">
        <v>873</v>
      </c>
      <c r="E144" s="39"/>
      <c r="F144" s="263" t="s">
        <v>1377</v>
      </c>
      <c r="G144" s="39"/>
      <c r="H144" s="39"/>
      <c r="I144" s="130"/>
      <c r="J144" s="39"/>
      <c r="K144" s="39"/>
      <c r="L144" s="43"/>
      <c r="M144" s="264"/>
      <c r="N144" s="79"/>
      <c r="O144" s="79"/>
      <c r="P144" s="79"/>
      <c r="Q144" s="79"/>
      <c r="R144" s="79"/>
      <c r="S144" s="79"/>
      <c r="T144" s="80"/>
      <c r="AT144" s="17" t="s">
        <v>873</v>
      </c>
      <c r="AU144" s="17" t="s">
        <v>82</v>
      </c>
    </row>
    <row r="145" s="11" customFormat="1">
      <c r="B145" s="216"/>
      <c r="C145" s="217"/>
      <c r="D145" s="218" t="s">
        <v>150</v>
      </c>
      <c r="E145" s="219" t="s">
        <v>19</v>
      </c>
      <c r="F145" s="220" t="s">
        <v>1327</v>
      </c>
      <c r="G145" s="217"/>
      <c r="H145" s="219" t="s">
        <v>19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150</v>
      </c>
      <c r="AU145" s="226" t="s">
        <v>82</v>
      </c>
      <c r="AV145" s="11" t="s">
        <v>80</v>
      </c>
      <c r="AW145" s="11" t="s">
        <v>33</v>
      </c>
      <c r="AX145" s="11" t="s">
        <v>72</v>
      </c>
      <c r="AY145" s="226" t="s">
        <v>137</v>
      </c>
    </row>
    <row r="146" s="12" customFormat="1">
      <c r="B146" s="227"/>
      <c r="C146" s="228"/>
      <c r="D146" s="218" t="s">
        <v>150</v>
      </c>
      <c r="E146" s="229" t="s">
        <v>19</v>
      </c>
      <c r="F146" s="230" t="s">
        <v>1378</v>
      </c>
      <c r="G146" s="228"/>
      <c r="H146" s="231">
        <v>5.5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150</v>
      </c>
      <c r="AU146" s="237" t="s">
        <v>82</v>
      </c>
      <c r="AV146" s="12" t="s">
        <v>82</v>
      </c>
      <c r="AW146" s="12" t="s">
        <v>33</v>
      </c>
      <c r="AX146" s="12" t="s">
        <v>72</v>
      </c>
      <c r="AY146" s="237" t="s">
        <v>137</v>
      </c>
    </row>
    <row r="147" s="12" customFormat="1">
      <c r="B147" s="227"/>
      <c r="C147" s="228"/>
      <c r="D147" s="218" t="s">
        <v>150</v>
      </c>
      <c r="E147" s="229" t="s">
        <v>19</v>
      </c>
      <c r="F147" s="230" t="s">
        <v>1379</v>
      </c>
      <c r="G147" s="228"/>
      <c r="H147" s="231">
        <v>5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150</v>
      </c>
      <c r="AU147" s="237" t="s">
        <v>82</v>
      </c>
      <c r="AV147" s="12" t="s">
        <v>82</v>
      </c>
      <c r="AW147" s="12" t="s">
        <v>33</v>
      </c>
      <c r="AX147" s="12" t="s">
        <v>72</v>
      </c>
      <c r="AY147" s="237" t="s">
        <v>137</v>
      </c>
    </row>
    <row r="148" s="12" customFormat="1">
      <c r="B148" s="227"/>
      <c r="C148" s="228"/>
      <c r="D148" s="218" t="s">
        <v>150</v>
      </c>
      <c r="E148" s="229" t="s">
        <v>19</v>
      </c>
      <c r="F148" s="230" t="s">
        <v>1380</v>
      </c>
      <c r="G148" s="228"/>
      <c r="H148" s="231">
        <v>0.5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150</v>
      </c>
      <c r="AU148" s="237" t="s">
        <v>82</v>
      </c>
      <c r="AV148" s="12" t="s">
        <v>82</v>
      </c>
      <c r="AW148" s="12" t="s">
        <v>33</v>
      </c>
      <c r="AX148" s="12" t="s">
        <v>72</v>
      </c>
      <c r="AY148" s="237" t="s">
        <v>137</v>
      </c>
    </row>
    <row r="149" s="12" customFormat="1">
      <c r="B149" s="227"/>
      <c r="C149" s="228"/>
      <c r="D149" s="218" t="s">
        <v>150</v>
      </c>
      <c r="E149" s="229" t="s">
        <v>19</v>
      </c>
      <c r="F149" s="230" t="s">
        <v>1381</v>
      </c>
      <c r="G149" s="228"/>
      <c r="H149" s="231">
        <v>3.5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150</v>
      </c>
      <c r="AU149" s="237" t="s">
        <v>82</v>
      </c>
      <c r="AV149" s="12" t="s">
        <v>82</v>
      </c>
      <c r="AW149" s="12" t="s">
        <v>33</v>
      </c>
      <c r="AX149" s="12" t="s">
        <v>72</v>
      </c>
      <c r="AY149" s="237" t="s">
        <v>137</v>
      </c>
    </row>
    <row r="150" s="13" customFormat="1">
      <c r="B150" s="238"/>
      <c r="C150" s="239"/>
      <c r="D150" s="218" t="s">
        <v>150</v>
      </c>
      <c r="E150" s="240" t="s">
        <v>19</v>
      </c>
      <c r="F150" s="241" t="s">
        <v>160</v>
      </c>
      <c r="G150" s="239"/>
      <c r="H150" s="242">
        <v>14.5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150</v>
      </c>
      <c r="AU150" s="248" t="s">
        <v>82</v>
      </c>
      <c r="AV150" s="13" t="s">
        <v>147</v>
      </c>
      <c r="AW150" s="13" t="s">
        <v>33</v>
      </c>
      <c r="AX150" s="13" t="s">
        <v>80</v>
      </c>
      <c r="AY150" s="248" t="s">
        <v>137</v>
      </c>
    </row>
    <row r="151" s="1" customFormat="1" ht="16.5" customHeight="1">
      <c r="B151" s="38"/>
      <c r="C151" s="204" t="s">
        <v>287</v>
      </c>
      <c r="D151" s="204" t="s">
        <v>142</v>
      </c>
      <c r="E151" s="205" t="s">
        <v>1382</v>
      </c>
      <c r="F151" s="206" t="s">
        <v>1383</v>
      </c>
      <c r="G151" s="207" t="s">
        <v>231</v>
      </c>
      <c r="H151" s="208">
        <v>9</v>
      </c>
      <c r="I151" s="209"/>
      <c r="J151" s="210">
        <f>ROUND(I151*H151,2)</f>
        <v>0</v>
      </c>
      <c r="K151" s="206" t="s">
        <v>146</v>
      </c>
      <c r="L151" s="43"/>
      <c r="M151" s="211" t="s">
        <v>19</v>
      </c>
      <c r="N151" s="212" t="s">
        <v>43</v>
      </c>
      <c r="O151" s="79"/>
      <c r="P151" s="213">
        <f>O151*H151</f>
        <v>0</v>
      </c>
      <c r="Q151" s="213">
        <v>0.00046000000000000001</v>
      </c>
      <c r="R151" s="213">
        <f>Q151*H151</f>
        <v>0.0041400000000000005</v>
      </c>
      <c r="S151" s="213">
        <v>0</v>
      </c>
      <c r="T151" s="214">
        <f>S151*H151</f>
        <v>0</v>
      </c>
      <c r="AR151" s="17" t="s">
        <v>287</v>
      </c>
      <c r="AT151" s="17" t="s">
        <v>142</v>
      </c>
      <c r="AU151" s="17" t="s">
        <v>82</v>
      </c>
      <c r="AY151" s="17" t="s">
        <v>137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80</v>
      </c>
      <c r="BK151" s="215">
        <f>ROUND(I151*H151,2)</f>
        <v>0</v>
      </c>
      <c r="BL151" s="17" t="s">
        <v>287</v>
      </c>
      <c r="BM151" s="17" t="s">
        <v>1384</v>
      </c>
    </row>
    <row r="152" s="11" customFormat="1">
      <c r="B152" s="216"/>
      <c r="C152" s="217"/>
      <c r="D152" s="218" t="s">
        <v>150</v>
      </c>
      <c r="E152" s="219" t="s">
        <v>19</v>
      </c>
      <c r="F152" s="220" t="s">
        <v>1327</v>
      </c>
      <c r="G152" s="217"/>
      <c r="H152" s="219" t="s">
        <v>19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150</v>
      </c>
      <c r="AU152" s="226" t="s">
        <v>82</v>
      </c>
      <c r="AV152" s="11" t="s">
        <v>80</v>
      </c>
      <c r="AW152" s="11" t="s">
        <v>33</v>
      </c>
      <c r="AX152" s="11" t="s">
        <v>72</v>
      </c>
      <c r="AY152" s="226" t="s">
        <v>137</v>
      </c>
    </row>
    <row r="153" s="12" customFormat="1">
      <c r="B153" s="227"/>
      <c r="C153" s="228"/>
      <c r="D153" s="218" t="s">
        <v>150</v>
      </c>
      <c r="E153" s="229" t="s">
        <v>19</v>
      </c>
      <c r="F153" s="230" t="s">
        <v>1385</v>
      </c>
      <c r="G153" s="228"/>
      <c r="H153" s="231">
        <v>3.5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150</v>
      </c>
      <c r="AU153" s="237" t="s">
        <v>82</v>
      </c>
      <c r="AV153" s="12" t="s">
        <v>82</v>
      </c>
      <c r="AW153" s="12" t="s">
        <v>33</v>
      </c>
      <c r="AX153" s="12" t="s">
        <v>72</v>
      </c>
      <c r="AY153" s="237" t="s">
        <v>137</v>
      </c>
    </row>
    <row r="154" s="12" customFormat="1">
      <c r="B154" s="227"/>
      <c r="C154" s="228"/>
      <c r="D154" s="218" t="s">
        <v>150</v>
      </c>
      <c r="E154" s="229" t="s">
        <v>19</v>
      </c>
      <c r="F154" s="230" t="s">
        <v>1386</v>
      </c>
      <c r="G154" s="228"/>
      <c r="H154" s="231">
        <v>2.5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150</v>
      </c>
      <c r="AU154" s="237" t="s">
        <v>82</v>
      </c>
      <c r="AV154" s="12" t="s">
        <v>82</v>
      </c>
      <c r="AW154" s="12" t="s">
        <v>33</v>
      </c>
      <c r="AX154" s="12" t="s">
        <v>72</v>
      </c>
      <c r="AY154" s="237" t="s">
        <v>137</v>
      </c>
    </row>
    <row r="155" s="12" customFormat="1">
      <c r="B155" s="227"/>
      <c r="C155" s="228"/>
      <c r="D155" s="218" t="s">
        <v>150</v>
      </c>
      <c r="E155" s="229" t="s">
        <v>19</v>
      </c>
      <c r="F155" s="230" t="s">
        <v>1387</v>
      </c>
      <c r="G155" s="228"/>
      <c r="H155" s="231">
        <v>3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150</v>
      </c>
      <c r="AU155" s="237" t="s">
        <v>82</v>
      </c>
      <c r="AV155" s="12" t="s">
        <v>82</v>
      </c>
      <c r="AW155" s="12" t="s">
        <v>33</v>
      </c>
      <c r="AX155" s="12" t="s">
        <v>72</v>
      </c>
      <c r="AY155" s="237" t="s">
        <v>137</v>
      </c>
    </row>
    <row r="156" s="13" customFormat="1">
      <c r="B156" s="238"/>
      <c r="C156" s="239"/>
      <c r="D156" s="218" t="s">
        <v>150</v>
      </c>
      <c r="E156" s="240" t="s">
        <v>19</v>
      </c>
      <c r="F156" s="241" t="s">
        <v>160</v>
      </c>
      <c r="G156" s="239"/>
      <c r="H156" s="242">
        <v>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150</v>
      </c>
      <c r="AU156" s="248" t="s">
        <v>82</v>
      </c>
      <c r="AV156" s="13" t="s">
        <v>147</v>
      </c>
      <c r="AW156" s="13" t="s">
        <v>33</v>
      </c>
      <c r="AX156" s="13" t="s">
        <v>80</v>
      </c>
      <c r="AY156" s="248" t="s">
        <v>137</v>
      </c>
    </row>
    <row r="157" s="1" customFormat="1" ht="16.5" customHeight="1">
      <c r="B157" s="38"/>
      <c r="C157" s="204" t="s">
        <v>291</v>
      </c>
      <c r="D157" s="204" t="s">
        <v>142</v>
      </c>
      <c r="E157" s="205" t="s">
        <v>1388</v>
      </c>
      <c r="F157" s="206" t="s">
        <v>1389</v>
      </c>
      <c r="G157" s="207" t="s">
        <v>231</v>
      </c>
      <c r="H157" s="208">
        <v>6.5</v>
      </c>
      <c r="I157" s="209"/>
      <c r="J157" s="210">
        <f>ROUND(I157*H157,2)</f>
        <v>0</v>
      </c>
      <c r="K157" s="206" t="s">
        <v>146</v>
      </c>
      <c r="L157" s="43"/>
      <c r="M157" s="211" t="s">
        <v>19</v>
      </c>
      <c r="N157" s="212" t="s">
        <v>43</v>
      </c>
      <c r="O157" s="79"/>
      <c r="P157" s="213">
        <f>O157*H157</f>
        <v>0</v>
      </c>
      <c r="Q157" s="213">
        <v>0.00076999999999999996</v>
      </c>
      <c r="R157" s="213">
        <f>Q157*H157</f>
        <v>0.0050049999999999999</v>
      </c>
      <c r="S157" s="213">
        <v>0</v>
      </c>
      <c r="T157" s="214">
        <f>S157*H157</f>
        <v>0</v>
      </c>
      <c r="AR157" s="17" t="s">
        <v>287</v>
      </c>
      <c r="AT157" s="17" t="s">
        <v>142</v>
      </c>
      <c r="AU157" s="17" t="s">
        <v>82</v>
      </c>
      <c r="AY157" s="17" t="s">
        <v>137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80</v>
      </c>
      <c r="BK157" s="215">
        <f>ROUND(I157*H157,2)</f>
        <v>0</v>
      </c>
      <c r="BL157" s="17" t="s">
        <v>287</v>
      </c>
      <c r="BM157" s="17" t="s">
        <v>1390</v>
      </c>
    </row>
    <row r="158" s="11" customFormat="1">
      <c r="B158" s="216"/>
      <c r="C158" s="217"/>
      <c r="D158" s="218" t="s">
        <v>150</v>
      </c>
      <c r="E158" s="219" t="s">
        <v>19</v>
      </c>
      <c r="F158" s="220" t="s">
        <v>1327</v>
      </c>
      <c r="G158" s="217"/>
      <c r="H158" s="219" t="s">
        <v>19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150</v>
      </c>
      <c r="AU158" s="226" t="s">
        <v>82</v>
      </c>
      <c r="AV158" s="11" t="s">
        <v>80</v>
      </c>
      <c r="AW158" s="11" t="s">
        <v>33</v>
      </c>
      <c r="AX158" s="11" t="s">
        <v>72</v>
      </c>
      <c r="AY158" s="226" t="s">
        <v>137</v>
      </c>
    </row>
    <row r="159" s="12" customFormat="1">
      <c r="B159" s="227"/>
      <c r="C159" s="228"/>
      <c r="D159" s="218" t="s">
        <v>150</v>
      </c>
      <c r="E159" s="229" t="s">
        <v>19</v>
      </c>
      <c r="F159" s="230" t="s">
        <v>80</v>
      </c>
      <c r="G159" s="228"/>
      <c r="H159" s="231">
        <v>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150</v>
      </c>
      <c r="AU159" s="237" t="s">
        <v>82</v>
      </c>
      <c r="AV159" s="12" t="s">
        <v>82</v>
      </c>
      <c r="AW159" s="12" t="s">
        <v>33</v>
      </c>
      <c r="AX159" s="12" t="s">
        <v>72</v>
      </c>
      <c r="AY159" s="237" t="s">
        <v>137</v>
      </c>
    </row>
    <row r="160" s="12" customFormat="1">
      <c r="B160" s="227"/>
      <c r="C160" s="228"/>
      <c r="D160" s="218" t="s">
        <v>150</v>
      </c>
      <c r="E160" s="229" t="s">
        <v>19</v>
      </c>
      <c r="F160" s="230" t="s">
        <v>147</v>
      </c>
      <c r="G160" s="228"/>
      <c r="H160" s="231">
        <v>4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150</v>
      </c>
      <c r="AU160" s="237" t="s">
        <v>82</v>
      </c>
      <c r="AV160" s="12" t="s">
        <v>82</v>
      </c>
      <c r="AW160" s="12" t="s">
        <v>33</v>
      </c>
      <c r="AX160" s="12" t="s">
        <v>72</v>
      </c>
      <c r="AY160" s="237" t="s">
        <v>137</v>
      </c>
    </row>
    <row r="161" s="12" customFormat="1">
      <c r="B161" s="227"/>
      <c r="C161" s="228"/>
      <c r="D161" s="218" t="s">
        <v>150</v>
      </c>
      <c r="E161" s="229" t="s">
        <v>19</v>
      </c>
      <c r="F161" s="230" t="s">
        <v>1391</v>
      </c>
      <c r="G161" s="228"/>
      <c r="H161" s="231">
        <v>1.5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150</v>
      </c>
      <c r="AU161" s="237" t="s">
        <v>82</v>
      </c>
      <c r="AV161" s="12" t="s">
        <v>82</v>
      </c>
      <c r="AW161" s="12" t="s">
        <v>33</v>
      </c>
      <c r="AX161" s="12" t="s">
        <v>72</v>
      </c>
      <c r="AY161" s="237" t="s">
        <v>137</v>
      </c>
    </row>
    <row r="162" s="13" customFormat="1">
      <c r="B162" s="238"/>
      <c r="C162" s="239"/>
      <c r="D162" s="218" t="s">
        <v>150</v>
      </c>
      <c r="E162" s="240" t="s">
        <v>19</v>
      </c>
      <c r="F162" s="241" t="s">
        <v>160</v>
      </c>
      <c r="G162" s="239"/>
      <c r="H162" s="242">
        <v>6.5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150</v>
      </c>
      <c r="AU162" s="248" t="s">
        <v>82</v>
      </c>
      <c r="AV162" s="13" t="s">
        <v>147</v>
      </c>
      <c r="AW162" s="13" t="s">
        <v>33</v>
      </c>
      <c r="AX162" s="13" t="s">
        <v>80</v>
      </c>
      <c r="AY162" s="248" t="s">
        <v>137</v>
      </c>
    </row>
    <row r="163" s="1" customFormat="1" ht="16.5" customHeight="1">
      <c r="B163" s="38"/>
      <c r="C163" s="204" t="s">
        <v>296</v>
      </c>
      <c r="D163" s="204" t="s">
        <v>142</v>
      </c>
      <c r="E163" s="205" t="s">
        <v>1392</v>
      </c>
      <c r="F163" s="206" t="s">
        <v>1393</v>
      </c>
      <c r="G163" s="207" t="s">
        <v>231</v>
      </c>
      <c r="H163" s="208">
        <v>6</v>
      </c>
      <c r="I163" s="209"/>
      <c r="J163" s="210">
        <f>ROUND(I163*H163,2)</f>
        <v>0</v>
      </c>
      <c r="K163" s="206" t="s">
        <v>146</v>
      </c>
      <c r="L163" s="43"/>
      <c r="M163" s="211" t="s">
        <v>19</v>
      </c>
      <c r="N163" s="212" t="s">
        <v>43</v>
      </c>
      <c r="O163" s="79"/>
      <c r="P163" s="213">
        <f>O163*H163</f>
        <v>0</v>
      </c>
      <c r="Q163" s="213">
        <v>0.0017700000000000001</v>
      </c>
      <c r="R163" s="213">
        <f>Q163*H163</f>
        <v>0.010620000000000001</v>
      </c>
      <c r="S163" s="213">
        <v>0</v>
      </c>
      <c r="T163" s="214">
        <f>S163*H163</f>
        <v>0</v>
      </c>
      <c r="AR163" s="17" t="s">
        <v>287</v>
      </c>
      <c r="AT163" s="17" t="s">
        <v>142</v>
      </c>
      <c r="AU163" s="17" t="s">
        <v>82</v>
      </c>
      <c r="AY163" s="17" t="s">
        <v>137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80</v>
      </c>
      <c r="BK163" s="215">
        <f>ROUND(I163*H163,2)</f>
        <v>0</v>
      </c>
      <c r="BL163" s="17" t="s">
        <v>287</v>
      </c>
      <c r="BM163" s="17" t="s">
        <v>1394</v>
      </c>
    </row>
    <row r="164" s="11" customFormat="1">
      <c r="B164" s="216"/>
      <c r="C164" s="217"/>
      <c r="D164" s="218" t="s">
        <v>150</v>
      </c>
      <c r="E164" s="219" t="s">
        <v>19</v>
      </c>
      <c r="F164" s="220" t="s">
        <v>1327</v>
      </c>
      <c r="G164" s="217"/>
      <c r="H164" s="219" t="s">
        <v>19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150</v>
      </c>
      <c r="AU164" s="226" t="s">
        <v>82</v>
      </c>
      <c r="AV164" s="11" t="s">
        <v>80</v>
      </c>
      <c r="AW164" s="11" t="s">
        <v>33</v>
      </c>
      <c r="AX164" s="11" t="s">
        <v>72</v>
      </c>
      <c r="AY164" s="226" t="s">
        <v>137</v>
      </c>
    </row>
    <row r="165" s="12" customFormat="1">
      <c r="B165" s="227"/>
      <c r="C165" s="228"/>
      <c r="D165" s="218" t="s">
        <v>150</v>
      </c>
      <c r="E165" s="229" t="s">
        <v>19</v>
      </c>
      <c r="F165" s="230" t="s">
        <v>1395</v>
      </c>
      <c r="G165" s="228"/>
      <c r="H165" s="231">
        <v>3.5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150</v>
      </c>
      <c r="AU165" s="237" t="s">
        <v>82</v>
      </c>
      <c r="AV165" s="12" t="s">
        <v>82</v>
      </c>
      <c r="AW165" s="12" t="s">
        <v>33</v>
      </c>
      <c r="AX165" s="12" t="s">
        <v>72</v>
      </c>
      <c r="AY165" s="237" t="s">
        <v>137</v>
      </c>
    </row>
    <row r="166" s="12" customFormat="1">
      <c r="B166" s="227"/>
      <c r="C166" s="228"/>
      <c r="D166" s="218" t="s">
        <v>150</v>
      </c>
      <c r="E166" s="229" t="s">
        <v>19</v>
      </c>
      <c r="F166" s="230" t="s">
        <v>1396</v>
      </c>
      <c r="G166" s="228"/>
      <c r="H166" s="231">
        <v>2.5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150</v>
      </c>
      <c r="AU166" s="237" t="s">
        <v>82</v>
      </c>
      <c r="AV166" s="12" t="s">
        <v>82</v>
      </c>
      <c r="AW166" s="12" t="s">
        <v>33</v>
      </c>
      <c r="AX166" s="12" t="s">
        <v>72</v>
      </c>
      <c r="AY166" s="237" t="s">
        <v>137</v>
      </c>
    </row>
    <row r="167" s="13" customFormat="1">
      <c r="B167" s="238"/>
      <c r="C167" s="239"/>
      <c r="D167" s="218" t="s">
        <v>150</v>
      </c>
      <c r="E167" s="240" t="s">
        <v>19</v>
      </c>
      <c r="F167" s="241" t="s">
        <v>160</v>
      </c>
      <c r="G167" s="239"/>
      <c r="H167" s="242">
        <v>6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150</v>
      </c>
      <c r="AU167" s="248" t="s">
        <v>82</v>
      </c>
      <c r="AV167" s="13" t="s">
        <v>147</v>
      </c>
      <c r="AW167" s="13" t="s">
        <v>33</v>
      </c>
      <c r="AX167" s="13" t="s">
        <v>80</v>
      </c>
      <c r="AY167" s="248" t="s">
        <v>137</v>
      </c>
    </row>
    <row r="168" s="1" customFormat="1" ht="16.5" customHeight="1">
      <c r="B168" s="38"/>
      <c r="C168" s="204" t="s">
        <v>304</v>
      </c>
      <c r="D168" s="204" t="s">
        <v>142</v>
      </c>
      <c r="E168" s="205" t="s">
        <v>1397</v>
      </c>
      <c r="F168" s="206" t="s">
        <v>1398</v>
      </c>
      <c r="G168" s="207" t="s">
        <v>340</v>
      </c>
      <c r="H168" s="208">
        <v>1</v>
      </c>
      <c r="I168" s="209"/>
      <c r="J168" s="210">
        <f>ROUND(I168*H168,2)</f>
        <v>0</v>
      </c>
      <c r="K168" s="206" t="s">
        <v>146</v>
      </c>
      <c r="L168" s="43"/>
      <c r="M168" s="211" t="s">
        <v>19</v>
      </c>
      <c r="N168" s="212" t="s">
        <v>43</v>
      </c>
      <c r="O168" s="79"/>
      <c r="P168" s="213">
        <f>O168*H168</f>
        <v>0</v>
      </c>
      <c r="Q168" s="213">
        <v>0.00148</v>
      </c>
      <c r="R168" s="213">
        <f>Q168*H168</f>
        <v>0.00148</v>
      </c>
      <c r="S168" s="213">
        <v>0</v>
      </c>
      <c r="T168" s="214">
        <f>S168*H168</f>
        <v>0</v>
      </c>
      <c r="AR168" s="17" t="s">
        <v>287</v>
      </c>
      <c r="AT168" s="17" t="s">
        <v>142</v>
      </c>
      <c r="AU168" s="17" t="s">
        <v>82</v>
      </c>
      <c r="AY168" s="17" t="s">
        <v>137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7" t="s">
        <v>80</v>
      </c>
      <c r="BK168" s="215">
        <f>ROUND(I168*H168,2)</f>
        <v>0</v>
      </c>
      <c r="BL168" s="17" t="s">
        <v>287</v>
      </c>
      <c r="BM168" s="17" t="s">
        <v>1399</v>
      </c>
    </row>
    <row r="169" s="12" customFormat="1">
      <c r="B169" s="227"/>
      <c r="C169" s="228"/>
      <c r="D169" s="218" t="s">
        <v>150</v>
      </c>
      <c r="E169" s="229" t="s">
        <v>19</v>
      </c>
      <c r="F169" s="230" t="s">
        <v>335</v>
      </c>
      <c r="G169" s="228"/>
      <c r="H169" s="231">
        <v>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150</v>
      </c>
      <c r="AU169" s="237" t="s">
        <v>82</v>
      </c>
      <c r="AV169" s="12" t="s">
        <v>82</v>
      </c>
      <c r="AW169" s="12" t="s">
        <v>33</v>
      </c>
      <c r="AX169" s="12" t="s">
        <v>80</v>
      </c>
      <c r="AY169" s="237" t="s">
        <v>137</v>
      </c>
    </row>
    <row r="170" s="1" customFormat="1" ht="16.5" customHeight="1">
      <c r="B170" s="38"/>
      <c r="C170" s="204" t="s">
        <v>311</v>
      </c>
      <c r="D170" s="204" t="s">
        <v>142</v>
      </c>
      <c r="E170" s="205" t="s">
        <v>1400</v>
      </c>
      <c r="F170" s="206" t="s">
        <v>1401</v>
      </c>
      <c r="G170" s="207" t="s">
        <v>231</v>
      </c>
      <c r="H170" s="208">
        <v>59.045000000000002</v>
      </c>
      <c r="I170" s="209"/>
      <c r="J170" s="210">
        <f>ROUND(I170*H170,2)</f>
        <v>0</v>
      </c>
      <c r="K170" s="206" t="s">
        <v>146</v>
      </c>
      <c r="L170" s="43"/>
      <c r="M170" s="211" t="s">
        <v>19</v>
      </c>
      <c r="N170" s="212" t="s">
        <v>43</v>
      </c>
      <c r="O170" s="79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17" t="s">
        <v>287</v>
      </c>
      <c r="AT170" s="17" t="s">
        <v>142</v>
      </c>
      <c r="AU170" s="17" t="s">
        <v>82</v>
      </c>
      <c r="AY170" s="17" t="s">
        <v>137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7" t="s">
        <v>80</v>
      </c>
      <c r="BK170" s="215">
        <f>ROUND(I170*H170,2)</f>
        <v>0</v>
      </c>
      <c r="BL170" s="17" t="s">
        <v>287</v>
      </c>
      <c r="BM170" s="17" t="s">
        <v>1402</v>
      </c>
    </row>
    <row r="171" s="12" customFormat="1">
      <c r="B171" s="227"/>
      <c r="C171" s="228"/>
      <c r="D171" s="218" t="s">
        <v>150</v>
      </c>
      <c r="E171" s="229" t="s">
        <v>19</v>
      </c>
      <c r="F171" s="230" t="s">
        <v>1403</v>
      </c>
      <c r="G171" s="228"/>
      <c r="H171" s="231">
        <v>59.045000000000002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150</v>
      </c>
      <c r="AU171" s="237" t="s">
        <v>82</v>
      </c>
      <c r="AV171" s="12" t="s">
        <v>82</v>
      </c>
      <c r="AW171" s="12" t="s">
        <v>33</v>
      </c>
      <c r="AX171" s="12" t="s">
        <v>80</v>
      </c>
      <c r="AY171" s="237" t="s">
        <v>137</v>
      </c>
    </row>
    <row r="172" s="1" customFormat="1" ht="16.5" customHeight="1">
      <c r="B172" s="38"/>
      <c r="C172" s="204" t="s">
        <v>7</v>
      </c>
      <c r="D172" s="204" t="s">
        <v>142</v>
      </c>
      <c r="E172" s="205" t="s">
        <v>238</v>
      </c>
      <c r="F172" s="206" t="s">
        <v>1404</v>
      </c>
      <c r="G172" s="207" t="s">
        <v>231</v>
      </c>
      <c r="H172" s="208">
        <v>0</v>
      </c>
      <c r="I172" s="209"/>
      <c r="J172" s="210">
        <f>ROUND(I172*H172,2)</f>
        <v>0</v>
      </c>
      <c r="K172" s="206" t="s">
        <v>19</v>
      </c>
      <c r="L172" s="43"/>
      <c r="M172" s="211" t="s">
        <v>19</v>
      </c>
      <c r="N172" s="212" t="s">
        <v>43</v>
      </c>
      <c r="O172" s="79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7" t="s">
        <v>287</v>
      </c>
      <c r="AT172" s="17" t="s">
        <v>142</v>
      </c>
      <c r="AU172" s="17" t="s">
        <v>82</v>
      </c>
      <c r="AY172" s="17" t="s">
        <v>137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80</v>
      </c>
      <c r="BK172" s="215">
        <f>ROUND(I172*H172,2)</f>
        <v>0</v>
      </c>
      <c r="BL172" s="17" t="s">
        <v>287</v>
      </c>
      <c r="BM172" s="17" t="s">
        <v>1405</v>
      </c>
    </row>
    <row r="173" s="1" customFormat="1" ht="16.5" customHeight="1">
      <c r="B173" s="38"/>
      <c r="C173" s="204" t="s">
        <v>325</v>
      </c>
      <c r="D173" s="204" t="s">
        <v>142</v>
      </c>
      <c r="E173" s="205" t="s">
        <v>1406</v>
      </c>
      <c r="F173" s="206" t="s">
        <v>1407</v>
      </c>
      <c r="G173" s="207" t="s">
        <v>694</v>
      </c>
      <c r="H173" s="262"/>
      <c r="I173" s="209"/>
      <c r="J173" s="210">
        <f>ROUND(I173*H173,2)</f>
        <v>0</v>
      </c>
      <c r="K173" s="206" t="s">
        <v>19</v>
      </c>
      <c r="L173" s="43"/>
      <c r="M173" s="211" t="s">
        <v>19</v>
      </c>
      <c r="N173" s="212" t="s">
        <v>43</v>
      </c>
      <c r="O173" s="79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17" t="s">
        <v>287</v>
      </c>
      <c r="AT173" s="17" t="s">
        <v>142</v>
      </c>
      <c r="AU173" s="17" t="s">
        <v>82</v>
      </c>
      <c r="AY173" s="17" t="s">
        <v>137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80</v>
      </c>
      <c r="BK173" s="215">
        <f>ROUND(I173*H173,2)</f>
        <v>0</v>
      </c>
      <c r="BL173" s="17" t="s">
        <v>287</v>
      </c>
      <c r="BM173" s="17" t="s">
        <v>1408</v>
      </c>
    </row>
    <row r="174" s="1" customFormat="1" ht="22.5" customHeight="1">
      <c r="B174" s="38"/>
      <c r="C174" s="204" t="s">
        <v>330</v>
      </c>
      <c r="D174" s="204" t="s">
        <v>142</v>
      </c>
      <c r="E174" s="205" t="s">
        <v>1409</v>
      </c>
      <c r="F174" s="206" t="s">
        <v>1410</v>
      </c>
      <c r="G174" s="207" t="s">
        <v>694</v>
      </c>
      <c r="H174" s="262"/>
      <c r="I174" s="209"/>
      <c r="J174" s="210">
        <f>ROUND(I174*H174,2)</f>
        <v>0</v>
      </c>
      <c r="K174" s="206" t="s">
        <v>146</v>
      </c>
      <c r="L174" s="43"/>
      <c r="M174" s="211" t="s">
        <v>19</v>
      </c>
      <c r="N174" s="212" t="s">
        <v>43</v>
      </c>
      <c r="O174" s="79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7" t="s">
        <v>287</v>
      </c>
      <c r="AT174" s="17" t="s">
        <v>142</v>
      </c>
      <c r="AU174" s="17" t="s">
        <v>82</v>
      </c>
      <c r="AY174" s="17" t="s">
        <v>137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80</v>
      </c>
      <c r="BK174" s="215">
        <f>ROUND(I174*H174,2)</f>
        <v>0</v>
      </c>
      <c r="BL174" s="17" t="s">
        <v>287</v>
      </c>
      <c r="BM174" s="17" t="s">
        <v>1411</v>
      </c>
    </row>
    <row r="175" s="10" customFormat="1" ht="22.8" customHeight="1">
      <c r="B175" s="188"/>
      <c r="C175" s="189"/>
      <c r="D175" s="190" t="s">
        <v>71</v>
      </c>
      <c r="E175" s="202" t="s">
        <v>309</v>
      </c>
      <c r="F175" s="202" t="s">
        <v>1412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SUM(P176:P210)</f>
        <v>0</v>
      </c>
      <c r="Q175" s="196"/>
      <c r="R175" s="197">
        <f>SUM(R176:R210)</f>
        <v>0.14036667999999999</v>
      </c>
      <c r="S175" s="196"/>
      <c r="T175" s="198">
        <f>SUM(T176:T210)</f>
        <v>0</v>
      </c>
      <c r="AR175" s="199" t="s">
        <v>80</v>
      </c>
      <c r="AT175" s="200" t="s">
        <v>71</v>
      </c>
      <c r="AU175" s="200" t="s">
        <v>80</v>
      </c>
      <c r="AY175" s="199" t="s">
        <v>137</v>
      </c>
      <c r="BK175" s="201">
        <f>SUM(BK176:BK210)</f>
        <v>0</v>
      </c>
    </row>
    <row r="176" s="1" customFormat="1" ht="22.5" customHeight="1">
      <c r="B176" s="38"/>
      <c r="C176" s="204" t="s">
        <v>337</v>
      </c>
      <c r="D176" s="204" t="s">
        <v>142</v>
      </c>
      <c r="E176" s="205" t="s">
        <v>1413</v>
      </c>
      <c r="F176" s="206" t="s">
        <v>1414</v>
      </c>
      <c r="G176" s="207" t="s">
        <v>231</v>
      </c>
      <c r="H176" s="208">
        <v>59.100000000000001</v>
      </c>
      <c r="I176" s="209"/>
      <c r="J176" s="210">
        <f>ROUND(I176*H176,2)</f>
        <v>0</v>
      </c>
      <c r="K176" s="206" t="s">
        <v>146</v>
      </c>
      <c r="L176" s="43"/>
      <c r="M176" s="211" t="s">
        <v>19</v>
      </c>
      <c r="N176" s="212" t="s">
        <v>43</v>
      </c>
      <c r="O176" s="79"/>
      <c r="P176" s="213">
        <f>O176*H176</f>
        <v>0</v>
      </c>
      <c r="Q176" s="213">
        <v>0.00066</v>
      </c>
      <c r="R176" s="213">
        <f>Q176*H176</f>
        <v>0.039005999999999999</v>
      </c>
      <c r="S176" s="213">
        <v>0</v>
      </c>
      <c r="T176" s="214">
        <f>S176*H176</f>
        <v>0</v>
      </c>
      <c r="AR176" s="17" t="s">
        <v>287</v>
      </c>
      <c r="AT176" s="17" t="s">
        <v>142</v>
      </c>
      <c r="AU176" s="17" t="s">
        <v>82</v>
      </c>
      <c r="AY176" s="17" t="s">
        <v>137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80</v>
      </c>
      <c r="BK176" s="215">
        <f>ROUND(I176*H176,2)</f>
        <v>0</v>
      </c>
      <c r="BL176" s="17" t="s">
        <v>287</v>
      </c>
      <c r="BM176" s="17" t="s">
        <v>1415</v>
      </c>
    </row>
    <row r="177" s="1" customFormat="1">
      <c r="B177" s="38"/>
      <c r="C177" s="39"/>
      <c r="D177" s="218" t="s">
        <v>873</v>
      </c>
      <c r="E177" s="39"/>
      <c r="F177" s="263" t="s">
        <v>1416</v>
      </c>
      <c r="G177" s="39"/>
      <c r="H177" s="39"/>
      <c r="I177" s="130"/>
      <c r="J177" s="39"/>
      <c r="K177" s="39"/>
      <c r="L177" s="43"/>
      <c r="M177" s="264"/>
      <c r="N177" s="79"/>
      <c r="O177" s="79"/>
      <c r="P177" s="79"/>
      <c r="Q177" s="79"/>
      <c r="R177" s="79"/>
      <c r="S177" s="79"/>
      <c r="T177" s="80"/>
      <c r="AT177" s="17" t="s">
        <v>873</v>
      </c>
      <c r="AU177" s="17" t="s">
        <v>82</v>
      </c>
    </row>
    <row r="178" s="11" customFormat="1">
      <c r="B178" s="216"/>
      <c r="C178" s="217"/>
      <c r="D178" s="218" t="s">
        <v>150</v>
      </c>
      <c r="E178" s="219" t="s">
        <v>19</v>
      </c>
      <c r="F178" s="220" t="s">
        <v>1417</v>
      </c>
      <c r="G178" s="217"/>
      <c r="H178" s="219" t="s">
        <v>19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150</v>
      </c>
      <c r="AU178" s="226" t="s">
        <v>82</v>
      </c>
      <c r="AV178" s="11" t="s">
        <v>80</v>
      </c>
      <c r="AW178" s="11" t="s">
        <v>33</v>
      </c>
      <c r="AX178" s="11" t="s">
        <v>72</v>
      </c>
      <c r="AY178" s="226" t="s">
        <v>137</v>
      </c>
    </row>
    <row r="179" s="12" customFormat="1">
      <c r="B179" s="227"/>
      <c r="C179" s="228"/>
      <c r="D179" s="218" t="s">
        <v>150</v>
      </c>
      <c r="E179" s="229" t="s">
        <v>19</v>
      </c>
      <c r="F179" s="230" t="s">
        <v>1418</v>
      </c>
      <c r="G179" s="228"/>
      <c r="H179" s="231">
        <v>17.399999999999999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150</v>
      </c>
      <c r="AU179" s="237" t="s">
        <v>82</v>
      </c>
      <c r="AV179" s="12" t="s">
        <v>82</v>
      </c>
      <c r="AW179" s="12" t="s">
        <v>33</v>
      </c>
      <c r="AX179" s="12" t="s">
        <v>72</v>
      </c>
      <c r="AY179" s="237" t="s">
        <v>137</v>
      </c>
    </row>
    <row r="180" s="12" customFormat="1">
      <c r="B180" s="227"/>
      <c r="C180" s="228"/>
      <c r="D180" s="218" t="s">
        <v>150</v>
      </c>
      <c r="E180" s="229" t="s">
        <v>19</v>
      </c>
      <c r="F180" s="230" t="s">
        <v>1419</v>
      </c>
      <c r="G180" s="228"/>
      <c r="H180" s="231">
        <v>10.5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150</v>
      </c>
      <c r="AU180" s="237" t="s">
        <v>82</v>
      </c>
      <c r="AV180" s="12" t="s">
        <v>82</v>
      </c>
      <c r="AW180" s="12" t="s">
        <v>33</v>
      </c>
      <c r="AX180" s="12" t="s">
        <v>72</v>
      </c>
      <c r="AY180" s="237" t="s">
        <v>137</v>
      </c>
    </row>
    <row r="181" s="12" customFormat="1">
      <c r="B181" s="227"/>
      <c r="C181" s="228"/>
      <c r="D181" s="218" t="s">
        <v>150</v>
      </c>
      <c r="E181" s="229" t="s">
        <v>19</v>
      </c>
      <c r="F181" s="230" t="s">
        <v>1420</v>
      </c>
      <c r="G181" s="228"/>
      <c r="H181" s="231">
        <v>13.4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150</v>
      </c>
      <c r="AU181" s="237" t="s">
        <v>82</v>
      </c>
      <c r="AV181" s="12" t="s">
        <v>82</v>
      </c>
      <c r="AW181" s="12" t="s">
        <v>33</v>
      </c>
      <c r="AX181" s="12" t="s">
        <v>72</v>
      </c>
      <c r="AY181" s="237" t="s">
        <v>137</v>
      </c>
    </row>
    <row r="182" s="12" customFormat="1">
      <c r="B182" s="227"/>
      <c r="C182" s="228"/>
      <c r="D182" s="218" t="s">
        <v>150</v>
      </c>
      <c r="E182" s="229" t="s">
        <v>19</v>
      </c>
      <c r="F182" s="230" t="s">
        <v>1421</v>
      </c>
      <c r="G182" s="228"/>
      <c r="H182" s="231">
        <v>17.800000000000001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150</v>
      </c>
      <c r="AU182" s="237" t="s">
        <v>82</v>
      </c>
      <c r="AV182" s="12" t="s">
        <v>82</v>
      </c>
      <c r="AW182" s="12" t="s">
        <v>33</v>
      </c>
      <c r="AX182" s="12" t="s">
        <v>72</v>
      </c>
      <c r="AY182" s="237" t="s">
        <v>137</v>
      </c>
    </row>
    <row r="183" s="13" customFormat="1">
      <c r="B183" s="238"/>
      <c r="C183" s="239"/>
      <c r="D183" s="218" t="s">
        <v>150</v>
      </c>
      <c r="E183" s="240" t="s">
        <v>19</v>
      </c>
      <c r="F183" s="241" t="s">
        <v>160</v>
      </c>
      <c r="G183" s="239"/>
      <c r="H183" s="242">
        <v>59.100000000000001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150</v>
      </c>
      <c r="AU183" s="248" t="s">
        <v>82</v>
      </c>
      <c r="AV183" s="13" t="s">
        <v>147</v>
      </c>
      <c r="AW183" s="13" t="s">
        <v>33</v>
      </c>
      <c r="AX183" s="13" t="s">
        <v>80</v>
      </c>
      <c r="AY183" s="248" t="s">
        <v>137</v>
      </c>
    </row>
    <row r="184" s="1" customFormat="1" ht="22.5" customHeight="1">
      <c r="B184" s="38"/>
      <c r="C184" s="204" t="s">
        <v>342</v>
      </c>
      <c r="D184" s="204" t="s">
        <v>142</v>
      </c>
      <c r="E184" s="205" t="s">
        <v>1422</v>
      </c>
      <c r="F184" s="206" t="s">
        <v>1423</v>
      </c>
      <c r="G184" s="207" t="s">
        <v>231</v>
      </c>
      <c r="H184" s="208">
        <v>52.869999999999997</v>
      </c>
      <c r="I184" s="209"/>
      <c r="J184" s="210">
        <f>ROUND(I184*H184,2)</f>
        <v>0</v>
      </c>
      <c r="K184" s="206" t="s">
        <v>146</v>
      </c>
      <c r="L184" s="43"/>
      <c r="M184" s="211" t="s">
        <v>19</v>
      </c>
      <c r="N184" s="212" t="s">
        <v>43</v>
      </c>
      <c r="O184" s="79"/>
      <c r="P184" s="213">
        <f>O184*H184</f>
        <v>0</v>
      </c>
      <c r="Q184" s="213">
        <v>0.00091</v>
      </c>
      <c r="R184" s="213">
        <f>Q184*H184</f>
        <v>0.0481117</v>
      </c>
      <c r="S184" s="213">
        <v>0</v>
      </c>
      <c r="T184" s="214">
        <f>S184*H184</f>
        <v>0</v>
      </c>
      <c r="AR184" s="17" t="s">
        <v>287</v>
      </c>
      <c r="AT184" s="17" t="s">
        <v>142</v>
      </c>
      <c r="AU184" s="17" t="s">
        <v>82</v>
      </c>
      <c r="AY184" s="17" t="s">
        <v>137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80</v>
      </c>
      <c r="BK184" s="215">
        <f>ROUND(I184*H184,2)</f>
        <v>0</v>
      </c>
      <c r="BL184" s="17" t="s">
        <v>287</v>
      </c>
      <c r="BM184" s="17" t="s">
        <v>1424</v>
      </c>
    </row>
    <row r="185" s="1" customFormat="1">
      <c r="B185" s="38"/>
      <c r="C185" s="39"/>
      <c r="D185" s="218" t="s">
        <v>873</v>
      </c>
      <c r="E185" s="39"/>
      <c r="F185" s="263" t="s">
        <v>1416</v>
      </c>
      <c r="G185" s="39"/>
      <c r="H185" s="39"/>
      <c r="I185" s="130"/>
      <c r="J185" s="39"/>
      <c r="K185" s="39"/>
      <c r="L185" s="43"/>
      <c r="M185" s="264"/>
      <c r="N185" s="79"/>
      <c r="O185" s="79"/>
      <c r="P185" s="79"/>
      <c r="Q185" s="79"/>
      <c r="R185" s="79"/>
      <c r="S185" s="79"/>
      <c r="T185" s="80"/>
      <c r="AT185" s="17" t="s">
        <v>873</v>
      </c>
      <c r="AU185" s="17" t="s">
        <v>82</v>
      </c>
    </row>
    <row r="186" s="11" customFormat="1">
      <c r="B186" s="216"/>
      <c r="C186" s="217"/>
      <c r="D186" s="218" t="s">
        <v>150</v>
      </c>
      <c r="E186" s="219" t="s">
        <v>19</v>
      </c>
      <c r="F186" s="220" t="s">
        <v>1417</v>
      </c>
      <c r="G186" s="217"/>
      <c r="H186" s="219" t="s">
        <v>19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150</v>
      </c>
      <c r="AU186" s="226" t="s">
        <v>82</v>
      </c>
      <c r="AV186" s="11" t="s">
        <v>80</v>
      </c>
      <c r="AW186" s="11" t="s">
        <v>33</v>
      </c>
      <c r="AX186" s="11" t="s">
        <v>72</v>
      </c>
      <c r="AY186" s="226" t="s">
        <v>137</v>
      </c>
    </row>
    <row r="187" s="12" customFormat="1">
      <c r="B187" s="227"/>
      <c r="C187" s="228"/>
      <c r="D187" s="218" t="s">
        <v>150</v>
      </c>
      <c r="E187" s="229" t="s">
        <v>19</v>
      </c>
      <c r="F187" s="230" t="s">
        <v>1425</v>
      </c>
      <c r="G187" s="228"/>
      <c r="H187" s="231">
        <v>22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150</v>
      </c>
      <c r="AU187" s="237" t="s">
        <v>82</v>
      </c>
      <c r="AV187" s="12" t="s">
        <v>82</v>
      </c>
      <c r="AW187" s="12" t="s">
        <v>33</v>
      </c>
      <c r="AX187" s="12" t="s">
        <v>72</v>
      </c>
      <c r="AY187" s="237" t="s">
        <v>137</v>
      </c>
    </row>
    <row r="188" s="12" customFormat="1">
      <c r="B188" s="227"/>
      <c r="C188" s="228"/>
      <c r="D188" s="218" t="s">
        <v>150</v>
      </c>
      <c r="E188" s="229" t="s">
        <v>19</v>
      </c>
      <c r="F188" s="230" t="s">
        <v>1426</v>
      </c>
      <c r="G188" s="228"/>
      <c r="H188" s="231">
        <v>16.870000000000001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150</v>
      </c>
      <c r="AU188" s="237" t="s">
        <v>82</v>
      </c>
      <c r="AV188" s="12" t="s">
        <v>82</v>
      </c>
      <c r="AW188" s="12" t="s">
        <v>33</v>
      </c>
      <c r="AX188" s="12" t="s">
        <v>72</v>
      </c>
      <c r="AY188" s="237" t="s">
        <v>137</v>
      </c>
    </row>
    <row r="189" s="12" customFormat="1">
      <c r="B189" s="227"/>
      <c r="C189" s="228"/>
      <c r="D189" s="218" t="s">
        <v>150</v>
      </c>
      <c r="E189" s="229" t="s">
        <v>19</v>
      </c>
      <c r="F189" s="230" t="s">
        <v>1427</v>
      </c>
      <c r="G189" s="228"/>
      <c r="H189" s="231">
        <v>14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150</v>
      </c>
      <c r="AU189" s="237" t="s">
        <v>82</v>
      </c>
      <c r="AV189" s="12" t="s">
        <v>82</v>
      </c>
      <c r="AW189" s="12" t="s">
        <v>33</v>
      </c>
      <c r="AX189" s="12" t="s">
        <v>72</v>
      </c>
      <c r="AY189" s="237" t="s">
        <v>137</v>
      </c>
    </row>
    <row r="190" s="13" customFormat="1">
      <c r="B190" s="238"/>
      <c r="C190" s="239"/>
      <c r="D190" s="218" t="s">
        <v>150</v>
      </c>
      <c r="E190" s="240" t="s">
        <v>19</v>
      </c>
      <c r="F190" s="241" t="s">
        <v>160</v>
      </c>
      <c r="G190" s="239"/>
      <c r="H190" s="242">
        <v>52.869999999999997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150</v>
      </c>
      <c r="AU190" s="248" t="s">
        <v>82</v>
      </c>
      <c r="AV190" s="13" t="s">
        <v>147</v>
      </c>
      <c r="AW190" s="13" t="s">
        <v>33</v>
      </c>
      <c r="AX190" s="13" t="s">
        <v>80</v>
      </c>
      <c r="AY190" s="248" t="s">
        <v>137</v>
      </c>
    </row>
    <row r="191" s="1" customFormat="1" ht="22.5" customHeight="1">
      <c r="B191" s="38"/>
      <c r="C191" s="204" t="s">
        <v>347</v>
      </c>
      <c r="D191" s="204" t="s">
        <v>142</v>
      </c>
      <c r="E191" s="205" t="s">
        <v>1428</v>
      </c>
      <c r="F191" s="206" t="s">
        <v>1429</v>
      </c>
      <c r="G191" s="207" t="s">
        <v>231</v>
      </c>
      <c r="H191" s="208">
        <v>51.645000000000003</v>
      </c>
      <c r="I191" s="209"/>
      <c r="J191" s="210">
        <f>ROUND(I191*H191,2)</f>
        <v>0</v>
      </c>
      <c r="K191" s="206" t="s">
        <v>146</v>
      </c>
      <c r="L191" s="43"/>
      <c r="M191" s="211" t="s">
        <v>19</v>
      </c>
      <c r="N191" s="212" t="s">
        <v>43</v>
      </c>
      <c r="O191" s="79"/>
      <c r="P191" s="213">
        <f>O191*H191</f>
        <v>0</v>
      </c>
      <c r="Q191" s="213">
        <v>6.9999999999999994E-05</v>
      </c>
      <c r="R191" s="213">
        <f>Q191*H191</f>
        <v>0.0036151499999999997</v>
      </c>
      <c r="S191" s="213">
        <v>0</v>
      </c>
      <c r="T191" s="214">
        <f>S191*H191</f>
        <v>0</v>
      </c>
      <c r="AR191" s="17" t="s">
        <v>287</v>
      </c>
      <c r="AT191" s="17" t="s">
        <v>142</v>
      </c>
      <c r="AU191" s="17" t="s">
        <v>82</v>
      </c>
      <c r="AY191" s="17" t="s">
        <v>137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80</v>
      </c>
      <c r="BK191" s="215">
        <f>ROUND(I191*H191,2)</f>
        <v>0</v>
      </c>
      <c r="BL191" s="17" t="s">
        <v>287</v>
      </c>
      <c r="BM191" s="17" t="s">
        <v>1430</v>
      </c>
    </row>
    <row r="192" s="12" customFormat="1">
      <c r="B192" s="227"/>
      <c r="C192" s="228"/>
      <c r="D192" s="218" t="s">
        <v>150</v>
      </c>
      <c r="E192" s="228"/>
      <c r="F192" s="230" t="s">
        <v>1431</v>
      </c>
      <c r="G192" s="228"/>
      <c r="H192" s="231">
        <v>51.645000000000003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150</v>
      </c>
      <c r="AU192" s="237" t="s">
        <v>82</v>
      </c>
      <c r="AV192" s="12" t="s">
        <v>82</v>
      </c>
      <c r="AW192" s="12" t="s">
        <v>4</v>
      </c>
      <c r="AX192" s="12" t="s">
        <v>80</v>
      </c>
      <c r="AY192" s="237" t="s">
        <v>137</v>
      </c>
    </row>
    <row r="193" s="1" customFormat="1" ht="22.5" customHeight="1">
      <c r="B193" s="38"/>
      <c r="C193" s="204" t="s">
        <v>351</v>
      </c>
      <c r="D193" s="204" t="s">
        <v>142</v>
      </c>
      <c r="E193" s="205" t="s">
        <v>1432</v>
      </c>
      <c r="F193" s="206" t="s">
        <v>1433</v>
      </c>
      <c r="G193" s="207" t="s">
        <v>231</v>
      </c>
      <c r="H193" s="208">
        <v>58.156999999999996</v>
      </c>
      <c r="I193" s="209"/>
      <c r="J193" s="210">
        <f>ROUND(I193*H193,2)</f>
        <v>0</v>
      </c>
      <c r="K193" s="206" t="s">
        <v>146</v>
      </c>
      <c r="L193" s="43"/>
      <c r="M193" s="211" t="s">
        <v>19</v>
      </c>
      <c r="N193" s="212" t="s">
        <v>43</v>
      </c>
      <c r="O193" s="79"/>
      <c r="P193" s="213">
        <f>O193*H193</f>
        <v>0</v>
      </c>
      <c r="Q193" s="213">
        <v>9.0000000000000006E-05</v>
      </c>
      <c r="R193" s="213">
        <f>Q193*H193</f>
        <v>0.00523413</v>
      </c>
      <c r="S193" s="213">
        <v>0</v>
      </c>
      <c r="T193" s="214">
        <f>S193*H193</f>
        <v>0</v>
      </c>
      <c r="AR193" s="17" t="s">
        <v>287</v>
      </c>
      <c r="AT193" s="17" t="s">
        <v>142</v>
      </c>
      <c r="AU193" s="17" t="s">
        <v>82</v>
      </c>
      <c r="AY193" s="17" t="s">
        <v>137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80</v>
      </c>
      <c r="BK193" s="215">
        <f>ROUND(I193*H193,2)</f>
        <v>0</v>
      </c>
      <c r="BL193" s="17" t="s">
        <v>287</v>
      </c>
      <c r="BM193" s="17" t="s">
        <v>1434</v>
      </c>
    </row>
    <row r="194" s="12" customFormat="1">
      <c r="B194" s="227"/>
      <c r="C194" s="228"/>
      <c r="D194" s="218" t="s">
        <v>150</v>
      </c>
      <c r="E194" s="228"/>
      <c r="F194" s="230" t="s">
        <v>1435</v>
      </c>
      <c r="G194" s="228"/>
      <c r="H194" s="231">
        <v>58.156999999999996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150</v>
      </c>
      <c r="AU194" s="237" t="s">
        <v>82</v>
      </c>
      <c r="AV194" s="12" t="s">
        <v>82</v>
      </c>
      <c r="AW194" s="12" t="s">
        <v>4</v>
      </c>
      <c r="AX194" s="12" t="s">
        <v>80</v>
      </c>
      <c r="AY194" s="237" t="s">
        <v>137</v>
      </c>
    </row>
    <row r="195" s="1" customFormat="1" ht="16.5" customHeight="1">
      <c r="B195" s="38"/>
      <c r="C195" s="204" t="s">
        <v>355</v>
      </c>
      <c r="D195" s="204" t="s">
        <v>142</v>
      </c>
      <c r="E195" s="205" t="s">
        <v>1436</v>
      </c>
      <c r="F195" s="206" t="s">
        <v>1437</v>
      </c>
      <c r="G195" s="207" t="s">
        <v>340</v>
      </c>
      <c r="H195" s="208">
        <v>4</v>
      </c>
      <c r="I195" s="209"/>
      <c r="J195" s="210">
        <f>ROUND(I195*H195,2)</f>
        <v>0</v>
      </c>
      <c r="K195" s="206" t="s">
        <v>146</v>
      </c>
      <c r="L195" s="43"/>
      <c r="M195" s="211" t="s">
        <v>19</v>
      </c>
      <c r="N195" s="212" t="s">
        <v>43</v>
      </c>
      <c r="O195" s="79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17" t="s">
        <v>287</v>
      </c>
      <c r="AT195" s="17" t="s">
        <v>142</v>
      </c>
      <c r="AU195" s="17" t="s">
        <v>82</v>
      </c>
      <c r="AY195" s="17" t="s">
        <v>137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7" t="s">
        <v>80</v>
      </c>
      <c r="BK195" s="215">
        <f>ROUND(I195*H195,2)</f>
        <v>0</v>
      </c>
      <c r="BL195" s="17" t="s">
        <v>287</v>
      </c>
      <c r="BM195" s="17" t="s">
        <v>1438</v>
      </c>
    </row>
    <row r="196" s="12" customFormat="1">
      <c r="B196" s="227"/>
      <c r="C196" s="228"/>
      <c r="D196" s="218" t="s">
        <v>150</v>
      </c>
      <c r="E196" s="229" t="s">
        <v>19</v>
      </c>
      <c r="F196" s="230" t="s">
        <v>1439</v>
      </c>
      <c r="G196" s="228"/>
      <c r="H196" s="231">
        <v>4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150</v>
      </c>
      <c r="AU196" s="237" t="s">
        <v>82</v>
      </c>
      <c r="AV196" s="12" t="s">
        <v>82</v>
      </c>
      <c r="AW196" s="12" t="s">
        <v>33</v>
      </c>
      <c r="AX196" s="12" t="s">
        <v>80</v>
      </c>
      <c r="AY196" s="237" t="s">
        <v>137</v>
      </c>
    </row>
    <row r="197" s="1" customFormat="1" ht="16.5" customHeight="1">
      <c r="B197" s="38"/>
      <c r="C197" s="204" t="s">
        <v>361</v>
      </c>
      <c r="D197" s="204" t="s">
        <v>142</v>
      </c>
      <c r="E197" s="205" t="s">
        <v>1440</v>
      </c>
      <c r="F197" s="206" t="s">
        <v>1441</v>
      </c>
      <c r="G197" s="207" t="s">
        <v>340</v>
      </c>
      <c r="H197" s="208">
        <v>4</v>
      </c>
      <c r="I197" s="209"/>
      <c r="J197" s="210">
        <f>ROUND(I197*H197,2)</f>
        <v>0</v>
      </c>
      <c r="K197" s="206" t="s">
        <v>19</v>
      </c>
      <c r="L197" s="43"/>
      <c r="M197" s="211" t="s">
        <v>19</v>
      </c>
      <c r="N197" s="212" t="s">
        <v>43</v>
      </c>
      <c r="O197" s="79"/>
      <c r="P197" s="213">
        <f>O197*H197</f>
        <v>0</v>
      </c>
      <c r="Q197" s="213">
        <v>0.0055300000000000002</v>
      </c>
      <c r="R197" s="213">
        <f>Q197*H197</f>
        <v>0.022120000000000001</v>
      </c>
      <c r="S197" s="213">
        <v>0</v>
      </c>
      <c r="T197" s="214">
        <f>S197*H197</f>
        <v>0</v>
      </c>
      <c r="AR197" s="17" t="s">
        <v>287</v>
      </c>
      <c r="AT197" s="17" t="s">
        <v>142</v>
      </c>
      <c r="AU197" s="17" t="s">
        <v>82</v>
      </c>
      <c r="AY197" s="17" t="s">
        <v>137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7" t="s">
        <v>80</v>
      </c>
      <c r="BK197" s="215">
        <f>ROUND(I197*H197,2)</f>
        <v>0</v>
      </c>
      <c r="BL197" s="17" t="s">
        <v>287</v>
      </c>
      <c r="BM197" s="17" t="s">
        <v>1442</v>
      </c>
    </row>
    <row r="198" s="11" customFormat="1">
      <c r="B198" s="216"/>
      <c r="C198" s="217"/>
      <c r="D198" s="218" t="s">
        <v>150</v>
      </c>
      <c r="E198" s="219" t="s">
        <v>19</v>
      </c>
      <c r="F198" s="220" t="s">
        <v>1443</v>
      </c>
      <c r="G198" s="217"/>
      <c r="H198" s="219" t="s">
        <v>19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150</v>
      </c>
      <c r="AU198" s="226" t="s">
        <v>82</v>
      </c>
      <c r="AV198" s="11" t="s">
        <v>80</v>
      </c>
      <c r="AW198" s="11" t="s">
        <v>33</v>
      </c>
      <c r="AX198" s="11" t="s">
        <v>72</v>
      </c>
      <c r="AY198" s="226" t="s">
        <v>137</v>
      </c>
    </row>
    <row r="199" s="12" customFormat="1">
      <c r="B199" s="227"/>
      <c r="C199" s="228"/>
      <c r="D199" s="218" t="s">
        <v>150</v>
      </c>
      <c r="E199" s="229" t="s">
        <v>19</v>
      </c>
      <c r="F199" s="230" t="s">
        <v>147</v>
      </c>
      <c r="G199" s="228"/>
      <c r="H199" s="231">
        <v>4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150</v>
      </c>
      <c r="AU199" s="237" t="s">
        <v>82</v>
      </c>
      <c r="AV199" s="12" t="s">
        <v>82</v>
      </c>
      <c r="AW199" s="12" t="s">
        <v>33</v>
      </c>
      <c r="AX199" s="12" t="s">
        <v>80</v>
      </c>
      <c r="AY199" s="237" t="s">
        <v>137</v>
      </c>
    </row>
    <row r="200" s="1" customFormat="1" ht="16.5" customHeight="1">
      <c r="B200" s="38"/>
      <c r="C200" s="252" t="s">
        <v>365</v>
      </c>
      <c r="D200" s="252" t="s">
        <v>558</v>
      </c>
      <c r="E200" s="253" t="s">
        <v>1444</v>
      </c>
      <c r="F200" s="254" t="s">
        <v>1445</v>
      </c>
      <c r="G200" s="255" t="s">
        <v>340</v>
      </c>
      <c r="H200" s="256">
        <v>4</v>
      </c>
      <c r="I200" s="257"/>
      <c r="J200" s="258">
        <f>ROUND(I200*H200,2)</f>
        <v>0</v>
      </c>
      <c r="K200" s="254" t="s">
        <v>372</v>
      </c>
      <c r="L200" s="259"/>
      <c r="M200" s="260" t="s">
        <v>19</v>
      </c>
      <c r="N200" s="261" t="s">
        <v>43</v>
      </c>
      <c r="O200" s="79"/>
      <c r="P200" s="213">
        <f>O200*H200</f>
        <v>0</v>
      </c>
      <c r="Q200" s="213">
        <v>0.00080000000000000004</v>
      </c>
      <c r="R200" s="213">
        <f>Q200*H200</f>
        <v>0.0032000000000000002</v>
      </c>
      <c r="S200" s="213">
        <v>0</v>
      </c>
      <c r="T200" s="214">
        <f>S200*H200</f>
        <v>0</v>
      </c>
      <c r="AR200" s="17" t="s">
        <v>376</v>
      </c>
      <c r="AT200" s="17" t="s">
        <v>558</v>
      </c>
      <c r="AU200" s="17" t="s">
        <v>82</v>
      </c>
      <c r="AY200" s="17" t="s">
        <v>137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7" t="s">
        <v>80</v>
      </c>
      <c r="BK200" s="215">
        <f>ROUND(I200*H200,2)</f>
        <v>0</v>
      </c>
      <c r="BL200" s="17" t="s">
        <v>287</v>
      </c>
      <c r="BM200" s="17" t="s">
        <v>1446</v>
      </c>
    </row>
    <row r="201" s="1" customFormat="1">
      <c r="B201" s="38"/>
      <c r="C201" s="39"/>
      <c r="D201" s="218" t="s">
        <v>873</v>
      </c>
      <c r="E201" s="39"/>
      <c r="F201" s="263" t="s">
        <v>1447</v>
      </c>
      <c r="G201" s="39"/>
      <c r="H201" s="39"/>
      <c r="I201" s="130"/>
      <c r="J201" s="39"/>
      <c r="K201" s="39"/>
      <c r="L201" s="43"/>
      <c r="M201" s="264"/>
      <c r="N201" s="79"/>
      <c r="O201" s="79"/>
      <c r="P201" s="79"/>
      <c r="Q201" s="79"/>
      <c r="R201" s="79"/>
      <c r="S201" s="79"/>
      <c r="T201" s="80"/>
      <c r="AT201" s="17" t="s">
        <v>873</v>
      </c>
      <c r="AU201" s="17" t="s">
        <v>82</v>
      </c>
    </row>
    <row r="202" s="1" customFormat="1" ht="16.5" customHeight="1">
      <c r="B202" s="38"/>
      <c r="C202" s="204" t="s">
        <v>369</v>
      </c>
      <c r="D202" s="204" t="s">
        <v>142</v>
      </c>
      <c r="E202" s="205" t="s">
        <v>1448</v>
      </c>
      <c r="F202" s="206" t="s">
        <v>1449</v>
      </c>
      <c r="G202" s="207" t="s">
        <v>340</v>
      </c>
      <c r="H202" s="208">
        <v>8</v>
      </c>
      <c r="I202" s="209"/>
      <c r="J202" s="210">
        <f>ROUND(I202*H202,2)</f>
        <v>0</v>
      </c>
      <c r="K202" s="206" t="s">
        <v>146</v>
      </c>
      <c r="L202" s="43"/>
      <c r="M202" s="211" t="s">
        <v>19</v>
      </c>
      <c r="N202" s="212" t="s">
        <v>43</v>
      </c>
      <c r="O202" s="79"/>
      <c r="P202" s="213">
        <f>O202*H202</f>
        <v>0</v>
      </c>
      <c r="Q202" s="213">
        <v>0.00012999999999999999</v>
      </c>
      <c r="R202" s="213">
        <f>Q202*H202</f>
        <v>0.0010399999999999999</v>
      </c>
      <c r="S202" s="213">
        <v>0</v>
      </c>
      <c r="T202" s="214">
        <f>S202*H202</f>
        <v>0</v>
      </c>
      <c r="AR202" s="17" t="s">
        <v>287</v>
      </c>
      <c r="AT202" s="17" t="s">
        <v>142</v>
      </c>
      <c r="AU202" s="17" t="s">
        <v>82</v>
      </c>
      <c r="AY202" s="17" t="s">
        <v>137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80</v>
      </c>
      <c r="BK202" s="215">
        <f>ROUND(I202*H202,2)</f>
        <v>0</v>
      </c>
      <c r="BL202" s="17" t="s">
        <v>287</v>
      </c>
      <c r="BM202" s="17" t="s">
        <v>1450</v>
      </c>
    </row>
    <row r="203" s="1" customFormat="1" ht="16.5" customHeight="1">
      <c r="B203" s="38"/>
      <c r="C203" s="204" t="s">
        <v>376</v>
      </c>
      <c r="D203" s="204" t="s">
        <v>142</v>
      </c>
      <c r="E203" s="205" t="s">
        <v>1451</v>
      </c>
      <c r="F203" s="206" t="s">
        <v>1452</v>
      </c>
      <c r="G203" s="207" t="s">
        <v>1453</v>
      </c>
      <c r="H203" s="208">
        <v>20</v>
      </c>
      <c r="I203" s="209"/>
      <c r="J203" s="210">
        <f>ROUND(I203*H203,2)</f>
        <v>0</v>
      </c>
      <c r="K203" s="206" t="s">
        <v>146</v>
      </c>
      <c r="L203" s="43"/>
      <c r="M203" s="211" t="s">
        <v>19</v>
      </c>
      <c r="N203" s="212" t="s">
        <v>43</v>
      </c>
      <c r="O203" s="79"/>
      <c r="P203" s="213">
        <f>O203*H203</f>
        <v>0</v>
      </c>
      <c r="Q203" s="213">
        <v>0.00042999999999999999</v>
      </c>
      <c r="R203" s="213">
        <f>Q203*H203</f>
        <v>0.0086</v>
      </c>
      <c r="S203" s="213">
        <v>0</v>
      </c>
      <c r="T203" s="214">
        <f>S203*H203</f>
        <v>0</v>
      </c>
      <c r="AR203" s="17" t="s">
        <v>287</v>
      </c>
      <c r="AT203" s="17" t="s">
        <v>142</v>
      </c>
      <c r="AU203" s="17" t="s">
        <v>82</v>
      </c>
      <c r="AY203" s="17" t="s">
        <v>137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7" t="s">
        <v>80</v>
      </c>
      <c r="BK203" s="215">
        <f>ROUND(I203*H203,2)</f>
        <v>0</v>
      </c>
      <c r="BL203" s="17" t="s">
        <v>287</v>
      </c>
      <c r="BM203" s="17" t="s">
        <v>1454</v>
      </c>
    </row>
    <row r="204" s="1" customFormat="1" ht="16.5" customHeight="1">
      <c r="B204" s="38"/>
      <c r="C204" s="204" t="s">
        <v>382</v>
      </c>
      <c r="D204" s="204" t="s">
        <v>142</v>
      </c>
      <c r="E204" s="205" t="s">
        <v>1455</v>
      </c>
      <c r="F204" s="206" t="s">
        <v>1456</v>
      </c>
      <c r="G204" s="207" t="s">
        <v>340</v>
      </c>
      <c r="H204" s="208">
        <v>8</v>
      </c>
      <c r="I204" s="209"/>
      <c r="J204" s="210">
        <f>ROUND(I204*H204,2)</f>
        <v>0</v>
      </c>
      <c r="K204" s="206" t="s">
        <v>146</v>
      </c>
      <c r="L204" s="43"/>
      <c r="M204" s="211" t="s">
        <v>19</v>
      </c>
      <c r="N204" s="212" t="s">
        <v>43</v>
      </c>
      <c r="O204" s="79"/>
      <c r="P204" s="213">
        <f>O204*H204</f>
        <v>0</v>
      </c>
      <c r="Q204" s="213">
        <v>0.00076999999999999996</v>
      </c>
      <c r="R204" s="213">
        <f>Q204*H204</f>
        <v>0.0061599999999999997</v>
      </c>
      <c r="S204" s="213">
        <v>0</v>
      </c>
      <c r="T204" s="214">
        <f>S204*H204</f>
        <v>0</v>
      </c>
      <c r="AR204" s="17" t="s">
        <v>287</v>
      </c>
      <c r="AT204" s="17" t="s">
        <v>142</v>
      </c>
      <c r="AU204" s="17" t="s">
        <v>82</v>
      </c>
      <c r="AY204" s="17" t="s">
        <v>137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80</v>
      </c>
      <c r="BK204" s="215">
        <f>ROUND(I204*H204,2)</f>
        <v>0</v>
      </c>
      <c r="BL204" s="17" t="s">
        <v>287</v>
      </c>
      <c r="BM204" s="17" t="s">
        <v>1457</v>
      </c>
    </row>
    <row r="205" s="1" customFormat="1" ht="16.5" customHeight="1">
      <c r="B205" s="38"/>
      <c r="C205" s="204" t="s">
        <v>388</v>
      </c>
      <c r="D205" s="204" t="s">
        <v>142</v>
      </c>
      <c r="E205" s="205" t="s">
        <v>1458</v>
      </c>
      <c r="F205" s="206" t="s">
        <v>1459</v>
      </c>
      <c r="G205" s="207" t="s">
        <v>340</v>
      </c>
      <c r="H205" s="208">
        <v>8</v>
      </c>
      <c r="I205" s="209"/>
      <c r="J205" s="210">
        <f>ROUND(I205*H205,2)</f>
        <v>0</v>
      </c>
      <c r="K205" s="206" t="s">
        <v>146</v>
      </c>
      <c r="L205" s="43"/>
      <c r="M205" s="211" t="s">
        <v>19</v>
      </c>
      <c r="N205" s="212" t="s">
        <v>43</v>
      </c>
      <c r="O205" s="79"/>
      <c r="P205" s="213">
        <f>O205*H205</f>
        <v>0</v>
      </c>
      <c r="Q205" s="213">
        <v>0.00027</v>
      </c>
      <c r="R205" s="213">
        <f>Q205*H205</f>
        <v>0.00216</v>
      </c>
      <c r="S205" s="213">
        <v>0</v>
      </c>
      <c r="T205" s="214">
        <f>S205*H205</f>
        <v>0</v>
      </c>
      <c r="AR205" s="17" t="s">
        <v>287</v>
      </c>
      <c r="AT205" s="17" t="s">
        <v>142</v>
      </c>
      <c r="AU205" s="17" t="s">
        <v>82</v>
      </c>
      <c r="AY205" s="17" t="s">
        <v>137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7" t="s">
        <v>80</v>
      </c>
      <c r="BK205" s="215">
        <f>ROUND(I205*H205,2)</f>
        <v>0</v>
      </c>
      <c r="BL205" s="17" t="s">
        <v>287</v>
      </c>
      <c r="BM205" s="17" t="s">
        <v>1460</v>
      </c>
    </row>
    <row r="206" s="1" customFormat="1" ht="16.5" customHeight="1">
      <c r="B206" s="38"/>
      <c r="C206" s="204" t="s">
        <v>392</v>
      </c>
      <c r="D206" s="204" t="s">
        <v>142</v>
      </c>
      <c r="E206" s="205" t="s">
        <v>1461</v>
      </c>
      <c r="F206" s="206" t="s">
        <v>1462</v>
      </c>
      <c r="G206" s="207" t="s">
        <v>231</v>
      </c>
      <c r="H206" s="208">
        <v>111.97</v>
      </c>
      <c r="I206" s="209"/>
      <c r="J206" s="210">
        <f>ROUND(I206*H206,2)</f>
        <v>0</v>
      </c>
      <c r="K206" s="206" t="s">
        <v>19</v>
      </c>
      <c r="L206" s="43"/>
      <c r="M206" s="211" t="s">
        <v>19</v>
      </c>
      <c r="N206" s="212" t="s">
        <v>43</v>
      </c>
      <c r="O206" s="79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17" t="s">
        <v>287</v>
      </c>
      <c r="AT206" s="17" t="s">
        <v>142</v>
      </c>
      <c r="AU206" s="17" t="s">
        <v>82</v>
      </c>
      <c r="AY206" s="17" t="s">
        <v>137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80</v>
      </c>
      <c r="BK206" s="215">
        <f>ROUND(I206*H206,2)</f>
        <v>0</v>
      </c>
      <c r="BL206" s="17" t="s">
        <v>287</v>
      </c>
      <c r="BM206" s="17" t="s">
        <v>1463</v>
      </c>
    </row>
    <row r="207" s="12" customFormat="1">
      <c r="B207" s="227"/>
      <c r="C207" s="228"/>
      <c r="D207" s="218" t="s">
        <v>150</v>
      </c>
      <c r="E207" s="229" t="s">
        <v>19</v>
      </c>
      <c r="F207" s="230" t="s">
        <v>1464</v>
      </c>
      <c r="G207" s="228"/>
      <c r="H207" s="231">
        <v>111.97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150</v>
      </c>
      <c r="AU207" s="237" t="s">
        <v>82</v>
      </c>
      <c r="AV207" s="12" t="s">
        <v>82</v>
      </c>
      <c r="AW207" s="12" t="s">
        <v>33</v>
      </c>
      <c r="AX207" s="12" t="s">
        <v>80</v>
      </c>
      <c r="AY207" s="237" t="s">
        <v>137</v>
      </c>
    </row>
    <row r="208" s="1" customFormat="1" ht="16.5" customHeight="1">
      <c r="B208" s="38"/>
      <c r="C208" s="204" t="s">
        <v>397</v>
      </c>
      <c r="D208" s="204" t="s">
        <v>142</v>
      </c>
      <c r="E208" s="205" t="s">
        <v>1465</v>
      </c>
      <c r="F208" s="206" t="s">
        <v>1466</v>
      </c>
      <c r="G208" s="207" t="s">
        <v>231</v>
      </c>
      <c r="H208" s="208">
        <v>111.97</v>
      </c>
      <c r="I208" s="209"/>
      <c r="J208" s="210">
        <f>ROUND(I208*H208,2)</f>
        <v>0</v>
      </c>
      <c r="K208" s="206" t="s">
        <v>146</v>
      </c>
      <c r="L208" s="43"/>
      <c r="M208" s="211" t="s">
        <v>19</v>
      </c>
      <c r="N208" s="212" t="s">
        <v>43</v>
      </c>
      <c r="O208" s="79"/>
      <c r="P208" s="213">
        <f>O208*H208</f>
        <v>0</v>
      </c>
      <c r="Q208" s="213">
        <v>1.0000000000000001E-05</v>
      </c>
      <c r="R208" s="213">
        <f>Q208*H208</f>
        <v>0.0011197000000000002</v>
      </c>
      <c r="S208" s="213">
        <v>0</v>
      </c>
      <c r="T208" s="214">
        <f>S208*H208</f>
        <v>0</v>
      </c>
      <c r="AR208" s="17" t="s">
        <v>287</v>
      </c>
      <c r="AT208" s="17" t="s">
        <v>142</v>
      </c>
      <c r="AU208" s="17" t="s">
        <v>82</v>
      </c>
      <c r="AY208" s="17" t="s">
        <v>137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7" t="s">
        <v>80</v>
      </c>
      <c r="BK208" s="215">
        <f>ROUND(I208*H208,2)</f>
        <v>0</v>
      </c>
      <c r="BL208" s="17" t="s">
        <v>287</v>
      </c>
      <c r="BM208" s="17" t="s">
        <v>1467</v>
      </c>
    </row>
    <row r="209" s="1" customFormat="1" ht="16.5" customHeight="1">
      <c r="B209" s="38"/>
      <c r="C209" s="204" t="s">
        <v>403</v>
      </c>
      <c r="D209" s="204" t="s">
        <v>142</v>
      </c>
      <c r="E209" s="205" t="s">
        <v>1468</v>
      </c>
      <c r="F209" s="206" t="s">
        <v>1407</v>
      </c>
      <c r="G209" s="207" t="s">
        <v>694</v>
      </c>
      <c r="H209" s="262"/>
      <c r="I209" s="209"/>
      <c r="J209" s="210">
        <f>ROUND(I209*H209,2)</f>
        <v>0</v>
      </c>
      <c r="K209" s="206" t="s">
        <v>19</v>
      </c>
      <c r="L209" s="43"/>
      <c r="M209" s="211" t="s">
        <v>19</v>
      </c>
      <c r="N209" s="212" t="s">
        <v>43</v>
      </c>
      <c r="O209" s="79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17" t="s">
        <v>287</v>
      </c>
      <c r="AT209" s="17" t="s">
        <v>142</v>
      </c>
      <c r="AU209" s="17" t="s">
        <v>82</v>
      </c>
      <c r="AY209" s="17" t="s">
        <v>137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80</v>
      </c>
      <c r="BK209" s="215">
        <f>ROUND(I209*H209,2)</f>
        <v>0</v>
      </c>
      <c r="BL209" s="17" t="s">
        <v>287</v>
      </c>
      <c r="BM209" s="17" t="s">
        <v>1469</v>
      </c>
    </row>
    <row r="210" s="1" customFormat="1" ht="16.5" customHeight="1">
      <c r="B210" s="38"/>
      <c r="C210" s="204" t="s">
        <v>409</v>
      </c>
      <c r="D210" s="204" t="s">
        <v>142</v>
      </c>
      <c r="E210" s="205" t="s">
        <v>1470</v>
      </c>
      <c r="F210" s="206" t="s">
        <v>1471</v>
      </c>
      <c r="G210" s="207" t="s">
        <v>694</v>
      </c>
      <c r="H210" s="262"/>
      <c r="I210" s="209"/>
      <c r="J210" s="210">
        <f>ROUND(I210*H210,2)</f>
        <v>0</v>
      </c>
      <c r="K210" s="206" t="s">
        <v>19</v>
      </c>
      <c r="L210" s="43"/>
      <c r="M210" s="211" t="s">
        <v>19</v>
      </c>
      <c r="N210" s="212" t="s">
        <v>43</v>
      </c>
      <c r="O210" s="79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17" t="s">
        <v>287</v>
      </c>
      <c r="AT210" s="17" t="s">
        <v>142</v>
      </c>
      <c r="AU210" s="17" t="s">
        <v>82</v>
      </c>
      <c r="AY210" s="17" t="s">
        <v>137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7" t="s">
        <v>80</v>
      </c>
      <c r="BK210" s="215">
        <f>ROUND(I210*H210,2)</f>
        <v>0</v>
      </c>
      <c r="BL210" s="17" t="s">
        <v>287</v>
      </c>
      <c r="BM210" s="17" t="s">
        <v>1472</v>
      </c>
    </row>
    <row r="211" s="10" customFormat="1" ht="22.8" customHeight="1">
      <c r="B211" s="188"/>
      <c r="C211" s="189"/>
      <c r="D211" s="190" t="s">
        <v>71</v>
      </c>
      <c r="E211" s="202" t="s">
        <v>683</v>
      </c>
      <c r="F211" s="202" t="s">
        <v>684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SUM(P212:P217)</f>
        <v>0</v>
      </c>
      <c r="Q211" s="196"/>
      <c r="R211" s="197">
        <f>SUM(R212:R217)</f>
        <v>0.0029899099999999997</v>
      </c>
      <c r="S211" s="196"/>
      <c r="T211" s="198">
        <f>SUM(T212:T217)</f>
        <v>0</v>
      </c>
      <c r="AR211" s="199" t="s">
        <v>82</v>
      </c>
      <c r="AT211" s="200" t="s">
        <v>71</v>
      </c>
      <c r="AU211" s="200" t="s">
        <v>80</v>
      </c>
      <c r="AY211" s="199" t="s">
        <v>137</v>
      </c>
      <c r="BK211" s="201">
        <f>SUM(BK212:BK217)</f>
        <v>0</v>
      </c>
    </row>
    <row r="212" s="1" customFormat="1" ht="22.5" customHeight="1">
      <c r="B212" s="38"/>
      <c r="C212" s="204" t="s">
        <v>434</v>
      </c>
      <c r="D212" s="204" t="s">
        <v>142</v>
      </c>
      <c r="E212" s="205" t="s">
        <v>1473</v>
      </c>
      <c r="F212" s="206" t="s">
        <v>1474</v>
      </c>
      <c r="G212" s="207" t="s">
        <v>231</v>
      </c>
      <c r="H212" s="208">
        <v>38.829999999999998</v>
      </c>
      <c r="I212" s="209"/>
      <c r="J212" s="210">
        <f>ROUND(I212*H212,2)</f>
        <v>0</v>
      </c>
      <c r="K212" s="206" t="s">
        <v>146</v>
      </c>
      <c r="L212" s="43"/>
      <c r="M212" s="211" t="s">
        <v>19</v>
      </c>
      <c r="N212" s="212" t="s">
        <v>43</v>
      </c>
      <c r="O212" s="79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17" t="s">
        <v>287</v>
      </c>
      <c r="AT212" s="17" t="s">
        <v>142</v>
      </c>
      <c r="AU212" s="17" t="s">
        <v>82</v>
      </c>
      <c r="AY212" s="17" t="s">
        <v>137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80</v>
      </c>
      <c r="BK212" s="215">
        <f>ROUND(I212*H212,2)</f>
        <v>0</v>
      </c>
      <c r="BL212" s="17" t="s">
        <v>287</v>
      </c>
      <c r="BM212" s="17" t="s">
        <v>1475</v>
      </c>
    </row>
    <row r="213" s="11" customFormat="1">
      <c r="B213" s="216"/>
      <c r="C213" s="217"/>
      <c r="D213" s="218" t="s">
        <v>150</v>
      </c>
      <c r="E213" s="219" t="s">
        <v>19</v>
      </c>
      <c r="F213" s="220" t="s">
        <v>1476</v>
      </c>
      <c r="G213" s="217"/>
      <c r="H213" s="219" t="s">
        <v>19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150</v>
      </c>
      <c r="AU213" s="226" t="s">
        <v>82</v>
      </c>
      <c r="AV213" s="11" t="s">
        <v>80</v>
      </c>
      <c r="AW213" s="11" t="s">
        <v>33</v>
      </c>
      <c r="AX213" s="11" t="s">
        <v>72</v>
      </c>
      <c r="AY213" s="226" t="s">
        <v>137</v>
      </c>
    </row>
    <row r="214" s="12" customFormat="1">
      <c r="B214" s="227"/>
      <c r="C214" s="228"/>
      <c r="D214" s="218" t="s">
        <v>150</v>
      </c>
      <c r="E214" s="229" t="s">
        <v>19</v>
      </c>
      <c r="F214" s="230" t="s">
        <v>1477</v>
      </c>
      <c r="G214" s="228"/>
      <c r="H214" s="231">
        <v>38.829999999999998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150</v>
      </c>
      <c r="AU214" s="237" t="s">
        <v>82</v>
      </c>
      <c r="AV214" s="12" t="s">
        <v>82</v>
      </c>
      <c r="AW214" s="12" t="s">
        <v>33</v>
      </c>
      <c r="AX214" s="12" t="s">
        <v>80</v>
      </c>
      <c r="AY214" s="237" t="s">
        <v>137</v>
      </c>
    </row>
    <row r="215" s="1" customFormat="1" ht="16.5" customHeight="1">
      <c r="B215" s="38"/>
      <c r="C215" s="252" t="s">
        <v>442</v>
      </c>
      <c r="D215" s="252" t="s">
        <v>558</v>
      </c>
      <c r="E215" s="253" t="s">
        <v>1478</v>
      </c>
      <c r="F215" s="254" t="s">
        <v>1479</v>
      </c>
      <c r="G215" s="255" t="s">
        <v>231</v>
      </c>
      <c r="H215" s="256">
        <v>42.713000000000001</v>
      </c>
      <c r="I215" s="257"/>
      <c r="J215" s="258">
        <f>ROUND(I215*H215,2)</f>
        <v>0</v>
      </c>
      <c r="K215" s="254" t="s">
        <v>146</v>
      </c>
      <c r="L215" s="259"/>
      <c r="M215" s="260" t="s">
        <v>19</v>
      </c>
      <c r="N215" s="261" t="s">
        <v>43</v>
      </c>
      <c r="O215" s="79"/>
      <c r="P215" s="213">
        <f>O215*H215</f>
        <v>0</v>
      </c>
      <c r="Q215" s="213">
        <v>6.9999999999999994E-05</v>
      </c>
      <c r="R215" s="213">
        <f>Q215*H215</f>
        <v>0.0029899099999999997</v>
      </c>
      <c r="S215" s="213">
        <v>0</v>
      </c>
      <c r="T215" s="214">
        <f>S215*H215</f>
        <v>0</v>
      </c>
      <c r="AR215" s="17" t="s">
        <v>376</v>
      </c>
      <c r="AT215" s="17" t="s">
        <v>558</v>
      </c>
      <c r="AU215" s="17" t="s">
        <v>82</v>
      </c>
      <c r="AY215" s="17" t="s">
        <v>137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7" t="s">
        <v>80</v>
      </c>
      <c r="BK215" s="215">
        <f>ROUND(I215*H215,2)</f>
        <v>0</v>
      </c>
      <c r="BL215" s="17" t="s">
        <v>287</v>
      </c>
      <c r="BM215" s="17" t="s">
        <v>1480</v>
      </c>
    </row>
    <row r="216" s="12" customFormat="1">
      <c r="B216" s="227"/>
      <c r="C216" s="228"/>
      <c r="D216" s="218" t="s">
        <v>150</v>
      </c>
      <c r="E216" s="228"/>
      <c r="F216" s="230" t="s">
        <v>1481</v>
      </c>
      <c r="G216" s="228"/>
      <c r="H216" s="231">
        <v>42.713000000000001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150</v>
      </c>
      <c r="AU216" s="237" t="s">
        <v>82</v>
      </c>
      <c r="AV216" s="12" t="s">
        <v>82</v>
      </c>
      <c r="AW216" s="12" t="s">
        <v>4</v>
      </c>
      <c r="AX216" s="12" t="s">
        <v>80</v>
      </c>
      <c r="AY216" s="237" t="s">
        <v>137</v>
      </c>
    </row>
    <row r="217" s="1" customFormat="1" ht="22.5" customHeight="1">
      <c r="B217" s="38"/>
      <c r="C217" s="204" t="s">
        <v>453</v>
      </c>
      <c r="D217" s="204" t="s">
        <v>142</v>
      </c>
      <c r="E217" s="205" t="s">
        <v>692</v>
      </c>
      <c r="F217" s="206" t="s">
        <v>693</v>
      </c>
      <c r="G217" s="207" t="s">
        <v>694</v>
      </c>
      <c r="H217" s="262"/>
      <c r="I217" s="209"/>
      <c r="J217" s="210">
        <f>ROUND(I217*H217,2)</f>
        <v>0</v>
      </c>
      <c r="K217" s="206" t="s">
        <v>853</v>
      </c>
      <c r="L217" s="43"/>
      <c r="M217" s="211" t="s">
        <v>19</v>
      </c>
      <c r="N217" s="212" t="s">
        <v>43</v>
      </c>
      <c r="O217" s="79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17" t="s">
        <v>287</v>
      </c>
      <c r="AT217" s="17" t="s">
        <v>142</v>
      </c>
      <c r="AU217" s="17" t="s">
        <v>82</v>
      </c>
      <c r="AY217" s="17" t="s">
        <v>137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7" t="s">
        <v>80</v>
      </c>
      <c r="BK217" s="215">
        <f>ROUND(I217*H217,2)</f>
        <v>0</v>
      </c>
      <c r="BL217" s="17" t="s">
        <v>287</v>
      </c>
      <c r="BM217" s="17" t="s">
        <v>1482</v>
      </c>
    </row>
    <row r="218" s="10" customFormat="1" ht="22.8" customHeight="1">
      <c r="B218" s="188"/>
      <c r="C218" s="189"/>
      <c r="D218" s="190" t="s">
        <v>71</v>
      </c>
      <c r="E218" s="202" t="s">
        <v>315</v>
      </c>
      <c r="F218" s="202" t="s">
        <v>316</v>
      </c>
      <c r="G218" s="189"/>
      <c r="H218" s="189"/>
      <c r="I218" s="192"/>
      <c r="J218" s="203">
        <f>BK218</f>
        <v>0</v>
      </c>
      <c r="K218" s="189"/>
      <c r="L218" s="194"/>
      <c r="M218" s="195"/>
      <c r="N218" s="196"/>
      <c r="O218" s="196"/>
      <c r="P218" s="197">
        <f>SUM(P219:P258)</f>
        <v>0</v>
      </c>
      <c r="Q218" s="196"/>
      <c r="R218" s="197">
        <f>SUM(R219:R258)</f>
        <v>0.65164</v>
      </c>
      <c r="S218" s="196"/>
      <c r="T218" s="198">
        <f>SUM(T219:T258)</f>
        <v>0</v>
      </c>
      <c r="AR218" s="199" t="s">
        <v>82</v>
      </c>
      <c r="AT218" s="200" t="s">
        <v>71</v>
      </c>
      <c r="AU218" s="200" t="s">
        <v>80</v>
      </c>
      <c r="AY218" s="199" t="s">
        <v>137</v>
      </c>
      <c r="BK218" s="201">
        <f>SUM(BK219:BK258)</f>
        <v>0</v>
      </c>
    </row>
    <row r="219" s="1" customFormat="1" ht="16.5" customHeight="1">
      <c r="B219" s="38"/>
      <c r="C219" s="204" t="s">
        <v>460</v>
      </c>
      <c r="D219" s="204" t="s">
        <v>142</v>
      </c>
      <c r="E219" s="205" t="s">
        <v>1483</v>
      </c>
      <c r="F219" s="206" t="s">
        <v>1484</v>
      </c>
      <c r="G219" s="207" t="s">
        <v>319</v>
      </c>
      <c r="H219" s="208">
        <v>10</v>
      </c>
      <c r="I219" s="209"/>
      <c r="J219" s="210">
        <f>ROUND(I219*H219,2)</f>
        <v>0</v>
      </c>
      <c r="K219" s="206" t="s">
        <v>146</v>
      </c>
      <c r="L219" s="43"/>
      <c r="M219" s="211" t="s">
        <v>19</v>
      </c>
      <c r="N219" s="212" t="s">
        <v>43</v>
      </c>
      <c r="O219" s="79"/>
      <c r="P219" s="213">
        <f>O219*H219</f>
        <v>0</v>
      </c>
      <c r="Q219" s="213">
        <v>0.00382</v>
      </c>
      <c r="R219" s="213">
        <f>Q219*H219</f>
        <v>0.038199999999999998</v>
      </c>
      <c r="S219" s="213">
        <v>0</v>
      </c>
      <c r="T219" s="214">
        <f>S219*H219</f>
        <v>0</v>
      </c>
      <c r="AR219" s="17" t="s">
        <v>287</v>
      </c>
      <c r="AT219" s="17" t="s">
        <v>142</v>
      </c>
      <c r="AU219" s="17" t="s">
        <v>82</v>
      </c>
      <c r="AY219" s="17" t="s">
        <v>137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7" t="s">
        <v>80</v>
      </c>
      <c r="BK219" s="215">
        <f>ROUND(I219*H219,2)</f>
        <v>0</v>
      </c>
      <c r="BL219" s="17" t="s">
        <v>287</v>
      </c>
      <c r="BM219" s="17" t="s">
        <v>1485</v>
      </c>
    </row>
    <row r="220" s="1" customFormat="1" ht="22.5" customHeight="1">
      <c r="B220" s="38"/>
      <c r="C220" s="204" t="s">
        <v>466</v>
      </c>
      <c r="D220" s="204" t="s">
        <v>142</v>
      </c>
      <c r="E220" s="205" t="s">
        <v>1486</v>
      </c>
      <c r="F220" s="206" t="s">
        <v>1487</v>
      </c>
      <c r="G220" s="207" t="s">
        <v>319</v>
      </c>
      <c r="H220" s="208">
        <v>10</v>
      </c>
      <c r="I220" s="209"/>
      <c r="J220" s="210">
        <f>ROUND(I220*H220,2)</f>
        <v>0</v>
      </c>
      <c r="K220" s="206" t="s">
        <v>146</v>
      </c>
      <c r="L220" s="43"/>
      <c r="M220" s="211" t="s">
        <v>19</v>
      </c>
      <c r="N220" s="212" t="s">
        <v>43</v>
      </c>
      <c r="O220" s="79"/>
      <c r="P220" s="213">
        <f>O220*H220</f>
        <v>0</v>
      </c>
      <c r="Q220" s="213">
        <v>0.01023</v>
      </c>
      <c r="R220" s="213">
        <f>Q220*H220</f>
        <v>0.1023</v>
      </c>
      <c r="S220" s="213">
        <v>0</v>
      </c>
      <c r="T220" s="214">
        <f>S220*H220</f>
        <v>0</v>
      </c>
      <c r="AR220" s="17" t="s">
        <v>287</v>
      </c>
      <c r="AT220" s="17" t="s">
        <v>142</v>
      </c>
      <c r="AU220" s="17" t="s">
        <v>82</v>
      </c>
      <c r="AY220" s="17" t="s">
        <v>137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80</v>
      </c>
      <c r="BK220" s="215">
        <f>ROUND(I220*H220,2)</f>
        <v>0</v>
      </c>
      <c r="BL220" s="17" t="s">
        <v>287</v>
      </c>
      <c r="BM220" s="17" t="s">
        <v>1488</v>
      </c>
    </row>
    <row r="221" s="12" customFormat="1">
      <c r="B221" s="227"/>
      <c r="C221" s="228"/>
      <c r="D221" s="218" t="s">
        <v>150</v>
      </c>
      <c r="E221" s="229" t="s">
        <v>19</v>
      </c>
      <c r="F221" s="230" t="s">
        <v>1489</v>
      </c>
      <c r="G221" s="228"/>
      <c r="H221" s="231">
        <v>10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150</v>
      </c>
      <c r="AU221" s="237" t="s">
        <v>82</v>
      </c>
      <c r="AV221" s="12" t="s">
        <v>82</v>
      </c>
      <c r="AW221" s="12" t="s">
        <v>33</v>
      </c>
      <c r="AX221" s="12" t="s">
        <v>80</v>
      </c>
      <c r="AY221" s="237" t="s">
        <v>137</v>
      </c>
    </row>
    <row r="222" s="1" customFormat="1" ht="22.5" customHeight="1">
      <c r="B222" s="38"/>
      <c r="C222" s="204" t="s">
        <v>479</v>
      </c>
      <c r="D222" s="204" t="s">
        <v>142</v>
      </c>
      <c r="E222" s="205" t="s">
        <v>1490</v>
      </c>
      <c r="F222" s="206" t="s">
        <v>1491</v>
      </c>
      <c r="G222" s="207" t="s">
        <v>319</v>
      </c>
      <c r="H222" s="208">
        <v>1</v>
      </c>
      <c r="I222" s="209"/>
      <c r="J222" s="210">
        <f>ROUND(I222*H222,2)</f>
        <v>0</v>
      </c>
      <c r="K222" s="206" t="s">
        <v>146</v>
      </c>
      <c r="L222" s="43"/>
      <c r="M222" s="211" t="s">
        <v>19</v>
      </c>
      <c r="N222" s="212" t="s">
        <v>43</v>
      </c>
      <c r="O222" s="79"/>
      <c r="P222" s="213">
        <f>O222*H222</f>
        <v>0</v>
      </c>
      <c r="Q222" s="213">
        <v>0.023230000000000001</v>
      </c>
      <c r="R222" s="213">
        <f>Q222*H222</f>
        <v>0.023230000000000001</v>
      </c>
      <c r="S222" s="213">
        <v>0</v>
      </c>
      <c r="T222" s="214">
        <f>S222*H222</f>
        <v>0</v>
      </c>
      <c r="AR222" s="17" t="s">
        <v>287</v>
      </c>
      <c r="AT222" s="17" t="s">
        <v>142</v>
      </c>
      <c r="AU222" s="17" t="s">
        <v>82</v>
      </c>
      <c r="AY222" s="17" t="s">
        <v>137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80</v>
      </c>
      <c r="BK222" s="215">
        <f>ROUND(I222*H222,2)</f>
        <v>0</v>
      </c>
      <c r="BL222" s="17" t="s">
        <v>287</v>
      </c>
      <c r="BM222" s="17" t="s">
        <v>1492</v>
      </c>
    </row>
    <row r="223" s="1" customFormat="1" ht="22.5" customHeight="1">
      <c r="B223" s="38"/>
      <c r="C223" s="204" t="s">
        <v>778</v>
      </c>
      <c r="D223" s="204" t="s">
        <v>142</v>
      </c>
      <c r="E223" s="205" t="s">
        <v>1493</v>
      </c>
      <c r="F223" s="206" t="s">
        <v>1494</v>
      </c>
      <c r="G223" s="207" t="s">
        <v>319</v>
      </c>
      <c r="H223" s="208">
        <v>10</v>
      </c>
      <c r="I223" s="209"/>
      <c r="J223" s="210">
        <f>ROUND(I223*H223,2)</f>
        <v>0</v>
      </c>
      <c r="K223" s="206" t="s">
        <v>19</v>
      </c>
      <c r="L223" s="43"/>
      <c r="M223" s="211" t="s">
        <v>19</v>
      </c>
      <c r="N223" s="212" t="s">
        <v>43</v>
      </c>
      <c r="O223" s="79"/>
      <c r="P223" s="213">
        <f>O223*H223</f>
        <v>0</v>
      </c>
      <c r="Q223" s="213">
        <v>0.016750000000000001</v>
      </c>
      <c r="R223" s="213">
        <f>Q223*H223</f>
        <v>0.16750000000000001</v>
      </c>
      <c r="S223" s="213">
        <v>0</v>
      </c>
      <c r="T223" s="214">
        <f>S223*H223</f>
        <v>0</v>
      </c>
      <c r="AR223" s="17" t="s">
        <v>147</v>
      </c>
      <c r="AT223" s="17" t="s">
        <v>142</v>
      </c>
      <c r="AU223" s="17" t="s">
        <v>82</v>
      </c>
      <c r="AY223" s="17" t="s">
        <v>137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7" t="s">
        <v>80</v>
      </c>
      <c r="BK223" s="215">
        <f>ROUND(I223*H223,2)</f>
        <v>0</v>
      </c>
      <c r="BL223" s="17" t="s">
        <v>147</v>
      </c>
      <c r="BM223" s="17" t="s">
        <v>1495</v>
      </c>
    </row>
    <row r="224" s="1" customFormat="1" ht="22.5" customHeight="1">
      <c r="B224" s="38"/>
      <c r="C224" s="204" t="s">
        <v>783</v>
      </c>
      <c r="D224" s="204" t="s">
        <v>142</v>
      </c>
      <c r="E224" s="205" t="s">
        <v>1496</v>
      </c>
      <c r="F224" s="206" t="s">
        <v>1497</v>
      </c>
      <c r="G224" s="207" t="s">
        <v>319</v>
      </c>
      <c r="H224" s="208">
        <v>6</v>
      </c>
      <c r="I224" s="209"/>
      <c r="J224" s="210">
        <f>ROUND(I224*H224,2)</f>
        <v>0</v>
      </c>
      <c r="K224" s="206" t="s">
        <v>146</v>
      </c>
      <c r="L224" s="43"/>
      <c r="M224" s="211" t="s">
        <v>19</v>
      </c>
      <c r="N224" s="212" t="s">
        <v>43</v>
      </c>
      <c r="O224" s="79"/>
      <c r="P224" s="213">
        <f>O224*H224</f>
        <v>0</v>
      </c>
      <c r="Q224" s="213">
        <v>0.01975</v>
      </c>
      <c r="R224" s="213">
        <f>Q224*H224</f>
        <v>0.11849999999999999</v>
      </c>
      <c r="S224" s="213">
        <v>0</v>
      </c>
      <c r="T224" s="214">
        <f>S224*H224</f>
        <v>0</v>
      </c>
      <c r="AR224" s="17" t="s">
        <v>287</v>
      </c>
      <c r="AT224" s="17" t="s">
        <v>142</v>
      </c>
      <c r="AU224" s="17" t="s">
        <v>82</v>
      </c>
      <c r="AY224" s="17" t="s">
        <v>137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80</v>
      </c>
      <c r="BK224" s="215">
        <f>ROUND(I224*H224,2)</f>
        <v>0</v>
      </c>
      <c r="BL224" s="17" t="s">
        <v>287</v>
      </c>
      <c r="BM224" s="17" t="s">
        <v>1498</v>
      </c>
    </row>
    <row r="225" s="1" customFormat="1" ht="16.5" customHeight="1">
      <c r="B225" s="38"/>
      <c r="C225" s="204" t="s">
        <v>788</v>
      </c>
      <c r="D225" s="204" t="s">
        <v>142</v>
      </c>
      <c r="E225" s="205" t="s">
        <v>1499</v>
      </c>
      <c r="F225" s="206" t="s">
        <v>1500</v>
      </c>
      <c r="G225" s="207" t="s">
        <v>319</v>
      </c>
      <c r="H225" s="208">
        <v>2</v>
      </c>
      <c r="I225" s="209"/>
      <c r="J225" s="210">
        <f>ROUND(I225*H225,2)</f>
        <v>0</v>
      </c>
      <c r="K225" s="206" t="s">
        <v>146</v>
      </c>
      <c r="L225" s="43"/>
      <c r="M225" s="211" t="s">
        <v>19</v>
      </c>
      <c r="N225" s="212" t="s">
        <v>43</v>
      </c>
      <c r="O225" s="79"/>
      <c r="P225" s="213">
        <f>O225*H225</f>
        <v>0</v>
      </c>
      <c r="Q225" s="213">
        <v>0.034860000000000002</v>
      </c>
      <c r="R225" s="213">
        <f>Q225*H225</f>
        <v>0.069720000000000004</v>
      </c>
      <c r="S225" s="213">
        <v>0</v>
      </c>
      <c r="T225" s="214">
        <f>S225*H225</f>
        <v>0</v>
      </c>
      <c r="AR225" s="17" t="s">
        <v>287</v>
      </c>
      <c r="AT225" s="17" t="s">
        <v>142</v>
      </c>
      <c r="AU225" s="17" t="s">
        <v>82</v>
      </c>
      <c r="AY225" s="17" t="s">
        <v>137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7" t="s">
        <v>80</v>
      </c>
      <c r="BK225" s="215">
        <f>ROUND(I225*H225,2)</f>
        <v>0</v>
      </c>
      <c r="BL225" s="17" t="s">
        <v>287</v>
      </c>
      <c r="BM225" s="17" t="s">
        <v>1501</v>
      </c>
    </row>
    <row r="226" s="1" customFormat="1" ht="16.5" customHeight="1">
      <c r="B226" s="38"/>
      <c r="C226" s="204" t="s">
        <v>792</v>
      </c>
      <c r="D226" s="204" t="s">
        <v>142</v>
      </c>
      <c r="E226" s="205" t="s">
        <v>1502</v>
      </c>
      <c r="F226" s="206" t="s">
        <v>1503</v>
      </c>
      <c r="G226" s="207" t="s">
        <v>319</v>
      </c>
      <c r="H226" s="208">
        <v>1</v>
      </c>
      <c r="I226" s="209"/>
      <c r="J226" s="210">
        <f>ROUND(I226*H226,2)</f>
        <v>0</v>
      </c>
      <c r="K226" s="206" t="s">
        <v>146</v>
      </c>
      <c r="L226" s="43"/>
      <c r="M226" s="211" t="s">
        <v>19</v>
      </c>
      <c r="N226" s="212" t="s">
        <v>43</v>
      </c>
      <c r="O226" s="79"/>
      <c r="P226" s="213">
        <f>O226*H226</f>
        <v>0</v>
      </c>
      <c r="Q226" s="213">
        <v>0.04224</v>
      </c>
      <c r="R226" s="213">
        <f>Q226*H226</f>
        <v>0.04224</v>
      </c>
      <c r="S226" s="213">
        <v>0</v>
      </c>
      <c r="T226" s="214">
        <f>S226*H226</f>
        <v>0</v>
      </c>
      <c r="AR226" s="17" t="s">
        <v>287</v>
      </c>
      <c r="AT226" s="17" t="s">
        <v>142</v>
      </c>
      <c r="AU226" s="17" t="s">
        <v>82</v>
      </c>
      <c r="AY226" s="17" t="s">
        <v>137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80</v>
      </c>
      <c r="BK226" s="215">
        <f>ROUND(I226*H226,2)</f>
        <v>0</v>
      </c>
      <c r="BL226" s="17" t="s">
        <v>287</v>
      </c>
      <c r="BM226" s="17" t="s">
        <v>1504</v>
      </c>
    </row>
    <row r="227" s="1" customFormat="1" ht="22.5" customHeight="1">
      <c r="B227" s="38"/>
      <c r="C227" s="204" t="s">
        <v>796</v>
      </c>
      <c r="D227" s="204" t="s">
        <v>142</v>
      </c>
      <c r="E227" s="205" t="s">
        <v>1505</v>
      </c>
      <c r="F227" s="206" t="s">
        <v>1506</v>
      </c>
      <c r="G227" s="207" t="s">
        <v>319</v>
      </c>
      <c r="H227" s="208">
        <v>1</v>
      </c>
      <c r="I227" s="209"/>
      <c r="J227" s="210">
        <f>ROUND(I227*H227,2)</f>
        <v>0</v>
      </c>
      <c r="K227" s="206" t="s">
        <v>146</v>
      </c>
      <c r="L227" s="43"/>
      <c r="M227" s="211" t="s">
        <v>19</v>
      </c>
      <c r="N227" s="212" t="s">
        <v>43</v>
      </c>
      <c r="O227" s="79"/>
      <c r="P227" s="213">
        <f>O227*H227</f>
        <v>0</v>
      </c>
      <c r="Q227" s="213">
        <v>0.026429999999999999</v>
      </c>
      <c r="R227" s="213">
        <f>Q227*H227</f>
        <v>0.026429999999999999</v>
      </c>
      <c r="S227" s="213">
        <v>0</v>
      </c>
      <c r="T227" s="214">
        <f>S227*H227</f>
        <v>0</v>
      </c>
      <c r="AR227" s="17" t="s">
        <v>287</v>
      </c>
      <c r="AT227" s="17" t="s">
        <v>142</v>
      </c>
      <c r="AU227" s="17" t="s">
        <v>82</v>
      </c>
      <c r="AY227" s="17" t="s">
        <v>137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80</v>
      </c>
      <c r="BK227" s="215">
        <f>ROUND(I227*H227,2)</f>
        <v>0</v>
      </c>
      <c r="BL227" s="17" t="s">
        <v>287</v>
      </c>
      <c r="BM227" s="17" t="s">
        <v>1507</v>
      </c>
    </row>
    <row r="228" s="1" customFormat="1" ht="16.5" customHeight="1">
      <c r="B228" s="38"/>
      <c r="C228" s="204" t="s">
        <v>800</v>
      </c>
      <c r="D228" s="204" t="s">
        <v>142</v>
      </c>
      <c r="E228" s="205" t="s">
        <v>1508</v>
      </c>
      <c r="F228" s="206" t="s">
        <v>1509</v>
      </c>
      <c r="G228" s="207" t="s">
        <v>319</v>
      </c>
      <c r="H228" s="208">
        <v>1</v>
      </c>
      <c r="I228" s="209"/>
      <c r="J228" s="210">
        <f>ROUND(I228*H228,2)</f>
        <v>0</v>
      </c>
      <c r="K228" s="206" t="s">
        <v>146</v>
      </c>
      <c r="L228" s="43"/>
      <c r="M228" s="211" t="s">
        <v>19</v>
      </c>
      <c r="N228" s="212" t="s">
        <v>43</v>
      </c>
      <c r="O228" s="79"/>
      <c r="P228" s="213">
        <f>O228*H228</f>
        <v>0</v>
      </c>
      <c r="Q228" s="213">
        <v>0.0147</v>
      </c>
      <c r="R228" s="213">
        <f>Q228*H228</f>
        <v>0.0147</v>
      </c>
      <c r="S228" s="213">
        <v>0</v>
      </c>
      <c r="T228" s="214">
        <f>S228*H228</f>
        <v>0</v>
      </c>
      <c r="AR228" s="17" t="s">
        <v>287</v>
      </c>
      <c r="AT228" s="17" t="s">
        <v>142</v>
      </c>
      <c r="AU228" s="17" t="s">
        <v>82</v>
      </c>
      <c r="AY228" s="17" t="s">
        <v>137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7" t="s">
        <v>80</v>
      </c>
      <c r="BK228" s="215">
        <f>ROUND(I228*H228,2)</f>
        <v>0</v>
      </c>
      <c r="BL228" s="17" t="s">
        <v>287</v>
      </c>
      <c r="BM228" s="17" t="s">
        <v>1510</v>
      </c>
    </row>
    <row r="229" s="1" customFormat="1" ht="16.5" customHeight="1">
      <c r="B229" s="38"/>
      <c r="C229" s="204" t="s">
        <v>805</v>
      </c>
      <c r="D229" s="204" t="s">
        <v>142</v>
      </c>
      <c r="E229" s="205" t="s">
        <v>1511</v>
      </c>
      <c r="F229" s="206" t="s">
        <v>1512</v>
      </c>
      <c r="G229" s="207" t="s">
        <v>319</v>
      </c>
      <c r="H229" s="208">
        <v>1</v>
      </c>
      <c r="I229" s="209"/>
      <c r="J229" s="210">
        <f>ROUND(I229*H229,2)</f>
        <v>0</v>
      </c>
      <c r="K229" s="206" t="s">
        <v>146</v>
      </c>
      <c r="L229" s="43"/>
      <c r="M229" s="211" t="s">
        <v>19</v>
      </c>
      <c r="N229" s="212" t="s">
        <v>43</v>
      </c>
      <c r="O229" s="79"/>
      <c r="P229" s="213">
        <f>O229*H229</f>
        <v>0</v>
      </c>
      <c r="Q229" s="213">
        <v>0.0019599999999999999</v>
      </c>
      <c r="R229" s="213">
        <f>Q229*H229</f>
        <v>0.0019599999999999999</v>
      </c>
      <c r="S229" s="213">
        <v>0</v>
      </c>
      <c r="T229" s="214">
        <f>S229*H229</f>
        <v>0</v>
      </c>
      <c r="AR229" s="17" t="s">
        <v>287</v>
      </c>
      <c r="AT229" s="17" t="s">
        <v>142</v>
      </c>
      <c r="AU229" s="17" t="s">
        <v>82</v>
      </c>
      <c r="AY229" s="17" t="s">
        <v>137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80</v>
      </c>
      <c r="BK229" s="215">
        <f>ROUND(I229*H229,2)</f>
        <v>0</v>
      </c>
      <c r="BL229" s="17" t="s">
        <v>287</v>
      </c>
      <c r="BM229" s="17" t="s">
        <v>1513</v>
      </c>
    </row>
    <row r="230" s="1" customFormat="1" ht="16.5" customHeight="1">
      <c r="B230" s="38"/>
      <c r="C230" s="204" t="s">
        <v>809</v>
      </c>
      <c r="D230" s="204" t="s">
        <v>142</v>
      </c>
      <c r="E230" s="205" t="s">
        <v>1514</v>
      </c>
      <c r="F230" s="206" t="s">
        <v>1515</v>
      </c>
      <c r="G230" s="207" t="s">
        <v>319</v>
      </c>
      <c r="H230" s="208">
        <v>1</v>
      </c>
      <c r="I230" s="209"/>
      <c r="J230" s="210">
        <f>ROUND(I230*H230,2)</f>
        <v>0</v>
      </c>
      <c r="K230" s="206" t="s">
        <v>871</v>
      </c>
      <c r="L230" s="43"/>
      <c r="M230" s="211" t="s">
        <v>19</v>
      </c>
      <c r="N230" s="212" t="s">
        <v>43</v>
      </c>
      <c r="O230" s="79"/>
      <c r="P230" s="213">
        <f>O230*H230</f>
        <v>0</v>
      </c>
      <c r="Q230" s="213">
        <v>0.0018400000000000001</v>
      </c>
      <c r="R230" s="213">
        <f>Q230*H230</f>
        <v>0.0018400000000000001</v>
      </c>
      <c r="S230" s="213">
        <v>0</v>
      </c>
      <c r="T230" s="214">
        <f>S230*H230</f>
        <v>0</v>
      </c>
      <c r="AR230" s="17" t="s">
        <v>287</v>
      </c>
      <c r="AT230" s="17" t="s">
        <v>142</v>
      </c>
      <c r="AU230" s="17" t="s">
        <v>82</v>
      </c>
      <c r="AY230" s="17" t="s">
        <v>137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80</v>
      </c>
      <c r="BK230" s="215">
        <f>ROUND(I230*H230,2)</f>
        <v>0</v>
      </c>
      <c r="BL230" s="17" t="s">
        <v>287</v>
      </c>
      <c r="BM230" s="17" t="s">
        <v>1516</v>
      </c>
    </row>
    <row r="231" s="12" customFormat="1">
      <c r="B231" s="227"/>
      <c r="C231" s="228"/>
      <c r="D231" s="218" t="s">
        <v>150</v>
      </c>
      <c r="E231" s="229" t="s">
        <v>19</v>
      </c>
      <c r="F231" s="230" t="s">
        <v>1517</v>
      </c>
      <c r="G231" s="228"/>
      <c r="H231" s="231">
        <v>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150</v>
      </c>
      <c r="AU231" s="237" t="s">
        <v>82</v>
      </c>
      <c r="AV231" s="12" t="s">
        <v>82</v>
      </c>
      <c r="AW231" s="12" t="s">
        <v>33</v>
      </c>
      <c r="AX231" s="12" t="s">
        <v>80</v>
      </c>
      <c r="AY231" s="237" t="s">
        <v>137</v>
      </c>
    </row>
    <row r="232" s="1" customFormat="1" ht="16.5" customHeight="1">
      <c r="B232" s="38"/>
      <c r="C232" s="204" t="s">
        <v>814</v>
      </c>
      <c r="D232" s="204" t="s">
        <v>142</v>
      </c>
      <c r="E232" s="205" t="s">
        <v>1518</v>
      </c>
      <c r="F232" s="206" t="s">
        <v>1519</v>
      </c>
      <c r="G232" s="207" t="s">
        <v>319</v>
      </c>
      <c r="H232" s="208">
        <v>16</v>
      </c>
      <c r="I232" s="209"/>
      <c r="J232" s="210">
        <f>ROUND(I232*H232,2)</f>
        <v>0</v>
      </c>
      <c r="K232" s="206" t="s">
        <v>19</v>
      </c>
      <c r="L232" s="43"/>
      <c r="M232" s="211" t="s">
        <v>19</v>
      </c>
      <c r="N232" s="212" t="s">
        <v>43</v>
      </c>
      <c r="O232" s="79"/>
      <c r="P232" s="213">
        <f>O232*H232</f>
        <v>0</v>
      </c>
      <c r="Q232" s="213">
        <v>0.0018400000000000001</v>
      </c>
      <c r="R232" s="213">
        <f>Q232*H232</f>
        <v>0.029440000000000001</v>
      </c>
      <c r="S232" s="213">
        <v>0</v>
      </c>
      <c r="T232" s="214">
        <f>S232*H232</f>
        <v>0</v>
      </c>
      <c r="AR232" s="17" t="s">
        <v>287</v>
      </c>
      <c r="AT232" s="17" t="s">
        <v>142</v>
      </c>
      <c r="AU232" s="17" t="s">
        <v>82</v>
      </c>
      <c r="AY232" s="17" t="s">
        <v>137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80</v>
      </c>
      <c r="BK232" s="215">
        <f>ROUND(I232*H232,2)</f>
        <v>0</v>
      </c>
      <c r="BL232" s="17" t="s">
        <v>287</v>
      </c>
      <c r="BM232" s="17" t="s">
        <v>1520</v>
      </c>
    </row>
    <row r="233" s="12" customFormat="1">
      <c r="B233" s="227"/>
      <c r="C233" s="228"/>
      <c r="D233" s="218" t="s">
        <v>150</v>
      </c>
      <c r="E233" s="229" t="s">
        <v>19</v>
      </c>
      <c r="F233" s="230" t="s">
        <v>1521</v>
      </c>
      <c r="G233" s="228"/>
      <c r="H233" s="231">
        <v>10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150</v>
      </c>
      <c r="AU233" s="237" t="s">
        <v>82</v>
      </c>
      <c r="AV233" s="12" t="s">
        <v>82</v>
      </c>
      <c r="AW233" s="12" t="s">
        <v>33</v>
      </c>
      <c r="AX233" s="12" t="s">
        <v>72</v>
      </c>
      <c r="AY233" s="237" t="s">
        <v>137</v>
      </c>
    </row>
    <row r="234" s="12" customFormat="1">
      <c r="B234" s="227"/>
      <c r="C234" s="228"/>
      <c r="D234" s="218" t="s">
        <v>150</v>
      </c>
      <c r="E234" s="229" t="s">
        <v>19</v>
      </c>
      <c r="F234" s="230" t="s">
        <v>1522</v>
      </c>
      <c r="G234" s="228"/>
      <c r="H234" s="231">
        <v>3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150</v>
      </c>
      <c r="AU234" s="237" t="s">
        <v>82</v>
      </c>
      <c r="AV234" s="12" t="s">
        <v>82</v>
      </c>
      <c r="AW234" s="12" t="s">
        <v>33</v>
      </c>
      <c r="AX234" s="12" t="s">
        <v>72</v>
      </c>
      <c r="AY234" s="237" t="s">
        <v>137</v>
      </c>
    </row>
    <row r="235" s="12" customFormat="1">
      <c r="B235" s="227"/>
      <c r="C235" s="228"/>
      <c r="D235" s="218" t="s">
        <v>150</v>
      </c>
      <c r="E235" s="229" t="s">
        <v>19</v>
      </c>
      <c r="F235" s="230" t="s">
        <v>1523</v>
      </c>
      <c r="G235" s="228"/>
      <c r="H235" s="231">
        <v>2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150</v>
      </c>
      <c r="AU235" s="237" t="s">
        <v>82</v>
      </c>
      <c r="AV235" s="12" t="s">
        <v>82</v>
      </c>
      <c r="AW235" s="12" t="s">
        <v>33</v>
      </c>
      <c r="AX235" s="12" t="s">
        <v>72</v>
      </c>
      <c r="AY235" s="237" t="s">
        <v>137</v>
      </c>
    </row>
    <row r="236" s="12" customFormat="1">
      <c r="B236" s="227"/>
      <c r="C236" s="228"/>
      <c r="D236" s="218" t="s">
        <v>150</v>
      </c>
      <c r="E236" s="229" t="s">
        <v>19</v>
      </c>
      <c r="F236" s="230" t="s">
        <v>1524</v>
      </c>
      <c r="G236" s="228"/>
      <c r="H236" s="231">
        <v>1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150</v>
      </c>
      <c r="AU236" s="237" t="s">
        <v>82</v>
      </c>
      <c r="AV236" s="12" t="s">
        <v>82</v>
      </c>
      <c r="AW236" s="12" t="s">
        <v>33</v>
      </c>
      <c r="AX236" s="12" t="s">
        <v>72</v>
      </c>
      <c r="AY236" s="237" t="s">
        <v>137</v>
      </c>
    </row>
    <row r="237" s="13" customFormat="1">
      <c r="B237" s="238"/>
      <c r="C237" s="239"/>
      <c r="D237" s="218" t="s">
        <v>150</v>
      </c>
      <c r="E237" s="240" t="s">
        <v>19</v>
      </c>
      <c r="F237" s="241" t="s">
        <v>160</v>
      </c>
      <c r="G237" s="239"/>
      <c r="H237" s="242">
        <v>16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AT237" s="248" t="s">
        <v>150</v>
      </c>
      <c r="AU237" s="248" t="s">
        <v>82</v>
      </c>
      <c r="AV237" s="13" t="s">
        <v>147</v>
      </c>
      <c r="AW237" s="13" t="s">
        <v>33</v>
      </c>
      <c r="AX237" s="13" t="s">
        <v>80</v>
      </c>
      <c r="AY237" s="248" t="s">
        <v>137</v>
      </c>
    </row>
    <row r="238" s="1" customFormat="1" ht="16.5" customHeight="1">
      <c r="B238" s="38"/>
      <c r="C238" s="204" t="s">
        <v>818</v>
      </c>
      <c r="D238" s="204" t="s">
        <v>142</v>
      </c>
      <c r="E238" s="205" t="s">
        <v>1525</v>
      </c>
      <c r="F238" s="206" t="s">
        <v>1526</v>
      </c>
      <c r="G238" s="207" t="s">
        <v>319</v>
      </c>
      <c r="H238" s="208">
        <v>3</v>
      </c>
      <c r="I238" s="209"/>
      <c r="J238" s="210">
        <f>ROUND(I238*H238,2)</f>
        <v>0</v>
      </c>
      <c r="K238" s="206" t="s">
        <v>146</v>
      </c>
      <c r="L238" s="43"/>
      <c r="M238" s="211" t="s">
        <v>19</v>
      </c>
      <c r="N238" s="212" t="s">
        <v>43</v>
      </c>
      <c r="O238" s="79"/>
      <c r="P238" s="213">
        <f>O238*H238</f>
        <v>0</v>
      </c>
      <c r="Q238" s="213">
        <v>0.0029399999999999999</v>
      </c>
      <c r="R238" s="213">
        <f>Q238*H238</f>
        <v>0.0088199999999999997</v>
      </c>
      <c r="S238" s="213">
        <v>0</v>
      </c>
      <c r="T238" s="214">
        <f>S238*H238</f>
        <v>0</v>
      </c>
      <c r="AR238" s="17" t="s">
        <v>287</v>
      </c>
      <c r="AT238" s="17" t="s">
        <v>142</v>
      </c>
      <c r="AU238" s="17" t="s">
        <v>82</v>
      </c>
      <c r="AY238" s="17" t="s">
        <v>137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80</v>
      </c>
      <c r="BK238" s="215">
        <f>ROUND(I238*H238,2)</f>
        <v>0</v>
      </c>
      <c r="BL238" s="17" t="s">
        <v>287</v>
      </c>
      <c r="BM238" s="17" t="s">
        <v>1527</v>
      </c>
    </row>
    <row r="239" s="12" customFormat="1">
      <c r="B239" s="227"/>
      <c r="C239" s="228"/>
      <c r="D239" s="218" t="s">
        <v>150</v>
      </c>
      <c r="E239" s="229" t="s">
        <v>19</v>
      </c>
      <c r="F239" s="230" t="s">
        <v>1528</v>
      </c>
      <c r="G239" s="228"/>
      <c r="H239" s="231">
        <v>1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150</v>
      </c>
      <c r="AU239" s="237" t="s">
        <v>82</v>
      </c>
      <c r="AV239" s="12" t="s">
        <v>82</v>
      </c>
      <c r="AW239" s="12" t="s">
        <v>33</v>
      </c>
      <c r="AX239" s="12" t="s">
        <v>72</v>
      </c>
      <c r="AY239" s="237" t="s">
        <v>137</v>
      </c>
    </row>
    <row r="240" s="12" customFormat="1">
      <c r="B240" s="227"/>
      <c r="C240" s="228"/>
      <c r="D240" s="218" t="s">
        <v>150</v>
      </c>
      <c r="E240" s="229" t="s">
        <v>19</v>
      </c>
      <c r="F240" s="230" t="s">
        <v>1529</v>
      </c>
      <c r="G240" s="228"/>
      <c r="H240" s="231">
        <v>2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150</v>
      </c>
      <c r="AU240" s="237" t="s">
        <v>82</v>
      </c>
      <c r="AV240" s="12" t="s">
        <v>82</v>
      </c>
      <c r="AW240" s="12" t="s">
        <v>33</v>
      </c>
      <c r="AX240" s="12" t="s">
        <v>72</v>
      </c>
      <c r="AY240" s="237" t="s">
        <v>137</v>
      </c>
    </row>
    <row r="241" s="13" customFormat="1">
      <c r="B241" s="238"/>
      <c r="C241" s="239"/>
      <c r="D241" s="218" t="s">
        <v>150</v>
      </c>
      <c r="E241" s="240" t="s">
        <v>19</v>
      </c>
      <c r="F241" s="241" t="s">
        <v>160</v>
      </c>
      <c r="G241" s="239"/>
      <c r="H241" s="242">
        <v>3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150</v>
      </c>
      <c r="AU241" s="248" t="s">
        <v>82</v>
      </c>
      <c r="AV241" s="13" t="s">
        <v>147</v>
      </c>
      <c r="AW241" s="13" t="s">
        <v>33</v>
      </c>
      <c r="AX241" s="13" t="s">
        <v>80</v>
      </c>
      <c r="AY241" s="248" t="s">
        <v>137</v>
      </c>
    </row>
    <row r="242" s="1" customFormat="1" ht="16.5" customHeight="1">
      <c r="B242" s="38"/>
      <c r="C242" s="204" t="s">
        <v>822</v>
      </c>
      <c r="D242" s="204" t="s">
        <v>142</v>
      </c>
      <c r="E242" s="205" t="s">
        <v>1530</v>
      </c>
      <c r="F242" s="206" t="s">
        <v>1531</v>
      </c>
      <c r="G242" s="207" t="s">
        <v>319</v>
      </c>
      <c r="H242" s="208">
        <v>6</v>
      </c>
      <c r="I242" s="209"/>
      <c r="J242" s="210">
        <f>ROUND(I242*H242,2)</f>
        <v>0</v>
      </c>
      <c r="K242" s="206" t="s">
        <v>146</v>
      </c>
      <c r="L242" s="43"/>
      <c r="M242" s="211" t="s">
        <v>19</v>
      </c>
      <c r="N242" s="212" t="s">
        <v>43</v>
      </c>
      <c r="O242" s="79"/>
      <c r="P242" s="213">
        <f>O242*H242</f>
        <v>0</v>
      </c>
      <c r="Q242" s="213">
        <v>0.00051999999999999995</v>
      </c>
      <c r="R242" s="213">
        <f>Q242*H242</f>
        <v>0.0031199999999999995</v>
      </c>
      <c r="S242" s="213">
        <v>0</v>
      </c>
      <c r="T242" s="214">
        <f>S242*H242</f>
        <v>0</v>
      </c>
      <c r="AR242" s="17" t="s">
        <v>287</v>
      </c>
      <c r="AT242" s="17" t="s">
        <v>142</v>
      </c>
      <c r="AU242" s="17" t="s">
        <v>82</v>
      </c>
      <c r="AY242" s="17" t="s">
        <v>137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80</v>
      </c>
      <c r="BK242" s="215">
        <f>ROUND(I242*H242,2)</f>
        <v>0</v>
      </c>
      <c r="BL242" s="17" t="s">
        <v>287</v>
      </c>
      <c r="BM242" s="17" t="s">
        <v>1532</v>
      </c>
    </row>
    <row r="243" s="12" customFormat="1">
      <c r="B243" s="227"/>
      <c r="C243" s="228"/>
      <c r="D243" s="218" t="s">
        <v>150</v>
      </c>
      <c r="E243" s="229" t="s">
        <v>19</v>
      </c>
      <c r="F243" s="230" t="s">
        <v>1533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150</v>
      </c>
      <c r="AU243" s="237" t="s">
        <v>82</v>
      </c>
      <c r="AV243" s="12" t="s">
        <v>82</v>
      </c>
      <c r="AW243" s="12" t="s">
        <v>33</v>
      </c>
      <c r="AX243" s="12" t="s">
        <v>72</v>
      </c>
      <c r="AY243" s="237" t="s">
        <v>137</v>
      </c>
    </row>
    <row r="244" s="12" customFormat="1">
      <c r="B244" s="227"/>
      <c r="C244" s="228"/>
      <c r="D244" s="218" t="s">
        <v>150</v>
      </c>
      <c r="E244" s="229" t="s">
        <v>19</v>
      </c>
      <c r="F244" s="230" t="s">
        <v>1534</v>
      </c>
      <c r="G244" s="228"/>
      <c r="H244" s="231">
        <v>1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150</v>
      </c>
      <c r="AU244" s="237" t="s">
        <v>82</v>
      </c>
      <c r="AV244" s="12" t="s">
        <v>82</v>
      </c>
      <c r="AW244" s="12" t="s">
        <v>33</v>
      </c>
      <c r="AX244" s="12" t="s">
        <v>72</v>
      </c>
      <c r="AY244" s="237" t="s">
        <v>137</v>
      </c>
    </row>
    <row r="245" s="12" customFormat="1">
      <c r="B245" s="227"/>
      <c r="C245" s="228"/>
      <c r="D245" s="218" t="s">
        <v>150</v>
      </c>
      <c r="E245" s="229" t="s">
        <v>19</v>
      </c>
      <c r="F245" s="230" t="s">
        <v>1535</v>
      </c>
      <c r="G245" s="228"/>
      <c r="H245" s="231">
        <v>2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150</v>
      </c>
      <c r="AU245" s="237" t="s">
        <v>82</v>
      </c>
      <c r="AV245" s="12" t="s">
        <v>82</v>
      </c>
      <c r="AW245" s="12" t="s">
        <v>33</v>
      </c>
      <c r="AX245" s="12" t="s">
        <v>72</v>
      </c>
      <c r="AY245" s="237" t="s">
        <v>137</v>
      </c>
    </row>
    <row r="246" s="12" customFormat="1">
      <c r="B246" s="227"/>
      <c r="C246" s="228"/>
      <c r="D246" s="218" t="s">
        <v>150</v>
      </c>
      <c r="E246" s="229" t="s">
        <v>19</v>
      </c>
      <c r="F246" s="230" t="s">
        <v>1536</v>
      </c>
      <c r="G246" s="228"/>
      <c r="H246" s="231">
        <v>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150</v>
      </c>
      <c r="AU246" s="237" t="s">
        <v>82</v>
      </c>
      <c r="AV246" s="12" t="s">
        <v>82</v>
      </c>
      <c r="AW246" s="12" t="s">
        <v>33</v>
      </c>
      <c r="AX246" s="12" t="s">
        <v>72</v>
      </c>
      <c r="AY246" s="237" t="s">
        <v>137</v>
      </c>
    </row>
    <row r="247" s="13" customFormat="1">
      <c r="B247" s="238"/>
      <c r="C247" s="239"/>
      <c r="D247" s="218" t="s">
        <v>150</v>
      </c>
      <c r="E247" s="240" t="s">
        <v>19</v>
      </c>
      <c r="F247" s="241" t="s">
        <v>160</v>
      </c>
      <c r="G247" s="239"/>
      <c r="H247" s="242">
        <v>6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150</v>
      </c>
      <c r="AU247" s="248" t="s">
        <v>82</v>
      </c>
      <c r="AV247" s="13" t="s">
        <v>147</v>
      </c>
      <c r="AW247" s="13" t="s">
        <v>33</v>
      </c>
      <c r="AX247" s="13" t="s">
        <v>80</v>
      </c>
      <c r="AY247" s="248" t="s">
        <v>137</v>
      </c>
    </row>
    <row r="248" s="1" customFormat="1" ht="16.5" customHeight="1">
      <c r="B248" s="38"/>
      <c r="C248" s="204" t="s">
        <v>826</v>
      </c>
      <c r="D248" s="204" t="s">
        <v>142</v>
      </c>
      <c r="E248" s="205" t="s">
        <v>1537</v>
      </c>
      <c r="F248" s="206" t="s">
        <v>1538</v>
      </c>
      <c r="G248" s="207" t="s">
        <v>319</v>
      </c>
      <c r="H248" s="208">
        <v>3</v>
      </c>
      <c r="I248" s="209"/>
      <c r="J248" s="210">
        <f>ROUND(I248*H248,2)</f>
        <v>0</v>
      </c>
      <c r="K248" s="206" t="s">
        <v>146</v>
      </c>
      <c r="L248" s="43"/>
      <c r="M248" s="211" t="s">
        <v>19</v>
      </c>
      <c r="N248" s="212" t="s">
        <v>43</v>
      </c>
      <c r="O248" s="79"/>
      <c r="P248" s="213">
        <f>O248*H248</f>
        <v>0</v>
      </c>
      <c r="Q248" s="213">
        <v>0.00051999999999999995</v>
      </c>
      <c r="R248" s="213">
        <f>Q248*H248</f>
        <v>0.0015599999999999998</v>
      </c>
      <c r="S248" s="213">
        <v>0</v>
      </c>
      <c r="T248" s="214">
        <f>S248*H248</f>
        <v>0</v>
      </c>
      <c r="AR248" s="17" t="s">
        <v>287</v>
      </c>
      <c r="AT248" s="17" t="s">
        <v>142</v>
      </c>
      <c r="AU248" s="17" t="s">
        <v>82</v>
      </c>
      <c r="AY248" s="17" t="s">
        <v>137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7" t="s">
        <v>80</v>
      </c>
      <c r="BK248" s="215">
        <f>ROUND(I248*H248,2)</f>
        <v>0</v>
      </c>
      <c r="BL248" s="17" t="s">
        <v>287</v>
      </c>
      <c r="BM248" s="17" t="s">
        <v>1539</v>
      </c>
    </row>
    <row r="249" s="12" customFormat="1">
      <c r="B249" s="227"/>
      <c r="C249" s="228"/>
      <c r="D249" s="218" t="s">
        <v>150</v>
      </c>
      <c r="E249" s="229" t="s">
        <v>19</v>
      </c>
      <c r="F249" s="230" t="s">
        <v>1534</v>
      </c>
      <c r="G249" s="228"/>
      <c r="H249" s="231">
        <v>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150</v>
      </c>
      <c r="AU249" s="237" t="s">
        <v>82</v>
      </c>
      <c r="AV249" s="12" t="s">
        <v>82</v>
      </c>
      <c r="AW249" s="12" t="s">
        <v>33</v>
      </c>
      <c r="AX249" s="12" t="s">
        <v>72</v>
      </c>
      <c r="AY249" s="237" t="s">
        <v>137</v>
      </c>
    </row>
    <row r="250" s="12" customFormat="1">
      <c r="B250" s="227"/>
      <c r="C250" s="228"/>
      <c r="D250" s="218" t="s">
        <v>150</v>
      </c>
      <c r="E250" s="229" t="s">
        <v>19</v>
      </c>
      <c r="F250" s="230" t="s">
        <v>1540</v>
      </c>
      <c r="G250" s="228"/>
      <c r="H250" s="231">
        <v>2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150</v>
      </c>
      <c r="AU250" s="237" t="s">
        <v>82</v>
      </c>
      <c r="AV250" s="12" t="s">
        <v>82</v>
      </c>
      <c r="AW250" s="12" t="s">
        <v>33</v>
      </c>
      <c r="AX250" s="12" t="s">
        <v>72</v>
      </c>
      <c r="AY250" s="237" t="s">
        <v>137</v>
      </c>
    </row>
    <row r="251" s="13" customFormat="1">
      <c r="B251" s="238"/>
      <c r="C251" s="239"/>
      <c r="D251" s="218" t="s">
        <v>150</v>
      </c>
      <c r="E251" s="240" t="s">
        <v>19</v>
      </c>
      <c r="F251" s="241" t="s">
        <v>160</v>
      </c>
      <c r="G251" s="239"/>
      <c r="H251" s="242">
        <v>3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150</v>
      </c>
      <c r="AU251" s="248" t="s">
        <v>82</v>
      </c>
      <c r="AV251" s="13" t="s">
        <v>147</v>
      </c>
      <c r="AW251" s="13" t="s">
        <v>33</v>
      </c>
      <c r="AX251" s="13" t="s">
        <v>80</v>
      </c>
      <c r="AY251" s="248" t="s">
        <v>137</v>
      </c>
    </row>
    <row r="252" s="1" customFormat="1" ht="16.5" customHeight="1">
      <c r="B252" s="38"/>
      <c r="C252" s="204" t="s">
        <v>830</v>
      </c>
      <c r="D252" s="204" t="s">
        <v>142</v>
      </c>
      <c r="E252" s="205" t="s">
        <v>1541</v>
      </c>
      <c r="F252" s="206" t="s">
        <v>1542</v>
      </c>
      <c r="G252" s="207" t="s">
        <v>319</v>
      </c>
      <c r="H252" s="208">
        <v>4</v>
      </c>
      <c r="I252" s="209"/>
      <c r="J252" s="210">
        <f>ROUND(I252*H252,2)</f>
        <v>0</v>
      </c>
      <c r="K252" s="206" t="s">
        <v>146</v>
      </c>
      <c r="L252" s="43"/>
      <c r="M252" s="211" t="s">
        <v>19</v>
      </c>
      <c r="N252" s="212" t="s">
        <v>43</v>
      </c>
      <c r="O252" s="79"/>
      <c r="P252" s="213">
        <f>O252*H252</f>
        <v>0</v>
      </c>
      <c r="Q252" s="213">
        <v>0.00051999999999999995</v>
      </c>
      <c r="R252" s="213">
        <f>Q252*H252</f>
        <v>0.0020799999999999998</v>
      </c>
      <c r="S252" s="213">
        <v>0</v>
      </c>
      <c r="T252" s="214">
        <f>S252*H252</f>
        <v>0</v>
      </c>
      <c r="AR252" s="17" t="s">
        <v>287</v>
      </c>
      <c r="AT252" s="17" t="s">
        <v>142</v>
      </c>
      <c r="AU252" s="17" t="s">
        <v>82</v>
      </c>
      <c r="AY252" s="17" t="s">
        <v>137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7" t="s">
        <v>80</v>
      </c>
      <c r="BK252" s="215">
        <f>ROUND(I252*H252,2)</f>
        <v>0</v>
      </c>
      <c r="BL252" s="17" t="s">
        <v>287</v>
      </c>
      <c r="BM252" s="17" t="s">
        <v>1543</v>
      </c>
    </row>
    <row r="253" s="12" customFormat="1">
      <c r="B253" s="227"/>
      <c r="C253" s="228"/>
      <c r="D253" s="218" t="s">
        <v>150</v>
      </c>
      <c r="E253" s="229" t="s">
        <v>19</v>
      </c>
      <c r="F253" s="230" t="s">
        <v>1544</v>
      </c>
      <c r="G253" s="228"/>
      <c r="H253" s="231">
        <v>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150</v>
      </c>
      <c r="AU253" s="237" t="s">
        <v>82</v>
      </c>
      <c r="AV253" s="12" t="s">
        <v>82</v>
      </c>
      <c r="AW253" s="12" t="s">
        <v>33</v>
      </c>
      <c r="AX253" s="12" t="s">
        <v>72</v>
      </c>
      <c r="AY253" s="237" t="s">
        <v>137</v>
      </c>
    </row>
    <row r="254" s="12" customFormat="1">
      <c r="B254" s="227"/>
      <c r="C254" s="228"/>
      <c r="D254" s="218" t="s">
        <v>150</v>
      </c>
      <c r="E254" s="229" t="s">
        <v>19</v>
      </c>
      <c r="F254" s="230" t="s">
        <v>1534</v>
      </c>
      <c r="G254" s="228"/>
      <c r="H254" s="231">
        <v>1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150</v>
      </c>
      <c r="AU254" s="237" t="s">
        <v>82</v>
      </c>
      <c r="AV254" s="12" t="s">
        <v>82</v>
      </c>
      <c r="AW254" s="12" t="s">
        <v>33</v>
      </c>
      <c r="AX254" s="12" t="s">
        <v>72</v>
      </c>
      <c r="AY254" s="237" t="s">
        <v>137</v>
      </c>
    </row>
    <row r="255" s="12" customFormat="1">
      <c r="B255" s="227"/>
      <c r="C255" s="228"/>
      <c r="D255" s="218" t="s">
        <v>150</v>
      </c>
      <c r="E255" s="229" t="s">
        <v>19</v>
      </c>
      <c r="F255" s="230" t="s">
        <v>1540</v>
      </c>
      <c r="G255" s="228"/>
      <c r="H255" s="231">
        <v>2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150</v>
      </c>
      <c r="AU255" s="237" t="s">
        <v>82</v>
      </c>
      <c r="AV255" s="12" t="s">
        <v>82</v>
      </c>
      <c r="AW255" s="12" t="s">
        <v>33</v>
      </c>
      <c r="AX255" s="12" t="s">
        <v>72</v>
      </c>
      <c r="AY255" s="237" t="s">
        <v>137</v>
      </c>
    </row>
    <row r="256" s="13" customFormat="1">
      <c r="B256" s="238"/>
      <c r="C256" s="239"/>
      <c r="D256" s="218" t="s">
        <v>150</v>
      </c>
      <c r="E256" s="240" t="s">
        <v>19</v>
      </c>
      <c r="F256" s="241" t="s">
        <v>160</v>
      </c>
      <c r="G256" s="239"/>
      <c r="H256" s="242">
        <v>4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150</v>
      </c>
      <c r="AU256" s="248" t="s">
        <v>82</v>
      </c>
      <c r="AV256" s="13" t="s">
        <v>147</v>
      </c>
      <c r="AW256" s="13" t="s">
        <v>33</v>
      </c>
      <c r="AX256" s="13" t="s">
        <v>80</v>
      </c>
      <c r="AY256" s="248" t="s">
        <v>137</v>
      </c>
    </row>
    <row r="257" s="1" customFormat="1" ht="16.5" customHeight="1">
      <c r="B257" s="38"/>
      <c r="C257" s="204" t="s">
        <v>835</v>
      </c>
      <c r="D257" s="204" t="s">
        <v>142</v>
      </c>
      <c r="E257" s="205" t="s">
        <v>1545</v>
      </c>
      <c r="F257" s="206" t="s">
        <v>1546</v>
      </c>
      <c r="G257" s="207" t="s">
        <v>1013</v>
      </c>
      <c r="H257" s="208">
        <v>8</v>
      </c>
      <c r="I257" s="209"/>
      <c r="J257" s="210">
        <f>ROUND(I257*H257,2)</f>
        <v>0</v>
      </c>
      <c r="K257" s="206" t="s">
        <v>19</v>
      </c>
      <c r="L257" s="43"/>
      <c r="M257" s="211" t="s">
        <v>19</v>
      </c>
      <c r="N257" s="212" t="s">
        <v>43</v>
      </c>
      <c r="O257" s="79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17" t="s">
        <v>287</v>
      </c>
      <c r="AT257" s="17" t="s">
        <v>142</v>
      </c>
      <c r="AU257" s="17" t="s">
        <v>82</v>
      </c>
      <c r="AY257" s="17" t="s">
        <v>137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80</v>
      </c>
      <c r="BK257" s="215">
        <f>ROUND(I257*H257,2)</f>
        <v>0</v>
      </c>
      <c r="BL257" s="17" t="s">
        <v>287</v>
      </c>
      <c r="BM257" s="17" t="s">
        <v>1547</v>
      </c>
    </row>
    <row r="258" s="1" customFormat="1" ht="22.5" customHeight="1">
      <c r="B258" s="38"/>
      <c r="C258" s="204" t="s">
        <v>840</v>
      </c>
      <c r="D258" s="204" t="s">
        <v>142</v>
      </c>
      <c r="E258" s="205" t="s">
        <v>1548</v>
      </c>
      <c r="F258" s="206" t="s">
        <v>1549</v>
      </c>
      <c r="G258" s="207" t="s">
        <v>694</v>
      </c>
      <c r="H258" s="262"/>
      <c r="I258" s="209"/>
      <c r="J258" s="210">
        <f>ROUND(I258*H258,2)</f>
        <v>0</v>
      </c>
      <c r="K258" s="206" t="s">
        <v>146</v>
      </c>
      <c r="L258" s="43"/>
      <c r="M258" s="211" t="s">
        <v>19</v>
      </c>
      <c r="N258" s="212" t="s">
        <v>43</v>
      </c>
      <c r="O258" s="79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17" t="s">
        <v>287</v>
      </c>
      <c r="AT258" s="17" t="s">
        <v>142</v>
      </c>
      <c r="AU258" s="17" t="s">
        <v>82</v>
      </c>
      <c r="AY258" s="17" t="s">
        <v>137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7" t="s">
        <v>80</v>
      </c>
      <c r="BK258" s="215">
        <f>ROUND(I258*H258,2)</f>
        <v>0</v>
      </c>
      <c r="BL258" s="17" t="s">
        <v>287</v>
      </c>
      <c r="BM258" s="17" t="s">
        <v>1550</v>
      </c>
    </row>
    <row r="259" s="10" customFormat="1" ht="22.8" customHeight="1">
      <c r="B259" s="188"/>
      <c r="C259" s="189"/>
      <c r="D259" s="190" t="s">
        <v>71</v>
      </c>
      <c r="E259" s="202" t="s">
        <v>1551</v>
      </c>
      <c r="F259" s="202" t="s">
        <v>1552</v>
      </c>
      <c r="G259" s="189"/>
      <c r="H259" s="189"/>
      <c r="I259" s="192"/>
      <c r="J259" s="203">
        <f>BK259</f>
        <v>0</v>
      </c>
      <c r="K259" s="189"/>
      <c r="L259" s="194"/>
      <c r="M259" s="195"/>
      <c r="N259" s="196"/>
      <c r="O259" s="196"/>
      <c r="P259" s="197">
        <f>SUM(P260:P262)</f>
        <v>0</v>
      </c>
      <c r="Q259" s="196"/>
      <c r="R259" s="197">
        <f>SUM(R260:R262)</f>
        <v>0</v>
      </c>
      <c r="S259" s="196"/>
      <c r="T259" s="198">
        <f>SUM(T260:T262)</f>
        <v>0</v>
      </c>
      <c r="AR259" s="199" t="s">
        <v>82</v>
      </c>
      <c r="AT259" s="200" t="s">
        <v>71</v>
      </c>
      <c r="AU259" s="200" t="s">
        <v>80</v>
      </c>
      <c r="AY259" s="199" t="s">
        <v>137</v>
      </c>
      <c r="BK259" s="201">
        <f>SUM(BK260:BK262)</f>
        <v>0</v>
      </c>
    </row>
    <row r="260" s="1" customFormat="1" ht="16.5" customHeight="1">
      <c r="B260" s="38"/>
      <c r="C260" s="204" t="s">
        <v>844</v>
      </c>
      <c r="D260" s="204" t="s">
        <v>142</v>
      </c>
      <c r="E260" s="205" t="s">
        <v>1017</v>
      </c>
      <c r="F260" s="206" t="s">
        <v>1553</v>
      </c>
      <c r="G260" s="207" t="s">
        <v>395</v>
      </c>
      <c r="H260" s="208">
        <v>1</v>
      </c>
      <c r="I260" s="209"/>
      <c r="J260" s="210">
        <f>ROUND(I260*H260,2)</f>
        <v>0</v>
      </c>
      <c r="K260" s="206" t="s">
        <v>19</v>
      </c>
      <c r="L260" s="43"/>
      <c r="M260" s="211" t="s">
        <v>19</v>
      </c>
      <c r="N260" s="212" t="s">
        <v>43</v>
      </c>
      <c r="O260" s="79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17" t="s">
        <v>287</v>
      </c>
      <c r="AT260" s="17" t="s">
        <v>142</v>
      </c>
      <c r="AU260" s="17" t="s">
        <v>82</v>
      </c>
      <c r="AY260" s="17" t="s">
        <v>137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7" t="s">
        <v>80</v>
      </c>
      <c r="BK260" s="215">
        <f>ROUND(I260*H260,2)</f>
        <v>0</v>
      </c>
      <c r="BL260" s="17" t="s">
        <v>287</v>
      </c>
      <c r="BM260" s="17" t="s">
        <v>1554</v>
      </c>
    </row>
    <row r="261" s="1" customFormat="1" ht="16.5" customHeight="1">
      <c r="B261" s="38"/>
      <c r="C261" s="204" t="s">
        <v>850</v>
      </c>
      <c r="D261" s="204" t="s">
        <v>142</v>
      </c>
      <c r="E261" s="205" t="s">
        <v>1032</v>
      </c>
      <c r="F261" s="206" t="s">
        <v>1555</v>
      </c>
      <c r="G261" s="207" t="s">
        <v>395</v>
      </c>
      <c r="H261" s="208">
        <v>1</v>
      </c>
      <c r="I261" s="209"/>
      <c r="J261" s="210">
        <f>ROUND(I261*H261,2)</f>
        <v>0</v>
      </c>
      <c r="K261" s="206" t="s">
        <v>19</v>
      </c>
      <c r="L261" s="43"/>
      <c r="M261" s="211" t="s">
        <v>19</v>
      </c>
      <c r="N261" s="212" t="s">
        <v>43</v>
      </c>
      <c r="O261" s="79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17" t="s">
        <v>287</v>
      </c>
      <c r="AT261" s="17" t="s">
        <v>142</v>
      </c>
      <c r="AU261" s="17" t="s">
        <v>82</v>
      </c>
      <c r="AY261" s="17" t="s">
        <v>137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80</v>
      </c>
      <c r="BK261" s="215">
        <f>ROUND(I261*H261,2)</f>
        <v>0</v>
      </c>
      <c r="BL261" s="17" t="s">
        <v>287</v>
      </c>
      <c r="BM261" s="17" t="s">
        <v>1556</v>
      </c>
    </row>
    <row r="262" s="1" customFormat="1" ht="16.5" customHeight="1">
      <c r="B262" s="38"/>
      <c r="C262" s="204" t="s">
        <v>860</v>
      </c>
      <c r="D262" s="204" t="s">
        <v>142</v>
      </c>
      <c r="E262" s="205" t="s">
        <v>1557</v>
      </c>
      <c r="F262" s="206" t="s">
        <v>1558</v>
      </c>
      <c r="G262" s="207" t="s">
        <v>694</v>
      </c>
      <c r="H262" s="262"/>
      <c r="I262" s="209"/>
      <c r="J262" s="210">
        <f>ROUND(I262*H262,2)</f>
        <v>0</v>
      </c>
      <c r="K262" s="206" t="s">
        <v>19</v>
      </c>
      <c r="L262" s="43"/>
      <c r="M262" s="211" t="s">
        <v>19</v>
      </c>
      <c r="N262" s="212" t="s">
        <v>43</v>
      </c>
      <c r="O262" s="79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17" t="s">
        <v>287</v>
      </c>
      <c r="AT262" s="17" t="s">
        <v>142</v>
      </c>
      <c r="AU262" s="17" t="s">
        <v>82</v>
      </c>
      <c r="AY262" s="17" t="s">
        <v>137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7" t="s">
        <v>80</v>
      </c>
      <c r="BK262" s="215">
        <f>ROUND(I262*H262,2)</f>
        <v>0</v>
      </c>
      <c r="BL262" s="17" t="s">
        <v>287</v>
      </c>
      <c r="BM262" s="17" t="s">
        <v>1559</v>
      </c>
    </row>
    <row r="263" s="10" customFormat="1" ht="22.8" customHeight="1">
      <c r="B263" s="188"/>
      <c r="C263" s="189"/>
      <c r="D263" s="190" t="s">
        <v>71</v>
      </c>
      <c r="E263" s="202" t="s">
        <v>374</v>
      </c>
      <c r="F263" s="202" t="s">
        <v>1560</v>
      </c>
      <c r="G263" s="189"/>
      <c r="H263" s="189"/>
      <c r="I263" s="192"/>
      <c r="J263" s="203">
        <f>BK263</f>
        <v>0</v>
      </c>
      <c r="K263" s="189"/>
      <c r="L263" s="194"/>
      <c r="M263" s="195"/>
      <c r="N263" s="196"/>
      <c r="O263" s="196"/>
      <c r="P263" s="197">
        <f>SUM(P264:P267)</f>
        <v>0</v>
      </c>
      <c r="Q263" s="196"/>
      <c r="R263" s="197">
        <f>SUM(R264:R267)</f>
        <v>0.017473499999999999</v>
      </c>
      <c r="S263" s="196"/>
      <c r="T263" s="198">
        <f>SUM(T264:T267)</f>
        <v>0</v>
      </c>
      <c r="AR263" s="199" t="s">
        <v>82</v>
      </c>
      <c r="AT263" s="200" t="s">
        <v>71</v>
      </c>
      <c r="AU263" s="200" t="s">
        <v>80</v>
      </c>
      <c r="AY263" s="199" t="s">
        <v>137</v>
      </c>
      <c r="BK263" s="201">
        <f>SUM(BK264:BK267)</f>
        <v>0</v>
      </c>
    </row>
    <row r="264" s="1" customFormat="1" ht="16.5" customHeight="1">
      <c r="B264" s="38"/>
      <c r="C264" s="204" t="s">
        <v>864</v>
      </c>
      <c r="D264" s="204" t="s">
        <v>142</v>
      </c>
      <c r="E264" s="205" t="s">
        <v>1561</v>
      </c>
      <c r="F264" s="206" t="s">
        <v>1562</v>
      </c>
      <c r="G264" s="207" t="s">
        <v>231</v>
      </c>
      <c r="H264" s="208">
        <v>38.829999999999998</v>
      </c>
      <c r="I264" s="209"/>
      <c r="J264" s="210">
        <f>ROUND(I264*H264,2)</f>
        <v>0</v>
      </c>
      <c r="K264" s="206" t="s">
        <v>146</v>
      </c>
      <c r="L264" s="43"/>
      <c r="M264" s="211" t="s">
        <v>19</v>
      </c>
      <c r="N264" s="212" t="s">
        <v>43</v>
      </c>
      <c r="O264" s="79"/>
      <c r="P264" s="213">
        <f>O264*H264</f>
        <v>0</v>
      </c>
      <c r="Q264" s="213">
        <v>0.00044999999999999999</v>
      </c>
      <c r="R264" s="213">
        <f>Q264*H264</f>
        <v>0.017473499999999999</v>
      </c>
      <c r="S264" s="213">
        <v>0</v>
      </c>
      <c r="T264" s="214">
        <f>S264*H264</f>
        <v>0</v>
      </c>
      <c r="AR264" s="17" t="s">
        <v>287</v>
      </c>
      <c r="AT264" s="17" t="s">
        <v>142</v>
      </c>
      <c r="AU264" s="17" t="s">
        <v>82</v>
      </c>
      <c r="AY264" s="17" t="s">
        <v>137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7" t="s">
        <v>80</v>
      </c>
      <c r="BK264" s="215">
        <f>ROUND(I264*H264,2)</f>
        <v>0</v>
      </c>
      <c r="BL264" s="17" t="s">
        <v>287</v>
      </c>
      <c r="BM264" s="17" t="s">
        <v>1563</v>
      </c>
    </row>
    <row r="265" s="11" customFormat="1">
      <c r="B265" s="216"/>
      <c r="C265" s="217"/>
      <c r="D265" s="218" t="s">
        <v>150</v>
      </c>
      <c r="E265" s="219" t="s">
        <v>19</v>
      </c>
      <c r="F265" s="220" t="s">
        <v>1476</v>
      </c>
      <c r="G265" s="217"/>
      <c r="H265" s="219" t="s">
        <v>19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150</v>
      </c>
      <c r="AU265" s="226" t="s">
        <v>82</v>
      </c>
      <c r="AV265" s="11" t="s">
        <v>80</v>
      </c>
      <c r="AW265" s="11" t="s">
        <v>33</v>
      </c>
      <c r="AX265" s="11" t="s">
        <v>72</v>
      </c>
      <c r="AY265" s="226" t="s">
        <v>137</v>
      </c>
    </row>
    <row r="266" s="12" customFormat="1">
      <c r="B266" s="227"/>
      <c r="C266" s="228"/>
      <c r="D266" s="218" t="s">
        <v>150</v>
      </c>
      <c r="E266" s="229" t="s">
        <v>19</v>
      </c>
      <c r="F266" s="230" t="s">
        <v>1477</v>
      </c>
      <c r="G266" s="228"/>
      <c r="H266" s="231">
        <v>38.829999999999998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150</v>
      </c>
      <c r="AU266" s="237" t="s">
        <v>82</v>
      </c>
      <c r="AV266" s="12" t="s">
        <v>82</v>
      </c>
      <c r="AW266" s="12" t="s">
        <v>33</v>
      </c>
      <c r="AX266" s="12" t="s">
        <v>80</v>
      </c>
      <c r="AY266" s="237" t="s">
        <v>137</v>
      </c>
    </row>
    <row r="267" s="1" customFormat="1" ht="22.5" customHeight="1">
      <c r="B267" s="38"/>
      <c r="C267" s="204" t="s">
        <v>868</v>
      </c>
      <c r="D267" s="204" t="s">
        <v>142</v>
      </c>
      <c r="E267" s="205" t="s">
        <v>1564</v>
      </c>
      <c r="F267" s="206" t="s">
        <v>1565</v>
      </c>
      <c r="G267" s="207" t="s">
        <v>694</v>
      </c>
      <c r="H267" s="262"/>
      <c r="I267" s="209"/>
      <c r="J267" s="210">
        <f>ROUND(I267*H267,2)</f>
        <v>0</v>
      </c>
      <c r="K267" s="206" t="s">
        <v>146</v>
      </c>
      <c r="L267" s="43"/>
      <c r="M267" s="211" t="s">
        <v>19</v>
      </c>
      <c r="N267" s="212" t="s">
        <v>43</v>
      </c>
      <c r="O267" s="79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17" t="s">
        <v>287</v>
      </c>
      <c r="AT267" s="17" t="s">
        <v>142</v>
      </c>
      <c r="AU267" s="17" t="s">
        <v>82</v>
      </c>
      <c r="AY267" s="17" t="s">
        <v>137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80</v>
      </c>
      <c r="BK267" s="215">
        <f>ROUND(I267*H267,2)</f>
        <v>0</v>
      </c>
      <c r="BL267" s="17" t="s">
        <v>287</v>
      </c>
      <c r="BM267" s="17" t="s">
        <v>1566</v>
      </c>
    </row>
    <row r="268" s="10" customFormat="1" ht="22.8" customHeight="1">
      <c r="B268" s="188"/>
      <c r="C268" s="189"/>
      <c r="D268" s="190" t="s">
        <v>71</v>
      </c>
      <c r="E268" s="202" t="s">
        <v>1567</v>
      </c>
      <c r="F268" s="202" t="s">
        <v>1568</v>
      </c>
      <c r="G268" s="189"/>
      <c r="H268" s="189"/>
      <c r="I268" s="192"/>
      <c r="J268" s="203">
        <f>BK268</f>
        <v>0</v>
      </c>
      <c r="K268" s="189"/>
      <c r="L268" s="194"/>
      <c r="M268" s="195"/>
      <c r="N268" s="196"/>
      <c r="O268" s="196"/>
      <c r="P268" s="197">
        <f>SUM(P269:P272)</f>
        <v>0</v>
      </c>
      <c r="Q268" s="196"/>
      <c r="R268" s="197">
        <f>SUM(R269:R272)</f>
        <v>0.036720000000000003</v>
      </c>
      <c r="S268" s="196"/>
      <c r="T268" s="198">
        <f>SUM(T269:T272)</f>
        <v>0</v>
      </c>
      <c r="AR268" s="199" t="s">
        <v>82</v>
      </c>
      <c r="AT268" s="200" t="s">
        <v>71</v>
      </c>
      <c r="AU268" s="200" t="s">
        <v>80</v>
      </c>
      <c r="AY268" s="199" t="s">
        <v>137</v>
      </c>
      <c r="BK268" s="201">
        <f>SUM(BK269:BK272)</f>
        <v>0</v>
      </c>
    </row>
    <row r="269" s="1" customFormat="1" ht="16.5" customHeight="1">
      <c r="B269" s="38"/>
      <c r="C269" s="204" t="s">
        <v>875</v>
      </c>
      <c r="D269" s="204" t="s">
        <v>142</v>
      </c>
      <c r="E269" s="205" t="s">
        <v>1569</v>
      </c>
      <c r="F269" s="206" t="s">
        <v>1570</v>
      </c>
      <c r="G269" s="207" t="s">
        <v>340</v>
      </c>
      <c r="H269" s="208">
        <v>18</v>
      </c>
      <c r="I269" s="209"/>
      <c r="J269" s="210">
        <f>ROUND(I269*H269,2)</f>
        <v>0</v>
      </c>
      <c r="K269" s="206" t="s">
        <v>146</v>
      </c>
      <c r="L269" s="43"/>
      <c r="M269" s="211" t="s">
        <v>19</v>
      </c>
      <c r="N269" s="212" t="s">
        <v>43</v>
      </c>
      <c r="O269" s="79"/>
      <c r="P269" s="213">
        <f>O269*H269</f>
        <v>0</v>
      </c>
      <c r="Q269" s="213">
        <v>0.00036999999999999999</v>
      </c>
      <c r="R269" s="213">
        <f>Q269*H269</f>
        <v>0.0066600000000000001</v>
      </c>
      <c r="S269" s="213">
        <v>0</v>
      </c>
      <c r="T269" s="214">
        <f>S269*H269</f>
        <v>0</v>
      </c>
      <c r="AR269" s="17" t="s">
        <v>287</v>
      </c>
      <c r="AT269" s="17" t="s">
        <v>142</v>
      </c>
      <c r="AU269" s="17" t="s">
        <v>82</v>
      </c>
      <c r="AY269" s="17" t="s">
        <v>137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7" t="s">
        <v>80</v>
      </c>
      <c r="BK269" s="215">
        <f>ROUND(I269*H269,2)</f>
        <v>0</v>
      </c>
      <c r="BL269" s="17" t="s">
        <v>287</v>
      </c>
      <c r="BM269" s="17" t="s">
        <v>1571</v>
      </c>
    </row>
    <row r="270" s="1" customFormat="1" ht="16.5" customHeight="1">
      <c r="B270" s="38"/>
      <c r="C270" s="204" t="s">
        <v>879</v>
      </c>
      <c r="D270" s="204" t="s">
        <v>142</v>
      </c>
      <c r="E270" s="205" t="s">
        <v>1572</v>
      </c>
      <c r="F270" s="206" t="s">
        <v>1573</v>
      </c>
      <c r="G270" s="207" t="s">
        <v>340</v>
      </c>
      <c r="H270" s="208">
        <v>18</v>
      </c>
      <c r="I270" s="209"/>
      <c r="J270" s="210">
        <f>ROUND(I270*H270,2)</f>
        <v>0</v>
      </c>
      <c r="K270" s="206" t="s">
        <v>146</v>
      </c>
      <c r="L270" s="43"/>
      <c r="M270" s="211" t="s">
        <v>19</v>
      </c>
      <c r="N270" s="212" t="s">
        <v>43</v>
      </c>
      <c r="O270" s="79"/>
      <c r="P270" s="213">
        <f>O270*H270</f>
        <v>0</v>
      </c>
      <c r="Q270" s="213">
        <v>0.00027</v>
      </c>
      <c r="R270" s="213">
        <f>Q270*H270</f>
        <v>0.0048599999999999997</v>
      </c>
      <c r="S270" s="213">
        <v>0</v>
      </c>
      <c r="T270" s="214">
        <f>S270*H270</f>
        <v>0</v>
      </c>
      <c r="AR270" s="17" t="s">
        <v>287</v>
      </c>
      <c r="AT270" s="17" t="s">
        <v>142</v>
      </c>
      <c r="AU270" s="17" t="s">
        <v>82</v>
      </c>
      <c r="AY270" s="17" t="s">
        <v>137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80</v>
      </c>
      <c r="BK270" s="215">
        <f>ROUND(I270*H270,2)</f>
        <v>0</v>
      </c>
      <c r="BL270" s="17" t="s">
        <v>287</v>
      </c>
      <c r="BM270" s="17" t="s">
        <v>1574</v>
      </c>
    </row>
    <row r="271" s="1" customFormat="1" ht="16.5" customHeight="1">
      <c r="B271" s="38"/>
      <c r="C271" s="204" t="s">
        <v>883</v>
      </c>
      <c r="D271" s="204" t="s">
        <v>142</v>
      </c>
      <c r="E271" s="205" t="s">
        <v>1575</v>
      </c>
      <c r="F271" s="206" t="s">
        <v>1576</v>
      </c>
      <c r="G271" s="207" t="s">
        <v>340</v>
      </c>
      <c r="H271" s="208">
        <v>36</v>
      </c>
      <c r="I271" s="209"/>
      <c r="J271" s="210">
        <f>ROUND(I271*H271,2)</f>
        <v>0</v>
      </c>
      <c r="K271" s="206" t="s">
        <v>146</v>
      </c>
      <c r="L271" s="43"/>
      <c r="M271" s="211" t="s">
        <v>19</v>
      </c>
      <c r="N271" s="212" t="s">
        <v>43</v>
      </c>
      <c r="O271" s="79"/>
      <c r="P271" s="213">
        <f>O271*H271</f>
        <v>0</v>
      </c>
      <c r="Q271" s="213">
        <v>0.00069999999999999999</v>
      </c>
      <c r="R271" s="213">
        <f>Q271*H271</f>
        <v>0.0252</v>
      </c>
      <c r="S271" s="213">
        <v>0</v>
      </c>
      <c r="T271" s="214">
        <f>S271*H271</f>
        <v>0</v>
      </c>
      <c r="AR271" s="17" t="s">
        <v>287</v>
      </c>
      <c r="AT271" s="17" t="s">
        <v>142</v>
      </c>
      <c r="AU271" s="17" t="s">
        <v>82</v>
      </c>
      <c r="AY271" s="17" t="s">
        <v>137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80</v>
      </c>
      <c r="BK271" s="215">
        <f>ROUND(I271*H271,2)</f>
        <v>0</v>
      </c>
      <c r="BL271" s="17" t="s">
        <v>287</v>
      </c>
      <c r="BM271" s="17" t="s">
        <v>1577</v>
      </c>
    </row>
    <row r="272" s="1" customFormat="1" ht="22.5" customHeight="1">
      <c r="B272" s="38"/>
      <c r="C272" s="204" t="s">
        <v>887</v>
      </c>
      <c r="D272" s="204" t="s">
        <v>142</v>
      </c>
      <c r="E272" s="205" t="s">
        <v>1578</v>
      </c>
      <c r="F272" s="206" t="s">
        <v>1579</v>
      </c>
      <c r="G272" s="207" t="s">
        <v>694</v>
      </c>
      <c r="H272" s="262"/>
      <c r="I272" s="209"/>
      <c r="J272" s="210">
        <f>ROUND(I272*H272,2)</f>
        <v>0</v>
      </c>
      <c r="K272" s="206" t="s">
        <v>146</v>
      </c>
      <c r="L272" s="43"/>
      <c r="M272" s="211" t="s">
        <v>19</v>
      </c>
      <c r="N272" s="212" t="s">
        <v>43</v>
      </c>
      <c r="O272" s="79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17" t="s">
        <v>287</v>
      </c>
      <c r="AT272" s="17" t="s">
        <v>142</v>
      </c>
      <c r="AU272" s="17" t="s">
        <v>82</v>
      </c>
      <c r="AY272" s="17" t="s">
        <v>137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7" t="s">
        <v>80</v>
      </c>
      <c r="BK272" s="215">
        <f>ROUND(I272*H272,2)</f>
        <v>0</v>
      </c>
      <c r="BL272" s="17" t="s">
        <v>287</v>
      </c>
      <c r="BM272" s="17" t="s">
        <v>1580</v>
      </c>
    </row>
    <row r="273" s="10" customFormat="1" ht="22.8" customHeight="1">
      <c r="B273" s="188"/>
      <c r="C273" s="189"/>
      <c r="D273" s="190" t="s">
        <v>71</v>
      </c>
      <c r="E273" s="202" t="s">
        <v>386</v>
      </c>
      <c r="F273" s="202" t="s">
        <v>387</v>
      </c>
      <c r="G273" s="189"/>
      <c r="H273" s="189"/>
      <c r="I273" s="192"/>
      <c r="J273" s="203">
        <f>BK273</f>
        <v>0</v>
      </c>
      <c r="K273" s="189"/>
      <c r="L273" s="194"/>
      <c r="M273" s="195"/>
      <c r="N273" s="196"/>
      <c r="O273" s="196"/>
      <c r="P273" s="197">
        <f>SUM(P274:P289)</f>
        <v>0</v>
      </c>
      <c r="Q273" s="196"/>
      <c r="R273" s="197">
        <f>SUM(R274:R289)</f>
        <v>0.56612000000000007</v>
      </c>
      <c r="S273" s="196"/>
      <c r="T273" s="198">
        <f>SUM(T274:T289)</f>
        <v>0</v>
      </c>
      <c r="AR273" s="199" t="s">
        <v>82</v>
      </c>
      <c r="AT273" s="200" t="s">
        <v>71</v>
      </c>
      <c r="AU273" s="200" t="s">
        <v>80</v>
      </c>
      <c r="AY273" s="199" t="s">
        <v>137</v>
      </c>
      <c r="BK273" s="201">
        <f>SUM(BK274:BK289)</f>
        <v>0</v>
      </c>
    </row>
    <row r="274" s="1" customFormat="1" ht="22.5" customHeight="1">
      <c r="B274" s="38"/>
      <c r="C274" s="204" t="s">
        <v>892</v>
      </c>
      <c r="D274" s="204" t="s">
        <v>142</v>
      </c>
      <c r="E274" s="205" t="s">
        <v>1581</v>
      </c>
      <c r="F274" s="206" t="s">
        <v>1582</v>
      </c>
      <c r="G274" s="207" t="s">
        <v>340</v>
      </c>
      <c r="H274" s="208">
        <v>1</v>
      </c>
      <c r="I274" s="209"/>
      <c r="J274" s="210">
        <f>ROUND(I274*H274,2)</f>
        <v>0</v>
      </c>
      <c r="K274" s="206" t="s">
        <v>146</v>
      </c>
      <c r="L274" s="43"/>
      <c r="M274" s="211" t="s">
        <v>19</v>
      </c>
      <c r="N274" s="212" t="s">
        <v>43</v>
      </c>
      <c r="O274" s="79"/>
      <c r="P274" s="213">
        <f>O274*H274</f>
        <v>0</v>
      </c>
      <c r="Q274" s="213">
        <v>0.022720000000000001</v>
      </c>
      <c r="R274" s="213">
        <f>Q274*H274</f>
        <v>0.022720000000000001</v>
      </c>
      <c r="S274" s="213">
        <v>0</v>
      </c>
      <c r="T274" s="214">
        <f>S274*H274</f>
        <v>0</v>
      </c>
      <c r="AR274" s="17" t="s">
        <v>287</v>
      </c>
      <c r="AT274" s="17" t="s">
        <v>142</v>
      </c>
      <c r="AU274" s="17" t="s">
        <v>82</v>
      </c>
      <c r="AY274" s="17" t="s">
        <v>137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7" t="s">
        <v>80</v>
      </c>
      <c r="BK274" s="215">
        <f>ROUND(I274*H274,2)</f>
        <v>0</v>
      </c>
      <c r="BL274" s="17" t="s">
        <v>287</v>
      </c>
      <c r="BM274" s="17" t="s">
        <v>1583</v>
      </c>
    </row>
    <row r="275" s="11" customFormat="1">
      <c r="B275" s="216"/>
      <c r="C275" s="217"/>
      <c r="D275" s="218" t="s">
        <v>150</v>
      </c>
      <c r="E275" s="219" t="s">
        <v>19</v>
      </c>
      <c r="F275" s="220" t="s">
        <v>1476</v>
      </c>
      <c r="G275" s="217"/>
      <c r="H275" s="219" t="s">
        <v>19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150</v>
      </c>
      <c r="AU275" s="226" t="s">
        <v>82</v>
      </c>
      <c r="AV275" s="11" t="s">
        <v>80</v>
      </c>
      <c r="AW275" s="11" t="s">
        <v>33</v>
      </c>
      <c r="AX275" s="11" t="s">
        <v>72</v>
      </c>
      <c r="AY275" s="226" t="s">
        <v>137</v>
      </c>
    </row>
    <row r="276" s="12" customFormat="1">
      <c r="B276" s="227"/>
      <c r="C276" s="228"/>
      <c r="D276" s="218" t="s">
        <v>150</v>
      </c>
      <c r="E276" s="229" t="s">
        <v>19</v>
      </c>
      <c r="F276" s="230" t="s">
        <v>80</v>
      </c>
      <c r="G276" s="228"/>
      <c r="H276" s="231">
        <v>1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150</v>
      </c>
      <c r="AU276" s="237" t="s">
        <v>82</v>
      </c>
      <c r="AV276" s="12" t="s">
        <v>82</v>
      </c>
      <c r="AW276" s="12" t="s">
        <v>33</v>
      </c>
      <c r="AX276" s="12" t="s">
        <v>80</v>
      </c>
      <c r="AY276" s="237" t="s">
        <v>137</v>
      </c>
    </row>
    <row r="277" s="1" customFormat="1" ht="22.5" customHeight="1">
      <c r="B277" s="38"/>
      <c r="C277" s="204" t="s">
        <v>898</v>
      </c>
      <c r="D277" s="204" t="s">
        <v>142</v>
      </c>
      <c r="E277" s="205" t="s">
        <v>1584</v>
      </c>
      <c r="F277" s="206" t="s">
        <v>1585</v>
      </c>
      <c r="G277" s="207" t="s">
        <v>340</v>
      </c>
      <c r="H277" s="208">
        <v>11</v>
      </c>
      <c r="I277" s="209"/>
      <c r="J277" s="210">
        <f>ROUND(I277*H277,2)</f>
        <v>0</v>
      </c>
      <c r="K277" s="206" t="s">
        <v>146</v>
      </c>
      <c r="L277" s="43"/>
      <c r="M277" s="211" t="s">
        <v>19</v>
      </c>
      <c r="N277" s="212" t="s">
        <v>43</v>
      </c>
      <c r="O277" s="79"/>
      <c r="P277" s="213">
        <f>O277*H277</f>
        <v>0</v>
      </c>
      <c r="Q277" s="213">
        <v>0.030880000000000001</v>
      </c>
      <c r="R277" s="213">
        <f>Q277*H277</f>
        <v>0.33968000000000004</v>
      </c>
      <c r="S277" s="213">
        <v>0</v>
      </c>
      <c r="T277" s="214">
        <f>S277*H277</f>
        <v>0</v>
      </c>
      <c r="AR277" s="17" t="s">
        <v>287</v>
      </c>
      <c r="AT277" s="17" t="s">
        <v>142</v>
      </c>
      <c r="AU277" s="17" t="s">
        <v>82</v>
      </c>
      <c r="AY277" s="17" t="s">
        <v>137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7" t="s">
        <v>80</v>
      </c>
      <c r="BK277" s="215">
        <f>ROUND(I277*H277,2)</f>
        <v>0</v>
      </c>
      <c r="BL277" s="17" t="s">
        <v>287</v>
      </c>
      <c r="BM277" s="17" t="s">
        <v>1586</v>
      </c>
    </row>
    <row r="278" s="11" customFormat="1">
      <c r="B278" s="216"/>
      <c r="C278" s="217"/>
      <c r="D278" s="218" t="s">
        <v>150</v>
      </c>
      <c r="E278" s="219" t="s">
        <v>19</v>
      </c>
      <c r="F278" s="220" t="s">
        <v>1476</v>
      </c>
      <c r="G278" s="217"/>
      <c r="H278" s="219" t="s">
        <v>19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150</v>
      </c>
      <c r="AU278" s="226" t="s">
        <v>82</v>
      </c>
      <c r="AV278" s="11" t="s">
        <v>80</v>
      </c>
      <c r="AW278" s="11" t="s">
        <v>33</v>
      </c>
      <c r="AX278" s="11" t="s">
        <v>72</v>
      </c>
      <c r="AY278" s="226" t="s">
        <v>137</v>
      </c>
    </row>
    <row r="279" s="12" customFormat="1">
      <c r="B279" s="227"/>
      <c r="C279" s="228"/>
      <c r="D279" s="218" t="s">
        <v>150</v>
      </c>
      <c r="E279" s="229" t="s">
        <v>19</v>
      </c>
      <c r="F279" s="230" t="s">
        <v>234</v>
      </c>
      <c r="G279" s="228"/>
      <c r="H279" s="231">
        <v>11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150</v>
      </c>
      <c r="AU279" s="237" t="s">
        <v>82</v>
      </c>
      <c r="AV279" s="12" t="s">
        <v>82</v>
      </c>
      <c r="AW279" s="12" t="s">
        <v>33</v>
      </c>
      <c r="AX279" s="12" t="s">
        <v>80</v>
      </c>
      <c r="AY279" s="237" t="s">
        <v>137</v>
      </c>
    </row>
    <row r="280" s="1" customFormat="1" ht="22.5" customHeight="1">
      <c r="B280" s="38"/>
      <c r="C280" s="204" t="s">
        <v>907</v>
      </c>
      <c r="D280" s="204" t="s">
        <v>142</v>
      </c>
      <c r="E280" s="205" t="s">
        <v>1587</v>
      </c>
      <c r="F280" s="206" t="s">
        <v>1588</v>
      </c>
      <c r="G280" s="207" t="s">
        <v>340</v>
      </c>
      <c r="H280" s="208">
        <v>4</v>
      </c>
      <c r="I280" s="209"/>
      <c r="J280" s="210">
        <f>ROUND(I280*H280,2)</f>
        <v>0</v>
      </c>
      <c r="K280" s="206" t="s">
        <v>146</v>
      </c>
      <c r="L280" s="43"/>
      <c r="M280" s="211" t="s">
        <v>19</v>
      </c>
      <c r="N280" s="212" t="s">
        <v>43</v>
      </c>
      <c r="O280" s="79"/>
      <c r="P280" s="213">
        <f>O280*H280</f>
        <v>0</v>
      </c>
      <c r="Q280" s="213">
        <v>0.034000000000000002</v>
      </c>
      <c r="R280" s="213">
        <f>Q280*H280</f>
        <v>0.13600000000000001</v>
      </c>
      <c r="S280" s="213">
        <v>0</v>
      </c>
      <c r="T280" s="214">
        <f>S280*H280</f>
        <v>0</v>
      </c>
      <c r="AR280" s="17" t="s">
        <v>287</v>
      </c>
      <c r="AT280" s="17" t="s">
        <v>142</v>
      </c>
      <c r="AU280" s="17" t="s">
        <v>82</v>
      </c>
      <c r="AY280" s="17" t="s">
        <v>137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7" t="s">
        <v>80</v>
      </c>
      <c r="BK280" s="215">
        <f>ROUND(I280*H280,2)</f>
        <v>0</v>
      </c>
      <c r="BL280" s="17" t="s">
        <v>287</v>
      </c>
      <c r="BM280" s="17" t="s">
        <v>1589</v>
      </c>
    </row>
    <row r="281" s="11" customFormat="1">
      <c r="B281" s="216"/>
      <c r="C281" s="217"/>
      <c r="D281" s="218" t="s">
        <v>150</v>
      </c>
      <c r="E281" s="219" t="s">
        <v>19</v>
      </c>
      <c r="F281" s="220" t="s">
        <v>1476</v>
      </c>
      <c r="G281" s="217"/>
      <c r="H281" s="219" t="s">
        <v>19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150</v>
      </c>
      <c r="AU281" s="226" t="s">
        <v>82</v>
      </c>
      <c r="AV281" s="11" t="s">
        <v>80</v>
      </c>
      <c r="AW281" s="11" t="s">
        <v>33</v>
      </c>
      <c r="AX281" s="11" t="s">
        <v>72</v>
      </c>
      <c r="AY281" s="226" t="s">
        <v>137</v>
      </c>
    </row>
    <row r="282" s="12" customFormat="1">
      <c r="B282" s="227"/>
      <c r="C282" s="228"/>
      <c r="D282" s="218" t="s">
        <v>150</v>
      </c>
      <c r="E282" s="229" t="s">
        <v>19</v>
      </c>
      <c r="F282" s="230" t="s">
        <v>147</v>
      </c>
      <c r="G282" s="228"/>
      <c r="H282" s="231">
        <v>4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150</v>
      </c>
      <c r="AU282" s="237" t="s">
        <v>82</v>
      </c>
      <c r="AV282" s="12" t="s">
        <v>82</v>
      </c>
      <c r="AW282" s="12" t="s">
        <v>33</v>
      </c>
      <c r="AX282" s="12" t="s">
        <v>80</v>
      </c>
      <c r="AY282" s="237" t="s">
        <v>137</v>
      </c>
    </row>
    <row r="283" s="1" customFormat="1" ht="22.5" customHeight="1">
      <c r="B283" s="38"/>
      <c r="C283" s="204" t="s">
        <v>916</v>
      </c>
      <c r="D283" s="204" t="s">
        <v>142</v>
      </c>
      <c r="E283" s="205" t="s">
        <v>1590</v>
      </c>
      <c r="F283" s="206" t="s">
        <v>1591</v>
      </c>
      <c r="G283" s="207" t="s">
        <v>340</v>
      </c>
      <c r="H283" s="208">
        <v>1</v>
      </c>
      <c r="I283" s="209"/>
      <c r="J283" s="210">
        <f>ROUND(I283*H283,2)</f>
        <v>0</v>
      </c>
      <c r="K283" s="206" t="s">
        <v>146</v>
      </c>
      <c r="L283" s="43"/>
      <c r="M283" s="211" t="s">
        <v>19</v>
      </c>
      <c r="N283" s="212" t="s">
        <v>43</v>
      </c>
      <c r="O283" s="79"/>
      <c r="P283" s="213">
        <f>O283*H283</f>
        <v>0</v>
      </c>
      <c r="Q283" s="213">
        <v>0.0224</v>
      </c>
      <c r="R283" s="213">
        <f>Q283*H283</f>
        <v>0.0224</v>
      </c>
      <c r="S283" s="213">
        <v>0</v>
      </c>
      <c r="T283" s="214">
        <f>S283*H283</f>
        <v>0</v>
      </c>
      <c r="AR283" s="17" t="s">
        <v>287</v>
      </c>
      <c r="AT283" s="17" t="s">
        <v>142</v>
      </c>
      <c r="AU283" s="17" t="s">
        <v>82</v>
      </c>
      <c r="AY283" s="17" t="s">
        <v>137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80</v>
      </c>
      <c r="BK283" s="215">
        <f>ROUND(I283*H283,2)</f>
        <v>0</v>
      </c>
      <c r="BL283" s="17" t="s">
        <v>287</v>
      </c>
      <c r="BM283" s="17" t="s">
        <v>1592</v>
      </c>
    </row>
    <row r="284" s="11" customFormat="1">
      <c r="B284" s="216"/>
      <c r="C284" s="217"/>
      <c r="D284" s="218" t="s">
        <v>150</v>
      </c>
      <c r="E284" s="219" t="s">
        <v>19</v>
      </c>
      <c r="F284" s="220" t="s">
        <v>1476</v>
      </c>
      <c r="G284" s="217"/>
      <c r="H284" s="219" t="s">
        <v>19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150</v>
      </c>
      <c r="AU284" s="226" t="s">
        <v>82</v>
      </c>
      <c r="AV284" s="11" t="s">
        <v>80</v>
      </c>
      <c r="AW284" s="11" t="s">
        <v>33</v>
      </c>
      <c r="AX284" s="11" t="s">
        <v>72</v>
      </c>
      <c r="AY284" s="226" t="s">
        <v>137</v>
      </c>
    </row>
    <row r="285" s="12" customFormat="1">
      <c r="B285" s="227"/>
      <c r="C285" s="228"/>
      <c r="D285" s="218" t="s">
        <v>150</v>
      </c>
      <c r="E285" s="229" t="s">
        <v>19</v>
      </c>
      <c r="F285" s="230" t="s">
        <v>80</v>
      </c>
      <c r="G285" s="228"/>
      <c r="H285" s="231">
        <v>1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150</v>
      </c>
      <c r="AU285" s="237" t="s">
        <v>82</v>
      </c>
      <c r="AV285" s="12" t="s">
        <v>82</v>
      </c>
      <c r="AW285" s="12" t="s">
        <v>33</v>
      </c>
      <c r="AX285" s="12" t="s">
        <v>80</v>
      </c>
      <c r="AY285" s="237" t="s">
        <v>137</v>
      </c>
    </row>
    <row r="286" s="1" customFormat="1" ht="22.5" customHeight="1">
      <c r="B286" s="38"/>
      <c r="C286" s="204" t="s">
        <v>922</v>
      </c>
      <c r="D286" s="204" t="s">
        <v>142</v>
      </c>
      <c r="E286" s="205" t="s">
        <v>1593</v>
      </c>
      <c r="F286" s="206" t="s">
        <v>1594</v>
      </c>
      <c r="G286" s="207" t="s">
        <v>340</v>
      </c>
      <c r="H286" s="208">
        <v>1</v>
      </c>
      <c r="I286" s="209"/>
      <c r="J286" s="210">
        <f>ROUND(I286*H286,2)</f>
        <v>0</v>
      </c>
      <c r="K286" s="206" t="s">
        <v>146</v>
      </c>
      <c r="L286" s="43"/>
      <c r="M286" s="211" t="s">
        <v>19</v>
      </c>
      <c r="N286" s="212" t="s">
        <v>43</v>
      </c>
      <c r="O286" s="79"/>
      <c r="P286" s="213">
        <f>O286*H286</f>
        <v>0</v>
      </c>
      <c r="Q286" s="213">
        <v>0.045319999999999999</v>
      </c>
      <c r="R286" s="213">
        <f>Q286*H286</f>
        <v>0.045319999999999999</v>
      </c>
      <c r="S286" s="213">
        <v>0</v>
      </c>
      <c r="T286" s="214">
        <f>S286*H286</f>
        <v>0</v>
      </c>
      <c r="AR286" s="17" t="s">
        <v>287</v>
      </c>
      <c r="AT286" s="17" t="s">
        <v>142</v>
      </c>
      <c r="AU286" s="17" t="s">
        <v>82</v>
      </c>
      <c r="AY286" s="17" t="s">
        <v>137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7" t="s">
        <v>80</v>
      </c>
      <c r="BK286" s="215">
        <f>ROUND(I286*H286,2)</f>
        <v>0</v>
      </c>
      <c r="BL286" s="17" t="s">
        <v>287</v>
      </c>
      <c r="BM286" s="17" t="s">
        <v>1595</v>
      </c>
    </row>
    <row r="287" s="11" customFormat="1">
      <c r="B287" s="216"/>
      <c r="C287" s="217"/>
      <c r="D287" s="218" t="s">
        <v>150</v>
      </c>
      <c r="E287" s="219" t="s">
        <v>19</v>
      </c>
      <c r="F287" s="220" t="s">
        <v>1476</v>
      </c>
      <c r="G287" s="217"/>
      <c r="H287" s="219" t="s">
        <v>19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150</v>
      </c>
      <c r="AU287" s="226" t="s">
        <v>82</v>
      </c>
      <c r="AV287" s="11" t="s">
        <v>80</v>
      </c>
      <c r="AW287" s="11" t="s">
        <v>33</v>
      </c>
      <c r="AX287" s="11" t="s">
        <v>72</v>
      </c>
      <c r="AY287" s="226" t="s">
        <v>137</v>
      </c>
    </row>
    <row r="288" s="12" customFormat="1">
      <c r="B288" s="227"/>
      <c r="C288" s="228"/>
      <c r="D288" s="218" t="s">
        <v>150</v>
      </c>
      <c r="E288" s="229" t="s">
        <v>19</v>
      </c>
      <c r="F288" s="230" t="s">
        <v>80</v>
      </c>
      <c r="G288" s="228"/>
      <c r="H288" s="231">
        <v>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150</v>
      </c>
      <c r="AU288" s="237" t="s">
        <v>82</v>
      </c>
      <c r="AV288" s="12" t="s">
        <v>82</v>
      </c>
      <c r="AW288" s="12" t="s">
        <v>33</v>
      </c>
      <c r="AX288" s="12" t="s">
        <v>80</v>
      </c>
      <c r="AY288" s="237" t="s">
        <v>137</v>
      </c>
    </row>
    <row r="289" s="1" customFormat="1" ht="22.5" customHeight="1">
      <c r="B289" s="38"/>
      <c r="C289" s="204" t="s">
        <v>927</v>
      </c>
      <c r="D289" s="204" t="s">
        <v>142</v>
      </c>
      <c r="E289" s="205" t="s">
        <v>1596</v>
      </c>
      <c r="F289" s="206" t="s">
        <v>1597</v>
      </c>
      <c r="G289" s="207" t="s">
        <v>694</v>
      </c>
      <c r="H289" s="262"/>
      <c r="I289" s="209"/>
      <c r="J289" s="210">
        <f>ROUND(I289*H289,2)</f>
        <v>0</v>
      </c>
      <c r="K289" s="206" t="s">
        <v>146</v>
      </c>
      <c r="L289" s="43"/>
      <c r="M289" s="211" t="s">
        <v>19</v>
      </c>
      <c r="N289" s="212" t="s">
        <v>43</v>
      </c>
      <c r="O289" s="79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17" t="s">
        <v>287</v>
      </c>
      <c r="AT289" s="17" t="s">
        <v>142</v>
      </c>
      <c r="AU289" s="17" t="s">
        <v>82</v>
      </c>
      <c r="AY289" s="17" t="s">
        <v>137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80</v>
      </c>
      <c r="BK289" s="215">
        <f>ROUND(I289*H289,2)</f>
        <v>0</v>
      </c>
      <c r="BL289" s="17" t="s">
        <v>287</v>
      </c>
      <c r="BM289" s="17" t="s">
        <v>1598</v>
      </c>
    </row>
    <row r="290" s="10" customFormat="1" ht="25.92" customHeight="1">
      <c r="B290" s="188"/>
      <c r="C290" s="189"/>
      <c r="D290" s="190" t="s">
        <v>71</v>
      </c>
      <c r="E290" s="191" t="s">
        <v>558</v>
      </c>
      <c r="F290" s="191" t="s">
        <v>1599</v>
      </c>
      <c r="G290" s="189"/>
      <c r="H290" s="189"/>
      <c r="I290" s="192"/>
      <c r="J290" s="193">
        <f>BK290</f>
        <v>0</v>
      </c>
      <c r="K290" s="189"/>
      <c r="L290" s="194"/>
      <c r="M290" s="195"/>
      <c r="N290" s="196"/>
      <c r="O290" s="196"/>
      <c r="P290" s="197">
        <f>P291+P294</f>
        <v>0</v>
      </c>
      <c r="Q290" s="196"/>
      <c r="R290" s="197">
        <f>R291+R294</f>
        <v>0</v>
      </c>
      <c r="S290" s="196"/>
      <c r="T290" s="198">
        <f>T291+T294</f>
        <v>0</v>
      </c>
      <c r="AR290" s="199" t="s">
        <v>148</v>
      </c>
      <c r="AT290" s="200" t="s">
        <v>71</v>
      </c>
      <c r="AU290" s="200" t="s">
        <v>72</v>
      </c>
      <c r="AY290" s="199" t="s">
        <v>137</v>
      </c>
      <c r="BK290" s="201">
        <f>BK291+BK294</f>
        <v>0</v>
      </c>
    </row>
    <row r="291" s="10" customFormat="1" ht="22.8" customHeight="1">
      <c r="B291" s="188"/>
      <c r="C291" s="189"/>
      <c r="D291" s="190" t="s">
        <v>71</v>
      </c>
      <c r="E291" s="202" t="s">
        <v>1600</v>
      </c>
      <c r="F291" s="202" t="s">
        <v>1601</v>
      </c>
      <c r="G291" s="189"/>
      <c r="H291" s="189"/>
      <c r="I291" s="192"/>
      <c r="J291" s="203">
        <f>BK291</f>
        <v>0</v>
      </c>
      <c r="K291" s="189"/>
      <c r="L291" s="194"/>
      <c r="M291" s="195"/>
      <c r="N291" s="196"/>
      <c r="O291" s="196"/>
      <c r="P291" s="197">
        <f>SUM(P292:P293)</f>
        <v>0</v>
      </c>
      <c r="Q291" s="196"/>
      <c r="R291" s="197">
        <f>SUM(R292:R293)</f>
        <v>0</v>
      </c>
      <c r="S291" s="196"/>
      <c r="T291" s="198">
        <f>SUM(T292:T293)</f>
        <v>0</v>
      </c>
      <c r="AR291" s="199" t="s">
        <v>148</v>
      </c>
      <c r="AT291" s="200" t="s">
        <v>71</v>
      </c>
      <c r="AU291" s="200" t="s">
        <v>80</v>
      </c>
      <c r="AY291" s="199" t="s">
        <v>137</v>
      </c>
      <c r="BK291" s="201">
        <f>SUM(BK292:BK293)</f>
        <v>0</v>
      </c>
    </row>
    <row r="292" s="1" customFormat="1" ht="22.5" customHeight="1">
      <c r="B292" s="38"/>
      <c r="C292" s="204" t="s">
        <v>932</v>
      </c>
      <c r="D292" s="204" t="s">
        <v>142</v>
      </c>
      <c r="E292" s="205" t="s">
        <v>1602</v>
      </c>
      <c r="F292" s="206" t="s">
        <v>1603</v>
      </c>
      <c r="G292" s="207" t="s">
        <v>395</v>
      </c>
      <c r="H292" s="208">
        <v>1</v>
      </c>
      <c r="I292" s="209"/>
      <c r="J292" s="210">
        <f>ROUND(I292*H292,2)</f>
        <v>0</v>
      </c>
      <c r="K292" s="206" t="s">
        <v>19</v>
      </c>
      <c r="L292" s="43"/>
      <c r="M292" s="211" t="s">
        <v>19</v>
      </c>
      <c r="N292" s="212" t="s">
        <v>43</v>
      </c>
      <c r="O292" s="79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17" t="s">
        <v>868</v>
      </c>
      <c r="AT292" s="17" t="s">
        <v>142</v>
      </c>
      <c r="AU292" s="17" t="s">
        <v>82</v>
      </c>
      <c r="AY292" s="17" t="s">
        <v>137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7" t="s">
        <v>80</v>
      </c>
      <c r="BK292" s="215">
        <f>ROUND(I292*H292,2)</f>
        <v>0</v>
      </c>
      <c r="BL292" s="17" t="s">
        <v>868</v>
      </c>
      <c r="BM292" s="17" t="s">
        <v>1604</v>
      </c>
    </row>
    <row r="293" s="1" customFormat="1" ht="33.75" customHeight="1">
      <c r="B293" s="38"/>
      <c r="C293" s="204" t="s">
        <v>937</v>
      </c>
      <c r="D293" s="204" t="s">
        <v>142</v>
      </c>
      <c r="E293" s="205" t="s">
        <v>1605</v>
      </c>
      <c r="F293" s="206" t="s">
        <v>1606</v>
      </c>
      <c r="G293" s="207" t="s">
        <v>395</v>
      </c>
      <c r="H293" s="208">
        <v>1</v>
      </c>
      <c r="I293" s="209"/>
      <c r="J293" s="210">
        <f>ROUND(I293*H293,2)</f>
        <v>0</v>
      </c>
      <c r="K293" s="206" t="s">
        <v>19</v>
      </c>
      <c r="L293" s="43"/>
      <c r="M293" s="211" t="s">
        <v>19</v>
      </c>
      <c r="N293" s="212" t="s">
        <v>43</v>
      </c>
      <c r="O293" s="79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17" t="s">
        <v>868</v>
      </c>
      <c r="AT293" s="17" t="s">
        <v>142</v>
      </c>
      <c r="AU293" s="17" t="s">
        <v>82</v>
      </c>
      <c r="AY293" s="17" t="s">
        <v>137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80</v>
      </c>
      <c r="BK293" s="215">
        <f>ROUND(I293*H293,2)</f>
        <v>0</v>
      </c>
      <c r="BL293" s="17" t="s">
        <v>868</v>
      </c>
      <c r="BM293" s="17" t="s">
        <v>1607</v>
      </c>
    </row>
    <row r="294" s="10" customFormat="1" ht="22.8" customHeight="1">
      <c r="B294" s="188"/>
      <c r="C294" s="189"/>
      <c r="D294" s="190" t="s">
        <v>71</v>
      </c>
      <c r="E294" s="202" t="s">
        <v>1608</v>
      </c>
      <c r="F294" s="202" t="s">
        <v>1609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SUM(P295:P296)</f>
        <v>0</v>
      </c>
      <c r="Q294" s="196"/>
      <c r="R294" s="197">
        <f>SUM(R295:R296)</f>
        <v>0</v>
      </c>
      <c r="S294" s="196"/>
      <c r="T294" s="198">
        <f>SUM(T295:T296)</f>
        <v>0</v>
      </c>
      <c r="AR294" s="199" t="s">
        <v>148</v>
      </c>
      <c r="AT294" s="200" t="s">
        <v>71</v>
      </c>
      <c r="AU294" s="200" t="s">
        <v>80</v>
      </c>
      <c r="AY294" s="199" t="s">
        <v>137</v>
      </c>
      <c r="BK294" s="201">
        <f>SUM(BK295:BK296)</f>
        <v>0</v>
      </c>
    </row>
    <row r="295" s="1" customFormat="1" ht="22.5" customHeight="1">
      <c r="B295" s="38"/>
      <c r="C295" s="204" t="s">
        <v>941</v>
      </c>
      <c r="D295" s="204" t="s">
        <v>142</v>
      </c>
      <c r="E295" s="205" t="s">
        <v>1610</v>
      </c>
      <c r="F295" s="206" t="s">
        <v>1611</v>
      </c>
      <c r="G295" s="207" t="s">
        <v>395</v>
      </c>
      <c r="H295" s="208">
        <v>1</v>
      </c>
      <c r="I295" s="209"/>
      <c r="J295" s="210">
        <f>ROUND(I295*H295,2)</f>
        <v>0</v>
      </c>
      <c r="K295" s="206" t="s">
        <v>19</v>
      </c>
      <c r="L295" s="43"/>
      <c r="M295" s="211" t="s">
        <v>19</v>
      </c>
      <c r="N295" s="212" t="s">
        <v>43</v>
      </c>
      <c r="O295" s="79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17" t="s">
        <v>868</v>
      </c>
      <c r="AT295" s="17" t="s">
        <v>142</v>
      </c>
      <c r="AU295" s="17" t="s">
        <v>82</v>
      </c>
      <c r="AY295" s="17" t="s">
        <v>137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80</v>
      </c>
      <c r="BK295" s="215">
        <f>ROUND(I295*H295,2)</f>
        <v>0</v>
      </c>
      <c r="BL295" s="17" t="s">
        <v>868</v>
      </c>
      <c r="BM295" s="17" t="s">
        <v>1612</v>
      </c>
    </row>
    <row r="296" s="1" customFormat="1" ht="16.5" customHeight="1">
      <c r="B296" s="38"/>
      <c r="C296" s="204" t="s">
        <v>946</v>
      </c>
      <c r="D296" s="204" t="s">
        <v>142</v>
      </c>
      <c r="E296" s="205" t="s">
        <v>1613</v>
      </c>
      <c r="F296" s="206" t="s">
        <v>1614</v>
      </c>
      <c r="G296" s="207" t="s">
        <v>694</v>
      </c>
      <c r="H296" s="262"/>
      <c r="I296" s="209"/>
      <c r="J296" s="210">
        <f>ROUND(I296*H296,2)</f>
        <v>0</v>
      </c>
      <c r="K296" s="206" t="s">
        <v>19</v>
      </c>
      <c r="L296" s="43"/>
      <c r="M296" s="211" t="s">
        <v>19</v>
      </c>
      <c r="N296" s="212" t="s">
        <v>43</v>
      </c>
      <c r="O296" s="79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17" t="s">
        <v>868</v>
      </c>
      <c r="AT296" s="17" t="s">
        <v>142</v>
      </c>
      <c r="AU296" s="17" t="s">
        <v>82</v>
      </c>
      <c r="AY296" s="17" t="s">
        <v>137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7" t="s">
        <v>80</v>
      </c>
      <c r="BK296" s="215">
        <f>ROUND(I296*H296,2)</f>
        <v>0</v>
      </c>
      <c r="BL296" s="17" t="s">
        <v>868</v>
      </c>
      <c r="BM296" s="17" t="s">
        <v>1615</v>
      </c>
    </row>
    <row r="297" s="10" customFormat="1" ht="25.92" customHeight="1">
      <c r="B297" s="188"/>
      <c r="C297" s="189"/>
      <c r="D297" s="190" t="s">
        <v>71</v>
      </c>
      <c r="E297" s="191" t="s">
        <v>1616</v>
      </c>
      <c r="F297" s="191" t="s">
        <v>1617</v>
      </c>
      <c r="G297" s="189"/>
      <c r="H297" s="189"/>
      <c r="I297" s="192"/>
      <c r="J297" s="193">
        <f>BK297</f>
        <v>0</v>
      </c>
      <c r="K297" s="189"/>
      <c r="L297" s="194"/>
      <c r="M297" s="195"/>
      <c r="N297" s="196"/>
      <c r="O297" s="196"/>
      <c r="P297" s="197">
        <f>P298</f>
        <v>0</v>
      </c>
      <c r="Q297" s="196"/>
      <c r="R297" s="197">
        <f>R298</f>
        <v>0</v>
      </c>
      <c r="S297" s="196"/>
      <c r="T297" s="198">
        <f>T298</f>
        <v>0</v>
      </c>
      <c r="AR297" s="199" t="s">
        <v>147</v>
      </c>
      <c r="AT297" s="200" t="s">
        <v>71</v>
      </c>
      <c r="AU297" s="200" t="s">
        <v>72</v>
      </c>
      <c r="AY297" s="199" t="s">
        <v>137</v>
      </c>
      <c r="BK297" s="201">
        <f>BK298</f>
        <v>0</v>
      </c>
    </row>
    <row r="298" s="10" customFormat="1" ht="22.8" customHeight="1">
      <c r="B298" s="188"/>
      <c r="C298" s="189"/>
      <c r="D298" s="190" t="s">
        <v>71</v>
      </c>
      <c r="E298" s="202" t="s">
        <v>1618</v>
      </c>
      <c r="F298" s="202" t="s">
        <v>1619</v>
      </c>
      <c r="G298" s="189"/>
      <c r="H298" s="189"/>
      <c r="I298" s="192"/>
      <c r="J298" s="203">
        <f>BK298</f>
        <v>0</v>
      </c>
      <c r="K298" s="189"/>
      <c r="L298" s="194"/>
      <c r="M298" s="281"/>
      <c r="N298" s="282"/>
      <c r="O298" s="282"/>
      <c r="P298" s="283">
        <v>0</v>
      </c>
      <c r="Q298" s="282"/>
      <c r="R298" s="283">
        <v>0</v>
      </c>
      <c r="S298" s="282"/>
      <c r="T298" s="284">
        <v>0</v>
      </c>
      <c r="AR298" s="199" t="s">
        <v>147</v>
      </c>
      <c r="AT298" s="200" t="s">
        <v>71</v>
      </c>
      <c r="AU298" s="200" t="s">
        <v>80</v>
      </c>
      <c r="AY298" s="199" t="s">
        <v>137</v>
      </c>
      <c r="BK298" s="201">
        <v>0</v>
      </c>
    </row>
    <row r="299" s="1" customFormat="1" ht="6.96" customHeight="1">
      <c r="B299" s="57"/>
      <c r="C299" s="58"/>
      <c r="D299" s="58"/>
      <c r="E299" s="58"/>
      <c r="F299" s="58"/>
      <c r="G299" s="58"/>
      <c r="H299" s="58"/>
      <c r="I299" s="154"/>
      <c r="J299" s="58"/>
      <c r="K299" s="58"/>
      <c r="L299" s="43"/>
    </row>
  </sheetData>
  <sheetProtection sheet="1" autoFilter="0" formatColumns="0" formatRows="0" objects="1" scenarios="1" spinCount="100000" saltValue="0oDzaREtuT3GsVct5lrfqN/2SIg2fjjnv+/Q8HYM+JTgX/ZeB7cu+QvDTJ7ln/fWPui6CM80IWEpkVflncewWw==" hashValue="AgRcQisk1m09DXZ5wRSDrYTjuiQuQ2DFXVzi5Y+kToMqlMCYLEeH8Q5jALC3b5C/+BZel0wv3mp5XcbHMGiD1w==" algorithmName="SHA-512" password="DD5F"/>
  <autoFilter ref="C96:K298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1620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ROUND((SUM(BE82:BE105)),  2)</f>
        <v>0</v>
      </c>
      <c r="I33" s="143">
        <v>0.20999999999999999</v>
      </c>
      <c r="J33" s="142">
        <f>ROUND(((SUM(BE82:BE105))*I33),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ROUND((SUM(BF82:BF105)),  2)</f>
        <v>0</v>
      </c>
      <c r="I34" s="143">
        <v>0.14999999999999999</v>
      </c>
      <c r="J34" s="142">
        <f>ROUND(((SUM(BF82:BF105))*I34),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ROUND((SUM(BG82:BG105)),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ROUND((SUM(BH82:BH105)),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ROUND((SUM(BI82:BI105)),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05 - Gastro vybavení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J82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1324</v>
      </c>
      <c r="E60" s="167"/>
      <c r="F60" s="167"/>
      <c r="G60" s="167"/>
      <c r="H60" s="167"/>
      <c r="I60" s="168"/>
      <c r="J60" s="169">
        <f>J83</f>
        <v>0</v>
      </c>
      <c r="K60" s="165"/>
      <c r="L60" s="170"/>
    </row>
    <row r="61" s="8" customFormat="1" ht="19.92" customHeight="1">
      <c r="B61" s="171"/>
      <c r="C61" s="172"/>
      <c r="D61" s="173" t="s">
        <v>1621</v>
      </c>
      <c r="E61" s="174"/>
      <c r="F61" s="174"/>
      <c r="G61" s="174"/>
      <c r="H61" s="174"/>
      <c r="I61" s="175"/>
      <c r="J61" s="176">
        <f>J84</f>
        <v>0</v>
      </c>
      <c r="K61" s="172"/>
      <c r="L61" s="177"/>
    </row>
    <row r="62" s="8" customFormat="1" ht="19.92" customHeight="1">
      <c r="B62" s="171"/>
      <c r="C62" s="172"/>
      <c r="D62" s="173" t="s">
        <v>1622</v>
      </c>
      <c r="E62" s="174"/>
      <c r="F62" s="174"/>
      <c r="G62" s="174"/>
      <c r="H62" s="174"/>
      <c r="I62" s="175"/>
      <c r="J62" s="176">
        <f>J87</f>
        <v>0</v>
      </c>
      <c r="K62" s="172"/>
      <c r="L62" s="177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30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54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57"/>
      <c r="J68" s="60"/>
      <c r="K68" s="60"/>
      <c r="L68" s="43"/>
    </row>
    <row r="69" s="1" customFormat="1" ht="24.96" customHeight="1">
      <c r="B69" s="38"/>
      <c r="C69" s="23" t="s">
        <v>122</v>
      </c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6.5" customHeight="1">
      <c r="B72" s="38"/>
      <c r="C72" s="39"/>
      <c r="D72" s="39"/>
      <c r="E72" s="158" t="str">
        <f>E7</f>
        <v>Přestavba komunitního centra na mateřskou školu, Bezručova 928, Beroun</v>
      </c>
      <c r="F72" s="32"/>
      <c r="G72" s="32"/>
      <c r="H72" s="32"/>
      <c r="I72" s="130"/>
      <c r="J72" s="39"/>
      <c r="K72" s="39"/>
      <c r="L72" s="43"/>
    </row>
    <row r="73" s="1" customFormat="1" ht="12" customHeight="1">
      <c r="B73" s="38"/>
      <c r="C73" s="32" t="s">
        <v>99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>05 - Gastro vybavení</v>
      </c>
      <c r="F74" s="39"/>
      <c r="G74" s="39"/>
      <c r="H74" s="39"/>
      <c r="I74" s="130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2" customHeight="1">
      <c r="B76" s="38"/>
      <c r="C76" s="32" t="s">
        <v>21</v>
      </c>
      <c r="D76" s="39"/>
      <c r="E76" s="39"/>
      <c r="F76" s="27" t="str">
        <f>F12</f>
        <v>Beroun</v>
      </c>
      <c r="G76" s="39"/>
      <c r="H76" s="39"/>
      <c r="I76" s="132" t="s">
        <v>23</v>
      </c>
      <c r="J76" s="67" t="str">
        <f>IF(J12="","",J12)</f>
        <v>13. 2. 2019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24.9" customHeight="1">
      <c r="B78" s="38"/>
      <c r="C78" s="32" t="s">
        <v>25</v>
      </c>
      <c r="D78" s="39"/>
      <c r="E78" s="39"/>
      <c r="F78" s="27" t="str">
        <f>E15</f>
        <v>Město Beroun, Husovo nám.68,266 43 Beroun-centrum</v>
      </c>
      <c r="G78" s="39"/>
      <c r="H78" s="39"/>
      <c r="I78" s="132" t="s">
        <v>31</v>
      </c>
      <c r="J78" s="36" t="str">
        <f>E21</f>
        <v>Ian Bryan Architetects s.r.o.,Plaská 623/5,Praha 5</v>
      </c>
      <c r="K78" s="39"/>
      <c r="L78" s="43"/>
    </row>
    <row r="79" s="1" customFormat="1" ht="13.65" customHeight="1">
      <c r="B79" s="38"/>
      <c r="C79" s="32" t="s">
        <v>29</v>
      </c>
      <c r="D79" s="39"/>
      <c r="E79" s="39"/>
      <c r="F79" s="27" t="str">
        <f>IF(E18="","",E18)</f>
        <v>Vyplň údaj</v>
      </c>
      <c r="G79" s="39"/>
      <c r="H79" s="39"/>
      <c r="I79" s="132" t="s">
        <v>34</v>
      </c>
      <c r="J79" s="36" t="str">
        <f>E24</f>
        <v>p. Lenka Dejdarová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30"/>
      <c r="J80" s="39"/>
      <c r="K80" s="39"/>
      <c r="L80" s="43"/>
    </row>
    <row r="81" s="9" customFormat="1" ht="29.28" customHeight="1">
      <c r="B81" s="178"/>
      <c r="C81" s="179" t="s">
        <v>123</v>
      </c>
      <c r="D81" s="180" t="s">
        <v>57</v>
      </c>
      <c r="E81" s="180" t="s">
        <v>53</v>
      </c>
      <c r="F81" s="180" t="s">
        <v>54</v>
      </c>
      <c r="G81" s="180" t="s">
        <v>124</v>
      </c>
      <c r="H81" s="180" t="s">
        <v>125</v>
      </c>
      <c r="I81" s="181" t="s">
        <v>126</v>
      </c>
      <c r="J81" s="180" t="s">
        <v>104</v>
      </c>
      <c r="K81" s="182" t="s">
        <v>127</v>
      </c>
      <c r="L81" s="183"/>
      <c r="M81" s="87" t="s">
        <v>19</v>
      </c>
      <c r="N81" s="88" t="s">
        <v>42</v>
      </c>
      <c r="O81" s="88" t="s">
        <v>128</v>
      </c>
      <c r="P81" s="88" t="s">
        <v>129</v>
      </c>
      <c r="Q81" s="88" t="s">
        <v>130</v>
      </c>
      <c r="R81" s="88" t="s">
        <v>131</v>
      </c>
      <c r="S81" s="88" t="s">
        <v>132</v>
      </c>
      <c r="T81" s="89" t="s">
        <v>133</v>
      </c>
    </row>
    <row r="82" s="1" customFormat="1" ht="22.8" customHeight="1">
      <c r="B82" s="38"/>
      <c r="C82" s="94" t="s">
        <v>134</v>
      </c>
      <c r="D82" s="39"/>
      <c r="E82" s="39"/>
      <c r="F82" s="39"/>
      <c r="G82" s="39"/>
      <c r="H82" s="39"/>
      <c r="I82" s="130"/>
      <c r="J82" s="184">
        <f>BK82</f>
        <v>0</v>
      </c>
      <c r="K82" s="39"/>
      <c r="L82" s="43"/>
      <c r="M82" s="90"/>
      <c r="N82" s="91"/>
      <c r="O82" s="91"/>
      <c r="P82" s="185">
        <f>P83</f>
        <v>0</v>
      </c>
      <c r="Q82" s="91"/>
      <c r="R82" s="185">
        <f>R83</f>
        <v>0</v>
      </c>
      <c r="S82" s="91"/>
      <c r="T82" s="186">
        <f>T83</f>
        <v>0</v>
      </c>
      <c r="AT82" s="17" t="s">
        <v>71</v>
      </c>
      <c r="AU82" s="17" t="s">
        <v>105</v>
      </c>
      <c r="BK82" s="187">
        <f>BK83</f>
        <v>0</v>
      </c>
    </row>
    <row r="83" s="10" customFormat="1" ht="25.92" customHeight="1">
      <c r="B83" s="188"/>
      <c r="C83" s="189"/>
      <c r="D83" s="190" t="s">
        <v>71</v>
      </c>
      <c r="E83" s="191" t="s">
        <v>1616</v>
      </c>
      <c r="F83" s="191" t="s">
        <v>1617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P84+P87</f>
        <v>0</v>
      </c>
      <c r="Q83" s="196"/>
      <c r="R83" s="197">
        <f>R84+R87</f>
        <v>0</v>
      </c>
      <c r="S83" s="196"/>
      <c r="T83" s="198">
        <f>T84+T87</f>
        <v>0</v>
      </c>
      <c r="AR83" s="199" t="s">
        <v>147</v>
      </c>
      <c r="AT83" s="200" t="s">
        <v>71</v>
      </c>
      <c r="AU83" s="200" t="s">
        <v>72</v>
      </c>
      <c r="AY83" s="199" t="s">
        <v>137</v>
      </c>
      <c r="BK83" s="201">
        <f>BK84+BK87</f>
        <v>0</v>
      </c>
    </row>
    <row r="84" s="10" customFormat="1" ht="22.8" customHeight="1">
      <c r="B84" s="188"/>
      <c r="C84" s="189"/>
      <c r="D84" s="190" t="s">
        <v>71</v>
      </c>
      <c r="E84" s="202" t="s">
        <v>1623</v>
      </c>
      <c r="F84" s="202" t="s">
        <v>1624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SUM(P85:P86)</f>
        <v>0</v>
      </c>
      <c r="Q84" s="196"/>
      <c r="R84" s="197">
        <f>SUM(R85:R86)</f>
        <v>0</v>
      </c>
      <c r="S84" s="196"/>
      <c r="T84" s="198">
        <f>SUM(T85:T86)</f>
        <v>0</v>
      </c>
      <c r="AR84" s="199" t="s">
        <v>147</v>
      </c>
      <c r="AT84" s="200" t="s">
        <v>71</v>
      </c>
      <c r="AU84" s="200" t="s">
        <v>80</v>
      </c>
      <c r="AY84" s="199" t="s">
        <v>137</v>
      </c>
      <c r="BK84" s="201">
        <f>SUM(BK85:BK86)</f>
        <v>0</v>
      </c>
    </row>
    <row r="85" s="1" customFormat="1" ht="16.5" customHeight="1">
      <c r="B85" s="38"/>
      <c r="C85" s="204" t="s">
        <v>80</v>
      </c>
      <c r="D85" s="204" t="s">
        <v>142</v>
      </c>
      <c r="E85" s="205" t="s">
        <v>1625</v>
      </c>
      <c r="F85" s="206" t="s">
        <v>1207</v>
      </c>
      <c r="G85" s="207" t="s">
        <v>395</v>
      </c>
      <c r="H85" s="208">
        <v>1</v>
      </c>
      <c r="I85" s="209"/>
      <c r="J85" s="210">
        <f>ROUND(I85*H85,2)</f>
        <v>0</v>
      </c>
      <c r="K85" s="206" t="s">
        <v>19</v>
      </c>
      <c r="L85" s="43"/>
      <c r="M85" s="211" t="s">
        <v>19</v>
      </c>
      <c r="N85" s="212" t="s">
        <v>43</v>
      </c>
      <c r="O85" s="79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7" t="s">
        <v>287</v>
      </c>
      <c r="AT85" s="17" t="s">
        <v>142</v>
      </c>
      <c r="AU85" s="17" t="s">
        <v>82</v>
      </c>
      <c r="AY85" s="17" t="s">
        <v>137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80</v>
      </c>
      <c r="BK85" s="215">
        <f>ROUND(I85*H85,2)</f>
        <v>0</v>
      </c>
      <c r="BL85" s="17" t="s">
        <v>287</v>
      </c>
      <c r="BM85" s="17" t="s">
        <v>1626</v>
      </c>
    </row>
    <row r="86" s="1" customFormat="1" ht="16.5" customHeight="1">
      <c r="B86" s="38"/>
      <c r="C86" s="204" t="s">
        <v>82</v>
      </c>
      <c r="D86" s="204" t="s">
        <v>142</v>
      </c>
      <c r="E86" s="205" t="s">
        <v>1627</v>
      </c>
      <c r="F86" s="206" t="s">
        <v>1628</v>
      </c>
      <c r="G86" s="207" t="s">
        <v>395</v>
      </c>
      <c r="H86" s="208">
        <v>1</v>
      </c>
      <c r="I86" s="209"/>
      <c r="J86" s="210">
        <f>ROUND(I86*H86,2)</f>
        <v>0</v>
      </c>
      <c r="K86" s="206" t="s">
        <v>19</v>
      </c>
      <c r="L86" s="43"/>
      <c r="M86" s="211" t="s">
        <v>19</v>
      </c>
      <c r="N86" s="212" t="s">
        <v>43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7" t="s">
        <v>287</v>
      </c>
      <c r="AT86" s="17" t="s">
        <v>142</v>
      </c>
      <c r="AU86" s="17" t="s">
        <v>82</v>
      </c>
      <c r="AY86" s="17" t="s">
        <v>137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80</v>
      </c>
      <c r="BK86" s="215">
        <f>ROUND(I86*H86,2)</f>
        <v>0</v>
      </c>
      <c r="BL86" s="17" t="s">
        <v>287</v>
      </c>
      <c r="BM86" s="17" t="s">
        <v>1629</v>
      </c>
    </row>
    <row r="87" s="10" customFormat="1" ht="22.8" customHeight="1">
      <c r="B87" s="188"/>
      <c r="C87" s="189"/>
      <c r="D87" s="190" t="s">
        <v>71</v>
      </c>
      <c r="E87" s="202" t="s">
        <v>1630</v>
      </c>
      <c r="F87" s="202" t="s">
        <v>1631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SUM(P88:P105)</f>
        <v>0</v>
      </c>
      <c r="Q87" s="196"/>
      <c r="R87" s="197">
        <f>SUM(R88:R105)</f>
        <v>0</v>
      </c>
      <c r="S87" s="196"/>
      <c r="T87" s="198">
        <f>SUM(T88:T105)</f>
        <v>0</v>
      </c>
      <c r="AR87" s="199" t="s">
        <v>147</v>
      </c>
      <c r="AT87" s="200" t="s">
        <v>71</v>
      </c>
      <c r="AU87" s="200" t="s">
        <v>80</v>
      </c>
      <c r="AY87" s="199" t="s">
        <v>137</v>
      </c>
      <c r="BK87" s="201">
        <f>SUM(BK88:BK105)</f>
        <v>0</v>
      </c>
    </row>
    <row r="88" s="1" customFormat="1" ht="16.5" customHeight="1">
      <c r="B88" s="38"/>
      <c r="C88" s="252" t="s">
        <v>148</v>
      </c>
      <c r="D88" s="252" t="s">
        <v>558</v>
      </c>
      <c r="E88" s="253" t="s">
        <v>1632</v>
      </c>
      <c r="F88" s="254" t="s">
        <v>1633</v>
      </c>
      <c r="G88" s="255" t="s">
        <v>1013</v>
      </c>
      <c r="H88" s="256">
        <v>1</v>
      </c>
      <c r="I88" s="257"/>
      <c r="J88" s="258">
        <f>ROUND(I88*H88,2)</f>
        <v>0</v>
      </c>
      <c r="K88" s="254" t="s">
        <v>19</v>
      </c>
      <c r="L88" s="259"/>
      <c r="M88" s="260" t="s">
        <v>19</v>
      </c>
      <c r="N88" s="261" t="s">
        <v>43</v>
      </c>
      <c r="O88" s="79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7" t="s">
        <v>376</v>
      </c>
      <c r="AT88" s="17" t="s">
        <v>558</v>
      </c>
      <c r="AU88" s="17" t="s">
        <v>82</v>
      </c>
      <c r="AY88" s="17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80</v>
      </c>
      <c r="BK88" s="215">
        <f>ROUND(I88*H88,2)</f>
        <v>0</v>
      </c>
      <c r="BL88" s="17" t="s">
        <v>287</v>
      </c>
      <c r="BM88" s="17" t="s">
        <v>1634</v>
      </c>
    </row>
    <row r="89" s="1" customFormat="1" ht="16.5" customHeight="1">
      <c r="B89" s="38"/>
      <c r="C89" s="252" t="s">
        <v>147</v>
      </c>
      <c r="D89" s="252" t="s">
        <v>558</v>
      </c>
      <c r="E89" s="253" t="s">
        <v>1635</v>
      </c>
      <c r="F89" s="254" t="s">
        <v>1636</v>
      </c>
      <c r="G89" s="255" t="s">
        <v>1013</v>
      </c>
      <c r="H89" s="256">
        <v>1</v>
      </c>
      <c r="I89" s="257"/>
      <c r="J89" s="258">
        <f>ROUND(I89*H89,2)</f>
        <v>0</v>
      </c>
      <c r="K89" s="254" t="s">
        <v>19</v>
      </c>
      <c r="L89" s="259"/>
      <c r="M89" s="260" t="s">
        <v>19</v>
      </c>
      <c r="N89" s="261" t="s">
        <v>43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376</v>
      </c>
      <c r="AT89" s="17" t="s">
        <v>558</v>
      </c>
      <c r="AU89" s="17" t="s">
        <v>82</v>
      </c>
      <c r="AY89" s="17" t="s">
        <v>137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80</v>
      </c>
      <c r="BK89" s="215">
        <f>ROUND(I89*H89,2)</f>
        <v>0</v>
      </c>
      <c r="BL89" s="17" t="s">
        <v>287</v>
      </c>
      <c r="BM89" s="17" t="s">
        <v>1637</v>
      </c>
    </row>
    <row r="90" s="1" customFormat="1">
      <c r="B90" s="38"/>
      <c r="C90" s="39"/>
      <c r="D90" s="218" t="s">
        <v>873</v>
      </c>
      <c r="E90" s="39"/>
      <c r="F90" s="263" t="s">
        <v>1638</v>
      </c>
      <c r="G90" s="39"/>
      <c r="H90" s="39"/>
      <c r="I90" s="130"/>
      <c r="J90" s="39"/>
      <c r="K90" s="39"/>
      <c r="L90" s="43"/>
      <c r="M90" s="264"/>
      <c r="N90" s="79"/>
      <c r="O90" s="79"/>
      <c r="P90" s="79"/>
      <c r="Q90" s="79"/>
      <c r="R90" s="79"/>
      <c r="S90" s="79"/>
      <c r="T90" s="80"/>
      <c r="AT90" s="17" t="s">
        <v>873</v>
      </c>
      <c r="AU90" s="17" t="s">
        <v>82</v>
      </c>
    </row>
    <row r="91" s="1" customFormat="1" ht="16.5" customHeight="1">
      <c r="B91" s="38"/>
      <c r="C91" s="252" t="s">
        <v>174</v>
      </c>
      <c r="D91" s="252" t="s">
        <v>558</v>
      </c>
      <c r="E91" s="253" t="s">
        <v>1639</v>
      </c>
      <c r="F91" s="254" t="s">
        <v>1640</v>
      </c>
      <c r="G91" s="255" t="s">
        <v>1013</v>
      </c>
      <c r="H91" s="256">
        <v>1</v>
      </c>
      <c r="I91" s="257"/>
      <c r="J91" s="258">
        <f>ROUND(I91*H91,2)</f>
        <v>0</v>
      </c>
      <c r="K91" s="254" t="s">
        <v>19</v>
      </c>
      <c r="L91" s="259"/>
      <c r="M91" s="260" t="s">
        <v>19</v>
      </c>
      <c r="N91" s="261" t="s">
        <v>43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376</v>
      </c>
      <c r="AT91" s="17" t="s">
        <v>558</v>
      </c>
      <c r="AU91" s="17" t="s">
        <v>82</v>
      </c>
      <c r="AY91" s="17" t="s">
        <v>137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80</v>
      </c>
      <c r="BK91" s="215">
        <f>ROUND(I91*H91,2)</f>
        <v>0</v>
      </c>
      <c r="BL91" s="17" t="s">
        <v>287</v>
      </c>
      <c r="BM91" s="17" t="s">
        <v>1641</v>
      </c>
    </row>
    <row r="92" s="1" customFormat="1" ht="16.5" customHeight="1">
      <c r="B92" s="38"/>
      <c r="C92" s="252" t="s">
        <v>197</v>
      </c>
      <c r="D92" s="252" t="s">
        <v>558</v>
      </c>
      <c r="E92" s="253" t="s">
        <v>1642</v>
      </c>
      <c r="F92" s="254" t="s">
        <v>1643</v>
      </c>
      <c r="G92" s="255" t="s">
        <v>1013</v>
      </c>
      <c r="H92" s="256">
        <v>1</v>
      </c>
      <c r="I92" s="257"/>
      <c r="J92" s="258">
        <f>ROUND(I92*H92,2)</f>
        <v>0</v>
      </c>
      <c r="K92" s="254" t="s">
        <v>19</v>
      </c>
      <c r="L92" s="259"/>
      <c r="M92" s="260" t="s">
        <v>19</v>
      </c>
      <c r="N92" s="261" t="s">
        <v>43</v>
      </c>
      <c r="O92" s="79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7" t="s">
        <v>376</v>
      </c>
      <c r="AT92" s="17" t="s">
        <v>558</v>
      </c>
      <c r="AU92" s="17" t="s">
        <v>82</v>
      </c>
      <c r="AY92" s="17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7" t="s">
        <v>80</v>
      </c>
      <c r="BK92" s="215">
        <f>ROUND(I92*H92,2)</f>
        <v>0</v>
      </c>
      <c r="BL92" s="17" t="s">
        <v>287</v>
      </c>
      <c r="BM92" s="17" t="s">
        <v>1644</v>
      </c>
    </row>
    <row r="93" s="1" customFormat="1" ht="22.5" customHeight="1">
      <c r="B93" s="38"/>
      <c r="C93" s="252" t="s">
        <v>211</v>
      </c>
      <c r="D93" s="252" t="s">
        <v>558</v>
      </c>
      <c r="E93" s="253" t="s">
        <v>1645</v>
      </c>
      <c r="F93" s="254" t="s">
        <v>1646</v>
      </c>
      <c r="G93" s="255" t="s">
        <v>1013</v>
      </c>
      <c r="H93" s="256">
        <v>1</v>
      </c>
      <c r="I93" s="257"/>
      <c r="J93" s="258">
        <f>ROUND(I93*H93,2)</f>
        <v>0</v>
      </c>
      <c r="K93" s="254" t="s">
        <v>19</v>
      </c>
      <c r="L93" s="259"/>
      <c r="M93" s="260" t="s">
        <v>19</v>
      </c>
      <c r="N93" s="261" t="s">
        <v>43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376</v>
      </c>
      <c r="AT93" s="17" t="s">
        <v>558</v>
      </c>
      <c r="AU93" s="17" t="s">
        <v>82</v>
      </c>
      <c r="AY93" s="17" t="s">
        <v>137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80</v>
      </c>
      <c r="BK93" s="215">
        <f>ROUND(I93*H93,2)</f>
        <v>0</v>
      </c>
      <c r="BL93" s="17" t="s">
        <v>287</v>
      </c>
      <c r="BM93" s="17" t="s">
        <v>1647</v>
      </c>
    </row>
    <row r="94" s="1" customFormat="1" ht="22.5" customHeight="1">
      <c r="B94" s="38"/>
      <c r="C94" s="252" t="s">
        <v>217</v>
      </c>
      <c r="D94" s="252" t="s">
        <v>558</v>
      </c>
      <c r="E94" s="253" t="s">
        <v>1648</v>
      </c>
      <c r="F94" s="254" t="s">
        <v>1649</v>
      </c>
      <c r="G94" s="255" t="s">
        <v>1013</v>
      </c>
      <c r="H94" s="256">
        <v>1</v>
      </c>
      <c r="I94" s="257"/>
      <c r="J94" s="258">
        <f>ROUND(I94*H94,2)</f>
        <v>0</v>
      </c>
      <c r="K94" s="254" t="s">
        <v>19</v>
      </c>
      <c r="L94" s="259"/>
      <c r="M94" s="260" t="s">
        <v>19</v>
      </c>
      <c r="N94" s="261" t="s">
        <v>43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376</v>
      </c>
      <c r="AT94" s="17" t="s">
        <v>558</v>
      </c>
      <c r="AU94" s="17" t="s">
        <v>82</v>
      </c>
      <c r="AY94" s="17" t="s">
        <v>137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80</v>
      </c>
      <c r="BK94" s="215">
        <f>ROUND(I94*H94,2)</f>
        <v>0</v>
      </c>
      <c r="BL94" s="17" t="s">
        <v>287</v>
      </c>
      <c r="BM94" s="17" t="s">
        <v>1650</v>
      </c>
    </row>
    <row r="95" s="1" customFormat="1" ht="33.75" customHeight="1">
      <c r="B95" s="38"/>
      <c r="C95" s="252" t="s">
        <v>138</v>
      </c>
      <c r="D95" s="252" t="s">
        <v>558</v>
      </c>
      <c r="E95" s="253" t="s">
        <v>1651</v>
      </c>
      <c r="F95" s="254" t="s">
        <v>1652</v>
      </c>
      <c r="G95" s="255" t="s">
        <v>1013</v>
      </c>
      <c r="H95" s="256">
        <v>1</v>
      </c>
      <c r="I95" s="257"/>
      <c r="J95" s="258">
        <f>ROUND(I95*H95,2)</f>
        <v>0</v>
      </c>
      <c r="K95" s="254" t="s">
        <v>19</v>
      </c>
      <c r="L95" s="259"/>
      <c r="M95" s="260" t="s">
        <v>19</v>
      </c>
      <c r="N95" s="261" t="s">
        <v>43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376</v>
      </c>
      <c r="AT95" s="17" t="s">
        <v>558</v>
      </c>
      <c r="AU95" s="17" t="s">
        <v>82</v>
      </c>
      <c r="AY95" s="17" t="s">
        <v>137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80</v>
      </c>
      <c r="BK95" s="215">
        <f>ROUND(I95*H95,2)</f>
        <v>0</v>
      </c>
      <c r="BL95" s="17" t="s">
        <v>287</v>
      </c>
      <c r="BM95" s="17" t="s">
        <v>1653</v>
      </c>
    </row>
    <row r="96" s="1" customFormat="1" ht="16.5" customHeight="1">
      <c r="B96" s="38"/>
      <c r="C96" s="252" t="s">
        <v>228</v>
      </c>
      <c r="D96" s="252" t="s">
        <v>558</v>
      </c>
      <c r="E96" s="253" t="s">
        <v>1654</v>
      </c>
      <c r="F96" s="254" t="s">
        <v>1655</v>
      </c>
      <c r="G96" s="255" t="s">
        <v>1013</v>
      </c>
      <c r="H96" s="256">
        <v>1</v>
      </c>
      <c r="I96" s="257"/>
      <c r="J96" s="258">
        <f>ROUND(I96*H96,2)</f>
        <v>0</v>
      </c>
      <c r="K96" s="254" t="s">
        <v>19</v>
      </c>
      <c r="L96" s="259"/>
      <c r="M96" s="260" t="s">
        <v>19</v>
      </c>
      <c r="N96" s="261" t="s">
        <v>43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1656</v>
      </c>
      <c r="AT96" s="17" t="s">
        <v>558</v>
      </c>
      <c r="AU96" s="17" t="s">
        <v>82</v>
      </c>
      <c r="AY96" s="17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80</v>
      </c>
      <c r="BK96" s="215">
        <f>ROUND(I96*H96,2)</f>
        <v>0</v>
      </c>
      <c r="BL96" s="17" t="s">
        <v>868</v>
      </c>
      <c r="BM96" s="17" t="s">
        <v>1657</v>
      </c>
    </row>
    <row r="97" s="1" customFormat="1">
      <c r="B97" s="38"/>
      <c r="C97" s="39"/>
      <c r="D97" s="218" t="s">
        <v>873</v>
      </c>
      <c r="E97" s="39"/>
      <c r="F97" s="263" t="s">
        <v>1658</v>
      </c>
      <c r="G97" s="39"/>
      <c r="H97" s="39"/>
      <c r="I97" s="130"/>
      <c r="J97" s="39"/>
      <c r="K97" s="39"/>
      <c r="L97" s="43"/>
      <c r="M97" s="264"/>
      <c r="N97" s="79"/>
      <c r="O97" s="79"/>
      <c r="P97" s="79"/>
      <c r="Q97" s="79"/>
      <c r="R97" s="79"/>
      <c r="S97" s="79"/>
      <c r="T97" s="80"/>
      <c r="AT97" s="17" t="s">
        <v>873</v>
      </c>
      <c r="AU97" s="17" t="s">
        <v>82</v>
      </c>
    </row>
    <row r="98" s="1" customFormat="1" ht="22.5" customHeight="1">
      <c r="B98" s="38"/>
      <c r="C98" s="252" t="s">
        <v>234</v>
      </c>
      <c r="D98" s="252" t="s">
        <v>558</v>
      </c>
      <c r="E98" s="253" t="s">
        <v>1659</v>
      </c>
      <c r="F98" s="254" t="s">
        <v>1660</v>
      </c>
      <c r="G98" s="255" t="s">
        <v>1013</v>
      </c>
      <c r="H98" s="256">
        <v>1</v>
      </c>
      <c r="I98" s="257"/>
      <c r="J98" s="258">
        <f>ROUND(I98*H98,2)</f>
        <v>0</v>
      </c>
      <c r="K98" s="254" t="s">
        <v>19</v>
      </c>
      <c r="L98" s="259"/>
      <c r="M98" s="260" t="s">
        <v>19</v>
      </c>
      <c r="N98" s="261" t="s">
        <v>43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7" t="s">
        <v>376</v>
      </c>
      <c r="AT98" s="17" t="s">
        <v>558</v>
      </c>
      <c r="AU98" s="17" t="s">
        <v>82</v>
      </c>
      <c r="AY98" s="17" t="s">
        <v>137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80</v>
      </c>
      <c r="BK98" s="215">
        <f>ROUND(I98*H98,2)</f>
        <v>0</v>
      </c>
      <c r="BL98" s="17" t="s">
        <v>287</v>
      </c>
      <c r="BM98" s="17" t="s">
        <v>1661</v>
      </c>
    </row>
    <row r="99" s="1" customFormat="1" ht="16.5" customHeight="1">
      <c r="B99" s="38"/>
      <c r="C99" s="252" t="s">
        <v>238</v>
      </c>
      <c r="D99" s="252" t="s">
        <v>558</v>
      </c>
      <c r="E99" s="253" t="s">
        <v>1662</v>
      </c>
      <c r="F99" s="254" t="s">
        <v>1663</v>
      </c>
      <c r="G99" s="255" t="s">
        <v>1013</v>
      </c>
      <c r="H99" s="256">
        <v>1</v>
      </c>
      <c r="I99" s="257"/>
      <c r="J99" s="258">
        <f>ROUND(I99*H99,2)</f>
        <v>0</v>
      </c>
      <c r="K99" s="254" t="s">
        <v>19</v>
      </c>
      <c r="L99" s="259"/>
      <c r="M99" s="260" t="s">
        <v>19</v>
      </c>
      <c r="N99" s="261" t="s">
        <v>43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7" t="s">
        <v>376</v>
      </c>
      <c r="AT99" s="17" t="s">
        <v>558</v>
      </c>
      <c r="AU99" s="17" t="s">
        <v>82</v>
      </c>
      <c r="AY99" s="17" t="s">
        <v>137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80</v>
      </c>
      <c r="BK99" s="215">
        <f>ROUND(I99*H99,2)</f>
        <v>0</v>
      </c>
      <c r="BL99" s="17" t="s">
        <v>287</v>
      </c>
      <c r="BM99" s="17" t="s">
        <v>1664</v>
      </c>
    </row>
    <row r="100" s="1" customFormat="1" ht="22.5" customHeight="1">
      <c r="B100" s="38"/>
      <c r="C100" s="252" t="s">
        <v>254</v>
      </c>
      <c r="D100" s="252" t="s">
        <v>558</v>
      </c>
      <c r="E100" s="253" t="s">
        <v>1665</v>
      </c>
      <c r="F100" s="254" t="s">
        <v>1666</v>
      </c>
      <c r="G100" s="255" t="s">
        <v>1013</v>
      </c>
      <c r="H100" s="256">
        <v>1</v>
      </c>
      <c r="I100" s="257"/>
      <c r="J100" s="258">
        <f>ROUND(I100*H100,2)</f>
        <v>0</v>
      </c>
      <c r="K100" s="254" t="s">
        <v>19</v>
      </c>
      <c r="L100" s="259"/>
      <c r="M100" s="260" t="s">
        <v>19</v>
      </c>
      <c r="N100" s="261" t="s">
        <v>43</v>
      </c>
      <c r="O100" s="79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7" t="s">
        <v>376</v>
      </c>
      <c r="AT100" s="17" t="s">
        <v>558</v>
      </c>
      <c r="AU100" s="17" t="s">
        <v>82</v>
      </c>
      <c r="AY100" s="17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80</v>
      </c>
      <c r="BK100" s="215">
        <f>ROUND(I100*H100,2)</f>
        <v>0</v>
      </c>
      <c r="BL100" s="17" t="s">
        <v>287</v>
      </c>
      <c r="BM100" s="17" t="s">
        <v>1667</v>
      </c>
    </row>
    <row r="101" s="1" customFormat="1" ht="16.5" customHeight="1">
      <c r="B101" s="38"/>
      <c r="C101" s="252" t="s">
        <v>277</v>
      </c>
      <c r="D101" s="252" t="s">
        <v>558</v>
      </c>
      <c r="E101" s="253" t="s">
        <v>1668</v>
      </c>
      <c r="F101" s="254" t="s">
        <v>1669</v>
      </c>
      <c r="G101" s="255" t="s">
        <v>1013</v>
      </c>
      <c r="H101" s="256">
        <v>1</v>
      </c>
      <c r="I101" s="257"/>
      <c r="J101" s="258">
        <f>ROUND(I101*H101,2)</f>
        <v>0</v>
      </c>
      <c r="K101" s="254" t="s">
        <v>19</v>
      </c>
      <c r="L101" s="259"/>
      <c r="M101" s="260" t="s">
        <v>19</v>
      </c>
      <c r="N101" s="261" t="s">
        <v>43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376</v>
      </c>
      <c r="AT101" s="17" t="s">
        <v>558</v>
      </c>
      <c r="AU101" s="17" t="s">
        <v>82</v>
      </c>
      <c r="AY101" s="17" t="s">
        <v>137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80</v>
      </c>
      <c r="BK101" s="215">
        <f>ROUND(I101*H101,2)</f>
        <v>0</v>
      </c>
      <c r="BL101" s="17" t="s">
        <v>287</v>
      </c>
      <c r="BM101" s="17" t="s">
        <v>1670</v>
      </c>
    </row>
    <row r="102" s="1" customFormat="1" ht="16.5" customHeight="1">
      <c r="B102" s="38"/>
      <c r="C102" s="252" t="s">
        <v>8</v>
      </c>
      <c r="D102" s="252" t="s">
        <v>558</v>
      </c>
      <c r="E102" s="253" t="s">
        <v>1671</v>
      </c>
      <c r="F102" s="254" t="s">
        <v>1669</v>
      </c>
      <c r="G102" s="255" t="s">
        <v>1013</v>
      </c>
      <c r="H102" s="256">
        <v>1</v>
      </c>
      <c r="I102" s="257"/>
      <c r="J102" s="258">
        <f>ROUND(I102*H102,2)</f>
        <v>0</v>
      </c>
      <c r="K102" s="254" t="s">
        <v>19</v>
      </c>
      <c r="L102" s="259"/>
      <c r="M102" s="260" t="s">
        <v>19</v>
      </c>
      <c r="N102" s="261" t="s">
        <v>43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7" t="s">
        <v>376</v>
      </c>
      <c r="AT102" s="17" t="s">
        <v>558</v>
      </c>
      <c r="AU102" s="17" t="s">
        <v>82</v>
      </c>
      <c r="AY102" s="17" t="s">
        <v>137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80</v>
      </c>
      <c r="BK102" s="215">
        <f>ROUND(I102*H102,2)</f>
        <v>0</v>
      </c>
      <c r="BL102" s="17" t="s">
        <v>287</v>
      </c>
      <c r="BM102" s="17" t="s">
        <v>1672</v>
      </c>
    </row>
    <row r="103" s="1" customFormat="1" ht="22.5" customHeight="1">
      <c r="B103" s="38"/>
      <c r="C103" s="252" t="s">
        <v>287</v>
      </c>
      <c r="D103" s="252" t="s">
        <v>558</v>
      </c>
      <c r="E103" s="253" t="s">
        <v>1673</v>
      </c>
      <c r="F103" s="254" t="s">
        <v>1674</v>
      </c>
      <c r="G103" s="255" t="s">
        <v>1013</v>
      </c>
      <c r="H103" s="256">
        <v>1</v>
      </c>
      <c r="I103" s="257"/>
      <c r="J103" s="258">
        <f>ROUND(I103*H103,2)</f>
        <v>0</v>
      </c>
      <c r="K103" s="254" t="s">
        <v>19</v>
      </c>
      <c r="L103" s="259"/>
      <c r="M103" s="260" t="s">
        <v>19</v>
      </c>
      <c r="N103" s="261" t="s">
        <v>43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7" t="s">
        <v>376</v>
      </c>
      <c r="AT103" s="17" t="s">
        <v>558</v>
      </c>
      <c r="AU103" s="17" t="s">
        <v>82</v>
      </c>
      <c r="AY103" s="17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80</v>
      </c>
      <c r="BK103" s="215">
        <f>ROUND(I103*H103,2)</f>
        <v>0</v>
      </c>
      <c r="BL103" s="17" t="s">
        <v>287</v>
      </c>
      <c r="BM103" s="17" t="s">
        <v>1675</v>
      </c>
    </row>
    <row r="104" s="1" customFormat="1" ht="16.5" customHeight="1">
      <c r="B104" s="38"/>
      <c r="C104" s="252" t="s">
        <v>291</v>
      </c>
      <c r="D104" s="252" t="s">
        <v>558</v>
      </c>
      <c r="E104" s="253" t="s">
        <v>1676</v>
      </c>
      <c r="F104" s="254" t="s">
        <v>1677</v>
      </c>
      <c r="G104" s="255" t="s">
        <v>1013</v>
      </c>
      <c r="H104" s="256">
        <v>1</v>
      </c>
      <c r="I104" s="257"/>
      <c r="J104" s="258">
        <f>ROUND(I104*H104,2)</f>
        <v>0</v>
      </c>
      <c r="K104" s="254" t="s">
        <v>19</v>
      </c>
      <c r="L104" s="259"/>
      <c r="M104" s="260" t="s">
        <v>19</v>
      </c>
      <c r="N104" s="261" t="s">
        <v>43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376</v>
      </c>
      <c r="AT104" s="17" t="s">
        <v>558</v>
      </c>
      <c r="AU104" s="17" t="s">
        <v>82</v>
      </c>
      <c r="AY104" s="17" t="s">
        <v>137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80</v>
      </c>
      <c r="BK104" s="215">
        <f>ROUND(I104*H104,2)</f>
        <v>0</v>
      </c>
      <c r="BL104" s="17" t="s">
        <v>287</v>
      </c>
      <c r="BM104" s="17" t="s">
        <v>1678</v>
      </c>
    </row>
    <row r="105" s="1" customFormat="1" ht="16.5" customHeight="1">
      <c r="B105" s="38"/>
      <c r="C105" s="252" t="s">
        <v>296</v>
      </c>
      <c r="D105" s="252" t="s">
        <v>558</v>
      </c>
      <c r="E105" s="253" t="s">
        <v>1679</v>
      </c>
      <c r="F105" s="254" t="s">
        <v>1680</v>
      </c>
      <c r="G105" s="255" t="s">
        <v>1013</v>
      </c>
      <c r="H105" s="256">
        <v>1</v>
      </c>
      <c r="I105" s="257"/>
      <c r="J105" s="258">
        <f>ROUND(I105*H105,2)</f>
        <v>0</v>
      </c>
      <c r="K105" s="254" t="s">
        <v>19</v>
      </c>
      <c r="L105" s="259"/>
      <c r="M105" s="285" t="s">
        <v>19</v>
      </c>
      <c r="N105" s="286" t="s">
        <v>43</v>
      </c>
      <c r="O105" s="278"/>
      <c r="P105" s="279">
        <f>O105*H105</f>
        <v>0</v>
      </c>
      <c r="Q105" s="279">
        <v>0</v>
      </c>
      <c r="R105" s="279">
        <f>Q105*H105</f>
        <v>0</v>
      </c>
      <c r="S105" s="279">
        <v>0</v>
      </c>
      <c r="T105" s="280">
        <f>S105*H105</f>
        <v>0</v>
      </c>
      <c r="AR105" s="17" t="s">
        <v>376</v>
      </c>
      <c r="AT105" s="17" t="s">
        <v>558</v>
      </c>
      <c r="AU105" s="17" t="s">
        <v>82</v>
      </c>
      <c r="AY105" s="17" t="s">
        <v>137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80</v>
      </c>
      <c r="BK105" s="215">
        <f>ROUND(I105*H105,2)</f>
        <v>0</v>
      </c>
      <c r="BL105" s="17" t="s">
        <v>287</v>
      </c>
      <c r="BM105" s="17" t="s">
        <v>1681</v>
      </c>
    </row>
    <row r="106" s="1" customFormat="1" ht="6.96" customHeight="1">
      <c r="B106" s="57"/>
      <c r="C106" s="58"/>
      <c r="D106" s="58"/>
      <c r="E106" s="58"/>
      <c r="F106" s="58"/>
      <c r="G106" s="58"/>
      <c r="H106" s="58"/>
      <c r="I106" s="154"/>
      <c r="J106" s="58"/>
      <c r="K106" s="58"/>
      <c r="L106" s="43"/>
    </row>
  </sheetData>
  <sheetProtection sheet="1" autoFilter="0" formatColumns="0" formatRows="0" objects="1" scenarios="1" spinCount="100000" saltValue="4boTVisqbcA0qKAhgk2SrlgK/iEtITzuaN0KCjWgMVFZyMsKINvEaVk2XCDtYTyvoHW1HtLgKnFd222s/dgHcg==" hashValue="H30+hw4hAGaRf0L4WwVOMquDLHqwO9odDcZtMsXAnagkK5TfrKaCBz7xK6U7IqKJ7Ux05kyvqhWHpkCd8jjW8g==" algorithmName="SHA-512" password="DD5F"/>
  <autoFilter ref="C81:K1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98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Přestavba komunitního centra na mateřskou školu, Bezručova 928, Beroun</v>
      </c>
      <c r="F7" s="128"/>
      <c r="G7" s="128"/>
      <c r="H7" s="128"/>
      <c r="L7" s="20"/>
    </row>
    <row r="8" s="1" customFormat="1" ht="12" customHeight="1">
      <c r="B8" s="43"/>
      <c r="D8" s="128" t="s">
        <v>99</v>
      </c>
      <c r="I8" s="130"/>
      <c r="L8" s="43"/>
    </row>
    <row r="9" s="1" customFormat="1" ht="36.96" customHeight="1">
      <c r="B9" s="43"/>
      <c r="E9" s="131" t="s">
        <v>1682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13. 2. 2019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67.5" customHeight="1">
      <c r="B27" s="134"/>
      <c r="E27" s="135" t="s">
        <v>101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ROUND((SUM(BE84:BE100)),  2)</f>
        <v>0</v>
      </c>
      <c r="I33" s="143">
        <v>0.20999999999999999</v>
      </c>
      <c r="J33" s="142">
        <f>ROUND(((SUM(BE84:BE100))*I33),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ROUND((SUM(BF84:BF100)),  2)</f>
        <v>0</v>
      </c>
      <c r="I34" s="143">
        <v>0.14999999999999999</v>
      </c>
      <c r="J34" s="142">
        <f>ROUND(((SUM(BF84:BF100))*I34),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ROUND((SUM(BG84:BG100)),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ROUND((SUM(BH84:BH100)),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ROUND((SUM(BI84:BI100)),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102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Přestavba komunitního centra na mateřskou školu, Bezručova 928, Beroun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99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06 - Vedlejší rozpočtové náklady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Beroun</v>
      </c>
      <c r="G52" s="39"/>
      <c r="H52" s="39"/>
      <c r="I52" s="132" t="s">
        <v>23</v>
      </c>
      <c r="J52" s="67" t="str">
        <f>IF(J12="","",J12)</f>
        <v>13. 2. 2019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>Město Beroun, Husovo nám.68,266 43 Beroun-centrum</v>
      </c>
      <c r="G54" s="39"/>
      <c r="H54" s="39"/>
      <c r="I54" s="132" t="s">
        <v>31</v>
      </c>
      <c r="J54" s="36" t="str">
        <f>E21</f>
        <v>Ian Bryan Architetects s.r.o.,Plaská 623/5,Praha 5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p. Lenka Dejdarová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103</v>
      </c>
      <c r="D57" s="160"/>
      <c r="E57" s="160"/>
      <c r="F57" s="160"/>
      <c r="G57" s="160"/>
      <c r="H57" s="160"/>
      <c r="I5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J84</f>
        <v>0</v>
      </c>
      <c r="K59" s="39"/>
      <c r="L59" s="43"/>
      <c r="AU59" s="17" t="s">
        <v>105</v>
      </c>
    </row>
    <row r="60" s="7" customFormat="1" ht="24.96" customHeight="1">
      <c r="B60" s="164"/>
      <c r="C60" s="165"/>
      <c r="D60" s="166" t="s">
        <v>1683</v>
      </c>
      <c r="E60" s="167"/>
      <c r="F60" s="167"/>
      <c r="G60" s="167"/>
      <c r="H60" s="167"/>
      <c r="I60" s="168"/>
      <c r="J60" s="169">
        <f>J85</f>
        <v>0</v>
      </c>
      <c r="K60" s="165"/>
      <c r="L60" s="170"/>
    </row>
    <row r="61" s="8" customFormat="1" ht="19.92" customHeight="1">
      <c r="B61" s="171"/>
      <c r="C61" s="172"/>
      <c r="D61" s="173" t="s">
        <v>1684</v>
      </c>
      <c r="E61" s="174"/>
      <c r="F61" s="174"/>
      <c r="G61" s="174"/>
      <c r="H61" s="174"/>
      <c r="I61" s="175"/>
      <c r="J61" s="176">
        <f>J86</f>
        <v>0</v>
      </c>
      <c r="K61" s="172"/>
      <c r="L61" s="177"/>
    </row>
    <row r="62" s="8" customFormat="1" ht="19.92" customHeight="1">
      <c r="B62" s="171"/>
      <c r="C62" s="172"/>
      <c r="D62" s="173" t="s">
        <v>1685</v>
      </c>
      <c r="E62" s="174"/>
      <c r="F62" s="174"/>
      <c r="G62" s="174"/>
      <c r="H62" s="174"/>
      <c r="I62" s="175"/>
      <c r="J62" s="176">
        <f>J88</f>
        <v>0</v>
      </c>
      <c r="K62" s="172"/>
      <c r="L62" s="177"/>
    </row>
    <row r="63" s="8" customFormat="1" ht="19.92" customHeight="1">
      <c r="B63" s="171"/>
      <c r="C63" s="172"/>
      <c r="D63" s="173" t="s">
        <v>1686</v>
      </c>
      <c r="E63" s="174"/>
      <c r="F63" s="174"/>
      <c r="G63" s="174"/>
      <c r="H63" s="174"/>
      <c r="I63" s="175"/>
      <c r="J63" s="176">
        <f>J93</f>
        <v>0</v>
      </c>
      <c r="K63" s="172"/>
      <c r="L63" s="177"/>
    </row>
    <row r="64" s="8" customFormat="1" ht="19.92" customHeight="1">
      <c r="B64" s="171"/>
      <c r="C64" s="172"/>
      <c r="D64" s="173" t="s">
        <v>1687</v>
      </c>
      <c r="E64" s="174"/>
      <c r="F64" s="174"/>
      <c r="G64" s="174"/>
      <c r="H64" s="174"/>
      <c r="I64" s="175"/>
      <c r="J64" s="176">
        <f>J99</f>
        <v>0</v>
      </c>
      <c r="K64" s="172"/>
      <c r="L64" s="177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0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4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57"/>
      <c r="J70" s="60"/>
      <c r="K70" s="60"/>
      <c r="L70" s="43"/>
    </row>
    <row r="71" s="1" customFormat="1" ht="24.96" customHeight="1">
      <c r="B71" s="38"/>
      <c r="C71" s="23" t="s">
        <v>122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158" t="str">
        <f>E7</f>
        <v>Přestavba komunitního centra na mateřskou školu, Bezručova 928, Beroun</v>
      </c>
      <c r="F74" s="32"/>
      <c r="G74" s="32"/>
      <c r="H74" s="32"/>
      <c r="I74" s="130"/>
      <c r="J74" s="39"/>
      <c r="K74" s="39"/>
      <c r="L74" s="43"/>
    </row>
    <row r="75" s="1" customFormat="1" ht="12" customHeight="1">
      <c r="B75" s="38"/>
      <c r="C75" s="32" t="s">
        <v>99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06 - Vedlejší rozpočtové náklady</v>
      </c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21</v>
      </c>
      <c r="D78" s="39"/>
      <c r="E78" s="39"/>
      <c r="F78" s="27" t="str">
        <f>F12</f>
        <v>Beroun</v>
      </c>
      <c r="G78" s="39"/>
      <c r="H78" s="39"/>
      <c r="I78" s="132" t="s">
        <v>23</v>
      </c>
      <c r="J78" s="67" t="str">
        <f>IF(J12="","",J12)</f>
        <v>13. 2. 2019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24.9" customHeight="1">
      <c r="B80" s="38"/>
      <c r="C80" s="32" t="s">
        <v>25</v>
      </c>
      <c r="D80" s="39"/>
      <c r="E80" s="39"/>
      <c r="F80" s="27" t="str">
        <f>E15</f>
        <v>Město Beroun, Husovo nám.68,266 43 Beroun-centrum</v>
      </c>
      <c r="G80" s="39"/>
      <c r="H80" s="39"/>
      <c r="I80" s="132" t="s">
        <v>31</v>
      </c>
      <c r="J80" s="36" t="str">
        <f>E21</f>
        <v>Ian Bryan Architetects s.r.o.,Plaská 623/5,Praha 5</v>
      </c>
      <c r="K80" s="39"/>
      <c r="L80" s="43"/>
    </row>
    <row r="81" s="1" customFormat="1" ht="13.65" customHeight="1">
      <c r="B81" s="38"/>
      <c r="C81" s="32" t="s">
        <v>29</v>
      </c>
      <c r="D81" s="39"/>
      <c r="E81" s="39"/>
      <c r="F81" s="27" t="str">
        <f>IF(E18="","",E18)</f>
        <v>Vyplň údaj</v>
      </c>
      <c r="G81" s="39"/>
      <c r="H81" s="39"/>
      <c r="I81" s="132" t="s">
        <v>34</v>
      </c>
      <c r="J81" s="36" t="str">
        <f>E24</f>
        <v>p. Lenka Dejdarová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9" customFormat="1" ht="29.28" customHeight="1">
      <c r="B83" s="178"/>
      <c r="C83" s="179" t="s">
        <v>123</v>
      </c>
      <c r="D83" s="180" t="s">
        <v>57</v>
      </c>
      <c r="E83" s="180" t="s">
        <v>53</v>
      </c>
      <c r="F83" s="180" t="s">
        <v>54</v>
      </c>
      <c r="G83" s="180" t="s">
        <v>124</v>
      </c>
      <c r="H83" s="180" t="s">
        <v>125</v>
      </c>
      <c r="I83" s="181" t="s">
        <v>126</v>
      </c>
      <c r="J83" s="180" t="s">
        <v>104</v>
      </c>
      <c r="K83" s="182" t="s">
        <v>127</v>
      </c>
      <c r="L83" s="183"/>
      <c r="M83" s="87" t="s">
        <v>19</v>
      </c>
      <c r="N83" s="88" t="s">
        <v>42</v>
      </c>
      <c r="O83" s="88" t="s">
        <v>128</v>
      </c>
      <c r="P83" s="88" t="s">
        <v>129</v>
      </c>
      <c r="Q83" s="88" t="s">
        <v>130</v>
      </c>
      <c r="R83" s="88" t="s">
        <v>131</v>
      </c>
      <c r="S83" s="88" t="s">
        <v>132</v>
      </c>
      <c r="T83" s="89" t="s">
        <v>133</v>
      </c>
    </row>
    <row r="84" s="1" customFormat="1" ht="22.8" customHeight="1">
      <c r="B84" s="38"/>
      <c r="C84" s="94" t="s">
        <v>134</v>
      </c>
      <c r="D84" s="39"/>
      <c r="E84" s="39"/>
      <c r="F84" s="39"/>
      <c r="G84" s="39"/>
      <c r="H84" s="39"/>
      <c r="I84" s="130"/>
      <c r="J84" s="184">
        <f>BK84</f>
        <v>0</v>
      </c>
      <c r="K84" s="39"/>
      <c r="L84" s="43"/>
      <c r="M84" s="90"/>
      <c r="N84" s="91"/>
      <c r="O84" s="91"/>
      <c r="P84" s="185">
        <f>P85</f>
        <v>0</v>
      </c>
      <c r="Q84" s="91"/>
      <c r="R84" s="185">
        <f>R85</f>
        <v>0</v>
      </c>
      <c r="S84" s="91"/>
      <c r="T84" s="186">
        <f>T85</f>
        <v>0</v>
      </c>
      <c r="AT84" s="17" t="s">
        <v>71</v>
      </c>
      <c r="AU84" s="17" t="s">
        <v>105</v>
      </c>
      <c r="BK84" s="187">
        <f>BK85</f>
        <v>0</v>
      </c>
    </row>
    <row r="85" s="10" customFormat="1" ht="25.92" customHeight="1">
      <c r="B85" s="188"/>
      <c r="C85" s="189"/>
      <c r="D85" s="190" t="s">
        <v>71</v>
      </c>
      <c r="E85" s="191" t="s">
        <v>1688</v>
      </c>
      <c r="F85" s="191" t="s">
        <v>96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P86+P88+P93+P99</f>
        <v>0</v>
      </c>
      <c r="Q85" s="196"/>
      <c r="R85" s="197">
        <f>R86+R88+R93+R99</f>
        <v>0</v>
      </c>
      <c r="S85" s="196"/>
      <c r="T85" s="198">
        <f>T86+T88+T93+T99</f>
        <v>0</v>
      </c>
      <c r="AR85" s="199" t="s">
        <v>174</v>
      </c>
      <c r="AT85" s="200" t="s">
        <v>71</v>
      </c>
      <c r="AU85" s="200" t="s">
        <v>72</v>
      </c>
      <c r="AY85" s="199" t="s">
        <v>137</v>
      </c>
      <c r="BK85" s="201">
        <f>BK86+BK88+BK93+BK99</f>
        <v>0</v>
      </c>
    </row>
    <row r="86" s="10" customFormat="1" ht="22.8" customHeight="1">
      <c r="B86" s="188"/>
      <c r="C86" s="189"/>
      <c r="D86" s="190" t="s">
        <v>71</v>
      </c>
      <c r="E86" s="202" t="s">
        <v>72</v>
      </c>
      <c r="F86" s="202" t="s">
        <v>96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P87</f>
        <v>0</v>
      </c>
      <c r="Q86" s="196"/>
      <c r="R86" s="197">
        <f>R87</f>
        <v>0</v>
      </c>
      <c r="S86" s="196"/>
      <c r="T86" s="198">
        <f>T87</f>
        <v>0</v>
      </c>
      <c r="AR86" s="199" t="s">
        <v>174</v>
      </c>
      <c r="AT86" s="200" t="s">
        <v>71</v>
      </c>
      <c r="AU86" s="200" t="s">
        <v>80</v>
      </c>
      <c r="AY86" s="199" t="s">
        <v>137</v>
      </c>
      <c r="BK86" s="201">
        <f>BK87</f>
        <v>0</v>
      </c>
    </row>
    <row r="87" s="1" customFormat="1" ht="16.5" customHeight="1">
      <c r="B87" s="38"/>
      <c r="C87" s="204" t="s">
        <v>80</v>
      </c>
      <c r="D87" s="204" t="s">
        <v>142</v>
      </c>
      <c r="E87" s="205" t="s">
        <v>1689</v>
      </c>
      <c r="F87" s="206" t="s">
        <v>1690</v>
      </c>
      <c r="G87" s="207" t="s">
        <v>395</v>
      </c>
      <c r="H87" s="208">
        <v>1</v>
      </c>
      <c r="I87" s="209"/>
      <c r="J87" s="210">
        <f>ROUND(I87*H87,2)</f>
        <v>0</v>
      </c>
      <c r="K87" s="206" t="s">
        <v>146</v>
      </c>
      <c r="L87" s="43"/>
      <c r="M87" s="211" t="s">
        <v>19</v>
      </c>
      <c r="N87" s="212" t="s">
        <v>43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1691</v>
      </c>
      <c r="AT87" s="17" t="s">
        <v>142</v>
      </c>
      <c r="AU87" s="17" t="s">
        <v>82</v>
      </c>
      <c r="AY87" s="17" t="s">
        <v>137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80</v>
      </c>
      <c r="BK87" s="215">
        <f>ROUND(I87*H87,2)</f>
        <v>0</v>
      </c>
      <c r="BL87" s="17" t="s">
        <v>1691</v>
      </c>
      <c r="BM87" s="17" t="s">
        <v>1692</v>
      </c>
    </row>
    <row r="88" s="10" customFormat="1" ht="22.8" customHeight="1">
      <c r="B88" s="188"/>
      <c r="C88" s="189"/>
      <c r="D88" s="190" t="s">
        <v>71</v>
      </c>
      <c r="E88" s="202" t="s">
        <v>1693</v>
      </c>
      <c r="F88" s="202" t="s">
        <v>1694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SUM(P89:P92)</f>
        <v>0</v>
      </c>
      <c r="Q88" s="196"/>
      <c r="R88" s="197">
        <f>SUM(R89:R92)</f>
        <v>0</v>
      </c>
      <c r="S88" s="196"/>
      <c r="T88" s="198">
        <f>SUM(T89:T92)</f>
        <v>0</v>
      </c>
      <c r="AR88" s="199" t="s">
        <v>174</v>
      </c>
      <c r="AT88" s="200" t="s">
        <v>71</v>
      </c>
      <c r="AU88" s="200" t="s">
        <v>80</v>
      </c>
      <c r="AY88" s="199" t="s">
        <v>137</v>
      </c>
      <c r="BK88" s="201">
        <f>SUM(BK89:BK92)</f>
        <v>0</v>
      </c>
    </row>
    <row r="89" s="1" customFormat="1" ht="16.5" customHeight="1">
      <c r="B89" s="38"/>
      <c r="C89" s="204" t="s">
        <v>82</v>
      </c>
      <c r="D89" s="204" t="s">
        <v>142</v>
      </c>
      <c r="E89" s="205" t="s">
        <v>1695</v>
      </c>
      <c r="F89" s="206" t="s">
        <v>1696</v>
      </c>
      <c r="G89" s="207" t="s">
        <v>395</v>
      </c>
      <c r="H89" s="208">
        <v>1</v>
      </c>
      <c r="I89" s="209"/>
      <c r="J89" s="210">
        <f>ROUND(I89*H89,2)</f>
        <v>0</v>
      </c>
      <c r="K89" s="206" t="s">
        <v>871</v>
      </c>
      <c r="L89" s="43"/>
      <c r="M89" s="211" t="s">
        <v>19</v>
      </c>
      <c r="N89" s="212" t="s">
        <v>43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1691</v>
      </c>
      <c r="AT89" s="17" t="s">
        <v>142</v>
      </c>
      <c r="AU89" s="17" t="s">
        <v>82</v>
      </c>
      <c r="AY89" s="17" t="s">
        <v>137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80</v>
      </c>
      <c r="BK89" s="215">
        <f>ROUND(I89*H89,2)</f>
        <v>0</v>
      </c>
      <c r="BL89" s="17" t="s">
        <v>1691</v>
      </c>
      <c r="BM89" s="17" t="s">
        <v>1697</v>
      </c>
    </row>
    <row r="90" s="1" customFormat="1" ht="16.5" customHeight="1">
      <c r="B90" s="38"/>
      <c r="C90" s="204" t="s">
        <v>148</v>
      </c>
      <c r="D90" s="204" t="s">
        <v>142</v>
      </c>
      <c r="E90" s="205" t="s">
        <v>1698</v>
      </c>
      <c r="F90" s="206" t="s">
        <v>1699</v>
      </c>
      <c r="G90" s="207" t="s">
        <v>395</v>
      </c>
      <c r="H90" s="208">
        <v>1</v>
      </c>
      <c r="I90" s="209"/>
      <c r="J90" s="210">
        <f>ROUND(I90*H90,2)</f>
        <v>0</v>
      </c>
      <c r="K90" s="206" t="s">
        <v>19</v>
      </c>
      <c r="L90" s="43"/>
      <c r="M90" s="211" t="s">
        <v>19</v>
      </c>
      <c r="N90" s="212" t="s">
        <v>43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1691</v>
      </c>
      <c r="AT90" s="17" t="s">
        <v>142</v>
      </c>
      <c r="AU90" s="17" t="s">
        <v>82</v>
      </c>
      <c r="AY90" s="17" t="s">
        <v>137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80</v>
      </c>
      <c r="BK90" s="215">
        <f>ROUND(I90*H90,2)</f>
        <v>0</v>
      </c>
      <c r="BL90" s="17" t="s">
        <v>1691</v>
      </c>
      <c r="BM90" s="17" t="s">
        <v>1700</v>
      </c>
    </row>
    <row r="91" s="1" customFormat="1" ht="16.5" customHeight="1">
      <c r="B91" s="38"/>
      <c r="C91" s="204" t="s">
        <v>147</v>
      </c>
      <c r="D91" s="204" t="s">
        <v>142</v>
      </c>
      <c r="E91" s="205" t="s">
        <v>1701</v>
      </c>
      <c r="F91" s="206" t="s">
        <v>1702</v>
      </c>
      <c r="G91" s="207" t="s">
        <v>395</v>
      </c>
      <c r="H91" s="208">
        <v>1</v>
      </c>
      <c r="I91" s="209"/>
      <c r="J91" s="210">
        <f>ROUND(I91*H91,2)</f>
        <v>0</v>
      </c>
      <c r="K91" s="206" t="s">
        <v>19</v>
      </c>
      <c r="L91" s="43"/>
      <c r="M91" s="211" t="s">
        <v>19</v>
      </c>
      <c r="N91" s="212" t="s">
        <v>43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1691</v>
      </c>
      <c r="AT91" s="17" t="s">
        <v>142</v>
      </c>
      <c r="AU91" s="17" t="s">
        <v>82</v>
      </c>
      <c r="AY91" s="17" t="s">
        <v>137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80</v>
      </c>
      <c r="BK91" s="215">
        <f>ROUND(I91*H91,2)</f>
        <v>0</v>
      </c>
      <c r="BL91" s="17" t="s">
        <v>1691</v>
      </c>
      <c r="BM91" s="17" t="s">
        <v>1703</v>
      </c>
    </row>
    <row r="92" s="1" customFormat="1" ht="22.5" customHeight="1">
      <c r="B92" s="38"/>
      <c r="C92" s="204" t="s">
        <v>174</v>
      </c>
      <c r="D92" s="204" t="s">
        <v>142</v>
      </c>
      <c r="E92" s="205" t="s">
        <v>1704</v>
      </c>
      <c r="F92" s="206" t="s">
        <v>1705</v>
      </c>
      <c r="G92" s="207" t="s">
        <v>395</v>
      </c>
      <c r="H92" s="208">
        <v>1</v>
      </c>
      <c r="I92" s="209"/>
      <c r="J92" s="210">
        <f>ROUND(I92*H92,2)</f>
        <v>0</v>
      </c>
      <c r="K92" s="206" t="s">
        <v>19</v>
      </c>
      <c r="L92" s="43"/>
      <c r="M92" s="211" t="s">
        <v>19</v>
      </c>
      <c r="N92" s="212" t="s">
        <v>43</v>
      </c>
      <c r="O92" s="79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7" t="s">
        <v>1691</v>
      </c>
      <c r="AT92" s="17" t="s">
        <v>142</v>
      </c>
      <c r="AU92" s="17" t="s">
        <v>82</v>
      </c>
      <c r="AY92" s="17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7" t="s">
        <v>80</v>
      </c>
      <c r="BK92" s="215">
        <f>ROUND(I92*H92,2)</f>
        <v>0</v>
      </c>
      <c r="BL92" s="17" t="s">
        <v>1691</v>
      </c>
      <c r="BM92" s="17" t="s">
        <v>1706</v>
      </c>
    </row>
    <row r="93" s="10" customFormat="1" ht="22.8" customHeight="1">
      <c r="B93" s="188"/>
      <c r="C93" s="189"/>
      <c r="D93" s="190" t="s">
        <v>71</v>
      </c>
      <c r="E93" s="202" t="s">
        <v>1707</v>
      </c>
      <c r="F93" s="202" t="s">
        <v>1708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SUM(P94:P98)</f>
        <v>0</v>
      </c>
      <c r="Q93" s="196"/>
      <c r="R93" s="197">
        <f>SUM(R94:R98)</f>
        <v>0</v>
      </c>
      <c r="S93" s="196"/>
      <c r="T93" s="198">
        <f>SUM(T94:T98)</f>
        <v>0</v>
      </c>
      <c r="AR93" s="199" t="s">
        <v>174</v>
      </c>
      <c r="AT93" s="200" t="s">
        <v>71</v>
      </c>
      <c r="AU93" s="200" t="s">
        <v>80</v>
      </c>
      <c r="AY93" s="199" t="s">
        <v>137</v>
      </c>
      <c r="BK93" s="201">
        <f>SUM(BK94:BK98)</f>
        <v>0</v>
      </c>
    </row>
    <row r="94" s="1" customFormat="1" ht="16.5" customHeight="1">
      <c r="B94" s="38"/>
      <c r="C94" s="204" t="s">
        <v>197</v>
      </c>
      <c r="D94" s="204" t="s">
        <v>142</v>
      </c>
      <c r="E94" s="205" t="s">
        <v>1709</v>
      </c>
      <c r="F94" s="206" t="s">
        <v>1710</v>
      </c>
      <c r="G94" s="207" t="s">
        <v>395</v>
      </c>
      <c r="H94" s="208">
        <v>1</v>
      </c>
      <c r="I94" s="209"/>
      <c r="J94" s="210">
        <f>ROUND(I94*H94,2)</f>
        <v>0</v>
      </c>
      <c r="K94" s="206" t="s">
        <v>731</v>
      </c>
      <c r="L94" s="43"/>
      <c r="M94" s="211" t="s">
        <v>19</v>
      </c>
      <c r="N94" s="212" t="s">
        <v>43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1691</v>
      </c>
      <c r="AT94" s="17" t="s">
        <v>142</v>
      </c>
      <c r="AU94" s="17" t="s">
        <v>82</v>
      </c>
      <c r="AY94" s="17" t="s">
        <v>137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80</v>
      </c>
      <c r="BK94" s="215">
        <f>ROUND(I94*H94,2)</f>
        <v>0</v>
      </c>
      <c r="BL94" s="17" t="s">
        <v>1691</v>
      </c>
      <c r="BM94" s="17" t="s">
        <v>1711</v>
      </c>
    </row>
    <row r="95" s="1" customFormat="1" ht="16.5" customHeight="1">
      <c r="B95" s="38"/>
      <c r="C95" s="204" t="s">
        <v>211</v>
      </c>
      <c r="D95" s="204" t="s">
        <v>142</v>
      </c>
      <c r="E95" s="205" t="s">
        <v>1712</v>
      </c>
      <c r="F95" s="206" t="s">
        <v>1713</v>
      </c>
      <c r="G95" s="207" t="s">
        <v>395</v>
      </c>
      <c r="H95" s="208">
        <v>1</v>
      </c>
      <c r="I95" s="209"/>
      <c r="J95" s="210">
        <f>ROUND(I95*H95,2)</f>
        <v>0</v>
      </c>
      <c r="K95" s="206" t="s">
        <v>146</v>
      </c>
      <c r="L95" s="43"/>
      <c r="M95" s="211" t="s">
        <v>19</v>
      </c>
      <c r="N95" s="212" t="s">
        <v>43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1691</v>
      </c>
      <c r="AT95" s="17" t="s">
        <v>142</v>
      </c>
      <c r="AU95" s="17" t="s">
        <v>82</v>
      </c>
      <c r="AY95" s="17" t="s">
        <v>137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80</v>
      </c>
      <c r="BK95" s="215">
        <f>ROUND(I95*H95,2)</f>
        <v>0</v>
      </c>
      <c r="BL95" s="17" t="s">
        <v>1691</v>
      </c>
      <c r="BM95" s="17" t="s">
        <v>1714</v>
      </c>
    </row>
    <row r="96" s="1" customFormat="1" ht="16.5" customHeight="1">
      <c r="B96" s="38"/>
      <c r="C96" s="204" t="s">
        <v>217</v>
      </c>
      <c r="D96" s="204" t="s">
        <v>142</v>
      </c>
      <c r="E96" s="205" t="s">
        <v>1715</v>
      </c>
      <c r="F96" s="206" t="s">
        <v>1716</v>
      </c>
      <c r="G96" s="207" t="s">
        <v>395</v>
      </c>
      <c r="H96" s="208">
        <v>1</v>
      </c>
      <c r="I96" s="209"/>
      <c r="J96" s="210">
        <f>ROUND(I96*H96,2)</f>
        <v>0</v>
      </c>
      <c r="K96" s="206" t="s">
        <v>146</v>
      </c>
      <c r="L96" s="43"/>
      <c r="M96" s="211" t="s">
        <v>19</v>
      </c>
      <c r="N96" s="212" t="s">
        <v>43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1691</v>
      </c>
      <c r="AT96" s="17" t="s">
        <v>142</v>
      </c>
      <c r="AU96" s="17" t="s">
        <v>82</v>
      </c>
      <c r="AY96" s="17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80</v>
      </c>
      <c r="BK96" s="215">
        <f>ROUND(I96*H96,2)</f>
        <v>0</v>
      </c>
      <c r="BL96" s="17" t="s">
        <v>1691</v>
      </c>
      <c r="BM96" s="17" t="s">
        <v>1717</v>
      </c>
    </row>
    <row r="97" s="1" customFormat="1" ht="16.5" customHeight="1">
      <c r="B97" s="38"/>
      <c r="C97" s="204" t="s">
        <v>138</v>
      </c>
      <c r="D97" s="204" t="s">
        <v>142</v>
      </c>
      <c r="E97" s="205" t="s">
        <v>1718</v>
      </c>
      <c r="F97" s="206" t="s">
        <v>1719</v>
      </c>
      <c r="G97" s="207" t="s">
        <v>395</v>
      </c>
      <c r="H97" s="208">
        <v>1</v>
      </c>
      <c r="I97" s="209"/>
      <c r="J97" s="210">
        <f>ROUND(I97*H97,2)</f>
        <v>0</v>
      </c>
      <c r="K97" s="206" t="s">
        <v>146</v>
      </c>
      <c r="L97" s="43"/>
      <c r="M97" s="211" t="s">
        <v>19</v>
      </c>
      <c r="N97" s="212" t="s">
        <v>43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1691</v>
      </c>
      <c r="AT97" s="17" t="s">
        <v>142</v>
      </c>
      <c r="AU97" s="17" t="s">
        <v>82</v>
      </c>
      <c r="AY97" s="17" t="s">
        <v>137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80</v>
      </c>
      <c r="BK97" s="215">
        <f>ROUND(I97*H97,2)</f>
        <v>0</v>
      </c>
      <c r="BL97" s="17" t="s">
        <v>1691</v>
      </c>
      <c r="BM97" s="17" t="s">
        <v>1720</v>
      </c>
    </row>
    <row r="98" s="1" customFormat="1" ht="16.5" customHeight="1">
      <c r="B98" s="38"/>
      <c r="C98" s="204" t="s">
        <v>228</v>
      </c>
      <c r="D98" s="204" t="s">
        <v>142</v>
      </c>
      <c r="E98" s="205" t="s">
        <v>1721</v>
      </c>
      <c r="F98" s="206" t="s">
        <v>1722</v>
      </c>
      <c r="G98" s="207" t="s">
        <v>395</v>
      </c>
      <c r="H98" s="208">
        <v>1</v>
      </c>
      <c r="I98" s="209"/>
      <c r="J98" s="210">
        <f>ROUND(I98*H98,2)</f>
        <v>0</v>
      </c>
      <c r="K98" s="206" t="s">
        <v>146</v>
      </c>
      <c r="L98" s="43"/>
      <c r="M98" s="211" t="s">
        <v>19</v>
      </c>
      <c r="N98" s="212" t="s">
        <v>43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7" t="s">
        <v>1691</v>
      </c>
      <c r="AT98" s="17" t="s">
        <v>142</v>
      </c>
      <c r="AU98" s="17" t="s">
        <v>82</v>
      </c>
      <c r="AY98" s="17" t="s">
        <v>137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80</v>
      </c>
      <c r="BK98" s="215">
        <f>ROUND(I98*H98,2)</f>
        <v>0</v>
      </c>
      <c r="BL98" s="17" t="s">
        <v>1691</v>
      </c>
      <c r="BM98" s="17" t="s">
        <v>1723</v>
      </c>
    </row>
    <row r="99" s="10" customFormat="1" ht="22.8" customHeight="1">
      <c r="B99" s="188"/>
      <c r="C99" s="189"/>
      <c r="D99" s="190" t="s">
        <v>71</v>
      </c>
      <c r="E99" s="202" t="s">
        <v>1724</v>
      </c>
      <c r="F99" s="202" t="s">
        <v>1725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P100</f>
        <v>0</v>
      </c>
      <c r="Q99" s="196"/>
      <c r="R99" s="197">
        <f>R100</f>
        <v>0</v>
      </c>
      <c r="S99" s="196"/>
      <c r="T99" s="198">
        <f>T100</f>
        <v>0</v>
      </c>
      <c r="AR99" s="199" t="s">
        <v>174</v>
      </c>
      <c r="AT99" s="200" t="s">
        <v>71</v>
      </c>
      <c r="AU99" s="200" t="s">
        <v>80</v>
      </c>
      <c r="AY99" s="199" t="s">
        <v>137</v>
      </c>
      <c r="BK99" s="201">
        <f>BK100</f>
        <v>0</v>
      </c>
    </row>
    <row r="100" s="1" customFormat="1" ht="16.5" customHeight="1">
      <c r="B100" s="38"/>
      <c r="C100" s="204" t="s">
        <v>234</v>
      </c>
      <c r="D100" s="204" t="s">
        <v>142</v>
      </c>
      <c r="E100" s="205" t="s">
        <v>1726</v>
      </c>
      <c r="F100" s="206" t="s">
        <v>1727</v>
      </c>
      <c r="G100" s="207" t="s">
        <v>395</v>
      </c>
      <c r="H100" s="208">
        <v>1</v>
      </c>
      <c r="I100" s="209"/>
      <c r="J100" s="210">
        <f>ROUND(I100*H100,2)</f>
        <v>0</v>
      </c>
      <c r="K100" s="206" t="s">
        <v>146</v>
      </c>
      <c r="L100" s="43"/>
      <c r="M100" s="276" t="s">
        <v>19</v>
      </c>
      <c r="N100" s="277" t="s">
        <v>43</v>
      </c>
      <c r="O100" s="278"/>
      <c r="P100" s="279">
        <f>O100*H100</f>
        <v>0</v>
      </c>
      <c r="Q100" s="279">
        <v>0</v>
      </c>
      <c r="R100" s="279">
        <f>Q100*H100</f>
        <v>0</v>
      </c>
      <c r="S100" s="279">
        <v>0</v>
      </c>
      <c r="T100" s="280">
        <f>S100*H100</f>
        <v>0</v>
      </c>
      <c r="AR100" s="17" t="s">
        <v>1691</v>
      </c>
      <c r="AT100" s="17" t="s">
        <v>142</v>
      </c>
      <c r="AU100" s="17" t="s">
        <v>82</v>
      </c>
      <c r="AY100" s="17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80</v>
      </c>
      <c r="BK100" s="215">
        <f>ROUND(I100*H100,2)</f>
        <v>0</v>
      </c>
      <c r="BL100" s="17" t="s">
        <v>1691</v>
      </c>
      <c r="BM100" s="17" t="s">
        <v>1728</v>
      </c>
    </row>
    <row r="101" s="1" customFormat="1" ht="6.96" customHeight="1">
      <c r="B101" s="57"/>
      <c r="C101" s="58"/>
      <c r="D101" s="58"/>
      <c r="E101" s="58"/>
      <c r="F101" s="58"/>
      <c r="G101" s="58"/>
      <c r="H101" s="58"/>
      <c r="I101" s="154"/>
      <c r="J101" s="58"/>
      <c r="K101" s="58"/>
      <c r="L101" s="43"/>
    </row>
  </sheetData>
  <sheetProtection sheet="1" autoFilter="0" formatColumns="0" formatRows="0" objects="1" scenarios="1" spinCount="100000" saltValue="iAwwRA/zeY1nl9VYwSoua/DweuDiGHWn6YTFK+z6wan7FTwQIAcJk4oxo5hW1OnKFvyt1z/0dqkeuBoOCzMizQ==" hashValue="ilL/7L/StvtiuWC3E2QSO84az803YiDWz74ky5/M5ye5EJMt1Lki3wzXdM6sgxG3dxOZSo2ELR7Vy1y1z3oHkA==" algorithmName="SHA-512" password="DD5F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7" customWidth="1"/>
    <col min="2" max="2" width="1.664063" style="287" customWidth="1"/>
    <col min="3" max="4" width="5" style="287" customWidth="1"/>
    <col min="5" max="5" width="11.67" style="287" customWidth="1"/>
    <col min="6" max="6" width="9.17" style="287" customWidth="1"/>
    <col min="7" max="7" width="5" style="287" customWidth="1"/>
    <col min="8" max="8" width="77.83" style="287" customWidth="1"/>
    <col min="9" max="10" width="20" style="287" customWidth="1"/>
    <col min="11" max="11" width="1.664063" style="287" customWidth="1"/>
  </cols>
  <sheetData>
    <row r="1" ht="37.5" customHeight="1"/>
    <row r="2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5" customFormat="1" ht="45" customHeight="1">
      <c r="B3" s="291"/>
      <c r="C3" s="292" t="s">
        <v>1729</v>
      </c>
      <c r="D3" s="292"/>
      <c r="E3" s="292"/>
      <c r="F3" s="292"/>
      <c r="G3" s="292"/>
      <c r="H3" s="292"/>
      <c r="I3" s="292"/>
      <c r="J3" s="292"/>
      <c r="K3" s="293"/>
    </row>
    <row r="4" ht="25.5" customHeight="1">
      <c r="B4" s="294"/>
      <c r="C4" s="295" t="s">
        <v>1730</v>
      </c>
      <c r="D4" s="295"/>
      <c r="E4" s="295"/>
      <c r="F4" s="295"/>
      <c r="G4" s="295"/>
      <c r="H4" s="295"/>
      <c r="I4" s="295"/>
      <c r="J4" s="295"/>
      <c r="K4" s="296"/>
    </row>
    <row r="5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ht="15" customHeight="1">
      <c r="B6" s="294"/>
      <c r="C6" s="298" t="s">
        <v>1731</v>
      </c>
      <c r="D6" s="298"/>
      <c r="E6" s="298"/>
      <c r="F6" s="298"/>
      <c r="G6" s="298"/>
      <c r="H6" s="298"/>
      <c r="I6" s="298"/>
      <c r="J6" s="298"/>
      <c r="K6" s="296"/>
    </row>
    <row r="7" ht="15" customHeight="1">
      <c r="B7" s="299"/>
      <c r="C7" s="298" t="s">
        <v>1732</v>
      </c>
      <c r="D7" s="298"/>
      <c r="E7" s="298"/>
      <c r="F7" s="298"/>
      <c r="G7" s="298"/>
      <c r="H7" s="298"/>
      <c r="I7" s="298"/>
      <c r="J7" s="298"/>
      <c r="K7" s="296"/>
    </row>
    <row r="8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ht="15" customHeight="1">
      <c r="B9" s="299"/>
      <c r="C9" s="298" t="s">
        <v>1733</v>
      </c>
      <c r="D9" s="298"/>
      <c r="E9" s="298"/>
      <c r="F9" s="298"/>
      <c r="G9" s="298"/>
      <c r="H9" s="298"/>
      <c r="I9" s="298"/>
      <c r="J9" s="298"/>
      <c r="K9" s="296"/>
    </row>
    <row r="10" ht="15" customHeight="1">
      <c r="B10" s="299"/>
      <c r="C10" s="298"/>
      <c r="D10" s="298" t="s">
        <v>1734</v>
      </c>
      <c r="E10" s="298"/>
      <c r="F10" s="298"/>
      <c r="G10" s="298"/>
      <c r="H10" s="298"/>
      <c r="I10" s="298"/>
      <c r="J10" s="298"/>
      <c r="K10" s="296"/>
    </row>
    <row r="11" ht="15" customHeight="1">
      <c r="B11" s="299"/>
      <c r="C11" s="300"/>
      <c r="D11" s="298" t="s">
        <v>1735</v>
      </c>
      <c r="E11" s="298"/>
      <c r="F11" s="298"/>
      <c r="G11" s="298"/>
      <c r="H11" s="298"/>
      <c r="I11" s="298"/>
      <c r="J11" s="298"/>
      <c r="K11" s="296"/>
    </row>
    <row r="12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ht="15" customHeight="1">
      <c r="B13" s="299"/>
      <c r="C13" s="300"/>
      <c r="D13" s="301" t="s">
        <v>1736</v>
      </c>
      <c r="E13" s="298"/>
      <c r="F13" s="298"/>
      <c r="G13" s="298"/>
      <c r="H13" s="298"/>
      <c r="I13" s="298"/>
      <c r="J13" s="298"/>
      <c r="K13" s="296"/>
    </row>
    <row r="14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ht="15" customHeight="1">
      <c r="B15" s="299"/>
      <c r="C15" s="300"/>
      <c r="D15" s="298" t="s">
        <v>1737</v>
      </c>
      <c r="E15" s="298"/>
      <c r="F15" s="298"/>
      <c r="G15" s="298"/>
      <c r="H15" s="298"/>
      <c r="I15" s="298"/>
      <c r="J15" s="298"/>
      <c r="K15" s="296"/>
    </row>
    <row r="16" ht="15" customHeight="1">
      <c r="B16" s="299"/>
      <c r="C16" s="300"/>
      <c r="D16" s="298" t="s">
        <v>1738</v>
      </c>
      <c r="E16" s="298"/>
      <c r="F16" s="298"/>
      <c r="G16" s="298"/>
      <c r="H16" s="298"/>
      <c r="I16" s="298"/>
      <c r="J16" s="298"/>
      <c r="K16" s="296"/>
    </row>
    <row r="17" ht="15" customHeight="1">
      <c r="B17" s="299"/>
      <c r="C17" s="300"/>
      <c r="D17" s="298" t="s">
        <v>1739</v>
      </c>
      <c r="E17" s="298"/>
      <c r="F17" s="298"/>
      <c r="G17" s="298"/>
      <c r="H17" s="298"/>
      <c r="I17" s="298"/>
      <c r="J17" s="298"/>
      <c r="K17" s="296"/>
    </row>
    <row r="18" ht="15" customHeight="1">
      <c r="B18" s="299"/>
      <c r="C18" s="300"/>
      <c r="D18" s="300"/>
      <c r="E18" s="302" t="s">
        <v>79</v>
      </c>
      <c r="F18" s="298" t="s">
        <v>1740</v>
      </c>
      <c r="G18" s="298"/>
      <c r="H18" s="298"/>
      <c r="I18" s="298"/>
      <c r="J18" s="298"/>
      <c r="K18" s="296"/>
    </row>
    <row r="19" ht="15" customHeight="1">
      <c r="B19" s="299"/>
      <c r="C19" s="300"/>
      <c r="D19" s="300"/>
      <c r="E19" s="302" t="s">
        <v>1741</v>
      </c>
      <c r="F19" s="298" t="s">
        <v>1742</v>
      </c>
      <c r="G19" s="298"/>
      <c r="H19" s="298"/>
      <c r="I19" s="298"/>
      <c r="J19" s="298"/>
      <c r="K19" s="296"/>
    </row>
    <row r="20" ht="15" customHeight="1">
      <c r="B20" s="299"/>
      <c r="C20" s="300"/>
      <c r="D20" s="300"/>
      <c r="E20" s="302" t="s">
        <v>1743</v>
      </c>
      <c r="F20" s="298" t="s">
        <v>1744</v>
      </c>
      <c r="G20" s="298"/>
      <c r="H20" s="298"/>
      <c r="I20" s="298"/>
      <c r="J20" s="298"/>
      <c r="K20" s="296"/>
    </row>
    <row r="21" ht="15" customHeight="1">
      <c r="B21" s="299"/>
      <c r="C21" s="300"/>
      <c r="D21" s="300"/>
      <c r="E21" s="302" t="s">
        <v>1745</v>
      </c>
      <c r="F21" s="298" t="s">
        <v>1746</v>
      </c>
      <c r="G21" s="298"/>
      <c r="H21" s="298"/>
      <c r="I21" s="298"/>
      <c r="J21" s="298"/>
      <c r="K21" s="296"/>
    </row>
    <row r="22" ht="15" customHeight="1">
      <c r="B22" s="299"/>
      <c r="C22" s="300"/>
      <c r="D22" s="300"/>
      <c r="E22" s="302" t="s">
        <v>1185</v>
      </c>
      <c r="F22" s="298" t="s">
        <v>1186</v>
      </c>
      <c r="G22" s="298"/>
      <c r="H22" s="298"/>
      <c r="I22" s="298"/>
      <c r="J22" s="298"/>
      <c r="K22" s="296"/>
    </row>
    <row r="23" ht="15" customHeight="1">
      <c r="B23" s="299"/>
      <c r="C23" s="300"/>
      <c r="D23" s="300"/>
      <c r="E23" s="302" t="s">
        <v>1747</v>
      </c>
      <c r="F23" s="298" t="s">
        <v>1748</v>
      </c>
      <c r="G23" s="298"/>
      <c r="H23" s="298"/>
      <c r="I23" s="298"/>
      <c r="J23" s="298"/>
      <c r="K23" s="296"/>
    </row>
    <row r="24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ht="15" customHeight="1">
      <c r="B25" s="299"/>
      <c r="C25" s="298" t="s">
        <v>1749</v>
      </c>
      <c r="D25" s="298"/>
      <c r="E25" s="298"/>
      <c r="F25" s="298"/>
      <c r="G25" s="298"/>
      <c r="H25" s="298"/>
      <c r="I25" s="298"/>
      <c r="J25" s="298"/>
      <c r="K25" s="296"/>
    </row>
    <row r="26" ht="15" customHeight="1">
      <c r="B26" s="299"/>
      <c r="C26" s="298" t="s">
        <v>1750</v>
      </c>
      <c r="D26" s="298"/>
      <c r="E26" s="298"/>
      <c r="F26" s="298"/>
      <c r="G26" s="298"/>
      <c r="H26" s="298"/>
      <c r="I26" s="298"/>
      <c r="J26" s="298"/>
      <c r="K26" s="296"/>
    </row>
    <row r="27" ht="15" customHeight="1">
      <c r="B27" s="299"/>
      <c r="C27" s="298"/>
      <c r="D27" s="298" t="s">
        <v>1751</v>
      </c>
      <c r="E27" s="298"/>
      <c r="F27" s="298"/>
      <c r="G27" s="298"/>
      <c r="H27" s="298"/>
      <c r="I27" s="298"/>
      <c r="J27" s="298"/>
      <c r="K27" s="296"/>
    </row>
    <row r="28" ht="15" customHeight="1">
      <c r="B28" s="299"/>
      <c r="C28" s="300"/>
      <c r="D28" s="298" t="s">
        <v>1752</v>
      </c>
      <c r="E28" s="298"/>
      <c r="F28" s="298"/>
      <c r="G28" s="298"/>
      <c r="H28" s="298"/>
      <c r="I28" s="298"/>
      <c r="J28" s="298"/>
      <c r="K28" s="296"/>
    </row>
    <row r="29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ht="15" customHeight="1">
      <c r="B30" s="299"/>
      <c r="C30" s="300"/>
      <c r="D30" s="298" t="s">
        <v>1753</v>
      </c>
      <c r="E30" s="298"/>
      <c r="F30" s="298"/>
      <c r="G30" s="298"/>
      <c r="H30" s="298"/>
      <c r="I30" s="298"/>
      <c r="J30" s="298"/>
      <c r="K30" s="296"/>
    </row>
    <row r="31" ht="15" customHeight="1">
      <c r="B31" s="299"/>
      <c r="C31" s="300"/>
      <c r="D31" s="298" t="s">
        <v>1754</v>
      </c>
      <c r="E31" s="298"/>
      <c r="F31" s="298"/>
      <c r="G31" s="298"/>
      <c r="H31" s="298"/>
      <c r="I31" s="298"/>
      <c r="J31" s="298"/>
      <c r="K31" s="296"/>
    </row>
    <row r="32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ht="15" customHeight="1">
      <c r="B33" s="299"/>
      <c r="C33" s="300"/>
      <c r="D33" s="298" t="s">
        <v>1755</v>
      </c>
      <c r="E33" s="298"/>
      <c r="F33" s="298"/>
      <c r="G33" s="298"/>
      <c r="H33" s="298"/>
      <c r="I33" s="298"/>
      <c r="J33" s="298"/>
      <c r="K33" s="296"/>
    </row>
    <row r="34" ht="15" customHeight="1">
      <c r="B34" s="299"/>
      <c r="C34" s="300"/>
      <c r="D34" s="298" t="s">
        <v>1756</v>
      </c>
      <c r="E34" s="298"/>
      <c r="F34" s="298"/>
      <c r="G34" s="298"/>
      <c r="H34" s="298"/>
      <c r="I34" s="298"/>
      <c r="J34" s="298"/>
      <c r="K34" s="296"/>
    </row>
    <row r="35" ht="15" customHeight="1">
      <c r="B35" s="299"/>
      <c r="C35" s="300"/>
      <c r="D35" s="298" t="s">
        <v>1757</v>
      </c>
      <c r="E35" s="298"/>
      <c r="F35" s="298"/>
      <c r="G35" s="298"/>
      <c r="H35" s="298"/>
      <c r="I35" s="298"/>
      <c r="J35" s="298"/>
      <c r="K35" s="296"/>
    </row>
    <row r="36" ht="15" customHeight="1">
      <c r="B36" s="299"/>
      <c r="C36" s="300"/>
      <c r="D36" s="298"/>
      <c r="E36" s="301" t="s">
        <v>123</v>
      </c>
      <c r="F36" s="298"/>
      <c r="G36" s="298" t="s">
        <v>1758</v>
      </c>
      <c r="H36" s="298"/>
      <c r="I36" s="298"/>
      <c r="J36" s="298"/>
      <c r="K36" s="296"/>
    </row>
    <row r="37" ht="30.75" customHeight="1">
      <c r="B37" s="299"/>
      <c r="C37" s="300"/>
      <c r="D37" s="298"/>
      <c r="E37" s="301" t="s">
        <v>1759</v>
      </c>
      <c r="F37" s="298"/>
      <c r="G37" s="298" t="s">
        <v>1760</v>
      </c>
      <c r="H37" s="298"/>
      <c r="I37" s="298"/>
      <c r="J37" s="298"/>
      <c r="K37" s="296"/>
    </row>
    <row r="38" ht="15" customHeight="1">
      <c r="B38" s="299"/>
      <c r="C38" s="300"/>
      <c r="D38" s="298"/>
      <c r="E38" s="301" t="s">
        <v>53</v>
      </c>
      <c r="F38" s="298"/>
      <c r="G38" s="298" t="s">
        <v>1761</v>
      </c>
      <c r="H38" s="298"/>
      <c r="I38" s="298"/>
      <c r="J38" s="298"/>
      <c r="K38" s="296"/>
    </row>
    <row r="39" ht="15" customHeight="1">
      <c r="B39" s="299"/>
      <c r="C39" s="300"/>
      <c r="D39" s="298"/>
      <c r="E39" s="301" t="s">
        <v>54</v>
      </c>
      <c r="F39" s="298"/>
      <c r="G39" s="298" t="s">
        <v>1762</v>
      </c>
      <c r="H39" s="298"/>
      <c r="I39" s="298"/>
      <c r="J39" s="298"/>
      <c r="K39" s="296"/>
    </row>
    <row r="40" ht="15" customHeight="1">
      <c r="B40" s="299"/>
      <c r="C40" s="300"/>
      <c r="D40" s="298"/>
      <c r="E40" s="301" t="s">
        <v>124</v>
      </c>
      <c r="F40" s="298"/>
      <c r="G40" s="298" t="s">
        <v>1763</v>
      </c>
      <c r="H40" s="298"/>
      <c r="I40" s="298"/>
      <c r="J40" s="298"/>
      <c r="K40" s="296"/>
    </row>
    <row r="41" ht="15" customHeight="1">
      <c r="B41" s="299"/>
      <c r="C41" s="300"/>
      <c r="D41" s="298"/>
      <c r="E41" s="301" t="s">
        <v>125</v>
      </c>
      <c r="F41" s="298"/>
      <c r="G41" s="298" t="s">
        <v>1764</v>
      </c>
      <c r="H41" s="298"/>
      <c r="I41" s="298"/>
      <c r="J41" s="298"/>
      <c r="K41" s="296"/>
    </row>
    <row r="42" ht="15" customHeight="1">
      <c r="B42" s="299"/>
      <c r="C42" s="300"/>
      <c r="D42" s="298"/>
      <c r="E42" s="301" t="s">
        <v>1765</v>
      </c>
      <c r="F42" s="298"/>
      <c r="G42" s="298" t="s">
        <v>1766</v>
      </c>
      <c r="H42" s="298"/>
      <c r="I42" s="298"/>
      <c r="J42" s="298"/>
      <c r="K42" s="296"/>
    </row>
    <row r="43" ht="15" customHeight="1">
      <c r="B43" s="299"/>
      <c r="C43" s="300"/>
      <c r="D43" s="298"/>
      <c r="E43" s="301"/>
      <c r="F43" s="298"/>
      <c r="G43" s="298" t="s">
        <v>1767</v>
      </c>
      <c r="H43" s="298"/>
      <c r="I43" s="298"/>
      <c r="J43" s="298"/>
      <c r="K43" s="296"/>
    </row>
    <row r="44" ht="15" customHeight="1">
      <c r="B44" s="299"/>
      <c r="C44" s="300"/>
      <c r="D44" s="298"/>
      <c r="E44" s="301" t="s">
        <v>1768</v>
      </c>
      <c r="F44" s="298"/>
      <c r="G44" s="298" t="s">
        <v>1769</v>
      </c>
      <c r="H44" s="298"/>
      <c r="I44" s="298"/>
      <c r="J44" s="298"/>
      <c r="K44" s="296"/>
    </row>
    <row r="45" ht="15" customHeight="1">
      <c r="B45" s="299"/>
      <c r="C45" s="300"/>
      <c r="D45" s="298"/>
      <c r="E45" s="301" t="s">
        <v>127</v>
      </c>
      <c r="F45" s="298"/>
      <c r="G45" s="298" t="s">
        <v>1770</v>
      </c>
      <c r="H45" s="298"/>
      <c r="I45" s="298"/>
      <c r="J45" s="298"/>
      <c r="K45" s="296"/>
    </row>
    <row r="46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ht="15" customHeight="1">
      <c r="B47" s="299"/>
      <c r="C47" s="300"/>
      <c r="D47" s="298" t="s">
        <v>1771</v>
      </c>
      <c r="E47" s="298"/>
      <c r="F47" s="298"/>
      <c r="G47" s="298"/>
      <c r="H47" s="298"/>
      <c r="I47" s="298"/>
      <c r="J47" s="298"/>
      <c r="K47" s="296"/>
    </row>
    <row r="48" ht="15" customHeight="1">
      <c r="B48" s="299"/>
      <c r="C48" s="300"/>
      <c r="D48" s="300"/>
      <c r="E48" s="298" t="s">
        <v>1772</v>
      </c>
      <c r="F48" s="298"/>
      <c r="G48" s="298"/>
      <c r="H48" s="298"/>
      <c r="I48" s="298"/>
      <c r="J48" s="298"/>
      <c r="K48" s="296"/>
    </row>
    <row r="49" ht="15" customHeight="1">
      <c r="B49" s="299"/>
      <c r="C49" s="300"/>
      <c r="D49" s="300"/>
      <c r="E49" s="298" t="s">
        <v>1773</v>
      </c>
      <c r="F49" s="298"/>
      <c r="G49" s="298"/>
      <c r="H49" s="298"/>
      <c r="I49" s="298"/>
      <c r="J49" s="298"/>
      <c r="K49" s="296"/>
    </row>
    <row r="50" ht="15" customHeight="1">
      <c r="B50" s="299"/>
      <c r="C50" s="300"/>
      <c r="D50" s="300"/>
      <c r="E50" s="298" t="s">
        <v>1774</v>
      </c>
      <c r="F50" s="298"/>
      <c r="G50" s="298"/>
      <c r="H50" s="298"/>
      <c r="I50" s="298"/>
      <c r="J50" s="298"/>
      <c r="K50" s="296"/>
    </row>
    <row r="51" ht="15" customHeight="1">
      <c r="B51" s="299"/>
      <c r="C51" s="300"/>
      <c r="D51" s="298" t="s">
        <v>1775</v>
      </c>
      <c r="E51" s="298"/>
      <c r="F51" s="298"/>
      <c r="G51" s="298"/>
      <c r="H51" s="298"/>
      <c r="I51" s="298"/>
      <c r="J51" s="298"/>
      <c r="K51" s="296"/>
    </row>
    <row r="52" ht="25.5" customHeight="1">
      <c r="B52" s="294"/>
      <c r="C52" s="295" t="s">
        <v>1776</v>
      </c>
      <c r="D52" s="295"/>
      <c r="E52" s="295"/>
      <c r="F52" s="295"/>
      <c r="G52" s="295"/>
      <c r="H52" s="295"/>
      <c r="I52" s="295"/>
      <c r="J52" s="295"/>
      <c r="K52" s="296"/>
    </row>
    <row r="53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ht="15" customHeight="1">
      <c r="B54" s="294"/>
      <c r="C54" s="298" t="s">
        <v>1777</v>
      </c>
      <c r="D54" s="298"/>
      <c r="E54" s="298"/>
      <c r="F54" s="298"/>
      <c r="G54" s="298"/>
      <c r="H54" s="298"/>
      <c r="I54" s="298"/>
      <c r="J54" s="298"/>
      <c r="K54" s="296"/>
    </row>
    <row r="55" ht="15" customHeight="1">
      <c r="B55" s="294"/>
      <c r="C55" s="298" t="s">
        <v>1778</v>
      </c>
      <c r="D55" s="298"/>
      <c r="E55" s="298"/>
      <c r="F55" s="298"/>
      <c r="G55" s="298"/>
      <c r="H55" s="298"/>
      <c r="I55" s="298"/>
      <c r="J55" s="298"/>
      <c r="K55" s="296"/>
    </row>
    <row r="56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ht="15" customHeight="1">
      <c r="B57" s="294"/>
      <c r="C57" s="298" t="s">
        <v>1779</v>
      </c>
      <c r="D57" s="298"/>
      <c r="E57" s="298"/>
      <c r="F57" s="298"/>
      <c r="G57" s="298"/>
      <c r="H57" s="298"/>
      <c r="I57" s="298"/>
      <c r="J57" s="298"/>
      <c r="K57" s="296"/>
    </row>
    <row r="58" ht="15" customHeight="1">
      <c r="B58" s="294"/>
      <c r="C58" s="300"/>
      <c r="D58" s="298" t="s">
        <v>1780</v>
      </c>
      <c r="E58" s="298"/>
      <c r="F58" s="298"/>
      <c r="G58" s="298"/>
      <c r="H58" s="298"/>
      <c r="I58" s="298"/>
      <c r="J58" s="298"/>
      <c r="K58" s="296"/>
    </row>
    <row r="59" ht="15" customHeight="1">
      <c r="B59" s="294"/>
      <c r="C59" s="300"/>
      <c r="D59" s="298" t="s">
        <v>1781</v>
      </c>
      <c r="E59" s="298"/>
      <c r="F59" s="298"/>
      <c r="G59" s="298"/>
      <c r="H59" s="298"/>
      <c r="I59" s="298"/>
      <c r="J59" s="298"/>
      <c r="K59" s="296"/>
    </row>
    <row r="60" ht="15" customHeight="1">
      <c r="B60" s="294"/>
      <c r="C60" s="300"/>
      <c r="D60" s="298" t="s">
        <v>1782</v>
      </c>
      <c r="E60" s="298"/>
      <c r="F60" s="298"/>
      <c r="G60" s="298"/>
      <c r="H60" s="298"/>
      <c r="I60" s="298"/>
      <c r="J60" s="298"/>
      <c r="K60" s="296"/>
    </row>
    <row r="61" ht="15" customHeight="1">
      <c r="B61" s="294"/>
      <c r="C61" s="300"/>
      <c r="D61" s="298" t="s">
        <v>1783</v>
      </c>
      <c r="E61" s="298"/>
      <c r="F61" s="298"/>
      <c r="G61" s="298"/>
      <c r="H61" s="298"/>
      <c r="I61" s="298"/>
      <c r="J61" s="298"/>
      <c r="K61" s="296"/>
    </row>
    <row r="62" ht="15" customHeight="1">
      <c r="B62" s="294"/>
      <c r="C62" s="300"/>
      <c r="D62" s="303" t="s">
        <v>1784</v>
      </c>
      <c r="E62" s="303"/>
      <c r="F62" s="303"/>
      <c r="G62" s="303"/>
      <c r="H62" s="303"/>
      <c r="I62" s="303"/>
      <c r="J62" s="303"/>
      <c r="K62" s="296"/>
    </row>
    <row r="63" ht="15" customHeight="1">
      <c r="B63" s="294"/>
      <c r="C63" s="300"/>
      <c r="D63" s="298" t="s">
        <v>1785</v>
      </c>
      <c r="E63" s="298"/>
      <c r="F63" s="298"/>
      <c r="G63" s="298"/>
      <c r="H63" s="298"/>
      <c r="I63" s="298"/>
      <c r="J63" s="298"/>
      <c r="K63" s="296"/>
    </row>
    <row r="64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ht="15" customHeight="1">
      <c r="B65" s="294"/>
      <c r="C65" s="300"/>
      <c r="D65" s="298" t="s">
        <v>1786</v>
      </c>
      <c r="E65" s="298"/>
      <c r="F65" s="298"/>
      <c r="G65" s="298"/>
      <c r="H65" s="298"/>
      <c r="I65" s="298"/>
      <c r="J65" s="298"/>
      <c r="K65" s="296"/>
    </row>
    <row r="66" ht="15" customHeight="1">
      <c r="B66" s="294"/>
      <c r="C66" s="300"/>
      <c r="D66" s="303" t="s">
        <v>1787</v>
      </c>
      <c r="E66" s="303"/>
      <c r="F66" s="303"/>
      <c r="G66" s="303"/>
      <c r="H66" s="303"/>
      <c r="I66" s="303"/>
      <c r="J66" s="303"/>
      <c r="K66" s="296"/>
    </row>
    <row r="67" ht="15" customHeight="1">
      <c r="B67" s="294"/>
      <c r="C67" s="300"/>
      <c r="D67" s="298" t="s">
        <v>1788</v>
      </c>
      <c r="E67" s="298"/>
      <c r="F67" s="298"/>
      <c r="G67" s="298"/>
      <c r="H67" s="298"/>
      <c r="I67" s="298"/>
      <c r="J67" s="298"/>
      <c r="K67" s="296"/>
    </row>
    <row r="68" ht="15" customHeight="1">
      <c r="B68" s="294"/>
      <c r="C68" s="300"/>
      <c r="D68" s="298" t="s">
        <v>1789</v>
      </c>
      <c r="E68" s="298"/>
      <c r="F68" s="298"/>
      <c r="G68" s="298"/>
      <c r="H68" s="298"/>
      <c r="I68" s="298"/>
      <c r="J68" s="298"/>
      <c r="K68" s="296"/>
    </row>
    <row r="69" ht="15" customHeight="1">
      <c r="B69" s="294"/>
      <c r="C69" s="300"/>
      <c r="D69" s="298" t="s">
        <v>1790</v>
      </c>
      <c r="E69" s="298"/>
      <c r="F69" s="298"/>
      <c r="G69" s="298"/>
      <c r="H69" s="298"/>
      <c r="I69" s="298"/>
      <c r="J69" s="298"/>
      <c r="K69" s="296"/>
    </row>
    <row r="70" ht="15" customHeight="1">
      <c r="B70" s="294"/>
      <c r="C70" s="300"/>
      <c r="D70" s="298" t="s">
        <v>1791</v>
      </c>
      <c r="E70" s="298"/>
      <c r="F70" s="298"/>
      <c r="G70" s="298"/>
      <c r="H70" s="298"/>
      <c r="I70" s="298"/>
      <c r="J70" s="298"/>
      <c r="K70" s="296"/>
    </row>
    <row r="7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ht="45" customHeight="1">
      <c r="B75" s="313"/>
      <c r="C75" s="314" t="s">
        <v>1792</v>
      </c>
      <c r="D75" s="314"/>
      <c r="E75" s="314"/>
      <c r="F75" s="314"/>
      <c r="G75" s="314"/>
      <c r="H75" s="314"/>
      <c r="I75" s="314"/>
      <c r="J75" s="314"/>
      <c r="K75" s="315"/>
    </row>
    <row r="76" ht="17.25" customHeight="1">
      <c r="B76" s="313"/>
      <c r="C76" s="316" t="s">
        <v>1793</v>
      </c>
      <c r="D76" s="316"/>
      <c r="E76" s="316"/>
      <c r="F76" s="316" t="s">
        <v>1794</v>
      </c>
      <c r="G76" s="317"/>
      <c r="H76" s="316" t="s">
        <v>54</v>
      </c>
      <c r="I76" s="316" t="s">
        <v>57</v>
      </c>
      <c r="J76" s="316" t="s">
        <v>1795</v>
      </c>
      <c r="K76" s="315"/>
    </row>
    <row r="77" ht="17.25" customHeight="1">
      <c r="B77" s="313"/>
      <c r="C77" s="318" t="s">
        <v>1796</v>
      </c>
      <c r="D77" s="318"/>
      <c r="E77" s="318"/>
      <c r="F77" s="319" t="s">
        <v>1797</v>
      </c>
      <c r="G77" s="320"/>
      <c r="H77" s="318"/>
      <c r="I77" s="318"/>
      <c r="J77" s="318" t="s">
        <v>1798</v>
      </c>
      <c r="K77" s="315"/>
    </row>
    <row r="78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ht="15" customHeight="1">
      <c r="B79" s="313"/>
      <c r="C79" s="301" t="s">
        <v>53</v>
      </c>
      <c r="D79" s="321"/>
      <c r="E79" s="321"/>
      <c r="F79" s="323" t="s">
        <v>1799</v>
      </c>
      <c r="G79" s="322"/>
      <c r="H79" s="301" t="s">
        <v>1800</v>
      </c>
      <c r="I79" s="301" t="s">
        <v>1801</v>
      </c>
      <c r="J79" s="301">
        <v>20</v>
      </c>
      <c r="K79" s="315"/>
    </row>
    <row r="80" ht="15" customHeight="1">
      <c r="B80" s="313"/>
      <c r="C80" s="301" t="s">
        <v>1802</v>
      </c>
      <c r="D80" s="301"/>
      <c r="E80" s="301"/>
      <c r="F80" s="323" t="s">
        <v>1799</v>
      </c>
      <c r="G80" s="322"/>
      <c r="H80" s="301" t="s">
        <v>1803</v>
      </c>
      <c r="I80" s="301" t="s">
        <v>1801</v>
      </c>
      <c r="J80" s="301">
        <v>120</v>
      </c>
      <c r="K80" s="315"/>
    </row>
    <row r="81" ht="15" customHeight="1">
      <c r="B81" s="324"/>
      <c r="C81" s="301" t="s">
        <v>1804</v>
      </c>
      <c r="D81" s="301"/>
      <c r="E81" s="301"/>
      <c r="F81" s="323" t="s">
        <v>1805</v>
      </c>
      <c r="G81" s="322"/>
      <c r="H81" s="301" t="s">
        <v>1806</v>
      </c>
      <c r="I81" s="301" t="s">
        <v>1801</v>
      </c>
      <c r="J81" s="301">
        <v>50</v>
      </c>
      <c r="K81" s="315"/>
    </row>
    <row r="82" ht="15" customHeight="1">
      <c r="B82" s="324"/>
      <c r="C82" s="301" t="s">
        <v>1807</v>
      </c>
      <c r="D82" s="301"/>
      <c r="E82" s="301"/>
      <c r="F82" s="323" t="s">
        <v>1799</v>
      </c>
      <c r="G82" s="322"/>
      <c r="H82" s="301" t="s">
        <v>1808</v>
      </c>
      <c r="I82" s="301" t="s">
        <v>1809</v>
      </c>
      <c r="J82" s="301"/>
      <c r="K82" s="315"/>
    </row>
    <row r="83" ht="15" customHeight="1">
      <c r="B83" s="324"/>
      <c r="C83" s="325" t="s">
        <v>1810</v>
      </c>
      <c r="D83" s="325"/>
      <c r="E83" s="325"/>
      <c r="F83" s="326" t="s">
        <v>1805</v>
      </c>
      <c r="G83" s="325"/>
      <c r="H83" s="325" t="s">
        <v>1811</v>
      </c>
      <c r="I83" s="325" t="s">
        <v>1801</v>
      </c>
      <c r="J83" s="325">
        <v>15</v>
      </c>
      <c r="K83" s="315"/>
    </row>
    <row r="84" ht="15" customHeight="1">
      <c r="B84" s="324"/>
      <c r="C84" s="325" t="s">
        <v>1812</v>
      </c>
      <c r="D84" s="325"/>
      <c r="E84" s="325"/>
      <c r="F84" s="326" t="s">
        <v>1805</v>
      </c>
      <c r="G84" s="325"/>
      <c r="H84" s="325" t="s">
        <v>1813</v>
      </c>
      <c r="I84" s="325" t="s">
        <v>1801</v>
      </c>
      <c r="J84" s="325">
        <v>15</v>
      </c>
      <c r="K84" s="315"/>
    </row>
    <row r="85" ht="15" customHeight="1">
      <c r="B85" s="324"/>
      <c r="C85" s="325" t="s">
        <v>1814</v>
      </c>
      <c r="D85" s="325"/>
      <c r="E85" s="325"/>
      <c r="F85" s="326" t="s">
        <v>1805</v>
      </c>
      <c r="G85" s="325"/>
      <c r="H85" s="325" t="s">
        <v>1815</v>
      </c>
      <c r="I85" s="325" t="s">
        <v>1801</v>
      </c>
      <c r="J85" s="325">
        <v>20</v>
      </c>
      <c r="K85" s="315"/>
    </row>
    <row r="86" ht="15" customHeight="1">
      <c r="B86" s="324"/>
      <c r="C86" s="325" t="s">
        <v>1816</v>
      </c>
      <c r="D86" s="325"/>
      <c r="E86" s="325"/>
      <c r="F86" s="326" t="s">
        <v>1805</v>
      </c>
      <c r="G86" s="325"/>
      <c r="H86" s="325" t="s">
        <v>1817</v>
      </c>
      <c r="I86" s="325" t="s">
        <v>1801</v>
      </c>
      <c r="J86" s="325">
        <v>20</v>
      </c>
      <c r="K86" s="315"/>
    </row>
    <row r="87" ht="15" customHeight="1">
      <c r="B87" s="324"/>
      <c r="C87" s="301" t="s">
        <v>1818</v>
      </c>
      <c r="D87" s="301"/>
      <c r="E87" s="301"/>
      <c r="F87" s="323" t="s">
        <v>1805</v>
      </c>
      <c r="G87" s="322"/>
      <c r="H87" s="301" t="s">
        <v>1819</v>
      </c>
      <c r="I87" s="301" t="s">
        <v>1801</v>
      </c>
      <c r="J87" s="301">
        <v>50</v>
      </c>
      <c r="K87" s="315"/>
    </row>
    <row r="88" ht="15" customHeight="1">
      <c r="B88" s="324"/>
      <c r="C88" s="301" t="s">
        <v>1820</v>
      </c>
      <c r="D88" s="301"/>
      <c r="E88" s="301"/>
      <c r="F88" s="323" t="s">
        <v>1805</v>
      </c>
      <c r="G88" s="322"/>
      <c r="H88" s="301" t="s">
        <v>1821</v>
      </c>
      <c r="I88" s="301" t="s">
        <v>1801</v>
      </c>
      <c r="J88" s="301">
        <v>20</v>
      </c>
      <c r="K88" s="315"/>
    </row>
    <row r="89" ht="15" customHeight="1">
      <c r="B89" s="324"/>
      <c r="C89" s="301" t="s">
        <v>1822</v>
      </c>
      <c r="D89" s="301"/>
      <c r="E89" s="301"/>
      <c r="F89" s="323" t="s">
        <v>1805</v>
      </c>
      <c r="G89" s="322"/>
      <c r="H89" s="301" t="s">
        <v>1823</v>
      </c>
      <c r="I89" s="301" t="s">
        <v>1801</v>
      </c>
      <c r="J89" s="301">
        <v>20</v>
      </c>
      <c r="K89" s="315"/>
    </row>
    <row r="90" ht="15" customHeight="1">
      <c r="B90" s="324"/>
      <c r="C90" s="301" t="s">
        <v>1824</v>
      </c>
      <c r="D90" s="301"/>
      <c r="E90" s="301"/>
      <c r="F90" s="323" t="s">
        <v>1805</v>
      </c>
      <c r="G90" s="322"/>
      <c r="H90" s="301" t="s">
        <v>1825</v>
      </c>
      <c r="I90" s="301" t="s">
        <v>1801</v>
      </c>
      <c r="J90" s="301">
        <v>50</v>
      </c>
      <c r="K90" s="315"/>
    </row>
    <row r="91" ht="15" customHeight="1">
      <c r="B91" s="324"/>
      <c r="C91" s="301" t="s">
        <v>1826</v>
      </c>
      <c r="D91" s="301"/>
      <c r="E91" s="301"/>
      <c r="F91" s="323" t="s">
        <v>1805</v>
      </c>
      <c r="G91" s="322"/>
      <c r="H91" s="301" t="s">
        <v>1826</v>
      </c>
      <c r="I91" s="301" t="s">
        <v>1801</v>
      </c>
      <c r="J91" s="301">
        <v>50</v>
      </c>
      <c r="K91" s="315"/>
    </row>
    <row r="92" ht="15" customHeight="1">
      <c r="B92" s="324"/>
      <c r="C92" s="301" t="s">
        <v>1827</v>
      </c>
      <c r="D92" s="301"/>
      <c r="E92" s="301"/>
      <c r="F92" s="323" t="s">
        <v>1805</v>
      </c>
      <c r="G92" s="322"/>
      <c r="H92" s="301" t="s">
        <v>1828</v>
      </c>
      <c r="I92" s="301" t="s">
        <v>1801</v>
      </c>
      <c r="J92" s="301">
        <v>255</v>
      </c>
      <c r="K92" s="315"/>
    </row>
    <row r="93" ht="15" customHeight="1">
      <c r="B93" s="324"/>
      <c r="C93" s="301" t="s">
        <v>1829</v>
      </c>
      <c r="D93" s="301"/>
      <c r="E93" s="301"/>
      <c r="F93" s="323" t="s">
        <v>1799</v>
      </c>
      <c r="G93" s="322"/>
      <c r="H93" s="301" t="s">
        <v>1830</v>
      </c>
      <c r="I93" s="301" t="s">
        <v>1831</v>
      </c>
      <c r="J93" s="301"/>
      <c r="K93" s="315"/>
    </row>
    <row r="94" ht="15" customHeight="1">
      <c r="B94" s="324"/>
      <c r="C94" s="301" t="s">
        <v>1832</v>
      </c>
      <c r="D94" s="301"/>
      <c r="E94" s="301"/>
      <c r="F94" s="323" t="s">
        <v>1799</v>
      </c>
      <c r="G94" s="322"/>
      <c r="H94" s="301" t="s">
        <v>1833</v>
      </c>
      <c r="I94" s="301" t="s">
        <v>1834</v>
      </c>
      <c r="J94" s="301"/>
      <c r="K94" s="315"/>
    </row>
    <row r="95" ht="15" customHeight="1">
      <c r="B95" s="324"/>
      <c r="C95" s="301" t="s">
        <v>1835</v>
      </c>
      <c r="D95" s="301"/>
      <c r="E95" s="301"/>
      <c r="F95" s="323" t="s">
        <v>1799</v>
      </c>
      <c r="G95" s="322"/>
      <c r="H95" s="301" t="s">
        <v>1835</v>
      </c>
      <c r="I95" s="301" t="s">
        <v>1834</v>
      </c>
      <c r="J95" s="301"/>
      <c r="K95" s="315"/>
    </row>
    <row r="96" ht="15" customHeight="1">
      <c r="B96" s="324"/>
      <c r="C96" s="301" t="s">
        <v>38</v>
      </c>
      <c r="D96" s="301"/>
      <c r="E96" s="301"/>
      <c r="F96" s="323" t="s">
        <v>1799</v>
      </c>
      <c r="G96" s="322"/>
      <c r="H96" s="301" t="s">
        <v>1836</v>
      </c>
      <c r="I96" s="301" t="s">
        <v>1834</v>
      </c>
      <c r="J96" s="301"/>
      <c r="K96" s="315"/>
    </row>
    <row r="97" ht="15" customHeight="1">
      <c r="B97" s="324"/>
      <c r="C97" s="301" t="s">
        <v>48</v>
      </c>
      <c r="D97" s="301"/>
      <c r="E97" s="301"/>
      <c r="F97" s="323" t="s">
        <v>1799</v>
      </c>
      <c r="G97" s="322"/>
      <c r="H97" s="301" t="s">
        <v>1837</v>
      </c>
      <c r="I97" s="301" t="s">
        <v>1834</v>
      </c>
      <c r="J97" s="301"/>
      <c r="K97" s="315"/>
    </row>
    <row r="98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ht="45" customHeight="1">
      <c r="B102" s="313"/>
      <c r="C102" s="314" t="s">
        <v>1838</v>
      </c>
      <c r="D102" s="314"/>
      <c r="E102" s="314"/>
      <c r="F102" s="314"/>
      <c r="G102" s="314"/>
      <c r="H102" s="314"/>
      <c r="I102" s="314"/>
      <c r="J102" s="314"/>
      <c r="K102" s="315"/>
    </row>
    <row r="103" ht="17.25" customHeight="1">
      <c r="B103" s="313"/>
      <c r="C103" s="316" t="s">
        <v>1793</v>
      </c>
      <c r="D103" s="316"/>
      <c r="E103" s="316"/>
      <c r="F103" s="316" t="s">
        <v>1794</v>
      </c>
      <c r="G103" s="317"/>
      <c r="H103" s="316" t="s">
        <v>54</v>
      </c>
      <c r="I103" s="316" t="s">
        <v>57</v>
      </c>
      <c r="J103" s="316" t="s">
        <v>1795</v>
      </c>
      <c r="K103" s="315"/>
    </row>
    <row r="104" ht="17.25" customHeight="1">
      <c r="B104" s="313"/>
      <c r="C104" s="318" t="s">
        <v>1796</v>
      </c>
      <c r="D104" s="318"/>
      <c r="E104" s="318"/>
      <c r="F104" s="319" t="s">
        <v>1797</v>
      </c>
      <c r="G104" s="320"/>
      <c r="H104" s="318"/>
      <c r="I104" s="318"/>
      <c r="J104" s="318" t="s">
        <v>1798</v>
      </c>
      <c r="K104" s="315"/>
    </row>
    <row r="105" ht="5.25" customHeight="1">
      <c r="B105" s="313"/>
      <c r="C105" s="316"/>
      <c r="D105" s="316"/>
      <c r="E105" s="316"/>
      <c r="F105" s="316"/>
      <c r="G105" s="332"/>
      <c r="H105" s="316"/>
      <c r="I105" s="316"/>
      <c r="J105" s="316"/>
      <c r="K105" s="315"/>
    </row>
    <row r="106" ht="15" customHeight="1">
      <c r="B106" s="313"/>
      <c r="C106" s="301" t="s">
        <v>53</v>
      </c>
      <c r="D106" s="321"/>
      <c r="E106" s="321"/>
      <c r="F106" s="323" t="s">
        <v>1799</v>
      </c>
      <c r="G106" s="332"/>
      <c r="H106" s="301" t="s">
        <v>1839</v>
      </c>
      <c r="I106" s="301" t="s">
        <v>1801</v>
      </c>
      <c r="J106" s="301">
        <v>20</v>
      </c>
      <c r="K106" s="315"/>
    </row>
    <row r="107" ht="15" customHeight="1">
      <c r="B107" s="313"/>
      <c r="C107" s="301" t="s">
        <v>1802</v>
      </c>
      <c r="D107" s="301"/>
      <c r="E107" s="301"/>
      <c r="F107" s="323" t="s">
        <v>1799</v>
      </c>
      <c r="G107" s="301"/>
      <c r="H107" s="301" t="s">
        <v>1839</v>
      </c>
      <c r="I107" s="301" t="s">
        <v>1801</v>
      </c>
      <c r="J107" s="301">
        <v>120</v>
      </c>
      <c r="K107" s="315"/>
    </row>
    <row r="108" ht="15" customHeight="1">
      <c r="B108" s="324"/>
      <c r="C108" s="301" t="s">
        <v>1804</v>
      </c>
      <c r="D108" s="301"/>
      <c r="E108" s="301"/>
      <c r="F108" s="323" t="s">
        <v>1805</v>
      </c>
      <c r="G108" s="301"/>
      <c r="H108" s="301" t="s">
        <v>1839</v>
      </c>
      <c r="I108" s="301" t="s">
        <v>1801</v>
      </c>
      <c r="J108" s="301">
        <v>50</v>
      </c>
      <c r="K108" s="315"/>
    </row>
    <row r="109" ht="15" customHeight="1">
      <c r="B109" s="324"/>
      <c r="C109" s="301" t="s">
        <v>1807</v>
      </c>
      <c r="D109" s="301"/>
      <c r="E109" s="301"/>
      <c r="F109" s="323" t="s">
        <v>1799</v>
      </c>
      <c r="G109" s="301"/>
      <c r="H109" s="301" t="s">
        <v>1839</v>
      </c>
      <c r="I109" s="301" t="s">
        <v>1809</v>
      </c>
      <c r="J109" s="301"/>
      <c r="K109" s="315"/>
    </row>
    <row r="110" ht="15" customHeight="1">
      <c r="B110" s="324"/>
      <c r="C110" s="301" t="s">
        <v>1818</v>
      </c>
      <c r="D110" s="301"/>
      <c r="E110" s="301"/>
      <c r="F110" s="323" t="s">
        <v>1805</v>
      </c>
      <c r="G110" s="301"/>
      <c r="H110" s="301" t="s">
        <v>1839</v>
      </c>
      <c r="I110" s="301" t="s">
        <v>1801</v>
      </c>
      <c r="J110" s="301">
        <v>50</v>
      </c>
      <c r="K110" s="315"/>
    </row>
    <row r="111" ht="15" customHeight="1">
      <c r="B111" s="324"/>
      <c r="C111" s="301" t="s">
        <v>1826</v>
      </c>
      <c r="D111" s="301"/>
      <c r="E111" s="301"/>
      <c r="F111" s="323" t="s">
        <v>1805</v>
      </c>
      <c r="G111" s="301"/>
      <c r="H111" s="301" t="s">
        <v>1839</v>
      </c>
      <c r="I111" s="301" t="s">
        <v>1801</v>
      </c>
      <c r="J111" s="301">
        <v>50</v>
      </c>
      <c r="K111" s="315"/>
    </row>
    <row r="112" ht="15" customHeight="1">
      <c r="B112" s="324"/>
      <c r="C112" s="301" t="s">
        <v>1824</v>
      </c>
      <c r="D112" s="301"/>
      <c r="E112" s="301"/>
      <c r="F112" s="323" t="s">
        <v>1805</v>
      </c>
      <c r="G112" s="301"/>
      <c r="H112" s="301" t="s">
        <v>1839</v>
      </c>
      <c r="I112" s="301" t="s">
        <v>1801</v>
      </c>
      <c r="J112" s="301">
        <v>50</v>
      </c>
      <c r="K112" s="315"/>
    </row>
    <row r="113" ht="15" customHeight="1">
      <c r="B113" s="324"/>
      <c r="C113" s="301" t="s">
        <v>53</v>
      </c>
      <c r="D113" s="301"/>
      <c r="E113" s="301"/>
      <c r="F113" s="323" t="s">
        <v>1799</v>
      </c>
      <c r="G113" s="301"/>
      <c r="H113" s="301" t="s">
        <v>1840</v>
      </c>
      <c r="I113" s="301" t="s">
        <v>1801</v>
      </c>
      <c r="J113" s="301">
        <v>20</v>
      </c>
      <c r="K113" s="315"/>
    </row>
    <row r="114" ht="15" customHeight="1">
      <c r="B114" s="324"/>
      <c r="C114" s="301" t="s">
        <v>1841</v>
      </c>
      <c r="D114" s="301"/>
      <c r="E114" s="301"/>
      <c r="F114" s="323" t="s">
        <v>1799</v>
      </c>
      <c r="G114" s="301"/>
      <c r="H114" s="301" t="s">
        <v>1842</v>
      </c>
      <c r="I114" s="301" t="s">
        <v>1801</v>
      </c>
      <c r="J114" s="301">
        <v>120</v>
      </c>
      <c r="K114" s="315"/>
    </row>
    <row r="115" ht="15" customHeight="1">
      <c r="B115" s="324"/>
      <c r="C115" s="301" t="s">
        <v>38</v>
      </c>
      <c r="D115" s="301"/>
      <c r="E115" s="301"/>
      <c r="F115" s="323" t="s">
        <v>1799</v>
      </c>
      <c r="G115" s="301"/>
      <c r="H115" s="301" t="s">
        <v>1843</v>
      </c>
      <c r="I115" s="301" t="s">
        <v>1834</v>
      </c>
      <c r="J115" s="301"/>
      <c r="K115" s="315"/>
    </row>
    <row r="116" ht="15" customHeight="1">
      <c r="B116" s="324"/>
      <c r="C116" s="301" t="s">
        <v>48</v>
      </c>
      <c r="D116" s="301"/>
      <c r="E116" s="301"/>
      <c r="F116" s="323" t="s">
        <v>1799</v>
      </c>
      <c r="G116" s="301"/>
      <c r="H116" s="301" t="s">
        <v>1844</v>
      </c>
      <c r="I116" s="301" t="s">
        <v>1834</v>
      </c>
      <c r="J116" s="301"/>
      <c r="K116" s="315"/>
    </row>
    <row r="117" ht="15" customHeight="1">
      <c r="B117" s="324"/>
      <c r="C117" s="301" t="s">
        <v>57</v>
      </c>
      <c r="D117" s="301"/>
      <c r="E117" s="301"/>
      <c r="F117" s="323" t="s">
        <v>1799</v>
      </c>
      <c r="G117" s="301"/>
      <c r="H117" s="301" t="s">
        <v>1845</v>
      </c>
      <c r="I117" s="301" t="s">
        <v>1846</v>
      </c>
      <c r="J117" s="301"/>
      <c r="K117" s="315"/>
    </row>
    <row r="118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ht="18.75" customHeight="1">
      <c r="B119" s="334"/>
      <c r="C119" s="298"/>
      <c r="D119" s="298"/>
      <c r="E119" s="298"/>
      <c r="F119" s="335"/>
      <c r="G119" s="298"/>
      <c r="H119" s="298"/>
      <c r="I119" s="298"/>
      <c r="J119" s="298"/>
      <c r="K119" s="334"/>
    </row>
    <row r="120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ht="45" customHeight="1">
      <c r="B122" s="339"/>
      <c r="C122" s="292" t="s">
        <v>1847</v>
      </c>
      <c r="D122" s="292"/>
      <c r="E122" s="292"/>
      <c r="F122" s="292"/>
      <c r="G122" s="292"/>
      <c r="H122" s="292"/>
      <c r="I122" s="292"/>
      <c r="J122" s="292"/>
      <c r="K122" s="340"/>
    </row>
    <row r="123" ht="17.25" customHeight="1">
      <c r="B123" s="341"/>
      <c r="C123" s="316" t="s">
        <v>1793</v>
      </c>
      <c r="D123" s="316"/>
      <c r="E123" s="316"/>
      <c r="F123" s="316" t="s">
        <v>1794</v>
      </c>
      <c r="G123" s="317"/>
      <c r="H123" s="316" t="s">
        <v>54</v>
      </c>
      <c r="I123" s="316" t="s">
        <v>57</v>
      </c>
      <c r="J123" s="316" t="s">
        <v>1795</v>
      </c>
      <c r="K123" s="342"/>
    </row>
    <row r="124" ht="17.25" customHeight="1">
      <c r="B124" s="341"/>
      <c r="C124" s="318" t="s">
        <v>1796</v>
      </c>
      <c r="D124" s="318"/>
      <c r="E124" s="318"/>
      <c r="F124" s="319" t="s">
        <v>1797</v>
      </c>
      <c r="G124" s="320"/>
      <c r="H124" s="318"/>
      <c r="I124" s="318"/>
      <c r="J124" s="318" t="s">
        <v>1798</v>
      </c>
      <c r="K124" s="342"/>
    </row>
    <row r="125" ht="5.25" customHeight="1">
      <c r="B125" s="343"/>
      <c r="C125" s="321"/>
      <c r="D125" s="321"/>
      <c r="E125" s="321"/>
      <c r="F125" s="321"/>
      <c r="G125" s="301"/>
      <c r="H125" s="321"/>
      <c r="I125" s="321"/>
      <c r="J125" s="321"/>
      <c r="K125" s="344"/>
    </row>
    <row r="126" ht="15" customHeight="1">
      <c r="B126" s="343"/>
      <c r="C126" s="301" t="s">
        <v>1802</v>
      </c>
      <c r="D126" s="321"/>
      <c r="E126" s="321"/>
      <c r="F126" s="323" t="s">
        <v>1799</v>
      </c>
      <c r="G126" s="301"/>
      <c r="H126" s="301" t="s">
        <v>1839</v>
      </c>
      <c r="I126" s="301" t="s">
        <v>1801</v>
      </c>
      <c r="J126" s="301">
        <v>120</v>
      </c>
      <c r="K126" s="345"/>
    </row>
    <row r="127" ht="15" customHeight="1">
      <c r="B127" s="343"/>
      <c r="C127" s="301" t="s">
        <v>1848</v>
      </c>
      <c r="D127" s="301"/>
      <c r="E127" s="301"/>
      <c r="F127" s="323" t="s">
        <v>1799</v>
      </c>
      <c r="G127" s="301"/>
      <c r="H127" s="301" t="s">
        <v>1849</v>
      </c>
      <c r="I127" s="301" t="s">
        <v>1801</v>
      </c>
      <c r="J127" s="301" t="s">
        <v>1850</v>
      </c>
      <c r="K127" s="345"/>
    </row>
    <row r="128" ht="15" customHeight="1">
      <c r="B128" s="343"/>
      <c r="C128" s="301" t="s">
        <v>1747</v>
      </c>
      <c r="D128" s="301"/>
      <c r="E128" s="301"/>
      <c r="F128" s="323" t="s">
        <v>1799</v>
      </c>
      <c r="G128" s="301"/>
      <c r="H128" s="301" t="s">
        <v>1851</v>
      </c>
      <c r="I128" s="301" t="s">
        <v>1801</v>
      </c>
      <c r="J128" s="301" t="s">
        <v>1850</v>
      </c>
      <c r="K128" s="345"/>
    </row>
    <row r="129" ht="15" customHeight="1">
      <c r="B129" s="343"/>
      <c r="C129" s="301" t="s">
        <v>1810</v>
      </c>
      <c r="D129" s="301"/>
      <c r="E129" s="301"/>
      <c r="F129" s="323" t="s">
        <v>1805</v>
      </c>
      <c r="G129" s="301"/>
      <c r="H129" s="301" t="s">
        <v>1811</v>
      </c>
      <c r="I129" s="301" t="s">
        <v>1801</v>
      </c>
      <c r="J129" s="301">
        <v>15</v>
      </c>
      <c r="K129" s="345"/>
    </row>
    <row r="130" ht="15" customHeight="1">
      <c r="B130" s="343"/>
      <c r="C130" s="325" t="s">
        <v>1812</v>
      </c>
      <c r="D130" s="325"/>
      <c r="E130" s="325"/>
      <c r="F130" s="326" t="s">
        <v>1805</v>
      </c>
      <c r="G130" s="325"/>
      <c r="H130" s="325" t="s">
        <v>1813</v>
      </c>
      <c r="I130" s="325" t="s">
        <v>1801</v>
      </c>
      <c r="J130" s="325">
        <v>15</v>
      </c>
      <c r="K130" s="345"/>
    </row>
    <row r="131" ht="15" customHeight="1">
      <c r="B131" s="343"/>
      <c r="C131" s="325" t="s">
        <v>1814</v>
      </c>
      <c r="D131" s="325"/>
      <c r="E131" s="325"/>
      <c r="F131" s="326" t="s">
        <v>1805</v>
      </c>
      <c r="G131" s="325"/>
      <c r="H131" s="325" t="s">
        <v>1815</v>
      </c>
      <c r="I131" s="325" t="s">
        <v>1801</v>
      </c>
      <c r="J131" s="325">
        <v>20</v>
      </c>
      <c r="K131" s="345"/>
    </row>
    <row r="132" ht="15" customHeight="1">
      <c r="B132" s="343"/>
      <c r="C132" s="325" t="s">
        <v>1816</v>
      </c>
      <c r="D132" s="325"/>
      <c r="E132" s="325"/>
      <c r="F132" s="326" t="s">
        <v>1805</v>
      </c>
      <c r="G132" s="325"/>
      <c r="H132" s="325" t="s">
        <v>1817</v>
      </c>
      <c r="I132" s="325" t="s">
        <v>1801</v>
      </c>
      <c r="J132" s="325">
        <v>20</v>
      </c>
      <c r="K132" s="345"/>
    </row>
    <row r="133" ht="15" customHeight="1">
      <c r="B133" s="343"/>
      <c r="C133" s="301" t="s">
        <v>1804</v>
      </c>
      <c r="D133" s="301"/>
      <c r="E133" s="301"/>
      <c r="F133" s="323" t="s">
        <v>1805</v>
      </c>
      <c r="G133" s="301"/>
      <c r="H133" s="301" t="s">
        <v>1839</v>
      </c>
      <c r="I133" s="301" t="s">
        <v>1801</v>
      </c>
      <c r="J133" s="301">
        <v>50</v>
      </c>
      <c r="K133" s="345"/>
    </row>
    <row r="134" ht="15" customHeight="1">
      <c r="B134" s="343"/>
      <c r="C134" s="301" t="s">
        <v>1818</v>
      </c>
      <c r="D134" s="301"/>
      <c r="E134" s="301"/>
      <c r="F134" s="323" t="s">
        <v>1805</v>
      </c>
      <c r="G134" s="301"/>
      <c r="H134" s="301" t="s">
        <v>1839</v>
      </c>
      <c r="I134" s="301" t="s">
        <v>1801</v>
      </c>
      <c r="J134" s="301">
        <v>50</v>
      </c>
      <c r="K134" s="345"/>
    </row>
    <row r="135" ht="15" customHeight="1">
      <c r="B135" s="343"/>
      <c r="C135" s="301" t="s">
        <v>1824</v>
      </c>
      <c r="D135" s="301"/>
      <c r="E135" s="301"/>
      <c r="F135" s="323" t="s">
        <v>1805</v>
      </c>
      <c r="G135" s="301"/>
      <c r="H135" s="301" t="s">
        <v>1839</v>
      </c>
      <c r="I135" s="301" t="s">
        <v>1801</v>
      </c>
      <c r="J135" s="301">
        <v>50</v>
      </c>
      <c r="K135" s="345"/>
    </row>
    <row r="136" ht="15" customHeight="1">
      <c r="B136" s="343"/>
      <c r="C136" s="301" t="s">
        <v>1826</v>
      </c>
      <c r="D136" s="301"/>
      <c r="E136" s="301"/>
      <c r="F136" s="323" t="s">
        <v>1805</v>
      </c>
      <c r="G136" s="301"/>
      <c r="H136" s="301" t="s">
        <v>1839</v>
      </c>
      <c r="I136" s="301" t="s">
        <v>1801</v>
      </c>
      <c r="J136" s="301">
        <v>50</v>
      </c>
      <c r="K136" s="345"/>
    </row>
    <row r="137" ht="15" customHeight="1">
      <c r="B137" s="343"/>
      <c r="C137" s="301" t="s">
        <v>1827</v>
      </c>
      <c r="D137" s="301"/>
      <c r="E137" s="301"/>
      <c r="F137" s="323" t="s">
        <v>1805</v>
      </c>
      <c r="G137" s="301"/>
      <c r="H137" s="301" t="s">
        <v>1852</v>
      </c>
      <c r="I137" s="301" t="s">
        <v>1801</v>
      </c>
      <c r="J137" s="301">
        <v>255</v>
      </c>
      <c r="K137" s="345"/>
    </row>
    <row r="138" ht="15" customHeight="1">
      <c r="B138" s="343"/>
      <c r="C138" s="301" t="s">
        <v>1829</v>
      </c>
      <c r="D138" s="301"/>
      <c r="E138" s="301"/>
      <c r="F138" s="323" t="s">
        <v>1799</v>
      </c>
      <c r="G138" s="301"/>
      <c r="H138" s="301" t="s">
        <v>1853</v>
      </c>
      <c r="I138" s="301" t="s">
        <v>1831</v>
      </c>
      <c r="J138" s="301"/>
      <c r="K138" s="345"/>
    </row>
    <row r="139" ht="15" customHeight="1">
      <c r="B139" s="343"/>
      <c r="C139" s="301" t="s">
        <v>1832</v>
      </c>
      <c r="D139" s="301"/>
      <c r="E139" s="301"/>
      <c r="F139" s="323" t="s">
        <v>1799</v>
      </c>
      <c r="G139" s="301"/>
      <c r="H139" s="301" t="s">
        <v>1854</v>
      </c>
      <c r="I139" s="301" t="s">
        <v>1834</v>
      </c>
      <c r="J139" s="301"/>
      <c r="K139" s="345"/>
    </row>
    <row r="140" ht="15" customHeight="1">
      <c r="B140" s="343"/>
      <c r="C140" s="301" t="s">
        <v>1835</v>
      </c>
      <c r="D140" s="301"/>
      <c r="E140" s="301"/>
      <c r="F140" s="323" t="s">
        <v>1799</v>
      </c>
      <c r="G140" s="301"/>
      <c r="H140" s="301" t="s">
        <v>1835</v>
      </c>
      <c r="I140" s="301" t="s">
        <v>1834</v>
      </c>
      <c r="J140" s="301"/>
      <c r="K140" s="345"/>
    </row>
    <row r="141" ht="15" customHeight="1">
      <c r="B141" s="343"/>
      <c r="C141" s="301" t="s">
        <v>38</v>
      </c>
      <c r="D141" s="301"/>
      <c r="E141" s="301"/>
      <c r="F141" s="323" t="s">
        <v>1799</v>
      </c>
      <c r="G141" s="301"/>
      <c r="H141" s="301" t="s">
        <v>1855</v>
      </c>
      <c r="I141" s="301" t="s">
        <v>1834</v>
      </c>
      <c r="J141" s="301"/>
      <c r="K141" s="345"/>
    </row>
    <row r="142" ht="15" customHeight="1">
      <c r="B142" s="343"/>
      <c r="C142" s="301" t="s">
        <v>1856</v>
      </c>
      <c r="D142" s="301"/>
      <c r="E142" s="301"/>
      <c r="F142" s="323" t="s">
        <v>1799</v>
      </c>
      <c r="G142" s="301"/>
      <c r="H142" s="301" t="s">
        <v>1857</v>
      </c>
      <c r="I142" s="301" t="s">
        <v>1834</v>
      </c>
      <c r="J142" s="301"/>
      <c r="K142" s="345"/>
    </row>
    <row r="143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ht="18.75" customHeight="1">
      <c r="B144" s="298"/>
      <c r="C144" s="298"/>
      <c r="D144" s="298"/>
      <c r="E144" s="298"/>
      <c r="F144" s="335"/>
      <c r="G144" s="298"/>
      <c r="H144" s="298"/>
      <c r="I144" s="298"/>
      <c r="J144" s="298"/>
      <c r="K144" s="298"/>
    </row>
    <row r="145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ht="45" customHeight="1">
      <c r="B147" s="313"/>
      <c r="C147" s="314" t="s">
        <v>1858</v>
      </c>
      <c r="D147" s="314"/>
      <c r="E147" s="314"/>
      <c r="F147" s="314"/>
      <c r="G147" s="314"/>
      <c r="H147" s="314"/>
      <c r="I147" s="314"/>
      <c r="J147" s="314"/>
      <c r="K147" s="315"/>
    </row>
    <row r="148" ht="17.25" customHeight="1">
      <c r="B148" s="313"/>
      <c r="C148" s="316" t="s">
        <v>1793</v>
      </c>
      <c r="D148" s="316"/>
      <c r="E148" s="316"/>
      <c r="F148" s="316" t="s">
        <v>1794</v>
      </c>
      <c r="G148" s="317"/>
      <c r="H148" s="316" t="s">
        <v>54</v>
      </c>
      <c r="I148" s="316" t="s">
        <v>57</v>
      </c>
      <c r="J148" s="316" t="s">
        <v>1795</v>
      </c>
      <c r="K148" s="315"/>
    </row>
    <row r="149" ht="17.25" customHeight="1">
      <c r="B149" s="313"/>
      <c r="C149" s="318" t="s">
        <v>1796</v>
      </c>
      <c r="D149" s="318"/>
      <c r="E149" s="318"/>
      <c r="F149" s="319" t="s">
        <v>1797</v>
      </c>
      <c r="G149" s="320"/>
      <c r="H149" s="318"/>
      <c r="I149" s="318"/>
      <c r="J149" s="318" t="s">
        <v>1798</v>
      </c>
      <c r="K149" s="315"/>
    </row>
    <row r="150" ht="5.25" customHeight="1">
      <c r="B150" s="324"/>
      <c r="C150" s="321"/>
      <c r="D150" s="321"/>
      <c r="E150" s="321"/>
      <c r="F150" s="321"/>
      <c r="G150" s="322"/>
      <c r="H150" s="321"/>
      <c r="I150" s="321"/>
      <c r="J150" s="321"/>
      <c r="K150" s="345"/>
    </row>
    <row r="151" ht="15" customHeight="1">
      <c r="B151" s="324"/>
      <c r="C151" s="349" t="s">
        <v>1802</v>
      </c>
      <c r="D151" s="301"/>
      <c r="E151" s="301"/>
      <c r="F151" s="350" t="s">
        <v>1799</v>
      </c>
      <c r="G151" s="301"/>
      <c r="H151" s="349" t="s">
        <v>1839</v>
      </c>
      <c r="I151" s="349" t="s">
        <v>1801</v>
      </c>
      <c r="J151" s="349">
        <v>120</v>
      </c>
      <c r="K151" s="345"/>
    </row>
    <row r="152" ht="15" customHeight="1">
      <c r="B152" s="324"/>
      <c r="C152" s="349" t="s">
        <v>1848</v>
      </c>
      <c r="D152" s="301"/>
      <c r="E152" s="301"/>
      <c r="F152" s="350" t="s">
        <v>1799</v>
      </c>
      <c r="G152" s="301"/>
      <c r="H152" s="349" t="s">
        <v>1859</v>
      </c>
      <c r="I152" s="349" t="s">
        <v>1801</v>
      </c>
      <c r="J152" s="349" t="s">
        <v>1850</v>
      </c>
      <c r="K152" s="345"/>
    </row>
    <row r="153" ht="15" customHeight="1">
      <c r="B153" s="324"/>
      <c r="C153" s="349" t="s">
        <v>1747</v>
      </c>
      <c r="D153" s="301"/>
      <c r="E153" s="301"/>
      <c r="F153" s="350" t="s">
        <v>1799</v>
      </c>
      <c r="G153" s="301"/>
      <c r="H153" s="349" t="s">
        <v>1860</v>
      </c>
      <c r="I153" s="349" t="s">
        <v>1801</v>
      </c>
      <c r="J153" s="349" t="s">
        <v>1850</v>
      </c>
      <c r="K153" s="345"/>
    </row>
    <row r="154" ht="15" customHeight="1">
      <c r="B154" s="324"/>
      <c r="C154" s="349" t="s">
        <v>1804</v>
      </c>
      <c r="D154" s="301"/>
      <c r="E154" s="301"/>
      <c r="F154" s="350" t="s">
        <v>1805</v>
      </c>
      <c r="G154" s="301"/>
      <c r="H154" s="349" t="s">
        <v>1839</v>
      </c>
      <c r="I154" s="349" t="s">
        <v>1801</v>
      </c>
      <c r="J154" s="349">
        <v>50</v>
      </c>
      <c r="K154" s="345"/>
    </row>
    <row r="155" ht="15" customHeight="1">
      <c r="B155" s="324"/>
      <c r="C155" s="349" t="s">
        <v>1807</v>
      </c>
      <c r="D155" s="301"/>
      <c r="E155" s="301"/>
      <c r="F155" s="350" t="s">
        <v>1799</v>
      </c>
      <c r="G155" s="301"/>
      <c r="H155" s="349" t="s">
        <v>1839</v>
      </c>
      <c r="I155" s="349" t="s">
        <v>1809</v>
      </c>
      <c r="J155" s="349"/>
      <c r="K155" s="345"/>
    </row>
    <row r="156" ht="15" customHeight="1">
      <c r="B156" s="324"/>
      <c r="C156" s="349" t="s">
        <v>1818</v>
      </c>
      <c r="D156" s="301"/>
      <c r="E156" s="301"/>
      <c r="F156" s="350" t="s">
        <v>1805</v>
      </c>
      <c r="G156" s="301"/>
      <c r="H156" s="349" t="s">
        <v>1839</v>
      </c>
      <c r="I156" s="349" t="s">
        <v>1801</v>
      </c>
      <c r="J156" s="349">
        <v>50</v>
      </c>
      <c r="K156" s="345"/>
    </row>
    <row r="157" ht="15" customHeight="1">
      <c r="B157" s="324"/>
      <c r="C157" s="349" t="s">
        <v>1826</v>
      </c>
      <c r="D157" s="301"/>
      <c r="E157" s="301"/>
      <c r="F157" s="350" t="s">
        <v>1805</v>
      </c>
      <c r="G157" s="301"/>
      <c r="H157" s="349" t="s">
        <v>1839</v>
      </c>
      <c r="I157" s="349" t="s">
        <v>1801</v>
      </c>
      <c r="J157" s="349">
        <v>50</v>
      </c>
      <c r="K157" s="345"/>
    </row>
    <row r="158" ht="15" customHeight="1">
      <c r="B158" s="324"/>
      <c r="C158" s="349" t="s">
        <v>1824</v>
      </c>
      <c r="D158" s="301"/>
      <c r="E158" s="301"/>
      <c r="F158" s="350" t="s">
        <v>1805</v>
      </c>
      <c r="G158" s="301"/>
      <c r="H158" s="349" t="s">
        <v>1839</v>
      </c>
      <c r="I158" s="349" t="s">
        <v>1801</v>
      </c>
      <c r="J158" s="349">
        <v>50</v>
      </c>
      <c r="K158" s="345"/>
    </row>
    <row r="159" ht="15" customHeight="1">
      <c r="B159" s="324"/>
      <c r="C159" s="349" t="s">
        <v>103</v>
      </c>
      <c r="D159" s="301"/>
      <c r="E159" s="301"/>
      <c r="F159" s="350" t="s">
        <v>1799</v>
      </c>
      <c r="G159" s="301"/>
      <c r="H159" s="349" t="s">
        <v>1861</v>
      </c>
      <c r="I159" s="349" t="s">
        <v>1801</v>
      </c>
      <c r="J159" s="349" t="s">
        <v>1862</v>
      </c>
      <c r="K159" s="345"/>
    </row>
    <row r="160" ht="15" customHeight="1">
      <c r="B160" s="324"/>
      <c r="C160" s="349" t="s">
        <v>1863</v>
      </c>
      <c r="D160" s="301"/>
      <c r="E160" s="301"/>
      <c r="F160" s="350" t="s">
        <v>1799</v>
      </c>
      <c r="G160" s="301"/>
      <c r="H160" s="349" t="s">
        <v>1864</v>
      </c>
      <c r="I160" s="349" t="s">
        <v>1834</v>
      </c>
      <c r="J160" s="349"/>
      <c r="K160" s="345"/>
    </row>
    <row r="161" ht="15" customHeight="1">
      <c r="B161" s="351"/>
      <c r="C161" s="333"/>
      <c r="D161" s="333"/>
      <c r="E161" s="333"/>
      <c r="F161" s="333"/>
      <c r="G161" s="333"/>
      <c r="H161" s="333"/>
      <c r="I161" s="333"/>
      <c r="J161" s="333"/>
      <c r="K161" s="352"/>
    </row>
    <row r="162" ht="18.75" customHeight="1">
      <c r="B162" s="298"/>
      <c r="C162" s="301"/>
      <c r="D162" s="301"/>
      <c r="E162" s="301"/>
      <c r="F162" s="323"/>
      <c r="G162" s="301"/>
      <c r="H162" s="301"/>
      <c r="I162" s="301"/>
      <c r="J162" s="301"/>
      <c r="K162" s="298"/>
    </row>
    <row r="163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ht="45" customHeight="1">
      <c r="B165" s="291"/>
      <c r="C165" s="292" t="s">
        <v>1865</v>
      </c>
      <c r="D165" s="292"/>
      <c r="E165" s="292"/>
      <c r="F165" s="292"/>
      <c r="G165" s="292"/>
      <c r="H165" s="292"/>
      <c r="I165" s="292"/>
      <c r="J165" s="292"/>
      <c r="K165" s="293"/>
    </row>
    <row r="166" ht="17.25" customHeight="1">
      <c r="B166" s="291"/>
      <c r="C166" s="316" t="s">
        <v>1793</v>
      </c>
      <c r="D166" s="316"/>
      <c r="E166" s="316"/>
      <c r="F166" s="316" t="s">
        <v>1794</v>
      </c>
      <c r="G166" s="353"/>
      <c r="H166" s="354" t="s">
        <v>54</v>
      </c>
      <c r="I166" s="354" t="s">
        <v>57</v>
      </c>
      <c r="J166" s="316" t="s">
        <v>1795</v>
      </c>
      <c r="K166" s="293"/>
    </row>
    <row r="167" ht="17.25" customHeight="1">
      <c r="B167" s="294"/>
      <c r="C167" s="318" t="s">
        <v>1796</v>
      </c>
      <c r="D167" s="318"/>
      <c r="E167" s="318"/>
      <c r="F167" s="319" t="s">
        <v>1797</v>
      </c>
      <c r="G167" s="355"/>
      <c r="H167" s="356"/>
      <c r="I167" s="356"/>
      <c r="J167" s="318" t="s">
        <v>1798</v>
      </c>
      <c r="K167" s="296"/>
    </row>
    <row r="168" ht="5.25" customHeight="1">
      <c r="B168" s="324"/>
      <c r="C168" s="321"/>
      <c r="D168" s="321"/>
      <c r="E168" s="321"/>
      <c r="F168" s="321"/>
      <c r="G168" s="322"/>
      <c r="H168" s="321"/>
      <c r="I168" s="321"/>
      <c r="J168" s="321"/>
      <c r="K168" s="345"/>
    </row>
    <row r="169" ht="15" customHeight="1">
      <c r="B169" s="324"/>
      <c r="C169" s="301" t="s">
        <v>1802</v>
      </c>
      <c r="D169" s="301"/>
      <c r="E169" s="301"/>
      <c r="F169" s="323" t="s">
        <v>1799</v>
      </c>
      <c r="G169" s="301"/>
      <c r="H169" s="301" t="s">
        <v>1839</v>
      </c>
      <c r="I169" s="301" t="s">
        <v>1801</v>
      </c>
      <c r="J169" s="301">
        <v>120</v>
      </c>
      <c r="K169" s="345"/>
    </row>
    <row r="170" ht="15" customHeight="1">
      <c r="B170" s="324"/>
      <c r="C170" s="301" t="s">
        <v>1848</v>
      </c>
      <c r="D170" s="301"/>
      <c r="E170" s="301"/>
      <c r="F170" s="323" t="s">
        <v>1799</v>
      </c>
      <c r="G170" s="301"/>
      <c r="H170" s="301" t="s">
        <v>1849</v>
      </c>
      <c r="I170" s="301" t="s">
        <v>1801</v>
      </c>
      <c r="J170" s="301" t="s">
        <v>1850</v>
      </c>
      <c r="K170" s="345"/>
    </row>
    <row r="171" ht="15" customHeight="1">
      <c r="B171" s="324"/>
      <c r="C171" s="301" t="s">
        <v>1747</v>
      </c>
      <c r="D171" s="301"/>
      <c r="E171" s="301"/>
      <c r="F171" s="323" t="s">
        <v>1799</v>
      </c>
      <c r="G171" s="301"/>
      <c r="H171" s="301" t="s">
        <v>1866</v>
      </c>
      <c r="I171" s="301" t="s">
        <v>1801</v>
      </c>
      <c r="J171" s="301" t="s">
        <v>1850</v>
      </c>
      <c r="K171" s="345"/>
    </row>
    <row r="172" ht="15" customHeight="1">
      <c r="B172" s="324"/>
      <c r="C172" s="301" t="s">
        <v>1804</v>
      </c>
      <c r="D172" s="301"/>
      <c r="E172" s="301"/>
      <c r="F172" s="323" t="s">
        <v>1805</v>
      </c>
      <c r="G172" s="301"/>
      <c r="H172" s="301" t="s">
        <v>1866</v>
      </c>
      <c r="I172" s="301" t="s">
        <v>1801</v>
      </c>
      <c r="J172" s="301">
        <v>50</v>
      </c>
      <c r="K172" s="345"/>
    </row>
    <row r="173" ht="15" customHeight="1">
      <c r="B173" s="324"/>
      <c r="C173" s="301" t="s">
        <v>1807</v>
      </c>
      <c r="D173" s="301"/>
      <c r="E173" s="301"/>
      <c r="F173" s="323" t="s">
        <v>1799</v>
      </c>
      <c r="G173" s="301"/>
      <c r="H173" s="301" t="s">
        <v>1866</v>
      </c>
      <c r="I173" s="301" t="s">
        <v>1809</v>
      </c>
      <c r="J173" s="301"/>
      <c r="K173" s="345"/>
    </row>
    <row r="174" ht="15" customHeight="1">
      <c r="B174" s="324"/>
      <c r="C174" s="301" t="s">
        <v>1818</v>
      </c>
      <c r="D174" s="301"/>
      <c r="E174" s="301"/>
      <c r="F174" s="323" t="s">
        <v>1805</v>
      </c>
      <c r="G174" s="301"/>
      <c r="H174" s="301" t="s">
        <v>1866</v>
      </c>
      <c r="I174" s="301" t="s">
        <v>1801</v>
      </c>
      <c r="J174" s="301">
        <v>50</v>
      </c>
      <c r="K174" s="345"/>
    </row>
    <row r="175" ht="15" customHeight="1">
      <c r="B175" s="324"/>
      <c r="C175" s="301" t="s">
        <v>1826</v>
      </c>
      <c r="D175" s="301"/>
      <c r="E175" s="301"/>
      <c r="F175" s="323" t="s">
        <v>1805</v>
      </c>
      <c r="G175" s="301"/>
      <c r="H175" s="301" t="s">
        <v>1866</v>
      </c>
      <c r="I175" s="301" t="s">
        <v>1801</v>
      </c>
      <c r="J175" s="301">
        <v>50</v>
      </c>
      <c r="K175" s="345"/>
    </row>
    <row r="176" ht="15" customHeight="1">
      <c r="B176" s="324"/>
      <c r="C176" s="301" t="s">
        <v>1824</v>
      </c>
      <c r="D176" s="301"/>
      <c r="E176" s="301"/>
      <c r="F176" s="323" t="s">
        <v>1805</v>
      </c>
      <c r="G176" s="301"/>
      <c r="H176" s="301" t="s">
        <v>1866</v>
      </c>
      <c r="I176" s="301" t="s">
        <v>1801</v>
      </c>
      <c r="J176" s="301">
        <v>50</v>
      </c>
      <c r="K176" s="345"/>
    </row>
    <row r="177" ht="15" customHeight="1">
      <c r="B177" s="324"/>
      <c r="C177" s="301" t="s">
        <v>123</v>
      </c>
      <c r="D177" s="301"/>
      <c r="E177" s="301"/>
      <c r="F177" s="323" t="s">
        <v>1799</v>
      </c>
      <c r="G177" s="301"/>
      <c r="H177" s="301" t="s">
        <v>1867</v>
      </c>
      <c r="I177" s="301" t="s">
        <v>1868</v>
      </c>
      <c r="J177" s="301"/>
      <c r="K177" s="345"/>
    </row>
    <row r="178" ht="15" customHeight="1">
      <c r="B178" s="324"/>
      <c r="C178" s="301" t="s">
        <v>57</v>
      </c>
      <c r="D178" s="301"/>
      <c r="E178" s="301"/>
      <c r="F178" s="323" t="s">
        <v>1799</v>
      </c>
      <c r="G178" s="301"/>
      <c r="H178" s="301" t="s">
        <v>1869</v>
      </c>
      <c r="I178" s="301" t="s">
        <v>1870</v>
      </c>
      <c r="J178" s="301">
        <v>1</v>
      </c>
      <c r="K178" s="345"/>
    </row>
    <row r="179" ht="15" customHeight="1">
      <c r="B179" s="324"/>
      <c r="C179" s="301" t="s">
        <v>53</v>
      </c>
      <c r="D179" s="301"/>
      <c r="E179" s="301"/>
      <c r="F179" s="323" t="s">
        <v>1799</v>
      </c>
      <c r="G179" s="301"/>
      <c r="H179" s="301" t="s">
        <v>1871</v>
      </c>
      <c r="I179" s="301" t="s">
        <v>1801</v>
      </c>
      <c r="J179" s="301">
        <v>20</v>
      </c>
      <c r="K179" s="345"/>
    </row>
    <row r="180" ht="15" customHeight="1">
      <c r="B180" s="324"/>
      <c r="C180" s="301" t="s">
        <v>54</v>
      </c>
      <c r="D180" s="301"/>
      <c r="E180" s="301"/>
      <c r="F180" s="323" t="s">
        <v>1799</v>
      </c>
      <c r="G180" s="301"/>
      <c r="H180" s="301" t="s">
        <v>1872</v>
      </c>
      <c r="I180" s="301" t="s">
        <v>1801</v>
      </c>
      <c r="J180" s="301">
        <v>255</v>
      </c>
      <c r="K180" s="345"/>
    </row>
    <row r="181" ht="15" customHeight="1">
      <c r="B181" s="324"/>
      <c r="C181" s="301" t="s">
        <v>124</v>
      </c>
      <c r="D181" s="301"/>
      <c r="E181" s="301"/>
      <c r="F181" s="323" t="s">
        <v>1799</v>
      </c>
      <c r="G181" s="301"/>
      <c r="H181" s="301" t="s">
        <v>1763</v>
      </c>
      <c r="I181" s="301" t="s">
        <v>1801</v>
      </c>
      <c r="J181" s="301">
        <v>10</v>
      </c>
      <c r="K181" s="345"/>
    </row>
    <row r="182" ht="15" customHeight="1">
      <c r="B182" s="324"/>
      <c r="C182" s="301" t="s">
        <v>125</v>
      </c>
      <c r="D182" s="301"/>
      <c r="E182" s="301"/>
      <c r="F182" s="323" t="s">
        <v>1799</v>
      </c>
      <c r="G182" s="301"/>
      <c r="H182" s="301" t="s">
        <v>1873</v>
      </c>
      <c r="I182" s="301" t="s">
        <v>1834</v>
      </c>
      <c r="J182" s="301"/>
      <c r="K182" s="345"/>
    </row>
    <row r="183" ht="15" customHeight="1">
      <c r="B183" s="324"/>
      <c r="C183" s="301" t="s">
        <v>1874</v>
      </c>
      <c r="D183" s="301"/>
      <c r="E183" s="301"/>
      <c r="F183" s="323" t="s">
        <v>1799</v>
      </c>
      <c r="G183" s="301"/>
      <c r="H183" s="301" t="s">
        <v>1875</v>
      </c>
      <c r="I183" s="301" t="s">
        <v>1834</v>
      </c>
      <c r="J183" s="301"/>
      <c r="K183" s="345"/>
    </row>
    <row r="184" ht="15" customHeight="1">
      <c r="B184" s="324"/>
      <c r="C184" s="301" t="s">
        <v>1863</v>
      </c>
      <c r="D184" s="301"/>
      <c r="E184" s="301"/>
      <c r="F184" s="323" t="s">
        <v>1799</v>
      </c>
      <c r="G184" s="301"/>
      <c r="H184" s="301" t="s">
        <v>1876</v>
      </c>
      <c r="I184" s="301" t="s">
        <v>1834</v>
      </c>
      <c r="J184" s="301"/>
      <c r="K184" s="345"/>
    </row>
    <row r="185" ht="15" customHeight="1">
      <c r="B185" s="324"/>
      <c r="C185" s="301" t="s">
        <v>127</v>
      </c>
      <c r="D185" s="301"/>
      <c r="E185" s="301"/>
      <c r="F185" s="323" t="s">
        <v>1805</v>
      </c>
      <c r="G185" s="301"/>
      <c r="H185" s="301" t="s">
        <v>1877</v>
      </c>
      <c r="I185" s="301" t="s">
        <v>1801</v>
      </c>
      <c r="J185" s="301">
        <v>50</v>
      </c>
      <c r="K185" s="345"/>
    </row>
    <row r="186" ht="15" customHeight="1">
      <c r="B186" s="324"/>
      <c r="C186" s="301" t="s">
        <v>1878</v>
      </c>
      <c r="D186" s="301"/>
      <c r="E186" s="301"/>
      <c r="F186" s="323" t="s">
        <v>1805</v>
      </c>
      <c r="G186" s="301"/>
      <c r="H186" s="301" t="s">
        <v>1879</v>
      </c>
      <c r="I186" s="301" t="s">
        <v>1880</v>
      </c>
      <c r="J186" s="301"/>
      <c r="K186" s="345"/>
    </row>
    <row r="187" ht="15" customHeight="1">
      <c r="B187" s="324"/>
      <c r="C187" s="301" t="s">
        <v>1881</v>
      </c>
      <c r="D187" s="301"/>
      <c r="E187" s="301"/>
      <c r="F187" s="323" t="s">
        <v>1805</v>
      </c>
      <c r="G187" s="301"/>
      <c r="H187" s="301" t="s">
        <v>1882</v>
      </c>
      <c r="I187" s="301" t="s">
        <v>1880</v>
      </c>
      <c r="J187" s="301"/>
      <c r="K187" s="345"/>
    </row>
    <row r="188" ht="15" customHeight="1">
      <c r="B188" s="324"/>
      <c r="C188" s="301" t="s">
        <v>1883</v>
      </c>
      <c r="D188" s="301"/>
      <c r="E188" s="301"/>
      <c r="F188" s="323" t="s">
        <v>1805</v>
      </c>
      <c r="G188" s="301"/>
      <c r="H188" s="301" t="s">
        <v>1884</v>
      </c>
      <c r="I188" s="301" t="s">
        <v>1880</v>
      </c>
      <c r="J188" s="301"/>
      <c r="K188" s="345"/>
    </row>
    <row r="189" ht="15" customHeight="1">
      <c r="B189" s="324"/>
      <c r="C189" s="357" t="s">
        <v>1885</v>
      </c>
      <c r="D189" s="301"/>
      <c r="E189" s="301"/>
      <c r="F189" s="323" t="s">
        <v>1805</v>
      </c>
      <c r="G189" s="301"/>
      <c r="H189" s="301" t="s">
        <v>1886</v>
      </c>
      <c r="I189" s="301" t="s">
        <v>1887</v>
      </c>
      <c r="J189" s="358" t="s">
        <v>1888</v>
      </c>
      <c r="K189" s="345"/>
    </row>
    <row r="190" ht="15" customHeight="1">
      <c r="B190" s="324"/>
      <c r="C190" s="308" t="s">
        <v>42</v>
      </c>
      <c r="D190" s="301"/>
      <c r="E190" s="301"/>
      <c r="F190" s="323" t="s">
        <v>1799</v>
      </c>
      <c r="G190" s="301"/>
      <c r="H190" s="298" t="s">
        <v>1889</v>
      </c>
      <c r="I190" s="301" t="s">
        <v>1890</v>
      </c>
      <c r="J190" s="301"/>
      <c r="K190" s="345"/>
    </row>
    <row r="191" ht="15" customHeight="1">
      <c r="B191" s="324"/>
      <c r="C191" s="308" t="s">
        <v>1891</v>
      </c>
      <c r="D191" s="301"/>
      <c r="E191" s="301"/>
      <c r="F191" s="323" t="s">
        <v>1799</v>
      </c>
      <c r="G191" s="301"/>
      <c r="H191" s="301" t="s">
        <v>1892</v>
      </c>
      <c r="I191" s="301" t="s">
        <v>1834</v>
      </c>
      <c r="J191" s="301"/>
      <c r="K191" s="345"/>
    </row>
    <row r="192" ht="15" customHeight="1">
      <c r="B192" s="324"/>
      <c r="C192" s="308" t="s">
        <v>1893</v>
      </c>
      <c r="D192" s="301"/>
      <c r="E192" s="301"/>
      <c r="F192" s="323" t="s">
        <v>1799</v>
      </c>
      <c r="G192" s="301"/>
      <c r="H192" s="301" t="s">
        <v>1894</v>
      </c>
      <c r="I192" s="301" t="s">
        <v>1834</v>
      </c>
      <c r="J192" s="301"/>
      <c r="K192" s="345"/>
    </row>
    <row r="193" ht="15" customHeight="1">
      <c r="B193" s="324"/>
      <c r="C193" s="308" t="s">
        <v>1895</v>
      </c>
      <c r="D193" s="301"/>
      <c r="E193" s="301"/>
      <c r="F193" s="323" t="s">
        <v>1805</v>
      </c>
      <c r="G193" s="301"/>
      <c r="H193" s="301" t="s">
        <v>1896</v>
      </c>
      <c r="I193" s="301" t="s">
        <v>1834</v>
      </c>
      <c r="J193" s="301"/>
      <c r="K193" s="345"/>
    </row>
    <row r="194" ht="15" customHeight="1">
      <c r="B194" s="351"/>
      <c r="C194" s="359"/>
      <c r="D194" s="333"/>
      <c r="E194" s="333"/>
      <c r="F194" s="333"/>
      <c r="G194" s="333"/>
      <c r="H194" s="333"/>
      <c r="I194" s="333"/>
      <c r="J194" s="333"/>
      <c r="K194" s="352"/>
    </row>
    <row r="195" ht="18.75" customHeight="1">
      <c r="B195" s="298"/>
      <c r="C195" s="301"/>
      <c r="D195" s="301"/>
      <c r="E195" s="301"/>
      <c r="F195" s="323"/>
      <c r="G195" s="301"/>
      <c r="H195" s="301"/>
      <c r="I195" s="301"/>
      <c r="J195" s="301"/>
      <c r="K195" s="298"/>
    </row>
    <row r="196" ht="18.75" customHeight="1">
      <c r="B196" s="298"/>
      <c r="C196" s="301"/>
      <c r="D196" s="301"/>
      <c r="E196" s="301"/>
      <c r="F196" s="323"/>
      <c r="G196" s="301"/>
      <c r="H196" s="301"/>
      <c r="I196" s="301"/>
      <c r="J196" s="301"/>
      <c r="K196" s="298"/>
    </row>
    <row r="197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ht="21">
      <c r="B199" s="291"/>
      <c r="C199" s="292" t="s">
        <v>1897</v>
      </c>
      <c r="D199" s="292"/>
      <c r="E199" s="292"/>
      <c r="F199" s="292"/>
      <c r="G199" s="292"/>
      <c r="H199" s="292"/>
      <c r="I199" s="292"/>
      <c r="J199" s="292"/>
      <c r="K199" s="293"/>
    </row>
    <row r="200" ht="25.5" customHeight="1">
      <c r="B200" s="291"/>
      <c r="C200" s="360" t="s">
        <v>1898</v>
      </c>
      <c r="D200" s="360"/>
      <c r="E200" s="360"/>
      <c r="F200" s="360" t="s">
        <v>1899</v>
      </c>
      <c r="G200" s="361"/>
      <c r="H200" s="360" t="s">
        <v>1900</v>
      </c>
      <c r="I200" s="360"/>
      <c r="J200" s="360"/>
      <c r="K200" s="293"/>
    </row>
    <row r="201" ht="5.25" customHeight="1">
      <c r="B201" s="324"/>
      <c r="C201" s="321"/>
      <c r="D201" s="321"/>
      <c r="E201" s="321"/>
      <c r="F201" s="321"/>
      <c r="G201" s="301"/>
      <c r="H201" s="321"/>
      <c r="I201" s="321"/>
      <c r="J201" s="321"/>
      <c r="K201" s="345"/>
    </row>
    <row r="202" ht="15" customHeight="1">
      <c r="B202" s="324"/>
      <c r="C202" s="301" t="s">
        <v>1890</v>
      </c>
      <c r="D202" s="301"/>
      <c r="E202" s="301"/>
      <c r="F202" s="323" t="s">
        <v>43</v>
      </c>
      <c r="G202" s="301"/>
      <c r="H202" s="301" t="s">
        <v>1901</v>
      </c>
      <c r="I202" s="301"/>
      <c r="J202" s="301"/>
      <c r="K202" s="345"/>
    </row>
    <row r="203" ht="15" customHeight="1">
      <c r="B203" s="324"/>
      <c r="C203" s="330"/>
      <c r="D203" s="301"/>
      <c r="E203" s="301"/>
      <c r="F203" s="323" t="s">
        <v>44</v>
      </c>
      <c r="G203" s="301"/>
      <c r="H203" s="301" t="s">
        <v>1902</v>
      </c>
      <c r="I203" s="301"/>
      <c r="J203" s="301"/>
      <c r="K203" s="345"/>
    </row>
    <row r="204" ht="15" customHeight="1">
      <c r="B204" s="324"/>
      <c r="C204" s="330"/>
      <c r="D204" s="301"/>
      <c r="E204" s="301"/>
      <c r="F204" s="323" t="s">
        <v>47</v>
      </c>
      <c r="G204" s="301"/>
      <c r="H204" s="301" t="s">
        <v>1903</v>
      </c>
      <c r="I204" s="301"/>
      <c r="J204" s="301"/>
      <c r="K204" s="345"/>
    </row>
    <row r="205" ht="15" customHeight="1">
      <c r="B205" s="324"/>
      <c r="C205" s="301"/>
      <c r="D205" s="301"/>
      <c r="E205" s="301"/>
      <c r="F205" s="323" t="s">
        <v>45</v>
      </c>
      <c r="G205" s="301"/>
      <c r="H205" s="301" t="s">
        <v>1904</v>
      </c>
      <c r="I205" s="301"/>
      <c r="J205" s="301"/>
      <c r="K205" s="345"/>
    </row>
    <row r="206" ht="15" customHeight="1">
      <c r="B206" s="324"/>
      <c r="C206" s="301"/>
      <c r="D206" s="301"/>
      <c r="E206" s="301"/>
      <c r="F206" s="323" t="s">
        <v>46</v>
      </c>
      <c r="G206" s="301"/>
      <c r="H206" s="301" t="s">
        <v>1905</v>
      </c>
      <c r="I206" s="301"/>
      <c r="J206" s="301"/>
      <c r="K206" s="345"/>
    </row>
    <row r="207" ht="15" customHeight="1">
      <c r="B207" s="324"/>
      <c r="C207" s="301"/>
      <c r="D207" s="301"/>
      <c r="E207" s="301"/>
      <c r="F207" s="323"/>
      <c r="G207" s="301"/>
      <c r="H207" s="301"/>
      <c r="I207" s="301"/>
      <c r="J207" s="301"/>
      <c r="K207" s="345"/>
    </row>
    <row r="208" ht="15" customHeight="1">
      <c r="B208" s="324"/>
      <c r="C208" s="301" t="s">
        <v>1846</v>
      </c>
      <c r="D208" s="301"/>
      <c r="E208" s="301"/>
      <c r="F208" s="323" t="s">
        <v>79</v>
      </c>
      <c r="G208" s="301"/>
      <c r="H208" s="301" t="s">
        <v>1906</v>
      </c>
      <c r="I208" s="301"/>
      <c r="J208" s="301"/>
      <c r="K208" s="345"/>
    </row>
    <row r="209" ht="15" customHeight="1">
      <c r="B209" s="324"/>
      <c r="C209" s="330"/>
      <c r="D209" s="301"/>
      <c r="E209" s="301"/>
      <c r="F209" s="323" t="s">
        <v>1743</v>
      </c>
      <c r="G209" s="301"/>
      <c r="H209" s="301" t="s">
        <v>1744</v>
      </c>
      <c r="I209" s="301"/>
      <c r="J209" s="301"/>
      <c r="K209" s="345"/>
    </row>
    <row r="210" ht="15" customHeight="1">
      <c r="B210" s="324"/>
      <c r="C210" s="301"/>
      <c r="D210" s="301"/>
      <c r="E210" s="301"/>
      <c r="F210" s="323" t="s">
        <v>1741</v>
      </c>
      <c r="G210" s="301"/>
      <c r="H210" s="301" t="s">
        <v>1907</v>
      </c>
      <c r="I210" s="301"/>
      <c r="J210" s="301"/>
      <c r="K210" s="345"/>
    </row>
    <row r="211" ht="15" customHeight="1">
      <c r="B211" s="362"/>
      <c r="C211" s="330"/>
      <c r="D211" s="330"/>
      <c r="E211" s="330"/>
      <c r="F211" s="323" t="s">
        <v>1745</v>
      </c>
      <c r="G211" s="308"/>
      <c r="H211" s="349" t="s">
        <v>1746</v>
      </c>
      <c r="I211" s="349"/>
      <c r="J211" s="349"/>
      <c r="K211" s="363"/>
    </row>
    <row r="212" ht="15" customHeight="1">
      <c r="B212" s="362"/>
      <c r="C212" s="330"/>
      <c r="D212" s="330"/>
      <c r="E212" s="330"/>
      <c r="F212" s="323" t="s">
        <v>1185</v>
      </c>
      <c r="G212" s="308"/>
      <c r="H212" s="349" t="s">
        <v>1908</v>
      </c>
      <c r="I212" s="349"/>
      <c r="J212" s="349"/>
      <c r="K212" s="363"/>
    </row>
    <row r="213" ht="15" customHeight="1">
      <c r="B213" s="362"/>
      <c r="C213" s="330"/>
      <c r="D213" s="330"/>
      <c r="E213" s="330"/>
      <c r="F213" s="364"/>
      <c r="G213" s="308"/>
      <c r="H213" s="365"/>
      <c r="I213" s="365"/>
      <c r="J213" s="365"/>
      <c r="K213" s="363"/>
    </row>
    <row r="214" ht="15" customHeight="1">
      <c r="B214" s="362"/>
      <c r="C214" s="301" t="s">
        <v>1870</v>
      </c>
      <c r="D214" s="330"/>
      <c r="E214" s="330"/>
      <c r="F214" s="323">
        <v>1</v>
      </c>
      <c r="G214" s="308"/>
      <c r="H214" s="349" t="s">
        <v>1909</v>
      </c>
      <c r="I214" s="349"/>
      <c r="J214" s="349"/>
      <c r="K214" s="363"/>
    </row>
    <row r="215" ht="15" customHeight="1">
      <c r="B215" s="362"/>
      <c r="C215" s="330"/>
      <c r="D215" s="330"/>
      <c r="E215" s="330"/>
      <c r="F215" s="323">
        <v>2</v>
      </c>
      <c r="G215" s="308"/>
      <c r="H215" s="349" t="s">
        <v>1910</v>
      </c>
      <c r="I215" s="349"/>
      <c r="J215" s="349"/>
      <c r="K215" s="363"/>
    </row>
    <row r="216" ht="15" customHeight="1">
      <c r="B216" s="362"/>
      <c r="C216" s="330"/>
      <c r="D216" s="330"/>
      <c r="E216" s="330"/>
      <c r="F216" s="323">
        <v>3</v>
      </c>
      <c r="G216" s="308"/>
      <c r="H216" s="349" t="s">
        <v>1911</v>
      </c>
      <c r="I216" s="349"/>
      <c r="J216" s="349"/>
      <c r="K216" s="363"/>
    </row>
    <row r="217" ht="15" customHeight="1">
      <c r="B217" s="362"/>
      <c r="C217" s="330"/>
      <c r="D217" s="330"/>
      <c r="E217" s="330"/>
      <c r="F217" s="323">
        <v>4</v>
      </c>
      <c r="G217" s="308"/>
      <c r="H217" s="349" t="s">
        <v>1912</v>
      </c>
      <c r="I217" s="349"/>
      <c r="J217" s="349"/>
      <c r="K217" s="363"/>
    </row>
    <row r="218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2019-02-13T19:01:15Z</dcterms:created>
  <dcterms:modified xsi:type="dcterms:W3CDTF">2019-02-13T19:01:28Z</dcterms:modified>
</cp:coreProperties>
</file>