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22-18-07-VZ-02-BK1 - Reko..." sheetId="2" r:id="rId2"/>
    <sheet name="22-18-07-VZ-02BK2a - Zate..." sheetId="3" r:id="rId3"/>
    <sheet name="22-18-07-VZ-02BK2b - Zate..." sheetId="4" r:id="rId4"/>
    <sheet name="22-18-07-VZ-02-BK5 - Osta..." sheetId="5" r:id="rId5"/>
    <sheet name="Pokyny pro vyplnění" sheetId="6" r:id="rId6"/>
  </sheets>
  <definedNames>
    <definedName name="_xlnm.Print_Area" localSheetId="0">'Rekapitulace stavby'!$D$4:$AO$33,'Rekapitulace stavby'!$C$39:$AQ$57</definedName>
    <definedName name="_xlnm.Print_Titles" localSheetId="0">'Rekapitulace stavby'!$49:$49</definedName>
    <definedName name="_xlnm._FilterDatabase" localSheetId="1" hidden="1">'22-18-07-VZ-02-BK1 - Reko...'!$C$136:$K$2393</definedName>
    <definedName name="_xlnm.Print_Area" localSheetId="1">'22-18-07-VZ-02-BK1 - Reko...'!$C$4:$J$36,'22-18-07-VZ-02-BK1 - Reko...'!$C$42:$J$118,'22-18-07-VZ-02-BK1 - Reko...'!$C$124:$K$2393</definedName>
    <definedName name="_xlnm.Print_Titles" localSheetId="1">'22-18-07-VZ-02-BK1 - Reko...'!$136:$136</definedName>
    <definedName name="_xlnm._FilterDatabase" localSheetId="2" hidden="1">'22-18-07-VZ-02BK2a - Zate...'!$C$93:$K$368</definedName>
    <definedName name="_xlnm.Print_Area" localSheetId="2">'22-18-07-VZ-02BK2a - Zate...'!$C$4:$J$38,'22-18-07-VZ-02BK2a - Zate...'!$C$44:$J$73,'22-18-07-VZ-02BK2a - Zate...'!$C$79:$K$368</definedName>
    <definedName name="_xlnm.Print_Titles" localSheetId="2">'22-18-07-VZ-02BK2a - Zate...'!$93:$93</definedName>
    <definedName name="_xlnm._FilterDatabase" localSheetId="3" hidden="1">'22-18-07-VZ-02BK2b - Zate...'!$C$88:$K$198</definedName>
    <definedName name="_xlnm.Print_Area" localSheetId="3">'22-18-07-VZ-02BK2b - Zate...'!$C$4:$J$38,'22-18-07-VZ-02BK2b - Zate...'!$C$44:$J$68,'22-18-07-VZ-02BK2b - Zate...'!$C$74:$K$198</definedName>
    <definedName name="_xlnm.Print_Titles" localSheetId="3">'22-18-07-VZ-02BK2b - Zate...'!$88:$88</definedName>
    <definedName name="_xlnm._FilterDatabase" localSheetId="4" hidden="1">'22-18-07-VZ-02-BK5 - Osta...'!$C$80:$K$103</definedName>
    <definedName name="_xlnm.Print_Area" localSheetId="4">'22-18-07-VZ-02-BK5 - Osta...'!$C$4:$J$36,'22-18-07-VZ-02-BK5 - Osta...'!$C$42:$J$62,'22-18-07-VZ-02-BK5 - Osta...'!$C$68:$K$103</definedName>
    <definedName name="_xlnm.Print_Titles" localSheetId="4">'22-18-07-VZ-02-BK5 - Osta...'!$80:$80</definedName>
    <definedName name="_xlnm.Print_Area" localSheetId="5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6"/>
  <c r="AX56"/>
  <c i="5" r="BI103"/>
  <c r="BH103"/>
  <c r="BG103"/>
  <c r="BF103"/>
  <c r="T103"/>
  <c r="T102"/>
  <c r="R103"/>
  <c r="R102"/>
  <c r="P103"/>
  <c r="P102"/>
  <c r="BK103"/>
  <c r="BK102"/>
  <c r="J102"/>
  <c r="J103"/>
  <c r="BE103"/>
  <c r="J61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T96"/>
  <c r="R97"/>
  <c r="R96"/>
  <c r="P97"/>
  <c r="P96"/>
  <c r="BK97"/>
  <c r="BK96"/>
  <c r="J96"/>
  <c r="J97"/>
  <c r="BE97"/>
  <c r="J60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T89"/>
  <c r="R90"/>
  <c r="R89"/>
  <c r="P90"/>
  <c r="P89"/>
  <c r="BK90"/>
  <c r="BK89"/>
  <c r="J89"/>
  <c r="J90"/>
  <c r="BE90"/>
  <c r="J5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F34"/>
  <c i="1" r="BD56"/>
  <c i="5" r="BH84"/>
  <c r="F33"/>
  <c i="1" r="BC56"/>
  <c i="5" r="BG84"/>
  <c r="F32"/>
  <c i="1" r="BB56"/>
  <c i="5" r="BF84"/>
  <c r="J31"/>
  <c i="1" r="AW56"/>
  <c i="5" r="F31"/>
  <c i="1" r="BA56"/>
  <c i="5" r="T84"/>
  <c r="T83"/>
  <c r="T82"/>
  <c r="T81"/>
  <c r="R84"/>
  <c r="R83"/>
  <c r="R82"/>
  <c r="R81"/>
  <c r="P84"/>
  <c r="P83"/>
  <c r="P82"/>
  <c r="P81"/>
  <c i="1" r="AU56"/>
  <c i="5" r="BK84"/>
  <c r="BK83"/>
  <c r="J83"/>
  <c r="BK82"/>
  <c r="J82"/>
  <c r="BK81"/>
  <c r="J81"/>
  <c r="J56"/>
  <c r="J27"/>
  <c i="1" r="AG56"/>
  <c i="5" r="J84"/>
  <c r="BE84"/>
  <c r="J30"/>
  <c i="1" r="AV56"/>
  <c i="5" r="F30"/>
  <c i="1" r="AZ56"/>
  <c i="5" r="J58"/>
  <c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55"/>
  <c r="AX55"/>
  <c i="4" r="BI198"/>
  <c r="BH198"/>
  <c r="BG198"/>
  <c r="BF198"/>
  <c r="T198"/>
  <c r="R198"/>
  <c r="P198"/>
  <c r="BK198"/>
  <c r="J198"/>
  <c r="BE198"/>
  <c r="BI195"/>
  <c r="BH195"/>
  <c r="BG195"/>
  <c r="BF195"/>
  <c r="T195"/>
  <c r="R195"/>
  <c r="P195"/>
  <c r="BK195"/>
  <c r="J195"/>
  <c r="BE195"/>
  <c r="BI193"/>
  <c r="BH193"/>
  <c r="BG193"/>
  <c r="BF193"/>
  <c r="T193"/>
  <c r="R193"/>
  <c r="P193"/>
  <c r="BK193"/>
  <c r="J193"/>
  <c r="BE193"/>
  <c r="BI190"/>
  <c r="BH190"/>
  <c r="BG190"/>
  <c r="BF190"/>
  <c r="T190"/>
  <c r="R190"/>
  <c r="P190"/>
  <c r="BK190"/>
  <c r="J190"/>
  <c r="BE190"/>
  <c r="BI186"/>
  <c r="BH186"/>
  <c r="BG186"/>
  <c r="BF186"/>
  <c r="T186"/>
  <c r="R186"/>
  <c r="P186"/>
  <c r="BK186"/>
  <c r="J186"/>
  <c r="BE186"/>
  <c r="BI185"/>
  <c r="BH185"/>
  <c r="BG185"/>
  <c r="BF185"/>
  <c r="T185"/>
  <c r="T184"/>
  <c r="T183"/>
  <c r="R185"/>
  <c r="R184"/>
  <c r="R183"/>
  <c r="P185"/>
  <c r="P184"/>
  <c r="P183"/>
  <c r="BK185"/>
  <c r="BK184"/>
  <c r="J184"/>
  <c r="BK183"/>
  <c r="J183"/>
  <c r="J185"/>
  <c r="BE185"/>
  <c r="J67"/>
  <c r="J66"/>
  <c r="BI182"/>
  <c r="BH182"/>
  <c r="BG182"/>
  <c r="BF182"/>
  <c r="T182"/>
  <c r="T181"/>
  <c r="R182"/>
  <c r="R181"/>
  <c r="P182"/>
  <c r="P181"/>
  <c r="BK182"/>
  <c r="BK181"/>
  <c r="J181"/>
  <c r="J182"/>
  <c r="BE182"/>
  <c r="J65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5"/>
  <c r="BH175"/>
  <c r="BG175"/>
  <c r="BF175"/>
  <c r="T175"/>
  <c r="T174"/>
  <c r="R175"/>
  <c r="R174"/>
  <c r="P175"/>
  <c r="P174"/>
  <c r="BK175"/>
  <c r="BK174"/>
  <c r="J174"/>
  <c r="J175"/>
  <c r="BE175"/>
  <c r="J64"/>
  <c r="BI173"/>
  <c r="BH173"/>
  <c r="BG173"/>
  <c r="BF173"/>
  <c r="T173"/>
  <c r="R173"/>
  <c r="P173"/>
  <c r="BK173"/>
  <c r="J173"/>
  <c r="BE173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7"/>
  <c r="BH167"/>
  <c r="BG167"/>
  <c r="BF167"/>
  <c r="T167"/>
  <c r="R167"/>
  <c r="P167"/>
  <c r="BK167"/>
  <c r="J167"/>
  <c r="BE167"/>
  <c r="BI161"/>
  <c r="BH161"/>
  <c r="BG161"/>
  <c r="BF161"/>
  <c r="T161"/>
  <c r="T160"/>
  <c r="R161"/>
  <c r="R160"/>
  <c r="P161"/>
  <c r="P160"/>
  <c r="BK161"/>
  <c r="BK160"/>
  <c r="J160"/>
  <c r="J161"/>
  <c r="BE161"/>
  <c r="J63"/>
  <c r="BI156"/>
  <c r="BH156"/>
  <c r="BG156"/>
  <c r="BF156"/>
  <c r="T156"/>
  <c r="R156"/>
  <c r="P156"/>
  <c r="BK156"/>
  <c r="J156"/>
  <c r="BE156"/>
  <c r="BI152"/>
  <c r="BH152"/>
  <c r="BG152"/>
  <c r="BF152"/>
  <c r="T152"/>
  <c r="R152"/>
  <c r="P152"/>
  <c r="BK152"/>
  <c r="J152"/>
  <c r="BE152"/>
  <c r="BI148"/>
  <c r="BH148"/>
  <c r="BG148"/>
  <c r="BF148"/>
  <c r="T148"/>
  <c r="R148"/>
  <c r="P148"/>
  <c r="BK148"/>
  <c r="J148"/>
  <c r="BE148"/>
  <c r="BI142"/>
  <c r="BH142"/>
  <c r="BG142"/>
  <c r="BF142"/>
  <c r="T142"/>
  <c r="R142"/>
  <c r="P142"/>
  <c r="BK142"/>
  <c r="J142"/>
  <c r="BE142"/>
  <c r="BI137"/>
  <c r="BH137"/>
  <c r="BG137"/>
  <c r="BF137"/>
  <c r="T137"/>
  <c r="R137"/>
  <c r="P137"/>
  <c r="BK137"/>
  <c r="J137"/>
  <c r="BE137"/>
  <c r="BI135"/>
  <c r="BH135"/>
  <c r="BG135"/>
  <c r="BF135"/>
  <c r="T135"/>
  <c r="R135"/>
  <c r="P135"/>
  <c r="BK135"/>
  <c r="J135"/>
  <c r="BE135"/>
  <c r="BI129"/>
  <c r="BH129"/>
  <c r="BG129"/>
  <c r="BF129"/>
  <c r="T129"/>
  <c r="R129"/>
  <c r="P129"/>
  <c r="BK129"/>
  <c r="J129"/>
  <c r="BE129"/>
  <c r="BI119"/>
  <c r="BH119"/>
  <c r="BG119"/>
  <c r="BF119"/>
  <c r="T119"/>
  <c r="R119"/>
  <c r="P119"/>
  <c r="BK119"/>
  <c r="J119"/>
  <c r="BE119"/>
  <c r="BI115"/>
  <c r="BH115"/>
  <c r="BG115"/>
  <c r="BF115"/>
  <c r="T115"/>
  <c r="R115"/>
  <c r="P115"/>
  <c r="BK115"/>
  <c r="J115"/>
  <c r="BE115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3"/>
  <c r="BH103"/>
  <c r="BG103"/>
  <c r="BF103"/>
  <c r="T103"/>
  <c r="R103"/>
  <c r="P103"/>
  <c r="BK103"/>
  <c r="J103"/>
  <c r="BE103"/>
  <c r="BI97"/>
  <c r="BH97"/>
  <c r="BG97"/>
  <c r="BF97"/>
  <c r="T97"/>
  <c r="R97"/>
  <c r="P97"/>
  <c r="BK97"/>
  <c r="J97"/>
  <c r="BE97"/>
  <c r="BI92"/>
  <c r="F36"/>
  <c i="1" r="BD55"/>
  <c i="4" r="BH92"/>
  <c r="F35"/>
  <c i="1" r="BC55"/>
  <c i="4" r="BG92"/>
  <c r="F34"/>
  <c i="1" r="BB55"/>
  <c i="4" r="BF92"/>
  <c r="J33"/>
  <c i="1" r="AW55"/>
  <c i="4" r="F33"/>
  <c i="1" r="BA55"/>
  <c i="4" r="T92"/>
  <c r="T91"/>
  <c r="T90"/>
  <c r="T89"/>
  <c r="R92"/>
  <c r="R91"/>
  <c r="R90"/>
  <c r="R89"/>
  <c r="P92"/>
  <c r="P91"/>
  <c r="P90"/>
  <c r="P89"/>
  <c i="1" r="AU55"/>
  <c i="4" r="BK92"/>
  <c r="BK91"/>
  <c r="J91"/>
  <c r="BK90"/>
  <c r="J90"/>
  <c r="BK89"/>
  <c r="J89"/>
  <c r="J60"/>
  <c r="J29"/>
  <c i="1" r="AG55"/>
  <c i="4" r="J92"/>
  <c r="BE92"/>
  <c r="J32"/>
  <c i="1" r="AV55"/>
  <c i="4" r="F32"/>
  <c i="1" r="AZ55"/>
  <c i="4" r="J62"/>
  <c r="J61"/>
  <c r="J85"/>
  <c r="F85"/>
  <c r="F83"/>
  <c r="E81"/>
  <c r="J55"/>
  <c r="F55"/>
  <c r="F53"/>
  <c r="E51"/>
  <c r="J38"/>
  <c r="J20"/>
  <c r="E20"/>
  <c r="F86"/>
  <c r="F56"/>
  <c r="J19"/>
  <c r="J14"/>
  <c r="J83"/>
  <c r="J53"/>
  <c r="E7"/>
  <c r="E77"/>
  <c r="E47"/>
  <c i="1" r="AY54"/>
  <c r="AX54"/>
  <c i="3" r="BI368"/>
  <c r="BH368"/>
  <c r="BG368"/>
  <c r="BF368"/>
  <c r="T368"/>
  <c r="R368"/>
  <c r="P368"/>
  <c r="BK368"/>
  <c r="J368"/>
  <c r="BE368"/>
  <c r="BI366"/>
  <c r="BH366"/>
  <c r="BG366"/>
  <c r="BF366"/>
  <c r="T366"/>
  <c r="R366"/>
  <c r="P366"/>
  <c r="BK366"/>
  <c r="J366"/>
  <c r="BE366"/>
  <c r="BI365"/>
  <c r="BH365"/>
  <c r="BG365"/>
  <c r="BF365"/>
  <c r="T365"/>
  <c r="R365"/>
  <c r="P365"/>
  <c r="BK365"/>
  <c r="J365"/>
  <c r="BE365"/>
  <c r="BI364"/>
  <c r="BH364"/>
  <c r="BG364"/>
  <c r="BF364"/>
  <c r="T364"/>
  <c r="T363"/>
  <c r="R364"/>
  <c r="R363"/>
  <c r="P364"/>
  <c r="P363"/>
  <c r="BK364"/>
  <c r="BK363"/>
  <c r="J363"/>
  <c r="J364"/>
  <c r="BE364"/>
  <c r="J72"/>
  <c r="BI362"/>
  <c r="BH362"/>
  <c r="BG362"/>
  <c r="BF362"/>
  <c r="T362"/>
  <c r="R362"/>
  <c r="P362"/>
  <c r="BK362"/>
  <c r="J362"/>
  <c r="BE362"/>
  <c r="BI360"/>
  <c r="BH360"/>
  <c r="BG360"/>
  <c r="BF360"/>
  <c r="T360"/>
  <c r="R360"/>
  <c r="P360"/>
  <c r="BK360"/>
  <c r="J360"/>
  <c r="BE360"/>
  <c r="BI353"/>
  <c r="BH353"/>
  <c r="BG353"/>
  <c r="BF353"/>
  <c r="T353"/>
  <c r="R353"/>
  <c r="P353"/>
  <c r="BK353"/>
  <c r="J353"/>
  <c r="BE353"/>
  <c r="BI349"/>
  <c r="BH349"/>
  <c r="BG349"/>
  <c r="BF349"/>
  <c r="T349"/>
  <c r="R349"/>
  <c r="P349"/>
  <c r="BK349"/>
  <c r="J349"/>
  <c r="BE349"/>
  <c r="BI346"/>
  <c r="BH346"/>
  <c r="BG346"/>
  <c r="BF346"/>
  <c r="T346"/>
  <c r="R346"/>
  <c r="P346"/>
  <c r="BK346"/>
  <c r="J346"/>
  <c r="BE346"/>
  <c r="BI343"/>
  <c r="BH343"/>
  <c r="BG343"/>
  <c r="BF343"/>
  <c r="T343"/>
  <c r="R343"/>
  <c r="P343"/>
  <c r="BK343"/>
  <c r="J343"/>
  <c r="BE343"/>
  <c r="BI338"/>
  <c r="BH338"/>
  <c r="BG338"/>
  <c r="BF338"/>
  <c r="T338"/>
  <c r="R338"/>
  <c r="P338"/>
  <c r="BK338"/>
  <c r="J338"/>
  <c r="BE338"/>
  <c r="BI335"/>
  <c r="BH335"/>
  <c r="BG335"/>
  <c r="BF335"/>
  <c r="T335"/>
  <c r="R335"/>
  <c r="P335"/>
  <c r="BK335"/>
  <c r="J335"/>
  <c r="BE335"/>
  <c r="BI332"/>
  <c r="BH332"/>
  <c r="BG332"/>
  <c r="BF332"/>
  <c r="T332"/>
  <c r="R332"/>
  <c r="P332"/>
  <c r="BK332"/>
  <c r="J332"/>
  <c r="BE332"/>
  <c r="BI329"/>
  <c r="BH329"/>
  <c r="BG329"/>
  <c r="BF329"/>
  <c r="T329"/>
  <c r="R329"/>
  <c r="P329"/>
  <c r="BK329"/>
  <c r="J329"/>
  <c r="BE329"/>
  <c r="BI326"/>
  <c r="BH326"/>
  <c r="BG326"/>
  <c r="BF326"/>
  <c r="T326"/>
  <c r="R326"/>
  <c r="P326"/>
  <c r="BK326"/>
  <c r="J326"/>
  <c r="BE326"/>
  <c r="BI323"/>
  <c r="BH323"/>
  <c r="BG323"/>
  <c r="BF323"/>
  <c r="T323"/>
  <c r="R323"/>
  <c r="P323"/>
  <c r="BK323"/>
  <c r="J323"/>
  <c r="BE323"/>
  <c r="BI322"/>
  <c r="BH322"/>
  <c r="BG322"/>
  <c r="BF322"/>
  <c r="T322"/>
  <c r="R322"/>
  <c r="P322"/>
  <c r="BK322"/>
  <c r="J322"/>
  <c r="BE322"/>
  <c r="BI314"/>
  <c r="BH314"/>
  <c r="BG314"/>
  <c r="BF314"/>
  <c r="T314"/>
  <c r="T313"/>
  <c r="R314"/>
  <c r="R313"/>
  <c r="P314"/>
  <c r="P313"/>
  <c r="BK314"/>
  <c r="BK313"/>
  <c r="J313"/>
  <c r="J314"/>
  <c r="BE314"/>
  <c r="J71"/>
  <c r="BI310"/>
  <c r="BH310"/>
  <c r="BG310"/>
  <c r="BF310"/>
  <c r="T310"/>
  <c r="R310"/>
  <c r="P310"/>
  <c r="BK310"/>
  <c r="J310"/>
  <c r="BE310"/>
  <c r="BI307"/>
  <c r="BH307"/>
  <c r="BG307"/>
  <c r="BF307"/>
  <c r="T307"/>
  <c r="R307"/>
  <c r="P307"/>
  <c r="BK307"/>
  <c r="J307"/>
  <c r="BE307"/>
  <c r="BI304"/>
  <c r="BH304"/>
  <c r="BG304"/>
  <c r="BF304"/>
  <c r="T304"/>
  <c r="T303"/>
  <c r="R304"/>
  <c r="R303"/>
  <c r="P304"/>
  <c r="P303"/>
  <c r="BK304"/>
  <c r="BK303"/>
  <c r="J303"/>
  <c r="J304"/>
  <c r="BE304"/>
  <c r="J70"/>
  <c r="BI302"/>
  <c r="BH302"/>
  <c r="BG302"/>
  <c r="BF302"/>
  <c r="T302"/>
  <c r="R302"/>
  <c r="P302"/>
  <c r="BK302"/>
  <c r="J302"/>
  <c r="BE302"/>
  <c r="BI298"/>
  <c r="BH298"/>
  <c r="BG298"/>
  <c r="BF298"/>
  <c r="T298"/>
  <c r="R298"/>
  <c r="P298"/>
  <c r="BK298"/>
  <c r="J298"/>
  <c r="BE298"/>
  <c r="BI294"/>
  <c r="BH294"/>
  <c r="BG294"/>
  <c r="BF294"/>
  <c r="T294"/>
  <c r="T293"/>
  <c r="T292"/>
  <c r="R294"/>
  <c r="R293"/>
  <c r="R292"/>
  <c r="P294"/>
  <c r="P293"/>
  <c r="P292"/>
  <c r="BK294"/>
  <c r="BK293"/>
  <c r="J293"/>
  <c r="BK292"/>
  <c r="J292"/>
  <c r="J294"/>
  <c r="BE294"/>
  <c r="J69"/>
  <c r="J68"/>
  <c r="BI291"/>
  <c r="BH291"/>
  <c r="BG291"/>
  <c r="BF291"/>
  <c r="T291"/>
  <c r="T290"/>
  <c r="R291"/>
  <c r="R290"/>
  <c r="P291"/>
  <c r="P290"/>
  <c r="BK291"/>
  <c r="BK290"/>
  <c r="J290"/>
  <c r="J291"/>
  <c r="BE291"/>
  <c r="J67"/>
  <c r="BI289"/>
  <c r="BH289"/>
  <c r="BG289"/>
  <c r="BF289"/>
  <c r="T289"/>
  <c r="R289"/>
  <c r="P289"/>
  <c r="BK289"/>
  <c r="J289"/>
  <c r="BE289"/>
  <c r="BI288"/>
  <c r="BH288"/>
  <c r="BG288"/>
  <c r="BF288"/>
  <c r="T288"/>
  <c r="R288"/>
  <c r="P288"/>
  <c r="BK288"/>
  <c r="J288"/>
  <c r="BE288"/>
  <c r="BI283"/>
  <c r="BH283"/>
  <c r="BG283"/>
  <c r="BF283"/>
  <c r="T283"/>
  <c r="T282"/>
  <c r="R283"/>
  <c r="R282"/>
  <c r="P283"/>
  <c r="P282"/>
  <c r="BK283"/>
  <c r="BK282"/>
  <c r="J282"/>
  <c r="J283"/>
  <c r="BE283"/>
  <c r="J66"/>
  <c r="BI271"/>
  <c r="BH271"/>
  <c r="BG271"/>
  <c r="BF271"/>
  <c r="T271"/>
  <c r="R271"/>
  <c r="P271"/>
  <c r="BK271"/>
  <c r="J271"/>
  <c r="BE271"/>
  <c r="BI260"/>
  <c r="BH260"/>
  <c r="BG260"/>
  <c r="BF260"/>
  <c r="T260"/>
  <c r="R260"/>
  <c r="P260"/>
  <c r="BK260"/>
  <c r="J260"/>
  <c r="BE260"/>
  <c r="BI255"/>
  <c r="BH255"/>
  <c r="BG255"/>
  <c r="BF255"/>
  <c r="T255"/>
  <c r="R255"/>
  <c r="P255"/>
  <c r="BK255"/>
  <c r="J255"/>
  <c r="BE255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3"/>
  <c r="BH243"/>
  <c r="BG243"/>
  <c r="BF243"/>
  <c r="T243"/>
  <c r="R243"/>
  <c r="P243"/>
  <c r="BK243"/>
  <c r="J243"/>
  <c r="BE243"/>
  <c r="BI237"/>
  <c r="BH237"/>
  <c r="BG237"/>
  <c r="BF237"/>
  <c r="T237"/>
  <c r="T236"/>
  <c r="R237"/>
  <c r="R236"/>
  <c r="P237"/>
  <c r="P236"/>
  <c r="BK237"/>
  <c r="BK236"/>
  <c r="J236"/>
  <c r="J237"/>
  <c r="BE237"/>
  <c r="J65"/>
  <c r="BI235"/>
  <c r="BH235"/>
  <c r="BG235"/>
  <c r="BF235"/>
  <c r="T235"/>
  <c r="R235"/>
  <c r="P235"/>
  <c r="BK235"/>
  <c r="J235"/>
  <c r="BE235"/>
  <c r="BI230"/>
  <c r="BH230"/>
  <c r="BG230"/>
  <c r="BF230"/>
  <c r="T230"/>
  <c r="R230"/>
  <c r="P230"/>
  <c r="BK230"/>
  <c r="J230"/>
  <c r="BE230"/>
  <c r="BI226"/>
  <c r="BH226"/>
  <c r="BG226"/>
  <c r="BF226"/>
  <c r="T226"/>
  <c r="R226"/>
  <c r="P226"/>
  <c r="BK226"/>
  <c r="J226"/>
  <c r="BE226"/>
  <c r="BI215"/>
  <c r="BH215"/>
  <c r="BG215"/>
  <c r="BF215"/>
  <c r="T215"/>
  <c r="R215"/>
  <c r="P215"/>
  <c r="BK215"/>
  <c r="J215"/>
  <c r="BE215"/>
  <c r="BI205"/>
  <c r="BH205"/>
  <c r="BG205"/>
  <c r="BF205"/>
  <c r="T205"/>
  <c r="R205"/>
  <c r="P205"/>
  <c r="BK205"/>
  <c r="J205"/>
  <c r="BE205"/>
  <c r="BI195"/>
  <c r="BH195"/>
  <c r="BG195"/>
  <c r="BF195"/>
  <c r="T195"/>
  <c r="R195"/>
  <c r="P195"/>
  <c r="BK195"/>
  <c r="J195"/>
  <c r="BE195"/>
  <c r="BI184"/>
  <c r="BH184"/>
  <c r="BG184"/>
  <c r="BF184"/>
  <c r="T184"/>
  <c r="R184"/>
  <c r="P184"/>
  <c r="BK184"/>
  <c r="J184"/>
  <c r="BE184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1"/>
  <c r="BH171"/>
  <c r="BG171"/>
  <c r="BF171"/>
  <c r="T171"/>
  <c r="R171"/>
  <c r="P171"/>
  <c r="BK171"/>
  <c r="J171"/>
  <c r="BE171"/>
  <c r="BI169"/>
  <c r="BH169"/>
  <c r="BG169"/>
  <c r="BF169"/>
  <c r="T169"/>
  <c r="R169"/>
  <c r="P169"/>
  <c r="BK169"/>
  <c r="J169"/>
  <c r="BE169"/>
  <c r="BI159"/>
  <c r="BH159"/>
  <c r="BG159"/>
  <c r="BF159"/>
  <c r="T159"/>
  <c r="R159"/>
  <c r="P159"/>
  <c r="BK159"/>
  <c r="J159"/>
  <c r="BE159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35"/>
  <c r="BH135"/>
  <c r="BG135"/>
  <c r="BF135"/>
  <c r="T135"/>
  <c r="R135"/>
  <c r="P135"/>
  <c r="BK135"/>
  <c r="J135"/>
  <c r="BE135"/>
  <c r="BI133"/>
  <c r="BH133"/>
  <c r="BG133"/>
  <c r="BF133"/>
  <c r="T133"/>
  <c r="R133"/>
  <c r="P133"/>
  <c r="BK133"/>
  <c r="J133"/>
  <c r="BE133"/>
  <c r="BI124"/>
  <c r="BH124"/>
  <c r="BG124"/>
  <c r="BF124"/>
  <c r="T124"/>
  <c r="T123"/>
  <c r="R124"/>
  <c r="R123"/>
  <c r="P124"/>
  <c r="P123"/>
  <c r="BK124"/>
  <c r="BK123"/>
  <c r="J123"/>
  <c r="J124"/>
  <c r="BE124"/>
  <c r="J64"/>
  <c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5"/>
  <c r="BH115"/>
  <c r="BG115"/>
  <c r="BF115"/>
  <c r="T115"/>
  <c r="T114"/>
  <c r="R115"/>
  <c r="R114"/>
  <c r="P115"/>
  <c r="P114"/>
  <c r="BK115"/>
  <c r="BK114"/>
  <c r="J114"/>
  <c r="J115"/>
  <c r="BE115"/>
  <c r="J63"/>
  <c r="BI112"/>
  <c r="BH112"/>
  <c r="BG112"/>
  <c r="BF112"/>
  <c r="T112"/>
  <c r="R112"/>
  <c r="P112"/>
  <c r="BK112"/>
  <c r="J112"/>
  <c r="BE112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2"/>
  <c r="BH102"/>
  <c r="BG102"/>
  <c r="BF102"/>
  <c r="T102"/>
  <c r="R102"/>
  <c r="P102"/>
  <c r="BK102"/>
  <c r="J102"/>
  <c r="BE102"/>
  <c r="BI97"/>
  <c r="F36"/>
  <c i="1" r="BD54"/>
  <c i="3" r="BH97"/>
  <c r="F35"/>
  <c i="1" r="BC54"/>
  <c i="3" r="BG97"/>
  <c r="F34"/>
  <c i="1" r="BB54"/>
  <c i="3" r="BF97"/>
  <c r="J33"/>
  <c i="1" r="AW54"/>
  <c i="3" r="F33"/>
  <c i="1" r="BA54"/>
  <c i="3" r="T97"/>
  <c r="T96"/>
  <c r="T95"/>
  <c r="T94"/>
  <c r="R97"/>
  <c r="R96"/>
  <c r="R95"/>
  <c r="R94"/>
  <c r="P97"/>
  <c r="P96"/>
  <c r="P95"/>
  <c r="P94"/>
  <c i="1" r="AU54"/>
  <c i="3" r="BK97"/>
  <c r="BK96"/>
  <c r="J96"/>
  <c r="BK95"/>
  <c r="J95"/>
  <c r="BK94"/>
  <c r="J94"/>
  <c r="J60"/>
  <c r="J29"/>
  <c i="1" r="AG54"/>
  <c i="3" r="J97"/>
  <c r="BE97"/>
  <c r="J32"/>
  <c i="1" r="AV54"/>
  <c i="3" r="F32"/>
  <c i="1" r="AZ54"/>
  <c i="3" r="J62"/>
  <c r="J61"/>
  <c r="J90"/>
  <c r="F90"/>
  <c r="F88"/>
  <c r="E86"/>
  <c r="J55"/>
  <c r="F55"/>
  <c r="F53"/>
  <c r="E51"/>
  <c r="J38"/>
  <c r="J20"/>
  <c r="E20"/>
  <c r="F91"/>
  <c r="F56"/>
  <c r="J19"/>
  <c r="J14"/>
  <c r="J88"/>
  <c r="J53"/>
  <c r="E7"/>
  <c r="E82"/>
  <c r="E47"/>
  <c i="1" r="AY52"/>
  <c r="AX52"/>
  <c i="2" r="BI2393"/>
  <c r="BH2393"/>
  <c r="BG2393"/>
  <c r="BF2393"/>
  <c r="T2393"/>
  <c r="R2393"/>
  <c r="P2393"/>
  <c r="BK2393"/>
  <c r="J2393"/>
  <c r="BE2393"/>
  <c r="BI2392"/>
  <c r="BH2392"/>
  <c r="BG2392"/>
  <c r="BF2392"/>
  <c r="T2392"/>
  <c r="R2392"/>
  <c r="P2392"/>
  <c r="BK2392"/>
  <c r="J2392"/>
  <c r="BE2392"/>
  <c r="BI2391"/>
  <c r="BH2391"/>
  <c r="BG2391"/>
  <c r="BF2391"/>
  <c r="T2391"/>
  <c r="R2391"/>
  <c r="P2391"/>
  <c r="BK2391"/>
  <c r="J2391"/>
  <c r="BE2391"/>
  <c r="BI2390"/>
  <c r="BH2390"/>
  <c r="BG2390"/>
  <c r="BF2390"/>
  <c r="T2390"/>
  <c r="R2390"/>
  <c r="P2390"/>
  <c r="BK2390"/>
  <c r="J2390"/>
  <c r="BE2390"/>
  <c r="BI2384"/>
  <c r="BH2384"/>
  <c r="BG2384"/>
  <c r="BF2384"/>
  <c r="T2384"/>
  <c r="R2384"/>
  <c r="P2384"/>
  <c r="BK2384"/>
  <c r="J2384"/>
  <c r="BE2384"/>
  <c r="BI2383"/>
  <c r="BH2383"/>
  <c r="BG2383"/>
  <c r="BF2383"/>
  <c r="T2383"/>
  <c r="R2383"/>
  <c r="P2383"/>
  <c r="BK2383"/>
  <c r="J2383"/>
  <c r="BE2383"/>
  <c r="BI2382"/>
  <c r="BH2382"/>
  <c r="BG2382"/>
  <c r="BF2382"/>
  <c r="T2382"/>
  <c r="T2381"/>
  <c r="R2382"/>
  <c r="R2381"/>
  <c r="P2382"/>
  <c r="P2381"/>
  <c r="BK2382"/>
  <c r="BK2381"/>
  <c r="J2381"/>
  <c r="J2382"/>
  <c r="BE2382"/>
  <c r="J117"/>
  <c r="BI2380"/>
  <c r="BH2380"/>
  <c r="BG2380"/>
  <c r="BF2380"/>
  <c r="T2380"/>
  <c r="R2380"/>
  <c r="P2380"/>
  <c r="BK2380"/>
  <c r="J2380"/>
  <c r="BE2380"/>
  <c r="BI2379"/>
  <c r="BH2379"/>
  <c r="BG2379"/>
  <c r="BF2379"/>
  <c r="T2379"/>
  <c r="R2379"/>
  <c r="P2379"/>
  <c r="BK2379"/>
  <c r="J2379"/>
  <c r="BE2379"/>
  <c r="BI2378"/>
  <c r="BH2378"/>
  <c r="BG2378"/>
  <c r="BF2378"/>
  <c r="T2378"/>
  <c r="R2378"/>
  <c r="P2378"/>
  <c r="BK2378"/>
  <c r="J2378"/>
  <c r="BE2378"/>
  <c r="BI2377"/>
  <c r="BH2377"/>
  <c r="BG2377"/>
  <c r="BF2377"/>
  <c r="T2377"/>
  <c r="T2376"/>
  <c r="R2377"/>
  <c r="R2376"/>
  <c r="P2377"/>
  <c r="P2376"/>
  <c r="BK2377"/>
  <c r="BK2376"/>
  <c r="J2376"/>
  <c r="J2377"/>
  <c r="BE2377"/>
  <c r="J116"/>
  <c r="BI2375"/>
  <c r="BH2375"/>
  <c r="BG2375"/>
  <c r="BF2375"/>
  <c r="T2375"/>
  <c r="R2375"/>
  <c r="P2375"/>
  <c r="BK2375"/>
  <c r="J2375"/>
  <c r="BE2375"/>
  <c r="BI2374"/>
  <c r="BH2374"/>
  <c r="BG2374"/>
  <c r="BF2374"/>
  <c r="T2374"/>
  <c r="R2374"/>
  <c r="P2374"/>
  <c r="BK2374"/>
  <c r="J2374"/>
  <c r="BE2374"/>
  <c r="BI2373"/>
  <c r="BH2373"/>
  <c r="BG2373"/>
  <c r="BF2373"/>
  <c r="T2373"/>
  <c r="R2373"/>
  <c r="P2373"/>
  <c r="BK2373"/>
  <c r="J2373"/>
  <c r="BE2373"/>
  <c r="BI2372"/>
  <c r="BH2372"/>
  <c r="BG2372"/>
  <c r="BF2372"/>
  <c r="T2372"/>
  <c r="T2371"/>
  <c r="R2372"/>
  <c r="R2371"/>
  <c r="P2372"/>
  <c r="P2371"/>
  <c r="BK2372"/>
  <c r="BK2371"/>
  <c r="J2371"/>
  <c r="J2372"/>
  <c r="BE2372"/>
  <c r="J115"/>
  <c r="BI2370"/>
  <c r="BH2370"/>
  <c r="BG2370"/>
  <c r="BF2370"/>
  <c r="T2370"/>
  <c r="T2369"/>
  <c r="R2370"/>
  <c r="R2369"/>
  <c r="P2370"/>
  <c r="P2369"/>
  <c r="BK2370"/>
  <c r="BK2369"/>
  <c r="J2369"/>
  <c r="J2370"/>
  <c r="BE2370"/>
  <c r="J114"/>
  <c r="BI2368"/>
  <c r="BH2368"/>
  <c r="BG2368"/>
  <c r="BF2368"/>
  <c r="T2368"/>
  <c r="R2368"/>
  <c r="P2368"/>
  <c r="BK2368"/>
  <c r="J2368"/>
  <c r="BE2368"/>
  <c r="BI2367"/>
  <c r="BH2367"/>
  <c r="BG2367"/>
  <c r="BF2367"/>
  <c r="T2367"/>
  <c r="R2367"/>
  <c r="P2367"/>
  <c r="BK2367"/>
  <c r="J2367"/>
  <c r="BE2367"/>
  <c r="BI2366"/>
  <c r="BH2366"/>
  <c r="BG2366"/>
  <c r="BF2366"/>
  <c r="T2366"/>
  <c r="R2366"/>
  <c r="P2366"/>
  <c r="BK2366"/>
  <c r="J2366"/>
  <c r="BE2366"/>
  <c r="BI2365"/>
  <c r="BH2365"/>
  <c r="BG2365"/>
  <c r="BF2365"/>
  <c r="T2365"/>
  <c r="R2365"/>
  <c r="P2365"/>
  <c r="BK2365"/>
  <c r="J2365"/>
  <c r="BE2365"/>
  <c r="BI2364"/>
  <c r="BH2364"/>
  <c r="BG2364"/>
  <c r="BF2364"/>
  <c r="T2364"/>
  <c r="R2364"/>
  <c r="P2364"/>
  <c r="BK2364"/>
  <c r="J2364"/>
  <c r="BE2364"/>
  <c r="BI2363"/>
  <c r="BH2363"/>
  <c r="BG2363"/>
  <c r="BF2363"/>
  <c r="T2363"/>
  <c r="R2363"/>
  <c r="P2363"/>
  <c r="BK2363"/>
  <c r="J2363"/>
  <c r="BE2363"/>
  <c r="BI2362"/>
  <c r="BH2362"/>
  <c r="BG2362"/>
  <c r="BF2362"/>
  <c r="T2362"/>
  <c r="R2362"/>
  <c r="P2362"/>
  <c r="BK2362"/>
  <c r="J2362"/>
  <c r="BE2362"/>
  <c r="BI2361"/>
  <c r="BH2361"/>
  <c r="BG2361"/>
  <c r="BF2361"/>
  <c r="T2361"/>
  <c r="R2361"/>
  <c r="P2361"/>
  <c r="BK2361"/>
  <c r="J2361"/>
  <c r="BE2361"/>
  <c r="BI2360"/>
  <c r="BH2360"/>
  <c r="BG2360"/>
  <c r="BF2360"/>
  <c r="T2360"/>
  <c r="R2360"/>
  <c r="P2360"/>
  <c r="BK2360"/>
  <c r="J2360"/>
  <c r="BE2360"/>
  <c r="BI2359"/>
  <c r="BH2359"/>
  <c r="BG2359"/>
  <c r="BF2359"/>
  <c r="T2359"/>
  <c r="R2359"/>
  <c r="P2359"/>
  <c r="BK2359"/>
  <c r="J2359"/>
  <c r="BE2359"/>
  <c r="BI2358"/>
  <c r="BH2358"/>
  <c r="BG2358"/>
  <c r="BF2358"/>
  <c r="T2358"/>
  <c r="R2358"/>
  <c r="P2358"/>
  <c r="BK2358"/>
  <c r="J2358"/>
  <c r="BE2358"/>
  <c r="BI2357"/>
  <c r="BH2357"/>
  <c r="BG2357"/>
  <c r="BF2357"/>
  <c r="T2357"/>
  <c r="R2357"/>
  <c r="P2357"/>
  <c r="BK2357"/>
  <c r="J2357"/>
  <c r="BE2357"/>
  <c r="BI2356"/>
  <c r="BH2356"/>
  <c r="BG2356"/>
  <c r="BF2356"/>
  <c r="T2356"/>
  <c r="R2356"/>
  <c r="P2356"/>
  <c r="BK2356"/>
  <c r="J2356"/>
  <c r="BE2356"/>
  <c r="BI2355"/>
  <c r="BH2355"/>
  <c r="BG2355"/>
  <c r="BF2355"/>
  <c r="T2355"/>
  <c r="R2355"/>
  <c r="P2355"/>
  <c r="BK2355"/>
  <c r="J2355"/>
  <c r="BE2355"/>
  <c r="BI2354"/>
  <c r="BH2354"/>
  <c r="BG2354"/>
  <c r="BF2354"/>
  <c r="T2354"/>
  <c r="R2354"/>
  <c r="P2354"/>
  <c r="BK2354"/>
  <c r="J2354"/>
  <c r="BE2354"/>
  <c r="BI2353"/>
  <c r="BH2353"/>
  <c r="BG2353"/>
  <c r="BF2353"/>
  <c r="T2353"/>
  <c r="R2353"/>
  <c r="P2353"/>
  <c r="BK2353"/>
  <c r="J2353"/>
  <c r="BE2353"/>
  <c r="BI2352"/>
  <c r="BH2352"/>
  <c r="BG2352"/>
  <c r="BF2352"/>
  <c r="T2352"/>
  <c r="R2352"/>
  <c r="P2352"/>
  <c r="BK2352"/>
  <c r="J2352"/>
  <c r="BE2352"/>
  <c r="BI2351"/>
  <c r="BH2351"/>
  <c r="BG2351"/>
  <c r="BF2351"/>
  <c r="T2351"/>
  <c r="T2350"/>
  <c r="T2349"/>
  <c r="R2351"/>
  <c r="R2350"/>
  <c r="R2349"/>
  <c r="P2351"/>
  <c r="P2350"/>
  <c r="P2349"/>
  <c r="BK2351"/>
  <c r="BK2350"/>
  <c r="J2350"/>
  <c r="BK2349"/>
  <c r="J2349"/>
  <c r="J2351"/>
  <c r="BE2351"/>
  <c r="J113"/>
  <c r="J112"/>
  <c r="BI2348"/>
  <c r="BH2348"/>
  <c r="BG2348"/>
  <c r="BF2348"/>
  <c r="T2348"/>
  <c r="R2348"/>
  <c r="P2348"/>
  <c r="BK2348"/>
  <c r="J2348"/>
  <c r="BE2348"/>
  <c r="BI2347"/>
  <c r="BH2347"/>
  <c r="BG2347"/>
  <c r="BF2347"/>
  <c r="T2347"/>
  <c r="R2347"/>
  <c r="P2347"/>
  <c r="BK2347"/>
  <c r="J2347"/>
  <c r="BE2347"/>
  <c r="BI2346"/>
  <c r="BH2346"/>
  <c r="BG2346"/>
  <c r="BF2346"/>
  <c r="T2346"/>
  <c r="R2346"/>
  <c r="P2346"/>
  <c r="BK2346"/>
  <c r="J2346"/>
  <c r="BE2346"/>
  <c r="BI2345"/>
  <c r="BH2345"/>
  <c r="BG2345"/>
  <c r="BF2345"/>
  <c r="T2345"/>
  <c r="T2344"/>
  <c r="R2345"/>
  <c r="R2344"/>
  <c r="P2345"/>
  <c r="P2344"/>
  <c r="BK2345"/>
  <c r="BK2344"/>
  <c r="J2344"/>
  <c r="J2345"/>
  <c r="BE2345"/>
  <c r="J111"/>
  <c r="BI2343"/>
  <c r="BH2343"/>
  <c r="BG2343"/>
  <c r="BF2343"/>
  <c r="T2343"/>
  <c r="R2343"/>
  <c r="P2343"/>
  <c r="BK2343"/>
  <c r="J2343"/>
  <c r="BE2343"/>
  <c r="BI2342"/>
  <c r="BH2342"/>
  <c r="BG2342"/>
  <c r="BF2342"/>
  <c r="T2342"/>
  <c r="R2342"/>
  <c r="P2342"/>
  <c r="BK2342"/>
  <c r="J2342"/>
  <c r="BE2342"/>
  <c r="BI2341"/>
  <c r="BH2341"/>
  <c r="BG2341"/>
  <c r="BF2341"/>
  <c r="T2341"/>
  <c r="T2340"/>
  <c r="R2341"/>
  <c r="R2340"/>
  <c r="P2341"/>
  <c r="P2340"/>
  <c r="BK2341"/>
  <c r="BK2340"/>
  <c r="J2340"/>
  <c r="J2341"/>
  <c r="BE2341"/>
  <c r="J110"/>
  <c r="BI2339"/>
  <c r="BH2339"/>
  <c r="BG2339"/>
  <c r="BF2339"/>
  <c r="T2339"/>
  <c r="R2339"/>
  <c r="P2339"/>
  <c r="BK2339"/>
  <c r="J2339"/>
  <c r="BE2339"/>
  <c r="BI2338"/>
  <c r="BH2338"/>
  <c r="BG2338"/>
  <c r="BF2338"/>
  <c r="T2338"/>
  <c r="R2338"/>
  <c r="P2338"/>
  <c r="BK2338"/>
  <c r="J2338"/>
  <c r="BE2338"/>
  <c r="BI2337"/>
  <c r="BH2337"/>
  <c r="BG2337"/>
  <c r="BF2337"/>
  <c r="T2337"/>
  <c r="R2337"/>
  <c r="P2337"/>
  <c r="BK2337"/>
  <c r="J2337"/>
  <c r="BE2337"/>
  <c r="BI2336"/>
  <c r="BH2336"/>
  <c r="BG2336"/>
  <c r="BF2336"/>
  <c r="T2336"/>
  <c r="R2336"/>
  <c r="P2336"/>
  <c r="BK2336"/>
  <c r="J2336"/>
  <c r="BE2336"/>
  <c r="BI2335"/>
  <c r="BH2335"/>
  <c r="BG2335"/>
  <c r="BF2335"/>
  <c r="T2335"/>
  <c r="R2335"/>
  <c r="P2335"/>
  <c r="BK2335"/>
  <c r="J2335"/>
  <c r="BE2335"/>
  <c r="BI2334"/>
  <c r="BH2334"/>
  <c r="BG2334"/>
  <c r="BF2334"/>
  <c r="T2334"/>
  <c r="T2333"/>
  <c r="R2334"/>
  <c r="R2333"/>
  <c r="P2334"/>
  <c r="P2333"/>
  <c r="BK2334"/>
  <c r="BK2333"/>
  <c r="J2333"/>
  <c r="J2334"/>
  <c r="BE2334"/>
  <c r="J109"/>
  <c r="BI2332"/>
  <c r="BH2332"/>
  <c r="BG2332"/>
  <c r="BF2332"/>
  <c r="T2332"/>
  <c r="R2332"/>
  <c r="P2332"/>
  <c r="BK2332"/>
  <c r="J2332"/>
  <c r="BE2332"/>
  <c r="BI2331"/>
  <c r="BH2331"/>
  <c r="BG2331"/>
  <c r="BF2331"/>
  <c r="T2331"/>
  <c r="R2331"/>
  <c r="P2331"/>
  <c r="BK2331"/>
  <c r="J2331"/>
  <c r="BE2331"/>
  <c r="BI2330"/>
  <c r="BH2330"/>
  <c r="BG2330"/>
  <c r="BF2330"/>
  <c r="T2330"/>
  <c r="R2330"/>
  <c r="P2330"/>
  <c r="BK2330"/>
  <c r="J2330"/>
  <c r="BE2330"/>
  <c r="BI2329"/>
  <c r="BH2329"/>
  <c r="BG2329"/>
  <c r="BF2329"/>
  <c r="T2329"/>
  <c r="T2328"/>
  <c r="R2329"/>
  <c r="R2328"/>
  <c r="P2329"/>
  <c r="P2328"/>
  <c r="BK2329"/>
  <c r="BK2328"/>
  <c r="J2328"/>
  <c r="J2329"/>
  <c r="BE2329"/>
  <c r="J108"/>
  <c r="BI2327"/>
  <c r="BH2327"/>
  <c r="BG2327"/>
  <c r="BF2327"/>
  <c r="T2327"/>
  <c r="R2327"/>
  <c r="P2327"/>
  <c r="BK2327"/>
  <c r="J2327"/>
  <c r="BE2327"/>
  <c r="BI2326"/>
  <c r="BH2326"/>
  <c r="BG2326"/>
  <c r="BF2326"/>
  <c r="T2326"/>
  <c r="R2326"/>
  <c r="P2326"/>
  <c r="BK2326"/>
  <c r="J2326"/>
  <c r="BE2326"/>
  <c r="BI2325"/>
  <c r="BH2325"/>
  <c r="BG2325"/>
  <c r="BF2325"/>
  <c r="T2325"/>
  <c r="R2325"/>
  <c r="P2325"/>
  <c r="BK2325"/>
  <c r="J2325"/>
  <c r="BE2325"/>
  <c r="BI2324"/>
  <c r="BH2324"/>
  <c r="BG2324"/>
  <c r="BF2324"/>
  <c r="T2324"/>
  <c r="R2324"/>
  <c r="P2324"/>
  <c r="BK2324"/>
  <c r="J2324"/>
  <c r="BE2324"/>
  <c r="BI2323"/>
  <c r="BH2323"/>
  <c r="BG2323"/>
  <c r="BF2323"/>
  <c r="T2323"/>
  <c r="R2323"/>
  <c r="P2323"/>
  <c r="BK2323"/>
  <c r="J2323"/>
  <c r="BE2323"/>
  <c r="BI2322"/>
  <c r="BH2322"/>
  <c r="BG2322"/>
  <c r="BF2322"/>
  <c r="T2322"/>
  <c r="R2322"/>
  <c r="P2322"/>
  <c r="BK2322"/>
  <c r="J2322"/>
  <c r="BE2322"/>
  <c r="BI2321"/>
  <c r="BH2321"/>
  <c r="BG2321"/>
  <c r="BF2321"/>
  <c r="T2321"/>
  <c r="T2320"/>
  <c r="R2321"/>
  <c r="R2320"/>
  <c r="P2321"/>
  <c r="P2320"/>
  <c r="BK2321"/>
  <c r="BK2320"/>
  <c r="J2320"/>
  <c r="J2321"/>
  <c r="BE2321"/>
  <c r="J107"/>
  <c r="BI2319"/>
  <c r="BH2319"/>
  <c r="BG2319"/>
  <c r="BF2319"/>
  <c r="T2319"/>
  <c r="R2319"/>
  <c r="P2319"/>
  <c r="BK2319"/>
  <c r="J2319"/>
  <c r="BE2319"/>
  <c r="BI2318"/>
  <c r="BH2318"/>
  <c r="BG2318"/>
  <c r="BF2318"/>
  <c r="T2318"/>
  <c r="T2317"/>
  <c r="T2316"/>
  <c r="R2318"/>
  <c r="R2317"/>
  <c r="R2316"/>
  <c r="P2318"/>
  <c r="P2317"/>
  <c r="P2316"/>
  <c r="BK2318"/>
  <c r="BK2317"/>
  <c r="J2317"/>
  <c r="BK2316"/>
  <c r="J2316"/>
  <c r="J2318"/>
  <c r="BE2318"/>
  <c r="J106"/>
  <c r="J105"/>
  <c r="BI2315"/>
  <c r="BH2315"/>
  <c r="BG2315"/>
  <c r="BF2315"/>
  <c r="T2315"/>
  <c r="R2315"/>
  <c r="P2315"/>
  <c r="BK2315"/>
  <c r="J2315"/>
  <c r="BE2315"/>
  <c r="BI2314"/>
  <c r="BH2314"/>
  <c r="BG2314"/>
  <c r="BF2314"/>
  <c r="T2314"/>
  <c r="R2314"/>
  <c r="P2314"/>
  <c r="BK2314"/>
  <c r="J2314"/>
  <c r="BE2314"/>
  <c r="BI2313"/>
  <c r="BH2313"/>
  <c r="BG2313"/>
  <c r="BF2313"/>
  <c r="T2313"/>
  <c r="R2313"/>
  <c r="P2313"/>
  <c r="BK2313"/>
  <c r="J2313"/>
  <c r="BE2313"/>
  <c r="BI2312"/>
  <c r="BH2312"/>
  <c r="BG2312"/>
  <c r="BF2312"/>
  <c r="T2312"/>
  <c r="R2312"/>
  <c r="P2312"/>
  <c r="BK2312"/>
  <c r="J2312"/>
  <c r="BE2312"/>
  <c r="BI2311"/>
  <c r="BH2311"/>
  <c r="BG2311"/>
  <c r="BF2311"/>
  <c r="T2311"/>
  <c r="R2311"/>
  <c r="P2311"/>
  <c r="BK2311"/>
  <c r="J2311"/>
  <c r="BE2311"/>
  <c r="BI2310"/>
  <c r="BH2310"/>
  <c r="BG2310"/>
  <c r="BF2310"/>
  <c r="T2310"/>
  <c r="T2309"/>
  <c r="R2310"/>
  <c r="R2309"/>
  <c r="P2310"/>
  <c r="P2309"/>
  <c r="BK2310"/>
  <c r="BK2309"/>
  <c r="J2309"/>
  <c r="J2310"/>
  <c r="BE2310"/>
  <c r="J104"/>
  <c r="BI2308"/>
  <c r="BH2308"/>
  <c r="BG2308"/>
  <c r="BF2308"/>
  <c r="T2308"/>
  <c r="R2308"/>
  <c r="P2308"/>
  <c r="BK2308"/>
  <c r="J2308"/>
  <c r="BE2308"/>
  <c r="BI2307"/>
  <c r="BH2307"/>
  <c r="BG2307"/>
  <c r="BF2307"/>
  <c r="T2307"/>
  <c r="R2307"/>
  <c r="P2307"/>
  <c r="BK2307"/>
  <c r="J2307"/>
  <c r="BE2307"/>
  <c r="BI2306"/>
  <c r="BH2306"/>
  <c r="BG2306"/>
  <c r="BF2306"/>
  <c r="T2306"/>
  <c r="T2305"/>
  <c r="R2306"/>
  <c r="R2305"/>
  <c r="P2306"/>
  <c r="P2305"/>
  <c r="BK2306"/>
  <c r="BK2305"/>
  <c r="J2305"/>
  <c r="J2306"/>
  <c r="BE2306"/>
  <c r="J103"/>
  <c r="BI2304"/>
  <c r="BH2304"/>
  <c r="BG2304"/>
  <c r="BF2304"/>
  <c r="T2304"/>
  <c r="R2304"/>
  <c r="P2304"/>
  <c r="BK2304"/>
  <c r="J2304"/>
  <c r="BE2304"/>
  <c r="BI2303"/>
  <c r="BH2303"/>
  <c r="BG2303"/>
  <c r="BF2303"/>
  <c r="T2303"/>
  <c r="R2303"/>
  <c r="P2303"/>
  <c r="BK2303"/>
  <c r="J2303"/>
  <c r="BE2303"/>
  <c r="BI2302"/>
  <c r="BH2302"/>
  <c r="BG2302"/>
  <c r="BF2302"/>
  <c r="T2302"/>
  <c r="R2302"/>
  <c r="P2302"/>
  <c r="BK2302"/>
  <c r="J2302"/>
  <c r="BE2302"/>
  <c r="BI2301"/>
  <c r="BH2301"/>
  <c r="BG2301"/>
  <c r="BF2301"/>
  <c r="T2301"/>
  <c r="R2301"/>
  <c r="P2301"/>
  <c r="BK2301"/>
  <c r="J2301"/>
  <c r="BE2301"/>
  <c r="BI2300"/>
  <c r="BH2300"/>
  <c r="BG2300"/>
  <c r="BF2300"/>
  <c r="T2300"/>
  <c r="R2300"/>
  <c r="P2300"/>
  <c r="BK2300"/>
  <c r="J2300"/>
  <c r="BE2300"/>
  <c r="BI2299"/>
  <c r="BH2299"/>
  <c r="BG2299"/>
  <c r="BF2299"/>
  <c r="T2299"/>
  <c r="R2299"/>
  <c r="P2299"/>
  <c r="BK2299"/>
  <c r="J2299"/>
  <c r="BE2299"/>
  <c r="BI2298"/>
  <c r="BH2298"/>
  <c r="BG2298"/>
  <c r="BF2298"/>
  <c r="T2298"/>
  <c r="R2298"/>
  <c r="P2298"/>
  <c r="BK2298"/>
  <c r="J2298"/>
  <c r="BE2298"/>
  <c r="BI2297"/>
  <c r="BH2297"/>
  <c r="BG2297"/>
  <c r="BF2297"/>
  <c r="T2297"/>
  <c r="R2297"/>
  <c r="P2297"/>
  <c r="BK2297"/>
  <c r="J2297"/>
  <c r="BE2297"/>
  <c r="BI2296"/>
  <c r="BH2296"/>
  <c r="BG2296"/>
  <c r="BF2296"/>
  <c r="T2296"/>
  <c r="R2296"/>
  <c r="P2296"/>
  <c r="BK2296"/>
  <c r="J2296"/>
  <c r="BE2296"/>
  <c r="BI2295"/>
  <c r="BH2295"/>
  <c r="BG2295"/>
  <c r="BF2295"/>
  <c r="T2295"/>
  <c r="R2295"/>
  <c r="P2295"/>
  <c r="BK2295"/>
  <c r="J2295"/>
  <c r="BE2295"/>
  <c r="BI2294"/>
  <c r="BH2294"/>
  <c r="BG2294"/>
  <c r="BF2294"/>
  <c r="T2294"/>
  <c r="R2294"/>
  <c r="P2294"/>
  <c r="BK2294"/>
  <c r="J2294"/>
  <c r="BE2294"/>
  <c r="BI2293"/>
  <c r="BH2293"/>
  <c r="BG2293"/>
  <c r="BF2293"/>
  <c r="T2293"/>
  <c r="R2293"/>
  <c r="P2293"/>
  <c r="BK2293"/>
  <c r="J2293"/>
  <c r="BE2293"/>
  <c r="BI2292"/>
  <c r="BH2292"/>
  <c r="BG2292"/>
  <c r="BF2292"/>
  <c r="T2292"/>
  <c r="T2291"/>
  <c r="T2290"/>
  <c r="R2292"/>
  <c r="R2291"/>
  <c r="R2290"/>
  <c r="P2292"/>
  <c r="P2291"/>
  <c r="P2290"/>
  <c r="BK2292"/>
  <c r="BK2291"/>
  <c r="J2291"/>
  <c r="BK2290"/>
  <c r="J2290"/>
  <c r="J2292"/>
  <c r="BE2292"/>
  <c r="J102"/>
  <c r="J101"/>
  <c r="BI2289"/>
  <c r="BH2289"/>
  <c r="BG2289"/>
  <c r="BF2289"/>
  <c r="T2289"/>
  <c r="R2289"/>
  <c r="P2289"/>
  <c r="BK2289"/>
  <c r="J2289"/>
  <c r="BE2289"/>
  <c r="BI2288"/>
  <c r="BH2288"/>
  <c r="BG2288"/>
  <c r="BF2288"/>
  <c r="T2288"/>
  <c r="R2288"/>
  <c r="P2288"/>
  <c r="BK2288"/>
  <c r="J2288"/>
  <c r="BE2288"/>
  <c r="BI2287"/>
  <c r="BH2287"/>
  <c r="BG2287"/>
  <c r="BF2287"/>
  <c r="T2287"/>
  <c r="R2287"/>
  <c r="P2287"/>
  <c r="BK2287"/>
  <c r="J2287"/>
  <c r="BE2287"/>
  <c r="BI2286"/>
  <c r="BH2286"/>
  <c r="BG2286"/>
  <c r="BF2286"/>
  <c r="T2286"/>
  <c r="R2286"/>
  <c r="P2286"/>
  <c r="BK2286"/>
  <c r="J2286"/>
  <c r="BE2286"/>
  <c r="BI2285"/>
  <c r="BH2285"/>
  <c r="BG2285"/>
  <c r="BF2285"/>
  <c r="T2285"/>
  <c r="R2285"/>
  <c r="P2285"/>
  <c r="BK2285"/>
  <c r="J2285"/>
  <c r="BE2285"/>
  <c r="BI2284"/>
  <c r="BH2284"/>
  <c r="BG2284"/>
  <c r="BF2284"/>
  <c r="T2284"/>
  <c r="R2284"/>
  <c r="P2284"/>
  <c r="BK2284"/>
  <c r="J2284"/>
  <c r="BE2284"/>
  <c r="BI2283"/>
  <c r="BH2283"/>
  <c r="BG2283"/>
  <c r="BF2283"/>
  <c r="T2283"/>
  <c r="R2283"/>
  <c r="P2283"/>
  <c r="BK2283"/>
  <c r="J2283"/>
  <c r="BE2283"/>
  <c r="BI2282"/>
  <c r="BH2282"/>
  <c r="BG2282"/>
  <c r="BF2282"/>
  <c r="T2282"/>
  <c r="T2281"/>
  <c r="R2282"/>
  <c r="R2281"/>
  <c r="P2282"/>
  <c r="P2281"/>
  <c r="BK2282"/>
  <c r="BK2281"/>
  <c r="J2281"/>
  <c r="J2282"/>
  <c r="BE2282"/>
  <c r="J100"/>
  <c r="BI2280"/>
  <c r="BH2280"/>
  <c r="BG2280"/>
  <c r="BF2280"/>
  <c r="T2280"/>
  <c r="R2280"/>
  <c r="P2280"/>
  <c r="BK2280"/>
  <c r="J2280"/>
  <c r="BE2280"/>
  <c r="BI2279"/>
  <c r="BH2279"/>
  <c r="BG2279"/>
  <c r="BF2279"/>
  <c r="T2279"/>
  <c r="R2279"/>
  <c r="P2279"/>
  <c r="BK2279"/>
  <c r="J2279"/>
  <c r="BE2279"/>
  <c r="BI2278"/>
  <c r="BH2278"/>
  <c r="BG2278"/>
  <c r="BF2278"/>
  <c r="T2278"/>
  <c r="R2278"/>
  <c r="P2278"/>
  <c r="BK2278"/>
  <c r="J2278"/>
  <c r="BE2278"/>
  <c r="BI2277"/>
  <c r="BH2277"/>
  <c r="BG2277"/>
  <c r="BF2277"/>
  <c r="T2277"/>
  <c r="R2277"/>
  <c r="P2277"/>
  <c r="BK2277"/>
  <c r="J2277"/>
  <c r="BE2277"/>
  <c r="BI2276"/>
  <c r="BH2276"/>
  <c r="BG2276"/>
  <c r="BF2276"/>
  <c r="T2276"/>
  <c r="R2276"/>
  <c r="P2276"/>
  <c r="BK2276"/>
  <c r="J2276"/>
  <c r="BE2276"/>
  <c r="BI2275"/>
  <c r="BH2275"/>
  <c r="BG2275"/>
  <c r="BF2275"/>
  <c r="T2275"/>
  <c r="R2275"/>
  <c r="P2275"/>
  <c r="BK2275"/>
  <c r="J2275"/>
  <c r="BE2275"/>
  <c r="BI2274"/>
  <c r="BH2274"/>
  <c r="BG2274"/>
  <c r="BF2274"/>
  <c r="T2274"/>
  <c r="T2273"/>
  <c r="R2274"/>
  <c r="R2273"/>
  <c r="P2274"/>
  <c r="P2273"/>
  <c r="BK2274"/>
  <c r="BK2273"/>
  <c r="J2273"/>
  <c r="J2274"/>
  <c r="BE2274"/>
  <c r="J99"/>
  <c r="BI2272"/>
  <c r="BH2272"/>
  <c r="BG2272"/>
  <c r="BF2272"/>
  <c r="T2272"/>
  <c r="R2272"/>
  <c r="P2272"/>
  <c r="BK2272"/>
  <c r="J2272"/>
  <c r="BE2272"/>
  <c r="BI2271"/>
  <c r="BH2271"/>
  <c r="BG2271"/>
  <c r="BF2271"/>
  <c r="T2271"/>
  <c r="R2271"/>
  <c r="P2271"/>
  <c r="BK2271"/>
  <c r="J2271"/>
  <c r="BE2271"/>
  <c r="BI2270"/>
  <c r="BH2270"/>
  <c r="BG2270"/>
  <c r="BF2270"/>
  <c r="T2270"/>
  <c r="R2270"/>
  <c r="P2270"/>
  <c r="BK2270"/>
  <c r="J2270"/>
  <c r="BE2270"/>
  <c r="BI2269"/>
  <c r="BH2269"/>
  <c r="BG2269"/>
  <c r="BF2269"/>
  <c r="T2269"/>
  <c r="R2269"/>
  <c r="P2269"/>
  <c r="BK2269"/>
  <c r="J2269"/>
  <c r="BE2269"/>
  <c r="BI2268"/>
  <c r="BH2268"/>
  <c r="BG2268"/>
  <c r="BF2268"/>
  <c r="T2268"/>
  <c r="R2268"/>
  <c r="P2268"/>
  <c r="BK2268"/>
  <c r="J2268"/>
  <c r="BE2268"/>
  <c r="BI2267"/>
  <c r="BH2267"/>
  <c r="BG2267"/>
  <c r="BF2267"/>
  <c r="T2267"/>
  <c r="R2267"/>
  <c r="P2267"/>
  <c r="BK2267"/>
  <c r="J2267"/>
  <c r="BE2267"/>
  <c r="BI2266"/>
  <c r="BH2266"/>
  <c r="BG2266"/>
  <c r="BF2266"/>
  <c r="T2266"/>
  <c r="R2266"/>
  <c r="P2266"/>
  <c r="BK2266"/>
  <c r="J2266"/>
  <c r="BE2266"/>
  <c r="BI2265"/>
  <c r="BH2265"/>
  <c r="BG2265"/>
  <c r="BF2265"/>
  <c r="T2265"/>
  <c r="R2265"/>
  <c r="P2265"/>
  <c r="BK2265"/>
  <c r="J2265"/>
  <c r="BE2265"/>
  <c r="BI2264"/>
  <c r="BH2264"/>
  <c r="BG2264"/>
  <c r="BF2264"/>
  <c r="T2264"/>
  <c r="R2264"/>
  <c r="P2264"/>
  <c r="BK2264"/>
  <c r="J2264"/>
  <c r="BE2264"/>
  <c r="BI2263"/>
  <c r="BH2263"/>
  <c r="BG2263"/>
  <c r="BF2263"/>
  <c r="T2263"/>
  <c r="T2262"/>
  <c r="T2261"/>
  <c r="R2263"/>
  <c r="R2262"/>
  <c r="R2261"/>
  <c r="P2263"/>
  <c r="P2262"/>
  <c r="P2261"/>
  <c r="BK2263"/>
  <c r="BK2262"/>
  <c r="J2262"/>
  <c r="BK2261"/>
  <c r="J2261"/>
  <c r="J2263"/>
  <c r="BE2263"/>
  <c r="J98"/>
  <c r="J97"/>
  <c r="BI2260"/>
  <c r="BH2260"/>
  <c r="BG2260"/>
  <c r="BF2260"/>
  <c r="T2260"/>
  <c r="R2260"/>
  <c r="P2260"/>
  <c r="BK2260"/>
  <c r="J2260"/>
  <c r="BE2260"/>
  <c r="BI2259"/>
  <c r="BH2259"/>
  <c r="BG2259"/>
  <c r="BF2259"/>
  <c r="T2259"/>
  <c r="R2259"/>
  <c r="P2259"/>
  <c r="BK2259"/>
  <c r="J2259"/>
  <c r="BE2259"/>
  <c r="BI2258"/>
  <c r="BH2258"/>
  <c r="BG2258"/>
  <c r="BF2258"/>
  <c r="T2258"/>
  <c r="R2258"/>
  <c r="P2258"/>
  <c r="BK2258"/>
  <c r="J2258"/>
  <c r="BE2258"/>
  <c r="BI2257"/>
  <c r="BH2257"/>
  <c r="BG2257"/>
  <c r="BF2257"/>
  <c r="T2257"/>
  <c r="R2257"/>
  <c r="P2257"/>
  <c r="BK2257"/>
  <c r="J2257"/>
  <c r="BE2257"/>
  <c r="BI2256"/>
  <c r="BH2256"/>
  <c r="BG2256"/>
  <c r="BF2256"/>
  <c r="T2256"/>
  <c r="R2256"/>
  <c r="P2256"/>
  <c r="BK2256"/>
  <c r="J2256"/>
  <c r="BE2256"/>
  <c r="BI2255"/>
  <c r="BH2255"/>
  <c r="BG2255"/>
  <c r="BF2255"/>
  <c r="T2255"/>
  <c r="R2255"/>
  <c r="P2255"/>
  <c r="BK2255"/>
  <c r="J2255"/>
  <c r="BE2255"/>
  <c r="BI2254"/>
  <c r="BH2254"/>
  <c r="BG2254"/>
  <c r="BF2254"/>
  <c r="T2254"/>
  <c r="R2254"/>
  <c r="P2254"/>
  <c r="BK2254"/>
  <c r="J2254"/>
  <c r="BE2254"/>
  <c r="BI2253"/>
  <c r="BH2253"/>
  <c r="BG2253"/>
  <c r="BF2253"/>
  <c r="T2253"/>
  <c r="R2253"/>
  <c r="P2253"/>
  <c r="BK2253"/>
  <c r="J2253"/>
  <c r="BE2253"/>
  <c r="BI2252"/>
  <c r="BH2252"/>
  <c r="BG2252"/>
  <c r="BF2252"/>
  <c r="T2252"/>
  <c r="R2252"/>
  <c r="P2252"/>
  <c r="BK2252"/>
  <c r="J2252"/>
  <c r="BE2252"/>
  <c r="BI2251"/>
  <c r="BH2251"/>
  <c r="BG2251"/>
  <c r="BF2251"/>
  <c r="T2251"/>
  <c r="R2251"/>
  <c r="P2251"/>
  <c r="BK2251"/>
  <c r="J2251"/>
  <c r="BE2251"/>
  <c r="BI2250"/>
  <c r="BH2250"/>
  <c r="BG2250"/>
  <c r="BF2250"/>
  <c r="T2250"/>
  <c r="T2249"/>
  <c r="R2250"/>
  <c r="R2249"/>
  <c r="P2250"/>
  <c r="P2249"/>
  <c r="BK2250"/>
  <c r="BK2249"/>
  <c r="J2249"/>
  <c r="J2250"/>
  <c r="BE2250"/>
  <c r="J96"/>
  <c r="BI2248"/>
  <c r="BH2248"/>
  <c r="BG2248"/>
  <c r="BF2248"/>
  <c r="T2248"/>
  <c r="R2248"/>
  <c r="P2248"/>
  <c r="BK2248"/>
  <c r="J2248"/>
  <c r="BE2248"/>
  <c r="BI2247"/>
  <c r="BH2247"/>
  <c r="BG2247"/>
  <c r="BF2247"/>
  <c r="T2247"/>
  <c r="R2247"/>
  <c r="P2247"/>
  <c r="BK2247"/>
  <c r="J2247"/>
  <c r="BE2247"/>
  <c r="BI2246"/>
  <c r="BH2246"/>
  <c r="BG2246"/>
  <c r="BF2246"/>
  <c r="T2246"/>
  <c r="R2246"/>
  <c r="P2246"/>
  <c r="BK2246"/>
  <c r="J2246"/>
  <c r="BE2246"/>
  <c r="BI2245"/>
  <c r="BH2245"/>
  <c r="BG2245"/>
  <c r="BF2245"/>
  <c r="T2245"/>
  <c r="R2245"/>
  <c r="P2245"/>
  <c r="BK2245"/>
  <c r="J2245"/>
  <c r="BE2245"/>
  <c r="BI2244"/>
  <c r="BH2244"/>
  <c r="BG2244"/>
  <c r="BF2244"/>
  <c r="T2244"/>
  <c r="R2244"/>
  <c r="P2244"/>
  <c r="BK2244"/>
  <c r="J2244"/>
  <c r="BE2244"/>
  <c r="BI2243"/>
  <c r="BH2243"/>
  <c r="BG2243"/>
  <c r="BF2243"/>
  <c r="T2243"/>
  <c r="T2242"/>
  <c r="R2243"/>
  <c r="R2242"/>
  <c r="P2243"/>
  <c r="P2242"/>
  <c r="BK2243"/>
  <c r="BK2242"/>
  <c r="J2242"/>
  <c r="J2243"/>
  <c r="BE2243"/>
  <c r="J95"/>
  <c r="BI2241"/>
  <c r="BH2241"/>
  <c r="BG2241"/>
  <c r="BF2241"/>
  <c r="T2241"/>
  <c r="R2241"/>
  <c r="P2241"/>
  <c r="BK2241"/>
  <c r="J2241"/>
  <c r="BE2241"/>
  <c r="BI2240"/>
  <c r="BH2240"/>
  <c r="BG2240"/>
  <c r="BF2240"/>
  <c r="T2240"/>
  <c r="R2240"/>
  <c r="P2240"/>
  <c r="BK2240"/>
  <c r="J2240"/>
  <c r="BE2240"/>
  <c r="BI2239"/>
  <c r="BH2239"/>
  <c r="BG2239"/>
  <c r="BF2239"/>
  <c r="T2239"/>
  <c r="R2239"/>
  <c r="P2239"/>
  <c r="BK2239"/>
  <c r="J2239"/>
  <c r="BE2239"/>
  <c r="BI2238"/>
  <c r="BH2238"/>
  <c r="BG2238"/>
  <c r="BF2238"/>
  <c r="T2238"/>
  <c r="R2238"/>
  <c r="P2238"/>
  <c r="BK2238"/>
  <c r="J2238"/>
  <c r="BE2238"/>
  <c r="BI2237"/>
  <c r="BH2237"/>
  <c r="BG2237"/>
  <c r="BF2237"/>
  <c r="T2237"/>
  <c r="R2237"/>
  <c r="P2237"/>
  <c r="BK2237"/>
  <c r="J2237"/>
  <c r="BE2237"/>
  <c r="BI2236"/>
  <c r="BH2236"/>
  <c r="BG2236"/>
  <c r="BF2236"/>
  <c r="T2236"/>
  <c r="R2236"/>
  <c r="P2236"/>
  <c r="BK2236"/>
  <c r="J2236"/>
  <c r="BE2236"/>
  <c r="BI2235"/>
  <c r="BH2235"/>
  <c r="BG2235"/>
  <c r="BF2235"/>
  <c r="T2235"/>
  <c r="R2235"/>
  <c r="P2235"/>
  <c r="BK2235"/>
  <c r="J2235"/>
  <c r="BE2235"/>
  <c r="BI2234"/>
  <c r="BH2234"/>
  <c r="BG2234"/>
  <c r="BF2234"/>
  <c r="T2234"/>
  <c r="R2234"/>
  <c r="P2234"/>
  <c r="BK2234"/>
  <c r="J2234"/>
  <c r="BE2234"/>
  <c r="BI2233"/>
  <c r="BH2233"/>
  <c r="BG2233"/>
  <c r="BF2233"/>
  <c r="T2233"/>
  <c r="R2233"/>
  <c r="P2233"/>
  <c r="BK2233"/>
  <c r="J2233"/>
  <c r="BE2233"/>
  <c r="BI2232"/>
  <c r="BH2232"/>
  <c r="BG2232"/>
  <c r="BF2232"/>
  <c r="T2232"/>
  <c r="R2232"/>
  <c r="P2232"/>
  <c r="BK2232"/>
  <c r="J2232"/>
  <c r="BE2232"/>
  <c r="BI2231"/>
  <c r="BH2231"/>
  <c r="BG2231"/>
  <c r="BF2231"/>
  <c r="T2231"/>
  <c r="R2231"/>
  <c r="P2231"/>
  <c r="BK2231"/>
  <c r="J2231"/>
  <c r="BE2231"/>
  <c r="BI2230"/>
  <c r="BH2230"/>
  <c r="BG2230"/>
  <c r="BF2230"/>
  <c r="T2230"/>
  <c r="R2230"/>
  <c r="P2230"/>
  <c r="BK2230"/>
  <c r="J2230"/>
  <c r="BE2230"/>
  <c r="BI2229"/>
  <c r="BH2229"/>
  <c r="BG2229"/>
  <c r="BF2229"/>
  <c r="T2229"/>
  <c r="R2229"/>
  <c r="P2229"/>
  <c r="BK2229"/>
  <c r="J2229"/>
  <c r="BE2229"/>
  <c r="BI2228"/>
  <c r="BH2228"/>
  <c r="BG2228"/>
  <c r="BF2228"/>
  <c r="T2228"/>
  <c r="R2228"/>
  <c r="P2228"/>
  <c r="BK2228"/>
  <c r="J2228"/>
  <c r="BE2228"/>
  <c r="BI2227"/>
  <c r="BH2227"/>
  <c r="BG2227"/>
  <c r="BF2227"/>
  <c r="T2227"/>
  <c r="R2227"/>
  <c r="P2227"/>
  <c r="BK2227"/>
  <c r="J2227"/>
  <c r="BE2227"/>
  <c r="BI2226"/>
  <c r="BH2226"/>
  <c r="BG2226"/>
  <c r="BF2226"/>
  <c r="T2226"/>
  <c r="R2226"/>
  <c r="P2226"/>
  <c r="BK2226"/>
  <c r="J2226"/>
  <c r="BE2226"/>
  <c r="BI2225"/>
  <c r="BH2225"/>
  <c r="BG2225"/>
  <c r="BF2225"/>
  <c r="T2225"/>
  <c r="R2225"/>
  <c r="P2225"/>
  <c r="BK2225"/>
  <c r="J2225"/>
  <c r="BE2225"/>
  <c r="BI2224"/>
  <c r="BH2224"/>
  <c r="BG2224"/>
  <c r="BF2224"/>
  <c r="T2224"/>
  <c r="R2224"/>
  <c r="P2224"/>
  <c r="BK2224"/>
  <c r="J2224"/>
  <c r="BE2224"/>
  <c r="BI2223"/>
  <c r="BH2223"/>
  <c r="BG2223"/>
  <c r="BF2223"/>
  <c r="T2223"/>
  <c r="R2223"/>
  <c r="P2223"/>
  <c r="BK2223"/>
  <c r="J2223"/>
  <c r="BE2223"/>
  <c r="BI2222"/>
  <c r="BH2222"/>
  <c r="BG2222"/>
  <c r="BF2222"/>
  <c r="T2222"/>
  <c r="R2222"/>
  <c r="P2222"/>
  <c r="BK2222"/>
  <c r="J2222"/>
  <c r="BE2222"/>
  <c r="BI2221"/>
  <c r="BH2221"/>
  <c r="BG2221"/>
  <c r="BF2221"/>
  <c r="T2221"/>
  <c r="R2221"/>
  <c r="P2221"/>
  <c r="BK2221"/>
  <c r="J2221"/>
  <c r="BE2221"/>
  <c r="BI2220"/>
  <c r="BH2220"/>
  <c r="BG2220"/>
  <c r="BF2220"/>
  <c r="T2220"/>
  <c r="R2220"/>
  <c r="P2220"/>
  <c r="BK2220"/>
  <c r="J2220"/>
  <c r="BE2220"/>
  <c r="BI2219"/>
  <c r="BH2219"/>
  <c r="BG2219"/>
  <c r="BF2219"/>
  <c r="T2219"/>
  <c r="R2219"/>
  <c r="P2219"/>
  <c r="BK2219"/>
  <c r="J2219"/>
  <c r="BE2219"/>
  <c r="BI2218"/>
  <c r="BH2218"/>
  <c r="BG2218"/>
  <c r="BF2218"/>
  <c r="T2218"/>
  <c r="R2218"/>
  <c r="P2218"/>
  <c r="BK2218"/>
  <c r="J2218"/>
  <c r="BE2218"/>
  <c r="BI2217"/>
  <c r="BH2217"/>
  <c r="BG2217"/>
  <c r="BF2217"/>
  <c r="T2217"/>
  <c r="T2216"/>
  <c r="T2215"/>
  <c r="R2217"/>
  <c r="R2216"/>
  <c r="R2215"/>
  <c r="P2217"/>
  <c r="P2216"/>
  <c r="P2215"/>
  <c r="BK2217"/>
  <c r="BK2216"/>
  <c r="J2216"/>
  <c r="BK2215"/>
  <c r="J2215"/>
  <c r="J2217"/>
  <c r="BE2217"/>
  <c r="J94"/>
  <c r="J93"/>
  <c r="BI2214"/>
  <c r="BH2214"/>
  <c r="BG2214"/>
  <c r="BF2214"/>
  <c r="T2214"/>
  <c r="T2213"/>
  <c r="T2212"/>
  <c r="R2214"/>
  <c r="R2213"/>
  <c r="R2212"/>
  <c r="P2214"/>
  <c r="P2213"/>
  <c r="P2212"/>
  <c r="BK2214"/>
  <c r="BK2213"/>
  <c r="J2213"/>
  <c r="BK2212"/>
  <c r="J2212"/>
  <c r="J2214"/>
  <c r="BE2214"/>
  <c r="J92"/>
  <c r="J91"/>
  <c r="BI2211"/>
  <c r="BH2211"/>
  <c r="BG2211"/>
  <c r="BF2211"/>
  <c r="T2211"/>
  <c r="R2211"/>
  <c r="P2211"/>
  <c r="BK2211"/>
  <c r="J2211"/>
  <c r="BE2211"/>
  <c r="BI2210"/>
  <c r="BH2210"/>
  <c r="BG2210"/>
  <c r="BF2210"/>
  <c r="T2210"/>
  <c r="R2210"/>
  <c r="P2210"/>
  <c r="BK2210"/>
  <c r="J2210"/>
  <c r="BE2210"/>
  <c r="BI2208"/>
  <c r="BH2208"/>
  <c r="BG2208"/>
  <c r="BF2208"/>
  <c r="T2208"/>
  <c r="R2208"/>
  <c r="P2208"/>
  <c r="BK2208"/>
  <c r="J2208"/>
  <c r="BE2208"/>
  <c r="BI2204"/>
  <c r="BH2204"/>
  <c r="BG2204"/>
  <c r="BF2204"/>
  <c r="T2204"/>
  <c r="R2204"/>
  <c r="P2204"/>
  <c r="BK2204"/>
  <c r="J2204"/>
  <c r="BE2204"/>
  <c r="BI2203"/>
  <c r="BH2203"/>
  <c r="BG2203"/>
  <c r="BF2203"/>
  <c r="T2203"/>
  <c r="R2203"/>
  <c r="P2203"/>
  <c r="BK2203"/>
  <c r="J2203"/>
  <c r="BE2203"/>
  <c r="BI2199"/>
  <c r="BH2199"/>
  <c r="BG2199"/>
  <c r="BF2199"/>
  <c r="T2199"/>
  <c r="R2199"/>
  <c r="P2199"/>
  <c r="BK2199"/>
  <c r="J2199"/>
  <c r="BE2199"/>
  <c r="BI2198"/>
  <c r="BH2198"/>
  <c r="BG2198"/>
  <c r="BF2198"/>
  <c r="T2198"/>
  <c r="R2198"/>
  <c r="P2198"/>
  <c r="BK2198"/>
  <c r="J2198"/>
  <c r="BE2198"/>
  <c r="BI2197"/>
  <c r="BH2197"/>
  <c r="BG2197"/>
  <c r="BF2197"/>
  <c r="T2197"/>
  <c r="R2197"/>
  <c r="P2197"/>
  <c r="BK2197"/>
  <c r="J2197"/>
  <c r="BE2197"/>
  <c r="BI2195"/>
  <c r="BH2195"/>
  <c r="BG2195"/>
  <c r="BF2195"/>
  <c r="T2195"/>
  <c r="R2195"/>
  <c r="P2195"/>
  <c r="BK2195"/>
  <c r="J2195"/>
  <c r="BE2195"/>
  <c r="BI2184"/>
  <c r="BH2184"/>
  <c r="BG2184"/>
  <c r="BF2184"/>
  <c r="T2184"/>
  <c r="T2183"/>
  <c r="R2184"/>
  <c r="R2183"/>
  <c r="P2184"/>
  <c r="P2183"/>
  <c r="BK2184"/>
  <c r="BK2183"/>
  <c r="J2183"/>
  <c r="J2184"/>
  <c r="BE2184"/>
  <c r="J90"/>
  <c r="BI2177"/>
  <c r="BH2177"/>
  <c r="BG2177"/>
  <c r="BF2177"/>
  <c r="T2177"/>
  <c r="R2177"/>
  <c r="P2177"/>
  <c r="BK2177"/>
  <c r="J2177"/>
  <c r="BE2177"/>
  <c r="BI2173"/>
  <c r="BH2173"/>
  <c r="BG2173"/>
  <c r="BF2173"/>
  <c r="T2173"/>
  <c r="R2173"/>
  <c r="P2173"/>
  <c r="BK2173"/>
  <c r="J2173"/>
  <c r="BE2173"/>
  <c r="BI2169"/>
  <c r="BH2169"/>
  <c r="BG2169"/>
  <c r="BF2169"/>
  <c r="T2169"/>
  <c r="R2169"/>
  <c r="P2169"/>
  <c r="BK2169"/>
  <c r="J2169"/>
  <c r="BE2169"/>
  <c r="BI2165"/>
  <c r="BH2165"/>
  <c r="BG2165"/>
  <c r="BF2165"/>
  <c r="T2165"/>
  <c r="T2164"/>
  <c r="R2165"/>
  <c r="R2164"/>
  <c r="P2165"/>
  <c r="P2164"/>
  <c r="BK2165"/>
  <c r="BK2164"/>
  <c r="J2164"/>
  <c r="J2165"/>
  <c r="BE2165"/>
  <c r="J89"/>
  <c r="BI2163"/>
  <c r="BH2163"/>
  <c r="BG2163"/>
  <c r="BF2163"/>
  <c r="T2163"/>
  <c r="R2163"/>
  <c r="P2163"/>
  <c r="BK2163"/>
  <c r="J2163"/>
  <c r="BE2163"/>
  <c r="BI2162"/>
  <c r="BH2162"/>
  <c r="BG2162"/>
  <c r="BF2162"/>
  <c r="T2162"/>
  <c r="R2162"/>
  <c r="P2162"/>
  <c r="BK2162"/>
  <c r="J2162"/>
  <c r="BE2162"/>
  <c r="BI2161"/>
  <c r="BH2161"/>
  <c r="BG2161"/>
  <c r="BF2161"/>
  <c r="T2161"/>
  <c r="R2161"/>
  <c r="P2161"/>
  <c r="BK2161"/>
  <c r="J2161"/>
  <c r="BE2161"/>
  <c r="BI2158"/>
  <c r="BH2158"/>
  <c r="BG2158"/>
  <c r="BF2158"/>
  <c r="T2158"/>
  <c r="T2157"/>
  <c r="R2158"/>
  <c r="R2157"/>
  <c r="P2158"/>
  <c r="P2157"/>
  <c r="BK2158"/>
  <c r="BK2157"/>
  <c r="J2157"/>
  <c r="J2158"/>
  <c r="BE2158"/>
  <c r="J88"/>
  <c r="BI2156"/>
  <c r="BH2156"/>
  <c r="BG2156"/>
  <c r="BF2156"/>
  <c r="T2156"/>
  <c r="R2156"/>
  <c r="P2156"/>
  <c r="BK2156"/>
  <c r="J2156"/>
  <c r="BE2156"/>
  <c r="BI2153"/>
  <c r="BH2153"/>
  <c r="BG2153"/>
  <c r="BF2153"/>
  <c r="T2153"/>
  <c r="R2153"/>
  <c r="P2153"/>
  <c r="BK2153"/>
  <c r="J2153"/>
  <c r="BE2153"/>
  <c r="BI2152"/>
  <c r="BH2152"/>
  <c r="BG2152"/>
  <c r="BF2152"/>
  <c r="T2152"/>
  <c r="R2152"/>
  <c r="P2152"/>
  <c r="BK2152"/>
  <c r="J2152"/>
  <c r="BE2152"/>
  <c r="BI2146"/>
  <c r="BH2146"/>
  <c r="BG2146"/>
  <c r="BF2146"/>
  <c r="T2146"/>
  <c r="R2146"/>
  <c r="P2146"/>
  <c r="BK2146"/>
  <c r="J2146"/>
  <c r="BE2146"/>
  <c r="BI2137"/>
  <c r="BH2137"/>
  <c r="BG2137"/>
  <c r="BF2137"/>
  <c r="T2137"/>
  <c r="R2137"/>
  <c r="P2137"/>
  <c r="BK2137"/>
  <c r="J2137"/>
  <c r="BE2137"/>
  <c r="BI2131"/>
  <c r="BH2131"/>
  <c r="BG2131"/>
  <c r="BF2131"/>
  <c r="T2131"/>
  <c r="R2131"/>
  <c r="P2131"/>
  <c r="BK2131"/>
  <c r="J2131"/>
  <c r="BE2131"/>
  <c r="BI2097"/>
  <c r="BH2097"/>
  <c r="BG2097"/>
  <c r="BF2097"/>
  <c r="T2097"/>
  <c r="R2097"/>
  <c r="P2097"/>
  <c r="BK2097"/>
  <c r="J2097"/>
  <c r="BE2097"/>
  <c r="BI2078"/>
  <c r="BH2078"/>
  <c r="BG2078"/>
  <c r="BF2078"/>
  <c r="T2078"/>
  <c r="R2078"/>
  <c r="P2078"/>
  <c r="BK2078"/>
  <c r="J2078"/>
  <c r="BE2078"/>
  <c r="BI2072"/>
  <c r="BH2072"/>
  <c r="BG2072"/>
  <c r="BF2072"/>
  <c r="T2072"/>
  <c r="R2072"/>
  <c r="P2072"/>
  <c r="BK2072"/>
  <c r="J2072"/>
  <c r="BE2072"/>
  <c r="BI2042"/>
  <c r="BH2042"/>
  <c r="BG2042"/>
  <c r="BF2042"/>
  <c r="T2042"/>
  <c r="R2042"/>
  <c r="P2042"/>
  <c r="BK2042"/>
  <c r="J2042"/>
  <c r="BE2042"/>
  <c r="BI2035"/>
  <c r="BH2035"/>
  <c r="BG2035"/>
  <c r="BF2035"/>
  <c r="T2035"/>
  <c r="R2035"/>
  <c r="P2035"/>
  <c r="BK2035"/>
  <c r="J2035"/>
  <c r="BE2035"/>
  <c r="BI2029"/>
  <c r="BH2029"/>
  <c r="BG2029"/>
  <c r="BF2029"/>
  <c r="T2029"/>
  <c r="R2029"/>
  <c r="P2029"/>
  <c r="BK2029"/>
  <c r="J2029"/>
  <c r="BE2029"/>
  <c r="BI2010"/>
  <c r="BH2010"/>
  <c r="BG2010"/>
  <c r="BF2010"/>
  <c r="T2010"/>
  <c r="R2010"/>
  <c r="P2010"/>
  <c r="BK2010"/>
  <c r="J2010"/>
  <c r="BE2010"/>
  <c r="BI1976"/>
  <c r="BH1976"/>
  <c r="BG1976"/>
  <c r="BF1976"/>
  <c r="T1976"/>
  <c r="R1976"/>
  <c r="P1976"/>
  <c r="BK1976"/>
  <c r="J1976"/>
  <c r="BE1976"/>
  <c r="BI1969"/>
  <c r="BH1969"/>
  <c r="BG1969"/>
  <c r="BF1969"/>
  <c r="T1969"/>
  <c r="R1969"/>
  <c r="P1969"/>
  <c r="BK1969"/>
  <c r="J1969"/>
  <c r="BE1969"/>
  <c r="BI1968"/>
  <c r="BH1968"/>
  <c r="BG1968"/>
  <c r="BF1968"/>
  <c r="T1968"/>
  <c r="R1968"/>
  <c r="P1968"/>
  <c r="BK1968"/>
  <c r="J1968"/>
  <c r="BE1968"/>
  <c r="BI1967"/>
  <c r="BH1967"/>
  <c r="BG1967"/>
  <c r="BF1967"/>
  <c r="T1967"/>
  <c r="R1967"/>
  <c r="P1967"/>
  <c r="BK1967"/>
  <c r="J1967"/>
  <c r="BE1967"/>
  <c r="BI1933"/>
  <c r="BH1933"/>
  <c r="BG1933"/>
  <c r="BF1933"/>
  <c r="T1933"/>
  <c r="T1932"/>
  <c r="R1933"/>
  <c r="R1932"/>
  <c r="P1933"/>
  <c r="P1932"/>
  <c r="BK1933"/>
  <c r="BK1932"/>
  <c r="J1932"/>
  <c r="J1933"/>
  <c r="BE1933"/>
  <c r="J87"/>
  <c r="BI1923"/>
  <c r="BH1923"/>
  <c r="BG1923"/>
  <c r="BF1923"/>
  <c r="T1923"/>
  <c r="T1922"/>
  <c r="R1923"/>
  <c r="R1922"/>
  <c r="P1923"/>
  <c r="P1922"/>
  <c r="BK1923"/>
  <c r="BK1922"/>
  <c r="J1922"/>
  <c r="J1923"/>
  <c r="BE1923"/>
  <c r="J86"/>
  <c r="BI1921"/>
  <c r="BH1921"/>
  <c r="BG1921"/>
  <c r="BF1921"/>
  <c r="T1921"/>
  <c r="R1921"/>
  <c r="P1921"/>
  <c r="BK1921"/>
  <c r="J1921"/>
  <c r="BE1921"/>
  <c r="BI1919"/>
  <c r="BH1919"/>
  <c r="BG1919"/>
  <c r="BF1919"/>
  <c r="T1919"/>
  <c r="R1919"/>
  <c r="P1919"/>
  <c r="BK1919"/>
  <c r="J1919"/>
  <c r="BE1919"/>
  <c r="BI1918"/>
  <c r="BH1918"/>
  <c r="BG1918"/>
  <c r="BF1918"/>
  <c r="T1918"/>
  <c r="R1918"/>
  <c r="P1918"/>
  <c r="BK1918"/>
  <c r="J1918"/>
  <c r="BE1918"/>
  <c r="BI1906"/>
  <c r="BH1906"/>
  <c r="BG1906"/>
  <c r="BF1906"/>
  <c r="T1906"/>
  <c r="R1906"/>
  <c r="P1906"/>
  <c r="BK1906"/>
  <c r="J1906"/>
  <c r="BE1906"/>
  <c r="BI1895"/>
  <c r="BH1895"/>
  <c r="BG1895"/>
  <c r="BF1895"/>
  <c r="T1895"/>
  <c r="R1895"/>
  <c r="P1895"/>
  <c r="BK1895"/>
  <c r="J1895"/>
  <c r="BE1895"/>
  <c r="BI1888"/>
  <c r="BH1888"/>
  <c r="BG1888"/>
  <c r="BF1888"/>
  <c r="T1888"/>
  <c r="R1888"/>
  <c r="P1888"/>
  <c r="BK1888"/>
  <c r="J1888"/>
  <c r="BE1888"/>
  <c r="BI1887"/>
  <c r="BH1887"/>
  <c r="BG1887"/>
  <c r="BF1887"/>
  <c r="T1887"/>
  <c r="R1887"/>
  <c r="P1887"/>
  <c r="BK1887"/>
  <c r="J1887"/>
  <c r="BE1887"/>
  <c r="BI1882"/>
  <c r="BH1882"/>
  <c r="BG1882"/>
  <c r="BF1882"/>
  <c r="T1882"/>
  <c r="R1882"/>
  <c r="P1882"/>
  <c r="BK1882"/>
  <c r="J1882"/>
  <c r="BE1882"/>
  <c r="BI1878"/>
  <c r="BH1878"/>
  <c r="BG1878"/>
  <c r="BF1878"/>
  <c r="T1878"/>
  <c r="R1878"/>
  <c r="P1878"/>
  <c r="BK1878"/>
  <c r="J1878"/>
  <c r="BE1878"/>
  <c r="BI1864"/>
  <c r="BH1864"/>
  <c r="BG1864"/>
  <c r="BF1864"/>
  <c r="T1864"/>
  <c r="R1864"/>
  <c r="P1864"/>
  <c r="BK1864"/>
  <c r="J1864"/>
  <c r="BE1864"/>
  <c r="BI1858"/>
  <c r="BH1858"/>
  <c r="BG1858"/>
  <c r="BF1858"/>
  <c r="T1858"/>
  <c r="T1857"/>
  <c r="R1858"/>
  <c r="R1857"/>
  <c r="P1858"/>
  <c r="P1857"/>
  <c r="BK1858"/>
  <c r="BK1857"/>
  <c r="J1857"/>
  <c r="J1858"/>
  <c r="BE1858"/>
  <c r="J85"/>
  <c r="BI1856"/>
  <c r="BH1856"/>
  <c r="BG1856"/>
  <c r="BF1856"/>
  <c r="T1856"/>
  <c r="R1856"/>
  <c r="P1856"/>
  <c r="BK1856"/>
  <c r="J1856"/>
  <c r="BE1856"/>
  <c r="BI1829"/>
  <c r="BH1829"/>
  <c r="BG1829"/>
  <c r="BF1829"/>
  <c r="T1829"/>
  <c r="R1829"/>
  <c r="P1829"/>
  <c r="BK1829"/>
  <c r="J1829"/>
  <c r="BE1829"/>
  <c r="BI1800"/>
  <c r="BH1800"/>
  <c r="BG1800"/>
  <c r="BF1800"/>
  <c r="T1800"/>
  <c r="R1800"/>
  <c r="P1800"/>
  <c r="BK1800"/>
  <c r="J1800"/>
  <c r="BE1800"/>
  <c r="BI1791"/>
  <c r="BH1791"/>
  <c r="BG1791"/>
  <c r="BF1791"/>
  <c r="T1791"/>
  <c r="R1791"/>
  <c r="P1791"/>
  <c r="BK1791"/>
  <c r="J1791"/>
  <c r="BE1791"/>
  <c r="BI1786"/>
  <c r="BH1786"/>
  <c r="BG1786"/>
  <c r="BF1786"/>
  <c r="T1786"/>
  <c r="R1786"/>
  <c r="P1786"/>
  <c r="BK1786"/>
  <c r="J1786"/>
  <c r="BE1786"/>
  <c r="BI1777"/>
  <c r="BH1777"/>
  <c r="BG1777"/>
  <c r="BF1777"/>
  <c r="T1777"/>
  <c r="R1777"/>
  <c r="P1777"/>
  <c r="BK1777"/>
  <c r="J1777"/>
  <c r="BE1777"/>
  <c r="BI1776"/>
  <c r="BH1776"/>
  <c r="BG1776"/>
  <c r="BF1776"/>
  <c r="T1776"/>
  <c r="R1776"/>
  <c r="P1776"/>
  <c r="BK1776"/>
  <c r="J1776"/>
  <c r="BE1776"/>
  <c r="BI1775"/>
  <c r="BH1775"/>
  <c r="BG1775"/>
  <c r="BF1775"/>
  <c r="T1775"/>
  <c r="R1775"/>
  <c r="P1775"/>
  <c r="BK1775"/>
  <c r="J1775"/>
  <c r="BE1775"/>
  <c r="BI1774"/>
  <c r="BH1774"/>
  <c r="BG1774"/>
  <c r="BF1774"/>
  <c r="T1774"/>
  <c r="T1773"/>
  <c r="R1774"/>
  <c r="R1773"/>
  <c r="P1774"/>
  <c r="P1773"/>
  <c r="BK1774"/>
  <c r="BK1773"/>
  <c r="J1773"/>
  <c r="J1774"/>
  <c r="BE1774"/>
  <c r="J84"/>
  <c r="BI1772"/>
  <c r="BH1772"/>
  <c r="BG1772"/>
  <c r="BF1772"/>
  <c r="T1772"/>
  <c r="R1772"/>
  <c r="P1772"/>
  <c r="BK1772"/>
  <c r="J1772"/>
  <c r="BE1772"/>
  <c r="BI1768"/>
  <c r="BH1768"/>
  <c r="BG1768"/>
  <c r="BF1768"/>
  <c r="T1768"/>
  <c r="R1768"/>
  <c r="P1768"/>
  <c r="BK1768"/>
  <c r="J1768"/>
  <c r="BE1768"/>
  <c r="BI1767"/>
  <c r="BH1767"/>
  <c r="BG1767"/>
  <c r="BF1767"/>
  <c r="T1767"/>
  <c r="R1767"/>
  <c r="P1767"/>
  <c r="BK1767"/>
  <c r="J1767"/>
  <c r="BE1767"/>
  <c r="BI1766"/>
  <c r="BH1766"/>
  <c r="BG1766"/>
  <c r="BF1766"/>
  <c r="T1766"/>
  <c r="R1766"/>
  <c r="P1766"/>
  <c r="BK1766"/>
  <c r="J1766"/>
  <c r="BE1766"/>
  <c r="BI1765"/>
  <c r="BH1765"/>
  <c r="BG1765"/>
  <c r="BF1765"/>
  <c r="T1765"/>
  <c r="R1765"/>
  <c r="P1765"/>
  <c r="BK1765"/>
  <c r="J1765"/>
  <c r="BE1765"/>
  <c r="BI1764"/>
  <c r="BH1764"/>
  <c r="BG1764"/>
  <c r="BF1764"/>
  <c r="T1764"/>
  <c r="R1764"/>
  <c r="P1764"/>
  <c r="BK1764"/>
  <c r="J1764"/>
  <c r="BE1764"/>
  <c r="BI1761"/>
  <c r="BH1761"/>
  <c r="BG1761"/>
  <c r="BF1761"/>
  <c r="T1761"/>
  <c r="R1761"/>
  <c r="P1761"/>
  <c r="BK1761"/>
  <c r="J1761"/>
  <c r="BE1761"/>
  <c r="BI1760"/>
  <c r="BH1760"/>
  <c r="BG1760"/>
  <c r="BF1760"/>
  <c r="T1760"/>
  <c r="R1760"/>
  <c r="P1760"/>
  <c r="BK1760"/>
  <c r="J1760"/>
  <c r="BE1760"/>
  <c r="BI1755"/>
  <c r="BH1755"/>
  <c r="BG1755"/>
  <c r="BF1755"/>
  <c r="T1755"/>
  <c r="R1755"/>
  <c r="P1755"/>
  <c r="BK1755"/>
  <c r="J1755"/>
  <c r="BE1755"/>
  <c r="BI1752"/>
  <c r="BH1752"/>
  <c r="BG1752"/>
  <c r="BF1752"/>
  <c r="T1752"/>
  <c r="R1752"/>
  <c r="P1752"/>
  <c r="BK1752"/>
  <c r="J1752"/>
  <c r="BE1752"/>
  <c r="BI1749"/>
  <c r="BH1749"/>
  <c r="BG1749"/>
  <c r="BF1749"/>
  <c r="T1749"/>
  <c r="R1749"/>
  <c r="P1749"/>
  <c r="BK1749"/>
  <c r="J1749"/>
  <c r="BE1749"/>
  <c r="BI1746"/>
  <c r="BH1746"/>
  <c r="BG1746"/>
  <c r="BF1746"/>
  <c r="T1746"/>
  <c r="R1746"/>
  <c r="P1746"/>
  <c r="BK1746"/>
  <c r="J1746"/>
  <c r="BE1746"/>
  <c r="BI1743"/>
  <c r="BH1743"/>
  <c r="BG1743"/>
  <c r="BF1743"/>
  <c r="T1743"/>
  <c r="R1743"/>
  <c r="P1743"/>
  <c r="BK1743"/>
  <c r="J1743"/>
  <c r="BE1743"/>
  <c r="BI1740"/>
  <c r="BH1740"/>
  <c r="BG1740"/>
  <c r="BF1740"/>
  <c r="T1740"/>
  <c r="R1740"/>
  <c r="P1740"/>
  <c r="BK1740"/>
  <c r="J1740"/>
  <c r="BE1740"/>
  <c r="BI1737"/>
  <c r="BH1737"/>
  <c r="BG1737"/>
  <c r="BF1737"/>
  <c r="T1737"/>
  <c r="R1737"/>
  <c r="P1737"/>
  <c r="BK1737"/>
  <c r="J1737"/>
  <c r="BE1737"/>
  <c r="BI1734"/>
  <c r="BH1734"/>
  <c r="BG1734"/>
  <c r="BF1734"/>
  <c r="T1734"/>
  <c r="R1734"/>
  <c r="P1734"/>
  <c r="BK1734"/>
  <c r="J1734"/>
  <c r="BE1734"/>
  <c r="BI1731"/>
  <c r="BH1731"/>
  <c r="BG1731"/>
  <c r="BF1731"/>
  <c r="T1731"/>
  <c r="R1731"/>
  <c r="P1731"/>
  <c r="BK1731"/>
  <c r="J1731"/>
  <c r="BE1731"/>
  <c r="BI1726"/>
  <c r="BH1726"/>
  <c r="BG1726"/>
  <c r="BF1726"/>
  <c r="T1726"/>
  <c r="R1726"/>
  <c r="P1726"/>
  <c r="BK1726"/>
  <c r="J1726"/>
  <c r="BE1726"/>
  <c r="BI1721"/>
  <c r="BH1721"/>
  <c r="BG1721"/>
  <c r="BF1721"/>
  <c r="T1721"/>
  <c r="R1721"/>
  <c r="P1721"/>
  <c r="BK1721"/>
  <c r="J1721"/>
  <c r="BE1721"/>
  <c r="BI1718"/>
  <c r="BH1718"/>
  <c r="BG1718"/>
  <c r="BF1718"/>
  <c r="T1718"/>
  <c r="R1718"/>
  <c r="P1718"/>
  <c r="BK1718"/>
  <c r="J1718"/>
  <c r="BE1718"/>
  <c r="BI1715"/>
  <c r="BH1715"/>
  <c r="BG1715"/>
  <c r="BF1715"/>
  <c r="T1715"/>
  <c r="R1715"/>
  <c r="P1715"/>
  <c r="BK1715"/>
  <c r="J1715"/>
  <c r="BE1715"/>
  <c r="BI1712"/>
  <c r="BH1712"/>
  <c r="BG1712"/>
  <c r="BF1712"/>
  <c r="T1712"/>
  <c r="R1712"/>
  <c r="P1712"/>
  <c r="BK1712"/>
  <c r="J1712"/>
  <c r="BE1712"/>
  <c r="BI1709"/>
  <c r="BH1709"/>
  <c r="BG1709"/>
  <c r="BF1709"/>
  <c r="T1709"/>
  <c r="R1709"/>
  <c r="P1709"/>
  <c r="BK1709"/>
  <c r="J1709"/>
  <c r="BE1709"/>
  <c r="BI1702"/>
  <c r="BH1702"/>
  <c r="BG1702"/>
  <c r="BF1702"/>
  <c r="T1702"/>
  <c r="R1702"/>
  <c r="P1702"/>
  <c r="BK1702"/>
  <c r="J1702"/>
  <c r="BE1702"/>
  <c r="BI1699"/>
  <c r="BH1699"/>
  <c r="BG1699"/>
  <c r="BF1699"/>
  <c r="T1699"/>
  <c r="R1699"/>
  <c r="P1699"/>
  <c r="BK1699"/>
  <c r="J1699"/>
  <c r="BE1699"/>
  <c r="BI1696"/>
  <c r="BH1696"/>
  <c r="BG1696"/>
  <c r="BF1696"/>
  <c r="T1696"/>
  <c r="T1695"/>
  <c r="R1696"/>
  <c r="R1695"/>
  <c r="P1696"/>
  <c r="P1695"/>
  <c r="BK1696"/>
  <c r="BK1695"/>
  <c r="J1695"/>
  <c r="J1696"/>
  <c r="BE1696"/>
  <c r="J83"/>
  <c r="BI1694"/>
  <c r="BH1694"/>
  <c r="BG1694"/>
  <c r="BF1694"/>
  <c r="T1694"/>
  <c r="R1694"/>
  <c r="P1694"/>
  <c r="BK1694"/>
  <c r="J1694"/>
  <c r="BE1694"/>
  <c r="BI1693"/>
  <c r="BH1693"/>
  <c r="BG1693"/>
  <c r="BF1693"/>
  <c r="T1693"/>
  <c r="R1693"/>
  <c r="P1693"/>
  <c r="BK1693"/>
  <c r="J1693"/>
  <c r="BE1693"/>
  <c r="BI1692"/>
  <c r="BH1692"/>
  <c r="BG1692"/>
  <c r="BF1692"/>
  <c r="T1692"/>
  <c r="R1692"/>
  <c r="P1692"/>
  <c r="BK1692"/>
  <c r="J1692"/>
  <c r="BE1692"/>
  <c r="BI1691"/>
  <c r="BH1691"/>
  <c r="BG1691"/>
  <c r="BF1691"/>
  <c r="T1691"/>
  <c r="R1691"/>
  <c r="P1691"/>
  <c r="BK1691"/>
  <c r="J1691"/>
  <c r="BE1691"/>
  <c r="BI1690"/>
  <c r="BH1690"/>
  <c r="BG1690"/>
  <c r="BF1690"/>
  <c r="T1690"/>
  <c r="R1690"/>
  <c r="P1690"/>
  <c r="BK1690"/>
  <c r="J1690"/>
  <c r="BE1690"/>
  <c r="BI1689"/>
  <c r="BH1689"/>
  <c r="BG1689"/>
  <c r="BF1689"/>
  <c r="T1689"/>
  <c r="R1689"/>
  <c r="P1689"/>
  <c r="BK1689"/>
  <c r="J1689"/>
  <c r="BE1689"/>
  <c r="BI1688"/>
  <c r="BH1688"/>
  <c r="BG1688"/>
  <c r="BF1688"/>
  <c r="T1688"/>
  <c r="R1688"/>
  <c r="P1688"/>
  <c r="BK1688"/>
  <c r="J1688"/>
  <c r="BE1688"/>
  <c r="BI1687"/>
  <c r="BH1687"/>
  <c r="BG1687"/>
  <c r="BF1687"/>
  <c r="T1687"/>
  <c r="R1687"/>
  <c r="P1687"/>
  <c r="BK1687"/>
  <c r="J1687"/>
  <c r="BE1687"/>
  <c r="BI1685"/>
  <c r="BH1685"/>
  <c r="BG1685"/>
  <c r="BF1685"/>
  <c r="T1685"/>
  <c r="R1685"/>
  <c r="P1685"/>
  <c r="BK1685"/>
  <c r="J1685"/>
  <c r="BE1685"/>
  <c r="BI1684"/>
  <c r="BH1684"/>
  <c r="BG1684"/>
  <c r="BF1684"/>
  <c r="T1684"/>
  <c r="R1684"/>
  <c r="P1684"/>
  <c r="BK1684"/>
  <c r="J1684"/>
  <c r="BE1684"/>
  <c r="BI1683"/>
  <c r="BH1683"/>
  <c r="BG1683"/>
  <c r="BF1683"/>
  <c r="T1683"/>
  <c r="R1683"/>
  <c r="P1683"/>
  <c r="BK1683"/>
  <c r="J1683"/>
  <c r="BE1683"/>
  <c r="BI1682"/>
  <c r="BH1682"/>
  <c r="BG1682"/>
  <c r="BF1682"/>
  <c r="T1682"/>
  <c r="R1682"/>
  <c r="P1682"/>
  <c r="BK1682"/>
  <c r="J1682"/>
  <c r="BE1682"/>
  <c r="BI1681"/>
  <c r="BH1681"/>
  <c r="BG1681"/>
  <c r="BF1681"/>
  <c r="T1681"/>
  <c r="R1681"/>
  <c r="P1681"/>
  <c r="BK1681"/>
  <c r="J1681"/>
  <c r="BE1681"/>
  <c r="BI1679"/>
  <c r="BH1679"/>
  <c r="BG1679"/>
  <c r="BF1679"/>
  <c r="T1679"/>
  <c r="R1679"/>
  <c r="P1679"/>
  <c r="BK1679"/>
  <c r="J1679"/>
  <c r="BE1679"/>
  <c r="BI1678"/>
  <c r="BH1678"/>
  <c r="BG1678"/>
  <c r="BF1678"/>
  <c r="T1678"/>
  <c r="R1678"/>
  <c r="P1678"/>
  <c r="BK1678"/>
  <c r="J1678"/>
  <c r="BE1678"/>
  <c r="BI1677"/>
  <c r="BH1677"/>
  <c r="BG1677"/>
  <c r="BF1677"/>
  <c r="T1677"/>
  <c r="R1677"/>
  <c r="P1677"/>
  <c r="BK1677"/>
  <c r="J1677"/>
  <c r="BE1677"/>
  <c r="BI1676"/>
  <c r="BH1676"/>
  <c r="BG1676"/>
  <c r="BF1676"/>
  <c r="T1676"/>
  <c r="R1676"/>
  <c r="P1676"/>
  <c r="BK1676"/>
  <c r="J1676"/>
  <c r="BE1676"/>
  <c r="BI1674"/>
  <c r="BH1674"/>
  <c r="BG1674"/>
  <c r="BF1674"/>
  <c r="T1674"/>
  <c r="R1674"/>
  <c r="P1674"/>
  <c r="BK1674"/>
  <c r="J1674"/>
  <c r="BE1674"/>
  <c r="BI1671"/>
  <c r="BH1671"/>
  <c r="BG1671"/>
  <c r="BF1671"/>
  <c r="T1671"/>
  <c r="R1671"/>
  <c r="P1671"/>
  <c r="BK1671"/>
  <c r="J1671"/>
  <c r="BE1671"/>
  <c r="BI1670"/>
  <c r="BH1670"/>
  <c r="BG1670"/>
  <c r="BF1670"/>
  <c r="T1670"/>
  <c r="R1670"/>
  <c r="P1670"/>
  <c r="BK1670"/>
  <c r="J1670"/>
  <c r="BE1670"/>
  <c r="BI1665"/>
  <c r="BH1665"/>
  <c r="BG1665"/>
  <c r="BF1665"/>
  <c r="T1665"/>
  <c r="R1665"/>
  <c r="P1665"/>
  <c r="BK1665"/>
  <c r="J1665"/>
  <c r="BE1665"/>
  <c r="BI1664"/>
  <c r="BH1664"/>
  <c r="BG1664"/>
  <c r="BF1664"/>
  <c r="T1664"/>
  <c r="R1664"/>
  <c r="P1664"/>
  <c r="BK1664"/>
  <c r="J1664"/>
  <c r="BE1664"/>
  <c r="BI1663"/>
  <c r="BH1663"/>
  <c r="BG1663"/>
  <c r="BF1663"/>
  <c r="T1663"/>
  <c r="T1662"/>
  <c r="R1663"/>
  <c r="R1662"/>
  <c r="P1663"/>
  <c r="P1662"/>
  <c r="BK1663"/>
  <c r="BK1662"/>
  <c r="J1662"/>
  <c r="J1663"/>
  <c r="BE1663"/>
  <c r="J82"/>
  <c r="BI1661"/>
  <c r="BH1661"/>
  <c r="BG1661"/>
  <c r="BF1661"/>
  <c r="T1661"/>
  <c r="R1661"/>
  <c r="P1661"/>
  <c r="BK1661"/>
  <c r="J1661"/>
  <c r="BE1661"/>
  <c r="BI1658"/>
  <c r="BH1658"/>
  <c r="BG1658"/>
  <c r="BF1658"/>
  <c r="T1658"/>
  <c r="R1658"/>
  <c r="P1658"/>
  <c r="BK1658"/>
  <c r="J1658"/>
  <c r="BE1658"/>
  <c r="BI1655"/>
  <c r="BH1655"/>
  <c r="BG1655"/>
  <c r="BF1655"/>
  <c r="T1655"/>
  <c r="R1655"/>
  <c r="P1655"/>
  <c r="BK1655"/>
  <c r="J1655"/>
  <c r="BE1655"/>
  <c r="BI1652"/>
  <c r="BH1652"/>
  <c r="BG1652"/>
  <c r="BF1652"/>
  <c r="T1652"/>
  <c r="R1652"/>
  <c r="P1652"/>
  <c r="BK1652"/>
  <c r="J1652"/>
  <c r="BE1652"/>
  <c r="BI1647"/>
  <c r="BH1647"/>
  <c r="BG1647"/>
  <c r="BF1647"/>
  <c r="T1647"/>
  <c r="R1647"/>
  <c r="P1647"/>
  <c r="BK1647"/>
  <c r="J1647"/>
  <c r="BE1647"/>
  <c r="BI1644"/>
  <c r="BH1644"/>
  <c r="BG1644"/>
  <c r="BF1644"/>
  <c r="T1644"/>
  <c r="R1644"/>
  <c r="P1644"/>
  <c r="BK1644"/>
  <c r="J1644"/>
  <c r="BE1644"/>
  <c r="BI1640"/>
  <c r="BH1640"/>
  <c r="BG1640"/>
  <c r="BF1640"/>
  <c r="T1640"/>
  <c r="R1640"/>
  <c r="P1640"/>
  <c r="BK1640"/>
  <c r="J1640"/>
  <c r="BE1640"/>
  <c r="BI1636"/>
  <c r="BH1636"/>
  <c r="BG1636"/>
  <c r="BF1636"/>
  <c r="T1636"/>
  <c r="R1636"/>
  <c r="P1636"/>
  <c r="BK1636"/>
  <c r="J1636"/>
  <c r="BE1636"/>
  <c r="BI1630"/>
  <c r="BH1630"/>
  <c r="BG1630"/>
  <c r="BF1630"/>
  <c r="T1630"/>
  <c r="R1630"/>
  <c r="P1630"/>
  <c r="BK1630"/>
  <c r="J1630"/>
  <c r="BE1630"/>
  <c r="BI1627"/>
  <c r="BH1627"/>
  <c r="BG1627"/>
  <c r="BF1627"/>
  <c r="T1627"/>
  <c r="R1627"/>
  <c r="P1627"/>
  <c r="BK1627"/>
  <c r="J1627"/>
  <c r="BE1627"/>
  <c r="BI1624"/>
  <c r="BH1624"/>
  <c r="BG1624"/>
  <c r="BF1624"/>
  <c r="T1624"/>
  <c r="R1624"/>
  <c r="P1624"/>
  <c r="BK1624"/>
  <c r="J1624"/>
  <c r="BE1624"/>
  <c r="BI1619"/>
  <c r="BH1619"/>
  <c r="BG1619"/>
  <c r="BF1619"/>
  <c r="T1619"/>
  <c r="R1619"/>
  <c r="P1619"/>
  <c r="BK1619"/>
  <c r="J1619"/>
  <c r="BE1619"/>
  <c r="BI1618"/>
  <c r="BH1618"/>
  <c r="BG1618"/>
  <c r="BF1618"/>
  <c r="T1618"/>
  <c r="R1618"/>
  <c r="P1618"/>
  <c r="BK1618"/>
  <c r="J1618"/>
  <c r="BE1618"/>
  <c r="BI1613"/>
  <c r="BH1613"/>
  <c r="BG1613"/>
  <c r="BF1613"/>
  <c r="T1613"/>
  <c r="R1613"/>
  <c r="P1613"/>
  <c r="BK1613"/>
  <c r="J1613"/>
  <c r="BE1613"/>
  <c r="BI1612"/>
  <c r="BH1612"/>
  <c r="BG1612"/>
  <c r="BF1612"/>
  <c r="T1612"/>
  <c r="R1612"/>
  <c r="P1612"/>
  <c r="BK1612"/>
  <c r="J1612"/>
  <c r="BE1612"/>
  <c r="BI1607"/>
  <c r="BH1607"/>
  <c r="BG1607"/>
  <c r="BF1607"/>
  <c r="T1607"/>
  <c r="T1606"/>
  <c r="R1607"/>
  <c r="R1606"/>
  <c r="P1607"/>
  <c r="P1606"/>
  <c r="BK1607"/>
  <c r="BK1606"/>
  <c r="J1606"/>
  <c r="J1607"/>
  <c r="BE1607"/>
  <c r="J81"/>
  <c r="BI1605"/>
  <c r="BH1605"/>
  <c r="BG1605"/>
  <c r="BF1605"/>
  <c r="T1605"/>
  <c r="R1605"/>
  <c r="P1605"/>
  <c r="BK1605"/>
  <c r="J1605"/>
  <c r="BE1605"/>
  <c r="BI1601"/>
  <c r="BH1601"/>
  <c r="BG1601"/>
  <c r="BF1601"/>
  <c r="T1601"/>
  <c r="R1601"/>
  <c r="P1601"/>
  <c r="BK1601"/>
  <c r="J1601"/>
  <c r="BE1601"/>
  <c r="BI1597"/>
  <c r="BH1597"/>
  <c r="BG1597"/>
  <c r="BF1597"/>
  <c r="T1597"/>
  <c r="R1597"/>
  <c r="P1597"/>
  <c r="BK1597"/>
  <c r="J1597"/>
  <c r="BE1597"/>
  <c r="BI1591"/>
  <c r="BH1591"/>
  <c r="BG1591"/>
  <c r="BF1591"/>
  <c r="T1591"/>
  <c r="R1591"/>
  <c r="P1591"/>
  <c r="BK1591"/>
  <c r="J1591"/>
  <c r="BE1591"/>
  <c r="BI1589"/>
  <c r="BH1589"/>
  <c r="BG1589"/>
  <c r="BF1589"/>
  <c r="T1589"/>
  <c r="R1589"/>
  <c r="P1589"/>
  <c r="BK1589"/>
  <c r="J1589"/>
  <c r="BE1589"/>
  <c r="BI1583"/>
  <c r="BH1583"/>
  <c r="BG1583"/>
  <c r="BF1583"/>
  <c r="T1583"/>
  <c r="R1583"/>
  <c r="P1583"/>
  <c r="BK1583"/>
  <c r="J1583"/>
  <c r="BE1583"/>
  <c r="BI1580"/>
  <c r="BH1580"/>
  <c r="BG1580"/>
  <c r="BF1580"/>
  <c r="T1580"/>
  <c r="R1580"/>
  <c r="P1580"/>
  <c r="BK1580"/>
  <c r="J1580"/>
  <c r="BE1580"/>
  <c r="BI1573"/>
  <c r="BH1573"/>
  <c r="BG1573"/>
  <c r="BF1573"/>
  <c r="T1573"/>
  <c r="R1573"/>
  <c r="P1573"/>
  <c r="BK1573"/>
  <c r="J1573"/>
  <c r="BE1573"/>
  <c r="BI1567"/>
  <c r="BH1567"/>
  <c r="BG1567"/>
  <c r="BF1567"/>
  <c r="T1567"/>
  <c r="R1567"/>
  <c r="P1567"/>
  <c r="BK1567"/>
  <c r="J1567"/>
  <c r="BE1567"/>
  <c r="BI1566"/>
  <c r="BH1566"/>
  <c r="BG1566"/>
  <c r="BF1566"/>
  <c r="T1566"/>
  <c r="R1566"/>
  <c r="P1566"/>
  <c r="BK1566"/>
  <c r="J1566"/>
  <c r="BE1566"/>
  <c r="BI1542"/>
  <c r="BH1542"/>
  <c r="BG1542"/>
  <c r="BF1542"/>
  <c r="T1542"/>
  <c r="R1542"/>
  <c r="P1542"/>
  <c r="BK1542"/>
  <c r="J1542"/>
  <c r="BE1542"/>
  <c r="BI1536"/>
  <c r="BH1536"/>
  <c r="BG1536"/>
  <c r="BF1536"/>
  <c r="T1536"/>
  <c r="R1536"/>
  <c r="P1536"/>
  <c r="BK1536"/>
  <c r="J1536"/>
  <c r="BE1536"/>
  <c r="BI1528"/>
  <c r="BH1528"/>
  <c r="BG1528"/>
  <c r="BF1528"/>
  <c r="T1528"/>
  <c r="R1528"/>
  <c r="P1528"/>
  <c r="BK1528"/>
  <c r="J1528"/>
  <c r="BE1528"/>
  <c r="BI1525"/>
  <c r="BH1525"/>
  <c r="BG1525"/>
  <c r="BF1525"/>
  <c r="T1525"/>
  <c r="R1525"/>
  <c r="P1525"/>
  <c r="BK1525"/>
  <c r="J1525"/>
  <c r="BE1525"/>
  <c r="BI1517"/>
  <c r="BH1517"/>
  <c r="BG1517"/>
  <c r="BF1517"/>
  <c r="T1517"/>
  <c r="R1517"/>
  <c r="P1517"/>
  <c r="BK1517"/>
  <c r="J1517"/>
  <c r="BE1517"/>
  <c r="BI1514"/>
  <c r="BH1514"/>
  <c r="BG1514"/>
  <c r="BF1514"/>
  <c r="T1514"/>
  <c r="T1513"/>
  <c r="R1514"/>
  <c r="R1513"/>
  <c r="P1514"/>
  <c r="P1513"/>
  <c r="BK1514"/>
  <c r="BK1513"/>
  <c r="J1513"/>
  <c r="J1514"/>
  <c r="BE1514"/>
  <c r="J80"/>
  <c r="BI1512"/>
  <c r="BH1512"/>
  <c r="BG1512"/>
  <c r="BF1512"/>
  <c r="T1512"/>
  <c r="R1512"/>
  <c r="P1512"/>
  <c r="BK1512"/>
  <c r="J1512"/>
  <c r="BE1512"/>
  <c r="BI1494"/>
  <c r="BH1494"/>
  <c r="BG1494"/>
  <c r="BF1494"/>
  <c r="T1494"/>
  <c r="R1494"/>
  <c r="P1494"/>
  <c r="BK1494"/>
  <c r="J1494"/>
  <c r="BE1494"/>
  <c r="BI1492"/>
  <c r="BH1492"/>
  <c r="BG1492"/>
  <c r="BF1492"/>
  <c r="T1492"/>
  <c r="R1492"/>
  <c r="P1492"/>
  <c r="BK1492"/>
  <c r="J1492"/>
  <c r="BE1492"/>
  <c r="BI1489"/>
  <c r="BH1489"/>
  <c r="BG1489"/>
  <c r="BF1489"/>
  <c r="T1489"/>
  <c r="R1489"/>
  <c r="P1489"/>
  <c r="BK1489"/>
  <c r="J1489"/>
  <c r="BE1489"/>
  <c r="BI1483"/>
  <c r="BH1483"/>
  <c r="BG1483"/>
  <c r="BF1483"/>
  <c r="T1483"/>
  <c r="R1483"/>
  <c r="P1483"/>
  <c r="BK1483"/>
  <c r="J1483"/>
  <c r="BE1483"/>
  <c r="BI1478"/>
  <c r="BH1478"/>
  <c r="BG1478"/>
  <c r="BF1478"/>
  <c r="T1478"/>
  <c r="R1478"/>
  <c r="P1478"/>
  <c r="BK1478"/>
  <c r="J1478"/>
  <c r="BE1478"/>
  <c r="BI1470"/>
  <c r="BH1470"/>
  <c r="BG1470"/>
  <c r="BF1470"/>
  <c r="T1470"/>
  <c r="R1470"/>
  <c r="P1470"/>
  <c r="BK1470"/>
  <c r="J1470"/>
  <c r="BE1470"/>
  <c r="BI1463"/>
  <c r="BH1463"/>
  <c r="BG1463"/>
  <c r="BF1463"/>
  <c r="T1463"/>
  <c r="R1463"/>
  <c r="P1463"/>
  <c r="BK1463"/>
  <c r="J1463"/>
  <c r="BE1463"/>
  <c r="BI1448"/>
  <c r="BH1448"/>
  <c r="BG1448"/>
  <c r="BF1448"/>
  <c r="T1448"/>
  <c r="R1448"/>
  <c r="P1448"/>
  <c r="BK1448"/>
  <c r="J1448"/>
  <c r="BE1448"/>
  <c r="BI1433"/>
  <c r="BH1433"/>
  <c r="BG1433"/>
  <c r="BF1433"/>
  <c r="T1433"/>
  <c r="R1433"/>
  <c r="P1433"/>
  <c r="BK1433"/>
  <c r="J1433"/>
  <c r="BE1433"/>
  <c r="BI1427"/>
  <c r="BH1427"/>
  <c r="BG1427"/>
  <c r="BF1427"/>
  <c r="T1427"/>
  <c r="R1427"/>
  <c r="P1427"/>
  <c r="BK1427"/>
  <c r="J1427"/>
  <c r="BE1427"/>
  <c r="BI1414"/>
  <c r="BH1414"/>
  <c r="BG1414"/>
  <c r="BF1414"/>
  <c r="T1414"/>
  <c r="R1414"/>
  <c r="P1414"/>
  <c r="BK1414"/>
  <c r="J1414"/>
  <c r="BE1414"/>
  <c r="BI1408"/>
  <c r="BH1408"/>
  <c r="BG1408"/>
  <c r="BF1408"/>
  <c r="T1408"/>
  <c r="R1408"/>
  <c r="P1408"/>
  <c r="BK1408"/>
  <c r="J1408"/>
  <c r="BE1408"/>
  <c r="BI1402"/>
  <c r="BH1402"/>
  <c r="BG1402"/>
  <c r="BF1402"/>
  <c r="T1402"/>
  <c r="R1402"/>
  <c r="P1402"/>
  <c r="BK1402"/>
  <c r="J1402"/>
  <c r="BE1402"/>
  <c r="BI1398"/>
  <c r="BH1398"/>
  <c r="BG1398"/>
  <c r="BF1398"/>
  <c r="T1398"/>
  <c r="R1398"/>
  <c r="P1398"/>
  <c r="BK1398"/>
  <c r="J1398"/>
  <c r="BE1398"/>
  <c r="BI1388"/>
  <c r="BH1388"/>
  <c r="BG1388"/>
  <c r="BF1388"/>
  <c r="T1388"/>
  <c r="R1388"/>
  <c r="P1388"/>
  <c r="BK1388"/>
  <c r="J1388"/>
  <c r="BE1388"/>
  <c r="BI1380"/>
  <c r="BH1380"/>
  <c r="BG1380"/>
  <c r="BF1380"/>
  <c r="T1380"/>
  <c r="R1380"/>
  <c r="P1380"/>
  <c r="BK1380"/>
  <c r="J1380"/>
  <c r="BE1380"/>
  <c r="BI1376"/>
  <c r="BH1376"/>
  <c r="BG1376"/>
  <c r="BF1376"/>
  <c r="T1376"/>
  <c r="R1376"/>
  <c r="P1376"/>
  <c r="BK1376"/>
  <c r="J1376"/>
  <c r="BE1376"/>
  <c r="BI1373"/>
  <c r="BH1373"/>
  <c r="BG1373"/>
  <c r="BF1373"/>
  <c r="T1373"/>
  <c r="R1373"/>
  <c r="P1373"/>
  <c r="BK1373"/>
  <c r="J1373"/>
  <c r="BE1373"/>
  <c r="BI1368"/>
  <c r="BH1368"/>
  <c r="BG1368"/>
  <c r="BF1368"/>
  <c r="T1368"/>
  <c r="R1368"/>
  <c r="P1368"/>
  <c r="BK1368"/>
  <c r="J1368"/>
  <c r="BE1368"/>
  <c r="BI1362"/>
  <c r="BH1362"/>
  <c r="BG1362"/>
  <c r="BF1362"/>
  <c r="T1362"/>
  <c r="R1362"/>
  <c r="P1362"/>
  <c r="BK1362"/>
  <c r="J1362"/>
  <c r="BE1362"/>
  <c r="BI1360"/>
  <c r="BH1360"/>
  <c r="BG1360"/>
  <c r="BF1360"/>
  <c r="T1360"/>
  <c r="R1360"/>
  <c r="P1360"/>
  <c r="BK1360"/>
  <c r="J1360"/>
  <c r="BE1360"/>
  <c r="BI1357"/>
  <c r="BH1357"/>
  <c r="BG1357"/>
  <c r="BF1357"/>
  <c r="T1357"/>
  <c r="R1357"/>
  <c r="P1357"/>
  <c r="BK1357"/>
  <c r="J1357"/>
  <c r="BE1357"/>
  <c r="BI1356"/>
  <c r="BH1356"/>
  <c r="BG1356"/>
  <c r="BF1356"/>
  <c r="T1356"/>
  <c r="R1356"/>
  <c r="P1356"/>
  <c r="BK1356"/>
  <c r="J1356"/>
  <c r="BE1356"/>
  <c r="BI1355"/>
  <c r="BH1355"/>
  <c r="BG1355"/>
  <c r="BF1355"/>
  <c r="T1355"/>
  <c r="R1355"/>
  <c r="P1355"/>
  <c r="BK1355"/>
  <c r="J1355"/>
  <c r="BE1355"/>
  <c r="BI1354"/>
  <c r="BH1354"/>
  <c r="BG1354"/>
  <c r="BF1354"/>
  <c r="T1354"/>
  <c r="R1354"/>
  <c r="P1354"/>
  <c r="BK1354"/>
  <c r="J1354"/>
  <c r="BE1354"/>
  <c r="BI1353"/>
  <c r="BH1353"/>
  <c r="BG1353"/>
  <c r="BF1353"/>
  <c r="T1353"/>
  <c r="R1353"/>
  <c r="P1353"/>
  <c r="BK1353"/>
  <c r="J1353"/>
  <c r="BE1353"/>
  <c r="BI1350"/>
  <c r="BH1350"/>
  <c r="BG1350"/>
  <c r="BF1350"/>
  <c r="T1350"/>
  <c r="R1350"/>
  <c r="P1350"/>
  <c r="BK1350"/>
  <c r="J1350"/>
  <c r="BE1350"/>
  <c r="BI1349"/>
  <c r="BH1349"/>
  <c r="BG1349"/>
  <c r="BF1349"/>
  <c r="T1349"/>
  <c r="R1349"/>
  <c r="P1349"/>
  <c r="BK1349"/>
  <c r="J1349"/>
  <c r="BE1349"/>
  <c r="BI1318"/>
  <c r="BH1318"/>
  <c r="BG1318"/>
  <c r="BF1318"/>
  <c r="T1318"/>
  <c r="R1318"/>
  <c r="P1318"/>
  <c r="BK1318"/>
  <c r="J1318"/>
  <c r="BE1318"/>
  <c r="BI1302"/>
  <c r="BH1302"/>
  <c r="BG1302"/>
  <c r="BF1302"/>
  <c r="T1302"/>
  <c r="R1302"/>
  <c r="P1302"/>
  <c r="BK1302"/>
  <c r="J1302"/>
  <c r="BE1302"/>
  <c r="BI1291"/>
  <c r="BH1291"/>
  <c r="BG1291"/>
  <c r="BF1291"/>
  <c r="T1291"/>
  <c r="R1291"/>
  <c r="P1291"/>
  <c r="BK1291"/>
  <c r="J1291"/>
  <c r="BE1291"/>
  <c r="BI1277"/>
  <c r="BH1277"/>
  <c r="BG1277"/>
  <c r="BF1277"/>
  <c r="T1277"/>
  <c r="R1277"/>
  <c r="P1277"/>
  <c r="BK1277"/>
  <c r="J1277"/>
  <c r="BE1277"/>
  <c r="BI1269"/>
  <c r="BH1269"/>
  <c r="BG1269"/>
  <c r="BF1269"/>
  <c r="T1269"/>
  <c r="R1269"/>
  <c r="P1269"/>
  <c r="BK1269"/>
  <c r="J1269"/>
  <c r="BE1269"/>
  <c r="BI1266"/>
  <c r="BH1266"/>
  <c r="BG1266"/>
  <c r="BF1266"/>
  <c r="T1266"/>
  <c r="R1266"/>
  <c r="P1266"/>
  <c r="BK1266"/>
  <c r="J1266"/>
  <c r="BE1266"/>
  <c r="BI1265"/>
  <c r="BH1265"/>
  <c r="BG1265"/>
  <c r="BF1265"/>
  <c r="T1265"/>
  <c r="R1265"/>
  <c r="P1265"/>
  <c r="BK1265"/>
  <c r="J1265"/>
  <c r="BE1265"/>
  <c r="BI1262"/>
  <c r="BH1262"/>
  <c r="BG1262"/>
  <c r="BF1262"/>
  <c r="T1262"/>
  <c r="R1262"/>
  <c r="P1262"/>
  <c r="BK1262"/>
  <c r="J1262"/>
  <c r="BE1262"/>
  <c r="BI1259"/>
  <c r="BH1259"/>
  <c r="BG1259"/>
  <c r="BF1259"/>
  <c r="T1259"/>
  <c r="R1259"/>
  <c r="P1259"/>
  <c r="BK1259"/>
  <c r="J1259"/>
  <c r="BE1259"/>
  <c r="BI1250"/>
  <c r="BH1250"/>
  <c r="BG1250"/>
  <c r="BF1250"/>
  <c r="T1250"/>
  <c r="R1250"/>
  <c r="P1250"/>
  <c r="BK1250"/>
  <c r="J1250"/>
  <c r="BE1250"/>
  <c r="BI1245"/>
  <c r="BH1245"/>
  <c r="BG1245"/>
  <c r="BF1245"/>
  <c r="T1245"/>
  <c r="R1245"/>
  <c r="P1245"/>
  <c r="BK1245"/>
  <c r="J1245"/>
  <c r="BE1245"/>
  <c r="BI1241"/>
  <c r="BH1241"/>
  <c r="BG1241"/>
  <c r="BF1241"/>
  <c r="T1241"/>
  <c r="T1240"/>
  <c r="R1241"/>
  <c r="R1240"/>
  <c r="P1241"/>
  <c r="P1240"/>
  <c r="BK1241"/>
  <c r="BK1240"/>
  <c r="J1240"/>
  <c r="J1241"/>
  <c r="BE1241"/>
  <c r="J79"/>
  <c r="BI1239"/>
  <c r="BH1239"/>
  <c r="BG1239"/>
  <c r="BF1239"/>
  <c r="T1239"/>
  <c r="R1239"/>
  <c r="P1239"/>
  <c r="BK1239"/>
  <c r="J1239"/>
  <c r="BE1239"/>
  <c r="BI1238"/>
  <c r="BH1238"/>
  <c r="BG1238"/>
  <c r="BF1238"/>
  <c r="T1238"/>
  <c r="R1238"/>
  <c r="P1238"/>
  <c r="BK1238"/>
  <c r="J1238"/>
  <c r="BE1238"/>
  <c r="BI1237"/>
  <c r="BH1237"/>
  <c r="BG1237"/>
  <c r="BF1237"/>
  <c r="T1237"/>
  <c r="R1237"/>
  <c r="P1237"/>
  <c r="BK1237"/>
  <c r="J1237"/>
  <c r="BE1237"/>
  <c r="BI1236"/>
  <c r="BH1236"/>
  <c r="BG1236"/>
  <c r="BF1236"/>
  <c r="T1236"/>
  <c r="R1236"/>
  <c r="P1236"/>
  <c r="BK1236"/>
  <c r="J1236"/>
  <c r="BE1236"/>
  <c r="BI1235"/>
  <c r="BH1235"/>
  <c r="BG1235"/>
  <c r="BF1235"/>
  <c r="T1235"/>
  <c r="R1235"/>
  <c r="P1235"/>
  <c r="BK1235"/>
  <c r="J1235"/>
  <c r="BE1235"/>
  <c r="BI1234"/>
  <c r="BH1234"/>
  <c r="BG1234"/>
  <c r="BF1234"/>
  <c r="T1234"/>
  <c r="R1234"/>
  <c r="P1234"/>
  <c r="BK1234"/>
  <c r="J1234"/>
  <c r="BE1234"/>
  <c r="BI1233"/>
  <c r="BH1233"/>
  <c r="BG1233"/>
  <c r="BF1233"/>
  <c r="T1233"/>
  <c r="R1233"/>
  <c r="P1233"/>
  <c r="BK1233"/>
  <c r="J1233"/>
  <c r="BE1233"/>
  <c r="BI1232"/>
  <c r="BH1232"/>
  <c r="BG1232"/>
  <c r="BF1232"/>
  <c r="T1232"/>
  <c r="R1232"/>
  <c r="P1232"/>
  <c r="BK1232"/>
  <c r="J1232"/>
  <c r="BE1232"/>
  <c r="BI1231"/>
  <c r="BH1231"/>
  <c r="BG1231"/>
  <c r="BF1231"/>
  <c r="T1231"/>
  <c r="R1231"/>
  <c r="P1231"/>
  <c r="BK1231"/>
  <c r="J1231"/>
  <c r="BE1231"/>
  <c r="BI1230"/>
  <c r="BH1230"/>
  <c r="BG1230"/>
  <c r="BF1230"/>
  <c r="T1230"/>
  <c r="R1230"/>
  <c r="P1230"/>
  <c r="BK1230"/>
  <c r="J1230"/>
  <c r="BE1230"/>
  <c r="BI1229"/>
  <c r="BH1229"/>
  <c r="BG1229"/>
  <c r="BF1229"/>
  <c r="T1229"/>
  <c r="R1229"/>
  <c r="P1229"/>
  <c r="BK1229"/>
  <c r="J1229"/>
  <c r="BE1229"/>
  <c r="BI1228"/>
  <c r="BH1228"/>
  <c r="BG1228"/>
  <c r="BF1228"/>
  <c r="T1228"/>
  <c r="R1228"/>
  <c r="P1228"/>
  <c r="BK1228"/>
  <c r="J1228"/>
  <c r="BE1228"/>
  <c r="BI1227"/>
  <c r="BH1227"/>
  <c r="BG1227"/>
  <c r="BF1227"/>
  <c r="T1227"/>
  <c r="R1227"/>
  <c r="P1227"/>
  <c r="BK1227"/>
  <c r="J1227"/>
  <c r="BE1227"/>
  <c r="BI1225"/>
  <c r="BH1225"/>
  <c r="BG1225"/>
  <c r="BF1225"/>
  <c r="T1225"/>
  <c r="R1225"/>
  <c r="P1225"/>
  <c r="BK1225"/>
  <c r="J1225"/>
  <c r="BE1225"/>
  <c r="BI1224"/>
  <c r="BH1224"/>
  <c r="BG1224"/>
  <c r="BF1224"/>
  <c r="T1224"/>
  <c r="R1224"/>
  <c r="P1224"/>
  <c r="BK1224"/>
  <c r="J1224"/>
  <c r="BE1224"/>
  <c r="BI1223"/>
  <c r="BH1223"/>
  <c r="BG1223"/>
  <c r="BF1223"/>
  <c r="T1223"/>
  <c r="R1223"/>
  <c r="P1223"/>
  <c r="BK1223"/>
  <c r="J1223"/>
  <c r="BE1223"/>
  <c r="BI1222"/>
  <c r="BH1222"/>
  <c r="BG1222"/>
  <c r="BF1222"/>
  <c r="T1222"/>
  <c r="R1222"/>
  <c r="P1222"/>
  <c r="BK1222"/>
  <c r="J1222"/>
  <c r="BE1222"/>
  <c r="BI1221"/>
  <c r="BH1221"/>
  <c r="BG1221"/>
  <c r="BF1221"/>
  <c r="T1221"/>
  <c r="R1221"/>
  <c r="P1221"/>
  <c r="BK1221"/>
  <c r="J1221"/>
  <c r="BE1221"/>
  <c r="BI1220"/>
  <c r="BH1220"/>
  <c r="BG1220"/>
  <c r="BF1220"/>
  <c r="T1220"/>
  <c r="R1220"/>
  <c r="P1220"/>
  <c r="BK1220"/>
  <c r="J1220"/>
  <c r="BE1220"/>
  <c r="BI1219"/>
  <c r="BH1219"/>
  <c r="BG1219"/>
  <c r="BF1219"/>
  <c r="T1219"/>
  <c r="R1219"/>
  <c r="P1219"/>
  <c r="BK1219"/>
  <c r="J1219"/>
  <c r="BE1219"/>
  <c r="BI1218"/>
  <c r="BH1218"/>
  <c r="BG1218"/>
  <c r="BF1218"/>
  <c r="T1218"/>
  <c r="R1218"/>
  <c r="P1218"/>
  <c r="BK1218"/>
  <c r="J1218"/>
  <c r="BE1218"/>
  <c r="BI1217"/>
  <c r="BH1217"/>
  <c r="BG1217"/>
  <c r="BF1217"/>
  <c r="T1217"/>
  <c r="R1217"/>
  <c r="P1217"/>
  <c r="BK1217"/>
  <c r="J1217"/>
  <c r="BE1217"/>
  <c r="BI1215"/>
  <c r="BH1215"/>
  <c r="BG1215"/>
  <c r="BF1215"/>
  <c r="T1215"/>
  <c r="R1215"/>
  <c r="P1215"/>
  <c r="BK1215"/>
  <c r="J1215"/>
  <c r="BE1215"/>
  <c r="BI1213"/>
  <c r="BH1213"/>
  <c r="BG1213"/>
  <c r="BF1213"/>
  <c r="T1213"/>
  <c r="R1213"/>
  <c r="P1213"/>
  <c r="BK1213"/>
  <c r="J1213"/>
  <c r="BE1213"/>
  <c r="BI1211"/>
  <c r="BH1211"/>
  <c r="BG1211"/>
  <c r="BF1211"/>
  <c r="T1211"/>
  <c r="R1211"/>
  <c r="P1211"/>
  <c r="BK1211"/>
  <c r="J1211"/>
  <c r="BE1211"/>
  <c r="BI1209"/>
  <c r="BH1209"/>
  <c r="BG1209"/>
  <c r="BF1209"/>
  <c r="T1209"/>
  <c r="R1209"/>
  <c r="P1209"/>
  <c r="BK1209"/>
  <c r="J1209"/>
  <c r="BE1209"/>
  <c r="BI1208"/>
  <c r="BH1208"/>
  <c r="BG1208"/>
  <c r="BF1208"/>
  <c r="T1208"/>
  <c r="R1208"/>
  <c r="P1208"/>
  <c r="BK1208"/>
  <c r="J1208"/>
  <c r="BE1208"/>
  <c r="BI1207"/>
  <c r="BH1207"/>
  <c r="BG1207"/>
  <c r="BF1207"/>
  <c r="T1207"/>
  <c r="R1207"/>
  <c r="P1207"/>
  <c r="BK1207"/>
  <c r="J1207"/>
  <c r="BE1207"/>
  <c r="BI1206"/>
  <c r="BH1206"/>
  <c r="BG1206"/>
  <c r="BF1206"/>
  <c r="T1206"/>
  <c r="R1206"/>
  <c r="P1206"/>
  <c r="BK1206"/>
  <c r="J1206"/>
  <c r="BE1206"/>
  <c r="BI1201"/>
  <c r="BH1201"/>
  <c r="BG1201"/>
  <c r="BF1201"/>
  <c r="T1201"/>
  <c r="R1201"/>
  <c r="P1201"/>
  <c r="BK1201"/>
  <c r="J1201"/>
  <c r="BE1201"/>
  <c r="BI1200"/>
  <c r="BH1200"/>
  <c r="BG1200"/>
  <c r="BF1200"/>
  <c r="T1200"/>
  <c r="R1200"/>
  <c r="P1200"/>
  <c r="BK1200"/>
  <c r="J1200"/>
  <c r="BE1200"/>
  <c r="BI1199"/>
  <c r="BH1199"/>
  <c r="BG1199"/>
  <c r="BF1199"/>
  <c r="T1199"/>
  <c r="R1199"/>
  <c r="P1199"/>
  <c r="BK1199"/>
  <c r="J1199"/>
  <c r="BE1199"/>
  <c r="BI1195"/>
  <c r="BH1195"/>
  <c r="BG1195"/>
  <c r="BF1195"/>
  <c r="T1195"/>
  <c r="R1195"/>
  <c r="P1195"/>
  <c r="BK1195"/>
  <c r="J1195"/>
  <c r="BE1195"/>
  <c r="BI1194"/>
  <c r="BH1194"/>
  <c r="BG1194"/>
  <c r="BF1194"/>
  <c r="T1194"/>
  <c r="R1194"/>
  <c r="P1194"/>
  <c r="BK1194"/>
  <c r="J1194"/>
  <c r="BE1194"/>
  <c r="BI1193"/>
  <c r="BH1193"/>
  <c r="BG1193"/>
  <c r="BF1193"/>
  <c r="T1193"/>
  <c r="R1193"/>
  <c r="P1193"/>
  <c r="BK1193"/>
  <c r="J1193"/>
  <c r="BE1193"/>
  <c r="BI1192"/>
  <c r="BH1192"/>
  <c r="BG1192"/>
  <c r="BF1192"/>
  <c r="T1192"/>
  <c r="R1192"/>
  <c r="P1192"/>
  <c r="BK1192"/>
  <c r="J1192"/>
  <c r="BE1192"/>
  <c r="BI1191"/>
  <c r="BH1191"/>
  <c r="BG1191"/>
  <c r="BF1191"/>
  <c r="T1191"/>
  <c r="R1191"/>
  <c r="P1191"/>
  <c r="BK1191"/>
  <c r="J1191"/>
  <c r="BE1191"/>
  <c r="BI1190"/>
  <c r="BH1190"/>
  <c r="BG1190"/>
  <c r="BF1190"/>
  <c r="T1190"/>
  <c r="R1190"/>
  <c r="P1190"/>
  <c r="BK1190"/>
  <c r="J1190"/>
  <c r="BE1190"/>
  <c r="BI1189"/>
  <c r="BH1189"/>
  <c r="BG1189"/>
  <c r="BF1189"/>
  <c r="T1189"/>
  <c r="R1189"/>
  <c r="P1189"/>
  <c r="BK1189"/>
  <c r="J1189"/>
  <c r="BE1189"/>
  <c r="BI1188"/>
  <c r="BH1188"/>
  <c r="BG1188"/>
  <c r="BF1188"/>
  <c r="T1188"/>
  <c r="R1188"/>
  <c r="P1188"/>
  <c r="BK1188"/>
  <c r="J1188"/>
  <c r="BE1188"/>
  <c r="BI1187"/>
  <c r="BH1187"/>
  <c r="BG1187"/>
  <c r="BF1187"/>
  <c r="T1187"/>
  <c r="R1187"/>
  <c r="P1187"/>
  <c r="BK1187"/>
  <c r="J1187"/>
  <c r="BE1187"/>
  <c r="BI1186"/>
  <c r="BH1186"/>
  <c r="BG1186"/>
  <c r="BF1186"/>
  <c r="T1186"/>
  <c r="R1186"/>
  <c r="P1186"/>
  <c r="BK1186"/>
  <c r="J1186"/>
  <c r="BE1186"/>
  <c r="BI1185"/>
  <c r="BH1185"/>
  <c r="BG1185"/>
  <c r="BF1185"/>
  <c r="T1185"/>
  <c r="R1185"/>
  <c r="P1185"/>
  <c r="BK1185"/>
  <c r="J1185"/>
  <c r="BE1185"/>
  <c r="BI1184"/>
  <c r="BH1184"/>
  <c r="BG1184"/>
  <c r="BF1184"/>
  <c r="T1184"/>
  <c r="R1184"/>
  <c r="P1184"/>
  <c r="BK1184"/>
  <c r="J1184"/>
  <c r="BE1184"/>
  <c r="BI1183"/>
  <c r="BH1183"/>
  <c r="BG1183"/>
  <c r="BF1183"/>
  <c r="T1183"/>
  <c r="R1183"/>
  <c r="P1183"/>
  <c r="BK1183"/>
  <c r="J1183"/>
  <c r="BE1183"/>
  <c r="BI1182"/>
  <c r="BH1182"/>
  <c r="BG1182"/>
  <c r="BF1182"/>
  <c r="T1182"/>
  <c r="R1182"/>
  <c r="P1182"/>
  <c r="BK1182"/>
  <c r="J1182"/>
  <c r="BE1182"/>
  <c r="BI1181"/>
  <c r="BH1181"/>
  <c r="BG1181"/>
  <c r="BF1181"/>
  <c r="T1181"/>
  <c r="R1181"/>
  <c r="P1181"/>
  <c r="BK1181"/>
  <c r="J1181"/>
  <c r="BE1181"/>
  <c r="BI1180"/>
  <c r="BH1180"/>
  <c r="BG1180"/>
  <c r="BF1180"/>
  <c r="T1180"/>
  <c r="R1180"/>
  <c r="P1180"/>
  <c r="BK1180"/>
  <c r="J1180"/>
  <c r="BE1180"/>
  <c r="BI1179"/>
  <c r="BH1179"/>
  <c r="BG1179"/>
  <c r="BF1179"/>
  <c r="T1179"/>
  <c r="R1179"/>
  <c r="P1179"/>
  <c r="BK1179"/>
  <c r="J1179"/>
  <c r="BE1179"/>
  <c r="BI1178"/>
  <c r="BH1178"/>
  <c r="BG1178"/>
  <c r="BF1178"/>
  <c r="T1178"/>
  <c r="R1178"/>
  <c r="P1178"/>
  <c r="BK1178"/>
  <c r="J1178"/>
  <c r="BE1178"/>
  <c r="BI1177"/>
  <c r="BH1177"/>
  <c r="BG1177"/>
  <c r="BF1177"/>
  <c r="T1177"/>
  <c r="R1177"/>
  <c r="P1177"/>
  <c r="BK1177"/>
  <c r="J1177"/>
  <c r="BE1177"/>
  <c r="BI1176"/>
  <c r="BH1176"/>
  <c r="BG1176"/>
  <c r="BF1176"/>
  <c r="T1176"/>
  <c r="R1176"/>
  <c r="P1176"/>
  <c r="BK1176"/>
  <c r="J1176"/>
  <c r="BE1176"/>
  <c r="BI1175"/>
  <c r="BH1175"/>
  <c r="BG1175"/>
  <c r="BF1175"/>
  <c r="T1175"/>
  <c r="R1175"/>
  <c r="P1175"/>
  <c r="BK1175"/>
  <c r="J1175"/>
  <c r="BE1175"/>
  <c r="BI1174"/>
  <c r="BH1174"/>
  <c r="BG1174"/>
  <c r="BF1174"/>
  <c r="T1174"/>
  <c r="R1174"/>
  <c r="P1174"/>
  <c r="BK1174"/>
  <c r="J1174"/>
  <c r="BE1174"/>
  <c r="BI1173"/>
  <c r="BH1173"/>
  <c r="BG1173"/>
  <c r="BF1173"/>
  <c r="T1173"/>
  <c r="R1173"/>
  <c r="P1173"/>
  <c r="BK1173"/>
  <c r="J1173"/>
  <c r="BE1173"/>
  <c r="BI1172"/>
  <c r="BH1172"/>
  <c r="BG1172"/>
  <c r="BF1172"/>
  <c r="T1172"/>
  <c r="R1172"/>
  <c r="P1172"/>
  <c r="BK1172"/>
  <c r="J1172"/>
  <c r="BE1172"/>
  <c r="BI1171"/>
  <c r="BH1171"/>
  <c r="BG1171"/>
  <c r="BF1171"/>
  <c r="T1171"/>
  <c r="R1171"/>
  <c r="P1171"/>
  <c r="BK1171"/>
  <c r="J1171"/>
  <c r="BE1171"/>
  <c r="BI1170"/>
  <c r="BH1170"/>
  <c r="BG1170"/>
  <c r="BF1170"/>
  <c r="T1170"/>
  <c r="R1170"/>
  <c r="P1170"/>
  <c r="BK1170"/>
  <c r="J1170"/>
  <c r="BE1170"/>
  <c r="BI1169"/>
  <c r="BH1169"/>
  <c r="BG1169"/>
  <c r="BF1169"/>
  <c r="T1169"/>
  <c r="R1169"/>
  <c r="P1169"/>
  <c r="BK1169"/>
  <c r="J1169"/>
  <c r="BE1169"/>
  <c r="BI1168"/>
  <c r="BH1168"/>
  <c r="BG1168"/>
  <c r="BF1168"/>
  <c r="T1168"/>
  <c r="R1168"/>
  <c r="P1168"/>
  <c r="BK1168"/>
  <c r="J1168"/>
  <c r="BE1168"/>
  <c r="BI1166"/>
  <c r="BH1166"/>
  <c r="BG1166"/>
  <c r="BF1166"/>
  <c r="T1166"/>
  <c r="R1166"/>
  <c r="P1166"/>
  <c r="BK1166"/>
  <c r="J1166"/>
  <c r="BE1166"/>
  <c r="BI1165"/>
  <c r="BH1165"/>
  <c r="BG1165"/>
  <c r="BF1165"/>
  <c r="T1165"/>
  <c r="R1165"/>
  <c r="P1165"/>
  <c r="BK1165"/>
  <c r="J1165"/>
  <c r="BE1165"/>
  <c r="BI1164"/>
  <c r="BH1164"/>
  <c r="BG1164"/>
  <c r="BF1164"/>
  <c r="T1164"/>
  <c r="R1164"/>
  <c r="P1164"/>
  <c r="BK1164"/>
  <c r="J1164"/>
  <c r="BE1164"/>
  <c r="BI1162"/>
  <c r="BH1162"/>
  <c r="BG1162"/>
  <c r="BF1162"/>
  <c r="T1162"/>
  <c r="R1162"/>
  <c r="P1162"/>
  <c r="BK1162"/>
  <c r="J1162"/>
  <c r="BE1162"/>
  <c r="BI1161"/>
  <c r="BH1161"/>
  <c r="BG1161"/>
  <c r="BF1161"/>
  <c r="T1161"/>
  <c r="R1161"/>
  <c r="P1161"/>
  <c r="BK1161"/>
  <c r="J1161"/>
  <c r="BE1161"/>
  <c r="BI1160"/>
  <c r="BH1160"/>
  <c r="BG1160"/>
  <c r="BF1160"/>
  <c r="T1160"/>
  <c r="R1160"/>
  <c r="P1160"/>
  <c r="BK1160"/>
  <c r="J1160"/>
  <c r="BE1160"/>
  <c r="BI1159"/>
  <c r="BH1159"/>
  <c r="BG1159"/>
  <c r="BF1159"/>
  <c r="T1159"/>
  <c r="R1159"/>
  <c r="P1159"/>
  <c r="BK1159"/>
  <c r="J1159"/>
  <c r="BE1159"/>
  <c r="BI1158"/>
  <c r="BH1158"/>
  <c r="BG1158"/>
  <c r="BF1158"/>
  <c r="T1158"/>
  <c r="R1158"/>
  <c r="P1158"/>
  <c r="BK1158"/>
  <c r="J1158"/>
  <c r="BE1158"/>
  <c r="BI1156"/>
  <c r="BH1156"/>
  <c r="BG1156"/>
  <c r="BF1156"/>
  <c r="T1156"/>
  <c r="R1156"/>
  <c r="P1156"/>
  <c r="BK1156"/>
  <c r="J1156"/>
  <c r="BE1156"/>
  <c r="BI1155"/>
  <c r="BH1155"/>
  <c r="BG1155"/>
  <c r="BF1155"/>
  <c r="T1155"/>
  <c r="R1155"/>
  <c r="P1155"/>
  <c r="BK1155"/>
  <c r="J1155"/>
  <c r="BE1155"/>
  <c r="BI1154"/>
  <c r="BH1154"/>
  <c r="BG1154"/>
  <c r="BF1154"/>
  <c r="T1154"/>
  <c r="R1154"/>
  <c r="P1154"/>
  <c r="BK1154"/>
  <c r="J1154"/>
  <c r="BE1154"/>
  <c r="BI1153"/>
  <c r="BH1153"/>
  <c r="BG1153"/>
  <c r="BF1153"/>
  <c r="T1153"/>
  <c r="R1153"/>
  <c r="P1153"/>
  <c r="BK1153"/>
  <c r="J1153"/>
  <c r="BE1153"/>
  <c r="BI1152"/>
  <c r="BH1152"/>
  <c r="BG1152"/>
  <c r="BF1152"/>
  <c r="T1152"/>
  <c r="R1152"/>
  <c r="P1152"/>
  <c r="BK1152"/>
  <c r="J1152"/>
  <c r="BE1152"/>
  <c r="BI1151"/>
  <c r="BH1151"/>
  <c r="BG1151"/>
  <c r="BF1151"/>
  <c r="T1151"/>
  <c r="R1151"/>
  <c r="P1151"/>
  <c r="BK1151"/>
  <c r="J1151"/>
  <c r="BE1151"/>
  <c r="BI1150"/>
  <c r="BH1150"/>
  <c r="BG1150"/>
  <c r="BF1150"/>
  <c r="T1150"/>
  <c r="R1150"/>
  <c r="P1150"/>
  <c r="BK1150"/>
  <c r="J1150"/>
  <c r="BE1150"/>
  <c r="BI1149"/>
  <c r="BH1149"/>
  <c r="BG1149"/>
  <c r="BF1149"/>
  <c r="T1149"/>
  <c r="R1149"/>
  <c r="P1149"/>
  <c r="BK1149"/>
  <c r="J1149"/>
  <c r="BE1149"/>
  <c r="BI1148"/>
  <c r="BH1148"/>
  <c r="BG1148"/>
  <c r="BF1148"/>
  <c r="T1148"/>
  <c r="R1148"/>
  <c r="P1148"/>
  <c r="BK1148"/>
  <c r="J1148"/>
  <c r="BE1148"/>
  <c r="BI1147"/>
  <c r="BH1147"/>
  <c r="BG1147"/>
  <c r="BF1147"/>
  <c r="T1147"/>
  <c r="R1147"/>
  <c r="P1147"/>
  <c r="BK1147"/>
  <c r="J1147"/>
  <c r="BE1147"/>
  <c r="BI1146"/>
  <c r="BH1146"/>
  <c r="BG1146"/>
  <c r="BF1146"/>
  <c r="T1146"/>
  <c r="R1146"/>
  <c r="P1146"/>
  <c r="BK1146"/>
  <c r="J1146"/>
  <c r="BE1146"/>
  <c r="BI1145"/>
  <c r="BH1145"/>
  <c r="BG1145"/>
  <c r="BF1145"/>
  <c r="T1145"/>
  <c r="R1145"/>
  <c r="P1145"/>
  <c r="BK1145"/>
  <c r="J1145"/>
  <c r="BE1145"/>
  <c r="BI1144"/>
  <c r="BH1144"/>
  <c r="BG1144"/>
  <c r="BF1144"/>
  <c r="T1144"/>
  <c r="R1144"/>
  <c r="P1144"/>
  <c r="BK1144"/>
  <c r="J1144"/>
  <c r="BE1144"/>
  <c r="BI1143"/>
  <c r="BH1143"/>
  <c r="BG1143"/>
  <c r="BF1143"/>
  <c r="T1143"/>
  <c r="R1143"/>
  <c r="P1143"/>
  <c r="BK1143"/>
  <c r="J1143"/>
  <c r="BE1143"/>
  <c r="BI1142"/>
  <c r="BH1142"/>
  <c r="BG1142"/>
  <c r="BF1142"/>
  <c r="T1142"/>
  <c r="R1142"/>
  <c r="P1142"/>
  <c r="BK1142"/>
  <c r="J1142"/>
  <c r="BE1142"/>
  <c r="BI1141"/>
  <c r="BH1141"/>
  <c r="BG1141"/>
  <c r="BF1141"/>
  <c r="T1141"/>
  <c r="R1141"/>
  <c r="P1141"/>
  <c r="BK1141"/>
  <c r="J1141"/>
  <c r="BE1141"/>
  <c r="BI1140"/>
  <c r="BH1140"/>
  <c r="BG1140"/>
  <c r="BF1140"/>
  <c r="T1140"/>
  <c r="R1140"/>
  <c r="P1140"/>
  <c r="BK1140"/>
  <c r="J1140"/>
  <c r="BE1140"/>
  <c r="BI1139"/>
  <c r="BH1139"/>
  <c r="BG1139"/>
  <c r="BF1139"/>
  <c r="T1139"/>
  <c r="R1139"/>
  <c r="P1139"/>
  <c r="BK1139"/>
  <c r="J1139"/>
  <c r="BE1139"/>
  <c r="BI1137"/>
  <c r="BH1137"/>
  <c r="BG1137"/>
  <c r="BF1137"/>
  <c r="T1137"/>
  <c r="R1137"/>
  <c r="P1137"/>
  <c r="BK1137"/>
  <c r="J1137"/>
  <c r="BE1137"/>
  <c r="BI1136"/>
  <c r="BH1136"/>
  <c r="BG1136"/>
  <c r="BF1136"/>
  <c r="T1136"/>
  <c r="R1136"/>
  <c r="P1136"/>
  <c r="BK1136"/>
  <c r="J1136"/>
  <c r="BE1136"/>
  <c r="BI1135"/>
  <c r="BH1135"/>
  <c r="BG1135"/>
  <c r="BF1135"/>
  <c r="T1135"/>
  <c r="R1135"/>
  <c r="P1135"/>
  <c r="BK1135"/>
  <c r="J1135"/>
  <c r="BE1135"/>
  <c r="BI1133"/>
  <c r="BH1133"/>
  <c r="BG1133"/>
  <c r="BF1133"/>
  <c r="T1133"/>
  <c r="R1133"/>
  <c r="P1133"/>
  <c r="BK1133"/>
  <c r="J1133"/>
  <c r="BE1133"/>
  <c r="BI1132"/>
  <c r="BH1132"/>
  <c r="BG1132"/>
  <c r="BF1132"/>
  <c r="T1132"/>
  <c r="R1132"/>
  <c r="P1132"/>
  <c r="BK1132"/>
  <c r="J1132"/>
  <c r="BE1132"/>
  <c r="BI1131"/>
  <c r="BH1131"/>
  <c r="BG1131"/>
  <c r="BF1131"/>
  <c r="T1131"/>
  <c r="R1131"/>
  <c r="P1131"/>
  <c r="BK1131"/>
  <c r="J1131"/>
  <c r="BE1131"/>
  <c r="BI1130"/>
  <c r="BH1130"/>
  <c r="BG1130"/>
  <c r="BF1130"/>
  <c r="T1130"/>
  <c r="R1130"/>
  <c r="P1130"/>
  <c r="BK1130"/>
  <c r="J1130"/>
  <c r="BE1130"/>
  <c r="BI1129"/>
  <c r="BH1129"/>
  <c r="BG1129"/>
  <c r="BF1129"/>
  <c r="T1129"/>
  <c r="R1129"/>
  <c r="P1129"/>
  <c r="BK1129"/>
  <c r="J1129"/>
  <c r="BE1129"/>
  <c r="BI1128"/>
  <c r="BH1128"/>
  <c r="BG1128"/>
  <c r="BF1128"/>
  <c r="T1128"/>
  <c r="T1127"/>
  <c r="R1128"/>
  <c r="R1127"/>
  <c r="P1128"/>
  <c r="P1127"/>
  <c r="BK1128"/>
  <c r="BK1127"/>
  <c r="J1127"/>
  <c r="J1128"/>
  <c r="BE1128"/>
  <c r="J78"/>
  <c r="BI1126"/>
  <c r="BH1126"/>
  <c r="BG1126"/>
  <c r="BF1126"/>
  <c r="T1126"/>
  <c r="R1126"/>
  <c r="P1126"/>
  <c r="BK1126"/>
  <c r="J1126"/>
  <c r="BE1126"/>
  <c r="BI1125"/>
  <c r="BH1125"/>
  <c r="BG1125"/>
  <c r="BF1125"/>
  <c r="T1125"/>
  <c r="R1125"/>
  <c r="P1125"/>
  <c r="BK1125"/>
  <c r="J1125"/>
  <c r="BE1125"/>
  <c r="BI1124"/>
  <c r="BH1124"/>
  <c r="BG1124"/>
  <c r="BF1124"/>
  <c r="T1124"/>
  <c r="R1124"/>
  <c r="P1124"/>
  <c r="BK1124"/>
  <c r="J1124"/>
  <c r="BE1124"/>
  <c r="BI1122"/>
  <c r="BH1122"/>
  <c r="BG1122"/>
  <c r="BF1122"/>
  <c r="T1122"/>
  <c r="R1122"/>
  <c r="P1122"/>
  <c r="BK1122"/>
  <c r="J1122"/>
  <c r="BE1122"/>
  <c r="BI1118"/>
  <c r="BH1118"/>
  <c r="BG1118"/>
  <c r="BF1118"/>
  <c r="T1118"/>
  <c r="T1117"/>
  <c r="R1118"/>
  <c r="R1117"/>
  <c r="P1118"/>
  <c r="P1117"/>
  <c r="BK1118"/>
  <c r="BK1117"/>
  <c r="J1117"/>
  <c r="J1118"/>
  <c r="BE1118"/>
  <c r="J77"/>
  <c r="BI1116"/>
  <c r="BH1116"/>
  <c r="BG1116"/>
  <c r="BF1116"/>
  <c r="T1116"/>
  <c r="R1116"/>
  <c r="P1116"/>
  <c r="BK1116"/>
  <c r="J1116"/>
  <c r="BE1116"/>
  <c r="BI1115"/>
  <c r="BH1115"/>
  <c r="BG1115"/>
  <c r="BF1115"/>
  <c r="T1115"/>
  <c r="R1115"/>
  <c r="P1115"/>
  <c r="BK1115"/>
  <c r="J1115"/>
  <c r="BE1115"/>
  <c r="BI1114"/>
  <c r="BH1114"/>
  <c r="BG1114"/>
  <c r="BF1114"/>
  <c r="T1114"/>
  <c r="R1114"/>
  <c r="P1114"/>
  <c r="BK1114"/>
  <c r="J1114"/>
  <c r="BE1114"/>
  <c r="BI1113"/>
  <c r="BH1113"/>
  <c r="BG1113"/>
  <c r="BF1113"/>
  <c r="T1113"/>
  <c r="R1113"/>
  <c r="P1113"/>
  <c r="BK1113"/>
  <c r="J1113"/>
  <c r="BE1113"/>
  <c r="BI1112"/>
  <c r="BH1112"/>
  <c r="BG1112"/>
  <c r="BF1112"/>
  <c r="T1112"/>
  <c r="R1112"/>
  <c r="P1112"/>
  <c r="BK1112"/>
  <c r="J1112"/>
  <c r="BE1112"/>
  <c r="BI1111"/>
  <c r="BH1111"/>
  <c r="BG1111"/>
  <c r="BF1111"/>
  <c r="T1111"/>
  <c r="R1111"/>
  <c r="P1111"/>
  <c r="BK1111"/>
  <c r="J1111"/>
  <c r="BE1111"/>
  <c r="BI1110"/>
  <c r="BH1110"/>
  <c r="BG1110"/>
  <c r="BF1110"/>
  <c r="T1110"/>
  <c r="R1110"/>
  <c r="P1110"/>
  <c r="BK1110"/>
  <c r="J1110"/>
  <c r="BE1110"/>
  <c r="BI1109"/>
  <c r="BH1109"/>
  <c r="BG1109"/>
  <c r="BF1109"/>
  <c r="T1109"/>
  <c r="R1109"/>
  <c r="P1109"/>
  <c r="BK1109"/>
  <c r="J1109"/>
  <c r="BE1109"/>
  <c r="BI1108"/>
  <c r="BH1108"/>
  <c r="BG1108"/>
  <c r="BF1108"/>
  <c r="T1108"/>
  <c r="R1108"/>
  <c r="P1108"/>
  <c r="BK1108"/>
  <c r="J1108"/>
  <c r="BE1108"/>
  <c r="BI1107"/>
  <c r="BH1107"/>
  <c r="BG1107"/>
  <c r="BF1107"/>
  <c r="T1107"/>
  <c r="R1107"/>
  <c r="P1107"/>
  <c r="BK1107"/>
  <c r="J1107"/>
  <c r="BE1107"/>
  <c r="BI1106"/>
  <c r="BH1106"/>
  <c r="BG1106"/>
  <c r="BF1106"/>
  <c r="T1106"/>
  <c r="R1106"/>
  <c r="P1106"/>
  <c r="BK1106"/>
  <c r="J1106"/>
  <c r="BE1106"/>
  <c r="BI1105"/>
  <c r="BH1105"/>
  <c r="BG1105"/>
  <c r="BF1105"/>
  <c r="T1105"/>
  <c r="R1105"/>
  <c r="P1105"/>
  <c r="BK1105"/>
  <c r="J1105"/>
  <c r="BE1105"/>
  <c r="BI1104"/>
  <c r="BH1104"/>
  <c r="BG1104"/>
  <c r="BF1104"/>
  <c r="T1104"/>
  <c r="R1104"/>
  <c r="P1104"/>
  <c r="BK1104"/>
  <c r="J1104"/>
  <c r="BE1104"/>
  <c r="BI1103"/>
  <c r="BH1103"/>
  <c r="BG1103"/>
  <c r="BF1103"/>
  <c r="T1103"/>
  <c r="R1103"/>
  <c r="P1103"/>
  <c r="BK1103"/>
  <c r="J1103"/>
  <c r="BE1103"/>
  <c r="BI1102"/>
  <c r="BH1102"/>
  <c r="BG1102"/>
  <c r="BF1102"/>
  <c r="T1102"/>
  <c r="T1101"/>
  <c r="R1102"/>
  <c r="R1101"/>
  <c r="P1102"/>
  <c r="P1101"/>
  <c r="BK1102"/>
  <c r="BK1101"/>
  <c r="J1101"/>
  <c r="J1102"/>
  <c r="BE1102"/>
  <c r="J76"/>
  <c r="BI1100"/>
  <c r="BH1100"/>
  <c r="BG1100"/>
  <c r="BF1100"/>
  <c r="T1100"/>
  <c r="R1100"/>
  <c r="P1100"/>
  <c r="BK1100"/>
  <c r="J1100"/>
  <c r="BE1100"/>
  <c r="BI1099"/>
  <c r="BH1099"/>
  <c r="BG1099"/>
  <c r="BF1099"/>
  <c r="T1099"/>
  <c r="R1099"/>
  <c r="P1099"/>
  <c r="BK1099"/>
  <c r="J1099"/>
  <c r="BE1099"/>
  <c r="BI1098"/>
  <c r="BH1098"/>
  <c r="BG1098"/>
  <c r="BF1098"/>
  <c r="T1098"/>
  <c r="R1098"/>
  <c r="P1098"/>
  <c r="BK1098"/>
  <c r="J1098"/>
  <c r="BE1098"/>
  <c r="BI1097"/>
  <c r="BH1097"/>
  <c r="BG1097"/>
  <c r="BF1097"/>
  <c r="T1097"/>
  <c r="R1097"/>
  <c r="P1097"/>
  <c r="BK1097"/>
  <c r="J1097"/>
  <c r="BE1097"/>
  <c r="BI1096"/>
  <c r="BH1096"/>
  <c r="BG1096"/>
  <c r="BF1096"/>
  <c r="T1096"/>
  <c r="R1096"/>
  <c r="P1096"/>
  <c r="BK1096"/>
  <c r="J1096"/>
  <c r="BE1096"/>
  <c r="BI1095"/>
  <c r="BH1095"/>
  <c r="BG1095"/>
  <c r="BF1095"/>
  <c r="T1095"/>
  <c r="R1095"/>
  <c r="P1095"/>
  <c r="BK1095"/>
  <c r="J1095"/>
  <c r="BE1095"/>
  <c r="BI1094"/>
  <c r="BH1094"/>
  <c r="BG1094"/>
  <c r="BF1094"/>
  <c r="T1094"/>
  <c r="R1094"/>
  <c r="P1094"/>
  <c r="BK1094"/>
  <c r="J1094"/>
  <c r="BE1094"/>
  <c r="BI1093"/>
  <c r="BH1093"/>
  <c r="BG1093"/>
  <c r="BF1093"/>
  <c r="T1093"/>
  <c r="R1093"/>
  <c r="P1093"/>
  <c r="BK1093"/>
  <c r="J1093"/>
  <c r="BE1093"/>
  <c r="BI1092"/>
  <c r="BH1092"/>
  <c r="BG1092"/>
  <c r="BF1092"/>
  <c r="T1092"/>
  <c r="T1091"/>
  <c r="R1092"/>
  <c r="R1091"/>
  <c r="P1092"/>
  <c r="P1091"/>
  <c r="BK1092"/>
  <c r="BK1091"/>
  <c r="J1091"/>
  <c r="J1092"/>
  <c r="BE1092"/>
  <c r="J75"/>
  <c r="BI1090"/>
  <c r="BH1090"/>
  <c r="BG1090"/>
  <c r="BF1090"/>
  <c r="T1090"/>
  <c r="R1090"/>
  <c r="P1090"/>
  <c r="BK1090"/>
  <c r="J1090"/>
  <c r="BE1090"/>
  <c r="BI1089"/>
  <c r="BH1089"/>
  <c r="BG1089"/>
  <c r="BF1089"/>
  <c r="T1089"/>
  <c r="R1089"/>
  <c r="P1089"/>
  <c r="BK1089"/>
  <c r="J1089"/>
  <c r="BE1089"/>
  <c r="BI1088"/>
  <c r="BH1088"/>
  <c r="BG1088"/>
  <c r="BF1088"/>
  <c r="T1088"/>
  <c r="T1087"/>
  <c r="R1088"/>
  <c r="R1087"/>
  <c r="P1088"/>
  <c r="P1087"/>
  <c r="BK1088"/>
  <c r="BK1087"/>
  <c r="J1087"/>
  <c r="J1088"/>
  <c r="BE1088"/>
  <c r="J74"/>
  <c r="BI1086"/>
  <c r="BH1086"/>
  <c r="BG1086"/>
  <c r="BF1086"/>
  <c r="T1086"/>
  <c r="R1086"/>
  <c r="P1086"/>
  <c r="BK1086"/>
  <c r="J1086"/>
  <c r="BE1086"/>
  <c r="BI1085"/>
  <c r="BH1085"/>
  <c r="BG1085"/>
  <c r="BF1085"/>
  <c r="T1085"/>
  <c r="T1084"/>
  <c r="R1085"/>
  <c r="R1084"/>
  <c r="P1085"/>
  <c r="P1084"/>
  <c r="BK1085"/>
  <c r="BK1084"/>
  <c r="J1084"/>
  <c r="J1085"/>
  <c r="BE1085"/>
  <c r="J73"/>
  <c r="BI1083"/>
  <c r="BH1083"/>
  <c r="BG1083"/>
  <c r="BF1083"/>
  <c r="T1083"/>
  <c r="R1083"/>
  <c r="P1083"/>
  <c r="BK1083"/>
  <c r="J1083"/>
  <c r="BE1083"/>
  <c r="BI1082"/>
  <c r="BH1082"/>
  <c r="BG1082"/>
  <c r="BF1082"/>
  <c r="T1082"/>
  <c r="R1082"/>
  <c r="P1082"/>
  <c r="BK1082"/>
  <c r="J1082"/>
  <c r="BE1082"/>
  <c r="BI1081"/>
  <c r="BH1081"/>
  <c r="BG1081"/>
  <c r="BF1081"/>
  <c r="T1081"/>
  <c r="R1081"/>
  <c r="P1081"/>
  <c r="BK1081"/>
  <c r="J1081"/>
  <c r="BE1081"/>
  <c r="BI1080"/>
  <c r="BH1080"/>
  <c r="BG1080"/>
  <c r="BF1080"/>
  <c r="T1080"/>
  <c r="T1079"/>
  <c r="R1080"/>
  <c r="R1079"/>
  <c r="P1080"/>
  <c r="P1079"/>
  <c r="BK1080"/>
  <c r="BK1079"/>
  <c r="J1079"/>
  <c r="J1080"/>
  <c r="BE1080"/>
  <c r="J72"/>
  <c r="BI1078"/>
  <c r="BH1078"/>
  <c r="BG1078"/>
  <c r="BF1078"/>
  <c r="T1078"/>
  <c r="R1078"/>
  <c r="P1078"/>
  <c r="BK1078"/>
  <c r="J1078"/>
  <c r="BE1078"/>
  <c r="BI1077"/>
  <c r="BH1077"/>
  <c r="BG1077"/>
  <c r="BF1077"/>
  <c r="T1077"/>
  <c r="R1077"/>
  <c r="P1077"/>
  <c r="BK1077"/>
  <c r="J1077"/>
  <c r="BE1077"/>
  <c r="BI1076"/>
  <c r="BH1076"/>
  <c r="BG1076"/>
  <c r="BF1076"/>
  <c r="T1076"/>
  <c r="T1075"/>
  <c r="R1076"/>
  <c r="R1075"/>
  <c r="P1076"/>
  <c r="P1075"/>
  <c r="BK1076"/>
  <c r="BK1075"/>
  <c r="J1075"/>
  <c r="J1076"/>
  <c r="BE1076"/>
  <c r="J71"/>
  <c r="BI1074"/>
  <c r="BH1074"/>
  <c r="BG1074"/>
  <c r="BF1074"/>
  <c r="T1074"/>
  <c r="R1074"/>
  <c r="P1074"/>
  <c r="BK1074"/>
  <c r="J1074"/>
  <c r="BE1074"/>
  <c r="BI1073"/>
  <c r="BH1073"/>
  <c r="BG1073"/>
  <c r="BF1073"/>
  <c r="T1073"/>
  <c r="R1073"/>
  <c r="P1073"/>
  <c r="BK1073"/>
  <c r="J1073"/>
  <c r="BE1073"/>
  <c r="BI1072"/>
  <c r="BH1072"/>
  <c r="BG1072"/>
  <c r="BF1072"/>
  <c r="T1072"/>
  <c r="R1072"/>
  <c r="P1072"/>
  <c r="BK1072"/>
  <c r="J1072"/>
  <c r="BE1072"/>
  <c r="BI1071"/>
  <c r="BH1071"/>
  <c r="BG1071"/>
  <c r="BF1071"/>
  <c r="T1071"/>
  <c r="R1071"/>
  <c r="P1071"/>
  <c r="BK1071"/>
  <c r="J1071"/>
  <c r="BE1071"/>
  <c r="BI1070"/>
  <c r="BH1070"/>
  <c r="BG1070"/>
  <c r="BF1070"/>
  <c r="T1070"/>
  <c r="R1070"/>
  <c r="P1070"/>
  <c r="BK1070"/>
  <c r="J1070"/>
  <c r="BE1070"/>
  <c r="BI1069"/>
  <c r="BH1069"/>
  <c r="BG1069"/>
  <c r="BF1069"/>
  <c r="T1069"/>
  <c r="R1069"/>
  <c r="P1069"/>
  <c r="BK1069"/>
  <c r="J1069"/>
  <c r="BE1069"/>
  <c r="BI1068"/>
  <c r="BH1068"/>
  <c r="BG1068"/>
  <c r="BF1068"/>
  <c r="T1068"/>
  <c r="R1068"/>
  <c r="P1068"/>
  <c r="BK1068"/>
  <c r="J1068"/>
  <c r="BE1068"/>
  <c r="BI1067"/>
  <c r="BH1067"/>
  <c r="BG1067"/>
  <c r="BF1067"/>
  <c r="T1067"/>
  <c r="R1067"/>
  <c r="P1067"/>
  <c r="BK1067"/>
  <c r="J1067"/>
  <c r="BE1067"/>
  <c r="BI1066"/>
  <c r="BH1066"/>
  <c r="BG1066"/>
  <c r="BF1066"/>
  <c r="T1066"/>
  <c r="R1066"/>
  <c r="P1066"/>
  <c r="BK1066"/>
  <c r="J1066"/>
  <c r="BE1066"/>
  <c r="BI1065"/>
  <c r="BH1065"/>
  <c r="BG1065"/>
  <c r="BF1065"/>
  <c r="T1065"/>
  <c r="R1065"/>
  <c r="P1065"/>
  <c r="BK1065"/>
  <c r="J1065"/>
  <c r="BE1065"/>
  <c r="BI1064"/>
  <c r="BH1064"/>
  <c r="BG1064"/>
  <c r="BF1064"/>
  <c r="T1064"/>
  <c r="R1064"/>
  <c r="P1064"/>
  <c r="BK1064"/>
  <c r="J1064"/>
  <c r="BE1064"/>
  <c r="BI1063"/>
  <c r="BH1063"/>
  <c r="BG1063"/>
  <c r="BF1063"/>
  <c r="T1063"/>
  <c r="R1063"/>
  <c r="P1063"/>
  <c r="BK1063"/>
  <c r="J1063"/>
  <c r="BE1063"/>
  <c r="BI1062"/>
  <c r="BH1062"/>
  <c r="BG1062"/>
  <c r="BF1062"/>
  <c r="T1062"/>
  <c r="R1062"/>
  <c r="P1062"/>
  <c r="BK1062"/>
  <c r="J1062"/>
  <c r="BE1062"/>
  <c r="BI1061"/>
  <c r="BH1061"/>
  <c r="BG1061"/>
  <c r="BF1061"/>
  <c r="T1061"/>
  <c r="R1061"/>
  <c r="P1061"/>
  <c r="BK1061"/>
  <c r="J1061"/>
  <c r="BE1061"/>
  <c r="BI1060"/>
  <c r="BH1060"/>
  <c r="BG1060"/>
  <c r="BF1060"/>
  <c r="T1060"/>
  <c r="R1060"/>
  <c r="P1060"/>
  <c r="BK1060"/>
  <c r="J1060"/>
  <c r="BE1060"/>
  <c r="BI1059"/>
  <c r="BH1059"/>
  <c r="BG1059"/>
  <c r="BF1059"/>
  <c r="T1059"/>
  <c r="R1059"/>
  <c r="P1059"/>
  <c r="BK1059"/>
  <c r="J1059"/>
  <c r="BE1059"/>
  <c r="BI1058"/>
  <c r="BH1058"/>
  <c r="BG1058"/>
  <c r="BF1058"/>
  <c r="T1058"/>
  <c r="R1058"/>
  <c r="P1058"/>
  <c r="BK1058"/>
  <c r="J1058"/>
  <c r="BE1058"/>
  <c r="BI1057"/>
  <c r="BH1057"/>
  <c r="BG1057"/>
  <c r="BF1057"/>
  <c r="T1057"/>
  <c r="R1057"/>
  <c r="P1057"/>
  <c r="BK1057"/>
  <c r="J1057"/>
  <c r="BE1057"/>
  <c r="BI1056"/>
  <c r="BH1056"/>
  <c r="BG1056"/>
  <c r="BF1056"/>
  <c r="T1056"/>
  <c r="R1056"/>
  <c r="P1056"/>
  <c r="BK1056"/>
  <c r="J1056"/>
  <c r="BE1056"/>
  <c r="BI1055"/>
  <c r="BH1055"/>
  <c r="BG1055"/>
  <c r="BF1055"/>
  <c r="T1055"/>
  <c r="T1054"/>
  <c r="R1055"/>
  <c r="R1054"/>
  <c r="P1055"/>
  <c r="P1054"/>
  <c r="BK1055"/>
  <c r="BK1054"/>
  <c r="J1054"/>
  <c r="J1055"/>
  <c r="BE1055"/>
  <c r="J70"/>
  <c r="BI1053"/>
  <c r="BH1053"/>
  <c r="BG1053"/>
  <c r="BF1053"/>
  <c r="T1053"/>
  <c r="R1053"/>
  <c r="P1053"/>
  <c r="BK1053"/>
  <c r="J1053"/>
  <c r="BE1053"/>
  <c r="BI1052"/>
  <c r="BH1052"/>
  <c r="BG1052"/>
  <c r="BF1052"/>
  <c r="T1052"/>
  <c r="R1052"/>
  <c r="P1052"/>
  <c r="BK1052"/>
  <c r="J1052"/>
  <c r="BE1052"/>
  <c r="BI1051"/>
  <c r="BH1051"/>
  <c r="BG1051"/>
  <c r="BF1051"/>
  <c r="T1051"/>
  <c r="R1051"/>
  <c r="P1051"/>
  <c r="BK1051"/>
  <c r="J1051"/>
  <c r="BE1051"/>
  <c r="BI1050"/>
  <c r="BH1050"/>
  <c r="BG1050"/>
  <c r="BF1050"/>
  <c r="T1050"/>
  <c r="R1050"/>
  <c r="P1050"/>
  <c r="BK1050"/>
  <c r="J1050"/>
  <c r="BE1050"/>
  <c r="BI1049"/>
  <c r="BH1049"/>
  <c r="BG1049"/>
  <c r="BF1049"/>
  <c r="T1049"/>
  <c r="T1048"/>
  <c r="R1049"/>
  <c r="R1048"/>
  <c r="P1049"/>
  <c r="P1048"/>
  <c r="BK1049"/>
  <c r="BK1048"/>
  <c r="J1048"/>
  <c r="J1049"/>
  <c r="BE1049"/>
  <c r="J69"/>
  <c r="BI1047"/>
  <c r="BH1047"/>
  <c r="BG1047"/>
  <c r="BF1047"/>
  <c r="T1047"/>
  <c r="R1047"/>
  <c r="P1047"/>
  <c r="BK1047"/>
  <c r="J1047"/>
  <c r="BE1047"/>
  <c r="BI1046"/>
  <c r="BH1046"/>
  <c r="BG1046"/>
  <c r="BF1046"/>
  <c r="T1046"/>
  <c r="R1046"/>
  <c r="P1046"/>
  <c r="BK1046"/>
  <c r="J1046"/>
  <c r="BE1046"/>
  <c r="BI1045"/>
  <c r="BH1045"/>
  <c r="BG1045"/>
  <c r="BF1045"/>
  <c r="T1045"/>
  <c r="R1045"/>
  <c r="P1045"/>
  <c r="BK1045"/>
  <c r="J1045"/>
  <c r="BE1045"/>
  <c r="BI1041"/>
  <c r="BH1041"/>
  <c r="BG1041"/>
  <c r="BF1041"/>
  <c r="T1041"/>
  <c r="R1041"/>
  <c r="P1041"/>
  <c r="BK1041"/>
  <c r="J1041"/>
  <c r="BE1041"/>
  <c r="BI1040"/>
  <c r="BH1040"/>
  <c r="BG1040"/>
  <c r="BF1040"/>
  <c r="T1040"/>
  <c r="R1040"/>
  <c r="P1040"/>
  <c r="BK1040"/>
  <c r="J1040"/>
  <c r="BE1040"/>
  <c r="BI1039"/>
  <c r="BH1039"/>
  <c r="BG1039"/>
  <c r="BF1039"/>
  <c r="T1039"/>
  <c r="R1039"/>
  <c r="P1039"/>
  <c r="BK1039"/>
  <c r="J1039"/>
  <c r="BE1039"/>
  <c r="BI1038"/>
  <c r="BH1038"/>
  <c r="BG1038"/>
  <c r="BF1038"/>
  <c r="T1038"/>
  <c r="R1038"/>
  <c r="P1038"/>
  <c r="BK1038"/>
  <c r="J1038"/>
  <c r="BE1038"/>
  <c r="BI1037"/>
  <c r="BH1037"/>
  <c r="BG1037"/>
  <c r="BF1037"/>
  <c r="T1037"/>
  <c r="R1037"/>
  <c r="P1037"/>
  <c r="BK1037"/>
  <c r="J1037"/>
  <c r="BE1037"/>
  <c r="BI1036"/>
  <c r="BH1036"/>
  <c r="BG1036"/>
  <c r="BF1036"/>
  <c r="T1036"/>
  <c r="R1036"/>
  <c r="P1036"/>
  <c r="BK1036"/>
  <c r="J1036"/>
  <c r="BE1036"/>
  <c r="BI1035"/>
  <c r="BH1035"/>
  <c r="BG1035"/>
  <c r="BF1035"/>
  <c r="T1035"/>
  <c r="R1035"/>
  <c r="P1035"/>
  <c r="BK1035"/>
  <c r="J1035"/>
  <c r="BE1035"/>
  <c r="BI1034"/>
  <c r="BH1034"/>
  <c r="BG1034"/>
  <c r="BF1034"/>
  <c r="T1034"/>
  <c r="R1034"/>
  <c r="P1034"/>
  <c r="BK1034"/>
  <c r="J1034"/>
  <c r="BE1034"/>
  <c r="BI1033"/>
  <c r="BH1033"/>
  <c r="BG1033"/>
  <c r="BF1033"/>
  <c r="T1033"/>
  <c r="R1033"/>
  <c r="P1033"/>
  <c r="BK1033"/>
  <c r="J1033"/>
  <c r="BE1033"/>
  <c r="BI1032"/>
  <c r="BH1032"/>
  <c r="BG1032"/>
  <c r="BF1032"/>
  <c r="T1032"/>
  <c r="R1032"/>
  <c r="P1032"/>
  <c r="BK1032"/>
  <c r="J1032"/>
  <c r="BE1032"/>
  <c r="BI1030"/>
  <c r="BH1030"/>
  <c r="BG1030"/>
  <c r="BF1030"/>
  <c r="T1030"/>
  <c r="R1030"/>
  <c r="P1030"/>
  <c r="BK1030"/>
  <c r="J1030"/>
  <c r="BE1030"/>
  <c r="BI1028"/>
  <c r="BH1028"/>
  <c r="BG1028"/>
  <c r="BF1028"/>
  <c r="T1028"/>
  <c r="R1028"/>
  <c r="P1028"/>
  <c r="BK1028"/>
  <c r="J1028"/>
  <c r="BE1028"/>
  <c r="BI1027"/>
  <c r="BH1027"/>
  <c r="BG1027"/>
  <c r="BF1027"/>
  <c r="T1027"/>
  <c r="R1027"/>
  <c r="P1027"/>
  <c r="BK1027"/>
  <c r="J1027"/>
  <c r="BE1027"/>
  <c r="BI1026"/>
  <c r="BH1026"/>
  <c r="BG1026"/>
  <c r="BF1026"/>
  <c r="T1026"/>
  <c r="R1026"/>
  <c r="P1026"/>
  <c r="BK1026"/>
  <c r="J1026"/>
  <c r="BE1026"/>
  <c r="BI1025"/>
  <c r="BH1025"/>
  <c r="BG1025"/>
  <c r="BF1025"/>
  <c r="T1025"/>
  <c r="R1025"/>
  <c r="P1025"/>
  <c r="BK1025"/>
  <c r="J1025"/>
  <c r="BE1025"/>
  <c r="BI1024"/>
  <c r="BH1024"/>
  <c r="BG1024"/>
  <c r="BF1024"/>
  <c r="T1024"/>
  <c r="R1024"/>
  <c r="P1024"/>
  <c r="BK1024"/>
  <c r="J1024"/>
  <c r="BE1024"/>
  <c r="BI1023"/>
  <c r="BH1023"/>
  <c r="BG1023"/>
  <c r="BF1023"/>
  <c r="T1023"/>
  <c r="R1023"/>
  <c r="P1023"/>
  <c r="BK1023"/>
  <c r="J1023"/>
  <c r="BE1023"/>
  <c r="BI1022"/>
  <c r="BH1022"/>
  <c r="BG1022"/>
  <c r="BF1022"/>
  <c r="T1022"/>
  <c r="R1022"/>
  <c r="P1022"/>
  <c r="BK1022"/>
  <c r="J1022"/>
  <c r="BE1022"/>
  <c r="BI1021"/>
  <c r="BH1021"/>
  <c r="BG1021"/>
  <c r="BF1021"/>
  <c r="T1021"/>
  <c r="R1021"/>
  <c r="P1021"/>
  <c r="BK1021"/>
  <c r="J1021"/>
  <c r="BE1021"/>
  <c r="BI1020"/>
  <c r="BH1020"/>
  <c r="BG1020"/>
  <c r="BF1020"/>
  <c r="T1020"/>
  <c r="T1019"/>
  <c r="R1020"/>
  <c r="R1019"/>
  <c r="P1020"/>
  <c r="P1019"/>
  <c r="BK1020"/>
  <c r="BK1019"/>
  <c r="J1019"/>
  <c r="J1020"/>
  <c r="BE1020"/>
  <c r="J68"/>
  <c r="BI1018"/>
  <c r="BH1018"/>
  <c r="BG1018"/>
  <c r="BF1018"/>
  <c r="T1018"/>
  <c r="R1018"/>
  <c r="P1018"/>
  <c r="BK1018"/>
  <c r="J1018"/>
  <c r="BE1018"/>
  <c r="BI1017"/>
  <c r="BH1017"/>
  <c r="BG1017"/>
  <c r="BF1017"/>
  <c r="T1017"/>
  <c r="R1017"/>
  <c r="P1017"/>
  <c r="BK1017"/>
  <c r="J1017"/>
  <c r="BE1017"/>
  <c r="BI1013"/>
  <c r="BH1013"/>
  <c r="BG1013"/>
  <c r="BF1013"/>
  <c r="T1013"/>
  <c r="R1013"/>
  <c r="P1013"/>
  <c r="BK1013"/>
  <c r="J1013"/>
  <c r="BE1013"/>
  <c r="BI1012"/>
  <c r="BH1012"/>
  <c r="BG1012"/>
  <c r="BF1012"/>
  <c r="T1012"/>
  <c r="R1012"/>
  <c r="P1012"/>
  <c r="BK1012"/>
  <c r="J1012"/>
  <c r="BE1012"/>
  <c r="BI1011"/>
  <c r="BH1011"/>
  <c r="BG1011"/>
  <c r="BF1011"/>
  <c r="T1011"/>
  <c r="R1011"/>
  <c r="P1011"/>
  <c r="BK1011"/>
  <c r="J1011"/>
  <c r="BE1011"/>
  <c r="BI1010"/>
  <c r="BH1010"/>
  <c r="BG1010"/>
  <c r="BF1010"/>
  <c r="T1010"/>
  <c r="R1010"/>
  <c r="P1010"/>
  <c r="BK1010"/>
  <c r="J1010"/>
  <c r="BE1010"/>
  <c r="BI1006"/>
  <c r="BH1006"/>
  <c r="BG1006"/>
  <c r="BF1006"/>
  <c r="T1006"/>
  <c r="R1006"/>
  <c r="P1006"/>
  <c r="BK1006"/>
  <c r="J1006"/>
  <c r="BE1006"/>
  <c r="BI1005"/>
  <c r="BH1005"/>
  <c r="BG1005"/>
  <c r="BF1005"/>
  <c r="T1005"/>
  <c r="R1005"/>
  <c r="P1005"/>
  <c r="BK1005"/>
  <c r="J1005"/>
  <c r="BE1005"/>
  <c r="BI1004"/>
  <c r="BH1004"/>
  <c r="BG1004"/>
  <c r="BF1004"/>
  <c r="T1004"/>
  <c r="R1004"/>
  <c r="P1004"/>
  <c r="BK1004"/>
  <c r="J1004"/>
  <c r="BE1004"/>
  <c r="BI1003"/>
  <c r="BH1003"/>
  <c r="BG1003"/>
  <c r="BF1003"/>
  <c r="T1003"/>
  <c r="R1003"/>
  <c r="P1003"/>
  <c r="BK1003"/>
  <c r="J1003"/>
  <c r="BE1003"/>
  <c r="BI1002"/>
  <c r="BH1002"/>
  <c r="BG1002"/>
  <c r="BF1002"/>
  <c r="T1002"/>
  <c r="R1002"/>
  <c r="P1002"/>
  <c r="BK1002"/>
  <c r="J1002"/>
  <c r="BE1002"/>
  <c r="BI1001"/>
  <c r="BH1001"/>
  <c r="BG1001"/>
  <c r="BF1001"/>
  <c r="T1001"/>
  <c r="T1000"/>
  <c r="R1001"/>
  <c r="R1000"/>
  <c r="P1001"/>
  <c r="P1000"/>
  <c r="BK1001"/>
  <c r="BK1000"/>
  <c r="J1000"/>
  <c r="J1001"/>
  <c r="BE1001"/>
  <c r="J67"/>
  <c r="BI999"/>
  <c r="BH999"/>
  <c r="BG999"/>
  <c r="BF999"/>
  <c r="T999"/>
  <c r="R999"/>
  <c r="P999"/>
  <c r="BK999"/>
  <c r="J999"/>
  <c r="BE999"/>
  <c r="BI998"/>
  <c r="BH998"/>
  <c r="BG998"/>
  <c r="BF998"/>
  <c r="T998"/>
  <c r="R998"/>
  <c r="P998"/>
  <c r="BK998"/>
  <c r="J998"/>
  <c r="BE998"/>
  <c r="BI997"/>
  <c r="BH997"/>
  <c r="BG997"/>
  <c r="BF997"/>
  <c r="T997"/>
  <c r="R997"/>
  <c r="P997"/>
  <c r="BK997"/>
  <c r="J997"/>
  <c r="BE997"/>
  <c r="BI996"/>
  <c r="BH996"/>
  <c r="BG996"/>
  <c r="BF996"/>
  <c r="T996"/>
  <c r="R996"/>
  <c r="P996"/>
  <c r="BK996"/>
  <c r="J996"/>
  <c r="BE996"/>
  <c r="BI995"/>
  <c r="BH995"/>
  <c r="BG995"/>
  <c r="BF995"/>
  <c r="T995"/>
  <c r="R995"/>
  <c r="P995"/>
  <c r="BK995"/>
  <c r="J995"/>
  <c r="BE995"/>
  <c r="BI991"/>
  <c r="BH991"/>
  <c r="BG991"/>
  <c r="BF991"/>
  <c r="T991"/>
  <c r="R991"/>
  <c r="P991"/>
  <c r="BK991"/>
  <c r="J991"/>
  <c r="BE991"/>
  <c r="BI987"/>
  <c r="BH987"/>
  <c r="BG987"/>
  <c r="BF987"/>
  <c r="T987"/>
  <c r="R987"/>
  <c r="P987"/>
  <c r="BK987"/>
  <c r="J987"/>
  <c r="BE987"/>
  <c r="BI985"/>
  <c r="BH985"/>
  <c r="BG985"/>
  <c r="BF985"/>
  <c r="T985"/>
  <c r="R985"/>
  <c r="P985"/>
  <c r="BK985"/>
  <c r="J985"/>
  <c r="BE985"/>
  <c r="BI979"/>
  <c r="BH979"/>
  <c r="BG979"/>
  <c r="BF979"/>
  <c r="T979"/>
  <c r="R979"/>
  <c r="P979"/>
  <c r="BK979"/>
  <c r="J979"/>
  <c r="BE979"/>
  <c r="BI977"/>
  <c r="BH977"/>
  <c r="BG977"/>
  <c r="BF977"/>
  <c r="T977"/>
  <c r="R977"/>
  <c r="P977"/>
  <c r="BK977"/>
  <c r="J977"/>
  <c r="BE977"/>
  <c r="BI972"/>
  <c r="BH972"/>
  <c r="BG972"/>
  <c r="BF972"/>
  <c r="T972"/>
  <c r="R972"/>
  <c r="P972"/>
  <c r="BK972"/>
  <c r="J972"/>
  <c r="BE972"/>
  <c r="BI965"/>
  <c r="BH965"/>
  <c r="BG965"/>
  <c r="BF965"/>
  <c r="T965"/>
  <c r="R965"/>
  <c r="P965"/>
  <c r="BK965"/>
  <c r="J965"/>
  <c r="BE965"/>
  <c r="BI961"/>
  <c r="BH961"/>
  <c r="BG961"/>
  <c r="BF961"/>
  <c r="T961"/>
  <c r="R961"/>
  <c r="P961"/>
  <c r="BK961"/>
  <c r="J961"/>
  <c r="BE961"/>
  <c r="BI951"/>
  <c r="BH951"/>
  <c r="BG951"/>
  <c r="BF951"/>
  <c r="T951"/>
  <c r="T950"/>
  <c r="T949"/>
  <c r="R951"/>
  <c r="R950"/>
  <c r="R949"/>
  <c r="P951"/>
  <c r="P950"/>
  <c r="P949"/>
  <c r="BK951"/>
  <c r="BK950"/>
  <c r="J950"/>
  <c r="BK949"/>
  <c r="J949"/>
  <c r="J951"/>
  <c r="BE951"/>
  <c r="J66"/>
  <c r="J65"/>
  <c r="BI948"/>
  <c r="BH948"/>
  <c r="BG948"/>
  <c r="BF948"/>
  <c r="T948"/>
  <c r="T947"/>
  <c r="R948"/>
  <c r="R947"/>
  <c r="P948"/>
  <c r="P947"/>
  <c r="BK948"/>
  <c r="BK947"/>
  <c r="J947"/>
  <c r="J948"/>
  <c r="BE948"/>
  <c r="J64"/>
  <c r="BI943"/>
  <c r="BH943"/>
  <c r="BG943"/>
  <c r="BF943"/>
  <c r="T943"/>
  <c r="R943"/>
  <c r="P943"/>
  <c r="BK943"/>
  <c r="J943"/>
  <c r="BE943"/>
  <c r="BI942"/>
  <c r="BH942"/>
  <c r="BG942"/>
  <c r="BF942"/>
  <c r="T942"/>
  <c r="R942"/>
  <c r="P942"/>
  <c r="BK942"/>
  <c r="J942"/>
  <c r="BE942"/>
  <c r="BI940"/>
  <c r="BH940"/>
  <c r="BG940"/>
  <c r="BF940"/>
  <c r="T940"/>
  <c r="R940"/>
  <c r="P940"/>
  <c r="BK940"/>
  <c r="J940"/>
  <c r="BE940"/>
  <c r="BI939"/>
  <c r="BH939"/>
  <c r="BG939"/>
  <c r="BF939"/>
  <c r="T939"/>
  <c r="R939"/>
  <c r="P939"/>
  <c r="BK939"/>
  <c r="J939"/>
  <c r="BE939"/>
  <c r="BI937"/>
  <c r="BH937"/>
  <c r="BG937"/>
  <c r="BF937"/>
  <c r="T937"/>
  <c r="R937"/>
  <c r="P937"/>
  <c r="BK937"/>
  <c r="J937"/>
  <c r="BE937"/>
  <c r="BI936"/>
  <c r="BH936"/>
  <c r="BG936"/>
  <c r="BF936"/>
  <c r="T936"/>
  <c r="R936"/>
  <c r="P936"/>
  <c r="BK936"/>
  <c r="J936"/>
  <c r="BE936"/>
  <c r="BI935"/>
  <c r="BH935"/>
  <c r="BG935"/>
  <c r="BF935"/>
  <c r="T935"/>
  <c r="T934"/>
  <c r="R935"/>
  <c r="R934"/>
  <c r="P935"/>
  <c r="P934"/>
  <c r="BK935"/>
  <c r="BK934"/>
  <c r="J934"/>
  <c r="J935"/>
  <c r="BE935"/>
  <c r="J63"/>
  <c r="BI933"/>
  <c r="BH933"/>
  <c r="BG933"/>
  <c r="BF933"/>
  <c r="T933"/>
  <c r="R933"/>
  <c r="P933"/>
  <c r="BK933"/>
  <c r="J933"/>
  <c r="BE933"/>
  <c r="BI932"/>
  <c r="BH932"/>
  <c r="BG932"/>
  <c r="BF932"/>
  <c r="T932"/>
  <c r="R932"/>
  <c r="P932"/>
  <c r="BK932"/>
  <c r="J932"/>
  <c r="BE932"/>
  <c r="BI909"/>
  <c r="BH909"/>
  <c r="BG909"/>
  <c r="BF909"/>
  <c r="T909"/>
  <c r="R909"/>
  <c r="P909"/>
  <c r="BK909"/>
  <c r="J909"/>
  <c r="BE909"/>
  <c r="BI887"/>
  <c r="BH887"/>
  <c r="BG887"/>
  <c r="BF887"/>
  <c r="T887"/>
  <c r="T886"/>
  <c r="R887"/>
  <c r="R886"/>
  <c r="P887"/>
  <c r="P886"/>
  <c r="BK887"/>
  <c r="BK886"/>
  <c r="J886"/>
  <c r="J887"/>
  <c r="BE887"/>
  <c r="J62"/>
  <c r="BI885"/>
  <c r="BH885"/>
  <c r="BG885"/>
  <c r="BF885"/>
  <c r="T885"/>
  <c r="R885"/>
  <c r="P885"/>
  <c r="BK885"/>
  <c r="J885"/>
  <c r="BE885"/>
  <c r="BI884"/>
  <c r="BH884"/>
  <c r="BG884"/>
  <c r="BF884"/>
  <c r="T884"/>
  <c r="R884"/>
  <c r="P884"/>
  <c r="BK884"/>
  <c r="J884"/>
  <c r="BE884"/>
  <c r="BI879"/>
  <c r="BH879"/>
  <c r="BG879"/>
  <c r="BF879"/>
  <c r="T879"/>
  <c r="R879"/>
  <c r="P879"/>
  <c r="BK879"/>
  <c r="J879"/>
  <c r="BE879"/>
  <c r="BI865"/>
  <c r="BH865"/>
  <c r="BG865"/>
  <c r="BF865"/>
  <c r="T865"/>
  <c r="R865"/>
  <c r="P865"/>
  <c r="BK865"/>
  <c r="J865"/>
  <c r="BE865"/>
  <c r="BI853"/>
  <c r="BH853"/>
  <c r="BG853"/>
  <c r="BF853"/>
  <c r="T853"/>
  <c r="R853"/>
  <c r="P853"/>
  <c r="BK853"/>
  <c r="J853"/>
  <c r="BE853"/>
  <c r="BI840"/>
  <c r="BH840"/>
  <c r="BG840"/>
  <c r="BF840"/>
  <c r="T840"/>
  <c r="R840"/>
  <c r="P840"/>
  <c r="BK840"/>
  <c r="J840"/>
  <c r="BE840"/>
  <c r="BI836"/>
  <c r="BH836"/>
  <c r="BG836"/>
  <c r="BF836"/>
  <c r="T836"/>
  <c r="R836"/>
  <c r="P836"/>
  <c r="BK836"/>
  <c r="J836"/>
  <c r="BE836"/>
  <c r="BI823"/>
  <c r="BH823"/>
  <c r="BG823"/>
  <c r="BF823"/>
  <c r="T823"/>
  <c r="R823"/>
  <c r="P823"/>
  <c r="BK823"/>
  <c r="J823"/>
  <c r="BE823"/>
  <c r="BI819"/>
  <c r="BH819"/>
  <c r="BG819"/>
  <c r="BF819"/>
  <c r="T819"/>
  <c r="R819"/>
  <c r="P819"/>
  <c r="BK819"/>
  <c r="J819"/>
  <c r="BE819"/>
  <c r="BI814"/>
  <c r="BH814"/>
  <c r="BG814"/>
  <c r="BF814"/>
  <c r="T814"/>
  <c r="R814"/>
  <c r="P814"/>
  <c r="BK814"/>
  <c r="J814"/>
  <c r="BE814"/>
  <c r="BI808"/>
  <c r="BH808"/>
  <c r="BG808"/>
  <c r="BF808"/>
  <c r="T808"/>
  <c r="R808"/>
  <c r="P808"/>
  <c r="BK808"/>
  <c r="J808"/>
  <c r="BE808"/>
  <c r="BI805"/>
  <c r="BH805"/>
  <c r="BG805"/>
  <c r="BF805"/>
  <c r="T805"/>
  <c r="R805"/>
  <c r="P805"/>
  <c r="BK805"/>
  <c r="J805"/>
  <c r="BE805"/>
  <c r="BI800"/>
  <c r="BH800"/>
  <c r="BG800"/>
  <c r="BF800"/>
  <c r="T800"/>
  <c r="R800"/>
  <c r="P800"/>
  <c r="BK800"/>
  <c r="J800"/>
  <c r="BE800"/>
  <c r="BI795"/>
  <c r="BH795"/>
  <c r="BG795"/>
  <c r="BF795"/>
  <c r="T795"/>
  <c r="R795"/>
  <c r="P795"/>
  <c r="BK795"/>
  <c r="J795"/>
  <c r="BE795"/>
  <c r="BI781"/>
  <c r="BH781"/>
  <c r="BG781"/>
  <c r="BF781"/>
  <c r="T781"/>
  <c r="R781"/>
  <c r="P781"/>
  <c r="BK781"/>
  <c r="J781"/>
  <c r="BE781"/>
  <c r="BI772"/>
  <c r="BH772"/>
  <c r="BG772"/>
  <c r="BF772"/>
  <c r="T772"/>
  <c r="R772"/>
  <c r="P772"/>
  <c r="BK772"/>
  <c r="J772"/>
  <c r="BE772"/>
  <c r="BI767"/>
  <c r="BH767"/>
  <c r="BG767"/>
  <c r="BF767"/>
  <c r="T767"/>
  <c r="R767"/>
  <c r="P767"/>
  <c r="BK767"/>
  <c r="J767"/>
  <c r="BE767"/>
  <c r="BI760"/>
  <c r="BH760"/>
  <c r="BG760"/>
  <c r="BF760"/>
  <c r="T760"/>
  <c r="R760"/>
  <c r="P760"/>
  <c r="BK760"/>
  <c r="J760"/>
  <c r="BE760"/>
  <c r="BI754"/>
  <c r="BH754"/>
  <c r="BG754"/>
  <c r="BF754"/>
  <c r="T754"/>
  <c r="R754"/>
  <c r="P754"/>
  <c r="BK754"/>
  <c r="J754"/>
  <c r="BE754"/>
  <c r="BI749"/>
  <c r="BH749"/>
  <c r="BG749"/>
  <c r="BF749"/>
  <c r="T749"/>
  <c r="R749"/>
  <c r="P749"/>
  <c r="BK749"/>
  <c r="J749"/>
  <c r="BE749"/>
  <c r="BI731"/>
  <c r="BH731"/>
  <c r="BG731"/>
  <c r="BF731"/>
  <c r="T731"/>
  <c r="R731"/>
  <c r="P731"/>
  <c r="BK731"/>
  <c r="J731"/>
  <c r="BE731"/>
  <c r="BI728"/>
  <c r="BH728"/>
  <c r="BG728"/>
  <c r="BF728"/>
  <c r="T728"/>
  <c r="R728"/>
  <c r="P728"/>
  <c r="BK728"/>
  <c r="J728"/>
  <c r="BE728"/>
  <c r="BI724"/>
  <c r="BH724"/>
  <c r="BG724"/>
  <c r="BF724"/>
  <c r="T724"/>
  <c r="R724"/>
  <c r="P724"/>
  <c r="BK724"/>
  <c r="J724"/>
  <c r="BE724"/>
  <c r="BI721"/>
  <c r="BH721"/>
  <c r="BG721"/>
  <c r="BF721"/>
  <c r="T721"/>
  <c r="R721"/>
  <c r="P721"/>
  <c r="BK721"/>
  <c r="J721"/>
  <c r="BE721"/>
  <c r="BI717"/>
  <c r="BH717"/>
  <c r="BG717"/>
  <c r="BF717"/>
  <c r="T717"/>
  <c r="T716"/>
  <c r="R717"/>
  <c r="R716"/>
  <c r="P717"/>
  <c r="P716"/>
  <c r="BK717"/>
  <c r="BK716"/>
  <c r="J716"/>
  <c r="J717"/>
  <c r="BE717"/>
  <c r="J61"/>
  <c r="BI713"/>
  <c r="BH713"/>
  <c r="BG713"/>
  <c r="BF713"/>
  <c r="T713"/>
  <c r="R713"/>
  <c r="P713"/>
  <c r="BK713"/>
  <c r="J713"/>
  <c r="BE713"/>
  <c r="BI710"/>
  <c r="BH710"/>
  <c r="BG710"/>
  <c r="BF710"/>
  <c r="T710"/>
  <c r="R710"/>
  <c r="P710"/>
  <c r="BK710"/>
  <c r="J710"/>
  <c r="BE710"/>
  <c r="BI707"/>
  <c r="BH707"/>
  <c r="BG707"/>
  <c r="BF707"/>
  <c r="T707"/>
  <c r="R707"/>
  <c r="P707"/>
  <c r="BK707"/>
  <c r="J707"/>
  <c r="BE707"/>
  <c r="BI704"/>
  <c r="BH704"/>
  <c r="BG704"/>
  <c r="BF704"/>
  <c r="T704"/>
  <c r="R704"/>
  <c r="P704"/>
  <c r="BK704"/>
  <c r="J704"/>
  <c r="BE704"/>
  <c r="BI701"/>
  <c r="BH701"/>
  <c r="BG701"/>
  <c r="BF701"/>
  <c r="T701"/>
  <c r="R701"/>
  <c r="P701"/>
  <c r="BK701"/>
  <c r="J701"/>
  <c r="BE701"/>
  <c r="BI698"/>
  <c r="BH698"/>
  <c r="BG698"/>
  <c r="BF698"/>
  <c r="T698"/>
  <c r="R698"/>
  <c r="P698"/>
  <c r="BK698"/>
  <c r="J698"/>
  <c r="BE698"/>
  <c r="BI695"/>
  <c r="BH695"/>
  <c r="BG695"/>
  <c r="BF695"/>
  <c r="T695"/>
  <c r="R695"/>
  <c r="P695"/>
  <c r="BK695"/>
  <c r="J695"/>
  <c r="BE695"/>
  <c r="BI692"/>
  <c r="BH692"/>
  <c r="BG692"/>
  <c r="BF692"/>
  <c r="T692"/>
  <c r="R692"/>
  <c r="P692"/>
  <c r="BK692"/>
  <c r="J692"/>
  <c r="BE692"/>
  <c r="BI686"/>
  <c r="BH686"/>
  <c r="BG686"/>
  <c r="BF686"/>
  <c r="T686"/>
  <c r="R686"/>
  <c r="P686"/>
  <c r="BK686"/>
  <c r="J686"/>
  <c r="BE686"/>
  <c r="BI662"/>
  <c r="BH662"/>
  <c r="BG662"/>
  <c r="BF662"/>
  <c r="T662"/>
  <c r="R662"/>
  <c r="P662"/>
  <c r="BK662"/>
  <c r="J662"/>
  <c r="BE662"/>
  <c r="BI659"/>
  <c r="BH659"/>
  <c r="BG659"/>
  <c r="BF659"/>
  <c r="T659"/>
  <c r="R659"/>
  <c r="P659"/>
  <c r="BK659"/>
  <c r="J659"/>
  <c r="BE659"/>
  <c r="BI644"/>
  <c r="BH644"/>
  <c r="BG644"/>
  <c r="BF644"/>
  <c r="T644"/>
  <c r="R644"/>
  <c r="P644"/>
  <c r="BK644"/>
  <c r="J644"/>
  <c r="BE644"/>
  <c r="BI632"/>
  <c r="BH632"/>
  <c r="BG632"/>
  <c r="BF632"/>
  <c r="T632"/>
  <c r="R632"/>
  <c r="P632"/>
  <c r="BK632"/>
  <c r="J632"/>
  <c r="BE632"/>
  <c r="BI631"/>
  <c r="BH631"/>
  <c r="BG631"/>
  <c r="BF631"/>
  <c r="T631"/>
  <c r="R631"/>
  <c r="P631"/>
  <c r="BK631"/>
  <c r="J631"/>
  <c r="BE631"/>
  <c r="BI630"/>
  <c r="BH630"/>
  <c r="BG630"/>
  <c r="BF630"/>
  <c r="T630"/>
  <c r="R630"/>
  <c r="P630"/>
  <c r="BK630"/>
  <c r="J630"/>
  <c r="BE630"/>
  <c r="BI629"/>
  <c r="BH629"/>
  <c r="BG629"/>
  <c r="BF629"/>
  <c r="T629"/>
  <c r="R629"/>
  <c r="P629"/>
  <c r="BK629"/>
  <c r="J629"/>
  <c r="BE629"/>
  <c r="BI624"/>
  <c r="BH624"/>
  <c r="BG624"/>
  <c r="BF624"/>
  <c r="T624"/>
  <c r="R624"/>
  <c r="P624"/>
  <c r="BK624"/>
  <c r="J624"/>
  <c r="BE624"/>
  <c r="BI618"/>
  <c r="BH618"/>
  <c r="BG618"/>
  <c r="BF618"/>
  <c r="T618"/>
  <c r="R618"/>
  <c r="P618"/>
  <c r="BK618"/>
  <c r="J618"/>
  <c r="BE618"/>
  <c r="BI613"/>
  <c r="BH613"/>
  <c r="BG613"/>
  <c r="BF613"/>
  <c r="T613"/>
  <c r="R613"/>
  <c r="P613"/>
  <c r="BK613"/>
  <c r="J613"/>
  <c r="BE613"/>
  <c r="BI608"/>
  <c r="BH608"/>
  <c r="BG608"/>
  <c r="BF608"/>
  <c r="T608"/>
  <c r="R608"/>
  <c r="P608"/>
  <c r="BK608"/>
  <c r="J608"/>
  <c r="BE608"/>
  <c r="BI606"/>
  <c r="BH606"/>
  <c r="BG606"/>
  <c r="BF606"/>
  <c r="T606"/>
  <c r="R606"/>
  <c r="P606"/>
  <c r="BK606"/>
  <c r="J606"/>
  <c r="BE606"/>
  <c r="BI602"/>
  <c r="BH602"/>
  <c r="BG602"/>
  <c r="BF602"/>
  <c r="T602"/>
  <c r="R602"/>
  <c r="P602"/>
  <c r="BK602"/>
  <c r="J602"/>
  <c r="BE602"/>
  <c r="BI586"/>
  <c r="BH586"/>
  <c r="BG586"/>
  <c r="BF586"/>
  <c r="T586"/>
  <c r="R586"/>
  <c r="P586"/>
  <c r="BK586"/>
  <c r="J586"/>
  <c r="BE586"/>
  <c r="BI563"/>
  <c r="BH563"/>
  <c r="BG563"/>
  <c r="BF563"/>
  <c r="T563"/>
  <c r="R563"/>
  <c r="P563"/>
  <c r="BK563"/>
  <c r="J563"/>
  <c r="BE563"/>
  <c r="BI513"/>
  <c r="BH513"/>
  <c r="BG513"/>
  <c r="BF513"/>
  <c r="T513"/>
  <c r="R513"/>
  <c r="P513"/>
  <c r="BK513"/>
  <c r="J513"/>
  <c r="BE513"/>
  <c r="BI469"/>
  <c r="BH469"/>
  <c r="BG469"/>
  <c r="BF469"/>
  <c r="T469"/>
  <c r="R469"/>
  <c r="P469"/>
  <c r="BK469"/>
  <c r="J469"/>
  <c r="BE469"/>
  <c r="BI456"/>
  <c r="BH456"/>
  <c r="BG456"/>
  <c r="BF456"/>
  <c r="T456"/>
  <c r="R456"/>
  <c r="P456"/>
  <c r="BK456"/>
  <c r="J456"/>
  <c r="BE456"/>
  <c r="BI414"/>
  <c r="BH414"/>
  <c r="BG414"/>
  <c r="BF414"/>
  <c r="T414"/>
  <c r="T413"/>
  <c r="R414"/>
  <c r="R413"/>
  <c r="P414"/>
  <c r="P413"/>
  <c r="BK414"/>
  <c r="BK413"/>
  <c r="J413"/>
  <c r="J414"/>
  <c r="BE414"/>
  <c r="J60"/>
  <c r="BI388"/>
  <c r="BH388"/>
  <c r="BG388"/>
  <c r="BF388"/>
  <c r="T388"/>
  <c r="R388"/>
  <c r="P388"/>
  <c r="BK388"/>
  <c r="J388"/>
  <c r="BE388"/>
  <c r="BI380"/>
  <c r="BH380"/>
  <c r="BG380"/>
  <c r="BF380"/>
  <c r="T380"/>
  <c r="R380"/>
  <c r="P380"/>
  <c r="BK380"/>
  <c r="J380"/>
  <c r="BE380"/>
  <c r="BI365"/>
  <c r="BH365"/>
  <c r="BG365"/>
  <c r="BF365"/>
  <c r="T365"/>
  <c r="R365"/>
  <c r="P365"/>
  <c r="BK365"/>
  <c r="J365"/>
  <c r="BE365"/>
  <c r="BI364"/>
  <c r="BH364"/>
  <c r="BG364"/>
  <c r="BF364"/>
  <c r="T364"/>
  <c r="R364"/>
  <c r="P364"/>
  <c r="BK364"/>
  <c r="J364"/>
  <c r="BE364"/>
  <c r="BI363"/>
  <c r="BH363"/>
  <c r="BG363"/>
  <c r="BF363"/>
  <c r="T363"/>
  <c r="R363"/>
  <c r="P363"/>
  <c r="BK363"/>
  <c r="J363"/>
  <c r="BE363"/>
  <c r="BI348"/>
  <c r="BH348"/>
  <c r="BG348"/>
  <c r="BF348"/>
  <c r="T348"/>
  <c r="R348"/>
  <c r="P348"/>
  <c r="BK348"/>
  <c r="J348"/>
  <c r="BE348"/>
  <c r="BI333"/>
  <c r="BH333"/>
  <c r="BG333"/>
  <c r="BF333"/>
  <c r="T333"/>
  <c r="R333"/>
  <c r="P333"/>
  <c r="BK333"/>
  <c r="J333"/>
  <c r="BE333"/>
  <c r="BI324"/>
  <c r="BH324"/>
  <c r="BG324"/>
  <c r="BF324"/>
  <c r="T324"/>
  <c r="R324"/>
  <c r="P324"/>
  <c r="BK324"/>
  <c r="J324"/>
  <c r="BE324"/>
  <c r="BI323"/>
  <c r="BH323"/>
  <c r="BG323"/>
  <c r="BF323"/>
  <c r="T323"/>
  <c r="R323"/>
  <c r="P323"/>
  <c r="BK323"/>
  <c r="J323"/>
  <c r="BE323"/>
  <c r="BI314"/>
  <c r="BH314"/>
  <c r="BG314"/>
  <c r="BF314"/>
  <c r="T314"/>
  <c r="R314"/>
  <c r="P314"/>
  <c r="BK314"/>
  <c r="J314"/>
  <c r="BE314"/>
  <c r="BI313"/>
  <c r="BH313"/>
  <c r="BG313"/>
  <c r="BF313"/>
  <c r="T313"/>
  <c r="R313"/>
  <c r="P313"/>
  <c r="BK313"/>
  <c r="J313"/>
  <c r="BE313"/>
  <c r="BI304"/>
  <c r="BH304"/>
  <c r="BG304"/>
  <c r="BF304"/>
  <c r="T304"/>
  <c r="R304"/>
  <c r="P304"/>
  <c r="BK304"/>
  <c r="J304"/>
  <c r="BE304"/>
  <c r="BI295"/>
  <c r="BH295"/>
  <c r="BG295"/>
  <c r="BF295"/>
  <c r="T295"/>
  <c r="R295"/>
  <c r="P295"/>
  <c r="BK295"/>
  <c r="J295"/>
  <c r="BE295"/>
  <c r="BI290"/>
  <c r="BH290"/>
  <c r="BG290"/>
  <c r="BF290"/>
  <c r="T290"/>
  <c r="R290"/>
  <c r="P290"/>
  <c r="BK290"/>
  <c r="J290"/>
  <c r="BE290"/>
  <c r="BI285"/>
  <c r="BH285"/>
  <c r="BG285"/>
  <c r="BF285"/>
  <c r="T285"/>
  <c r="T284"/>
  <c r="R285"/>
  <c r="R284"/>
  <c r="P285"/>
  <c r="P284"/>
  <c r="BK285"/>
  <c r="BK284"/>
  <c r="J284"/>
  <c r="J285"/>
  <c r="BE285"/>
  <c r="J59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4"/>
  <c r="BH274"/>
  <c r="BG274"/>
  <c r="BF274"/>
  <c r="T274"/>
  <c r="R274"/>
  <c r="P274"/>
  <c r="BK274"/>
  <c r="J274"/>
  <c r="BE274"/>
  <c r="BI271"/>
  <c r="BH271"/>
  <c r="BG271"/>
  <c r="BF271"/>
  <c r="T271"/>
  <c r="R271"/>
  <c r="P271"/>
  <c r="BK271"/>
  <c r="J271"/>
  <c r="BE271"/>
  <c r="BI267"/>
  <c r="BH267"/>
  <c r="BG267"/>
  <c r="BF267"/>
  <c r="T267"/>
  <c r="R267"/>
  <c r="P267"/>
  <c r="BK267"/>
  <c r="J267"/>
  <c r="BE267"/>
  <c r="BI261"/>
  <c r="BH261"/>
  <c r="BG261"/>
  <c r="BF261"/>
  <c r="T261"/>
  <c r="R261"/>
  <c r="P261"/>
  <c r="BK261"/>
  <c r="J261"/>
  <c r="BE261"/>
  <c r="BI258"/>
  <c r="BH258"/>
  <c r="BG258"/>
  <c r="BF258"/>
  <c r="T258"/>
  <c r="R258"/>
  <c r="P258"/>
  <c r="BK258"/>
  <c r="J258"/>
  <c r="BE258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35"/>
  <c r="BH235"/>
  <c r="BG235"/>
  <c r="BF235"/>
  <c r="T235"/>
  <c r="R235"/>
  <c r="P235"/>
  <c r="BK235"/>
  <c r="J235"/>
  <c r="BE235"/>
  <c r="BI224"/>
  <c r="BH224"/>
  <c r="BG224"/>
  <c r="BF224"/>
  <c r="T224"/>
  <c r="R224"/>
  <c r="P224"/>
  <c r="BK224"/>
  <c r="J224"/>
  <c r="BE224"/>
  <c r="BI205"/>
  <c r="BH205"/>
  <c r="BG205"/>
  <c r="BF205"/>
  <c r="T205"/>
  <c r="R205"/>
  <c r="P205"/>
  <c r="BK205"/>
  <c r="J205"/>
  <c r="BE205"/>
  <c r="BI198"/>
  <c r="BH198"/>
  <c r="BG198"/>
  <c r="BF198"/>
  <c r="T198"/>
  <c r="R198"/>
  <c r="P198"/>
  <c r="BK198"/>
  <c r="J198"/>
  <c r="BE198"/>
  <c r="BI182"/>
  <c r="BH182"/>
  <c r="BG182"/>
  <c r="BF182"/>
  <c r="T182"/>
  <c r="R182"/>
  <c r="P182"/>
  <c r="BK182"/>
  <c r="J182"/>
  <c r="BE182"/>
  <c r="BI163"/>
  <c r="BH163"/>
  <c r="BG163"/>
  <c r="BF163"/>
  <c r="T163"/>
  <c r="R163"/>
  <c r="P163"/>
  <c r="BK163"/>
  <c r="J163"/>
  <c r="BE163"/>
  <c r="BI161"/>
  <c r="BH161"/>
  <c r="BG161"/>
  <c r="BF161"/>
  <c r="T161"/>
  <c r="R161"/>
  <c r="P161"/>
  <c r="BK161"/>
  <c r="J161"/>
  <c r="BE161"/>
  <c r="BI159"/>
  <c r="BH159"/>
  <c r="BG159"/>
  <c r="BF159"/>
  <c r="T159"/>
  <c r="R159"/>
  <c r="P159"/>
  <c r="BK159"/>
  <c r="J159"/>
  <c r="BE159"/>
  <c r="BI155"/>
  <c r="BH155"/>
  <c r="BG155"/>
  <c r="BF155"/>
  <c r="T155"/>
  <c r="R155"/>
  <c r="P155"/>
  <c r="BK155"/>
  <c r="J155"/>
  <c r="BE155"/>
  <c r="BI147"/>
  <c r="BH147"/>
  <c r="BG147"/>
  <c r="BF147"/>
  <c r="T147"/>
  <c r="R147"/>
  <c r="P147"/>
  <c r="BK147"/>
  <c r="J147"/>
  <c r="BE147"/>
  <c r="BI142"/>
  <c r="BH142"/>
  <c r="BG142"/>
  <c r="BF142"/>
  <c r="T142"/>
  <c r="R142"/>
  <c r="P142"/>
  <c r="BK142"/>
  <c r="J142"/>
  <c r="BE142"/>
  <c r="BI140"/>
  <c r="F34"/>
  <c i="1" r="BD52"/>
  <c i="2" r="BH140"/>
  <c r="F33"/>
  <c i="1" r="BC52"/>
  <c i="2" r="BG140"/>
  <c r="F32"/>
  <c i="1" r="BB52"/>
  <c i="2" r="BF140"/>
  <c r="J31"/>
  <c i="1" r="AW52"/>
  <c i="2" r="F31"/>
  <c i="1" r="BA52"/>
  <c i="2" r="T140"/>
  <c r="T139"/>
  <c r="T138"/>
  <c r="T137"/>
  <c r="R140"/>
  <c r="R139"/>
  <c r="R138"/>
  <c r="R137"/>
  <c r="P140"/>
  <c r="P139"/>
  <c r="P138"/>
  <c r="P137"/>
  <c i="1" r="AU52"/>
  <c i="2" r="BK140"/>
  <c r="BK139"/>
  <c r="J139"/>
  <c r="BK138"/>
  <c r="J138"/>
  <c r="BK137"/>
  <c r="J137"/>
  <c r="J56"/>
  <c r="J27"/>
  <c i="1" r="AG52"/>
  <c i="2" r="J140"/>
  <c r="BE140"/>
  <c r="J30"/>
  <c i="1" r="AV52"/>
  <c i="2" r="F30"/>
  <c i="1" r="AZ52"/>
  <c i="2" r="J58"/>
  <c r="J57"/>
  <c r="J133"/>
  <c r="F133"/>
  <c r="F131"/>
  <c r="E129"/>
  <c r="J51"/>
  <c r="F51"/>
  <c r="F49"/>
  <c r="E47"/>
  <c r="J36"/>
  <c r="J18"/>
  <c r="E18"/>
  <c r="F134"/>
  <c r="F52"/>
  <c r="J17"/>
  <c r="J12"/>
  <c r="J131"/>
  <c r="J49"/>
  <c r="E7"/>
  <c r="E127"/>
  <c r="E45"/>
  <c i="1" r="BD53"/>
  <c r="BC53"/>
  <c r="BB53"/>
  <c r="BA53"/>
  <c r="AZ53"/>
  <c r="AY53"/>
  <c r="AX53"/>
  <c r="AW53"/>
  <c r="AV53"/>
  <c r="AU53"/>
  <c r="AT53"/>
  <c r="AS53"/>
  <c r="AG53"/>
  <c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6"/>
  <c r="AN56"/>
  <c r="AT55"/>
  <c r="AN55"/>
  <c r="AT54"/>
  <c r="AN54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<sst xmlns="http://schemas.openxmlformats.org/spreadsheetml/2006/main">
  <si>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</si>
  <si>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</si>
  <si>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</si>
  <si>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</si>
  <si>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</si>
  <si>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</si>
  <si>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</si>
  <si>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{58e9045e-c999-4a12-a95c-d7d887738cd6}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</si>
  <si>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</si>
  <si>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</si>
  <si>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</si>
  <si>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</si>
  <si>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</si>
  <si>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</si>
  <si>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</si>
  <si>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</si>
  <si>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22-18-07-VZ-02-BK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</si>
  <si>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</si>
  <si>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</si>
  <si>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Město Beroun – Stavební a dispoziční úpravy budovy č.1 na pozemku p.č. 813 v k.ú. Beroun, ve starých kasárnách</t>
  </si>
  <si>
    <t>KSO:</t>
  </si>
  <si>
    <t/>
  </si>
  <si>
    <t>CC-CZ:</t>
  </si>
  <si>
    <t>Místo:</t>
  </si>
  <si>
    <t>Beroun</t>
  </si>
  <si>
    <t>Datum:</t>
  </si>
  <si>
    <t>27. 2. 2018</t>
  </si>
  <si>
    <t>Zadavatel:</t>
  </si>
  <si>
    <t>IČ:</t>
  </si>
  <si>
    <t>Město Beroun, Husovo nám. 68,266 43</t>
  </si>
  <si>
    <t>DIČ:</t>
  </si>
  <si>
    <t>Uchazeč:</t>
  </si>
  <si>
    <t>Vyplň údaj</t>
  </si>
  <si>
    <t>Projektant:</t>
  </si>
  <si>
    <t>18598897</t>
  </si>
  <si>
    <t>SPEKTRA s.r.o.,V Hlinkách 1548,266 01</t>
  </si>
  <si>
    <t>CZ18598897</t>
  </si>
  <si>
    <t>True</t>
  </si>
  <si>
    <t>Poznámka:</t>
  </si>
  <si>
    <t>Rozpočet neobsahuje :_x000d_
- sadové úpravy_x000d_
- přeložku stáv. venkovního vedení STL plynu_x000d_
- vnitřní úpravy a instalace 4.NP a výměnu a prodloužením výtahu_x000d_
- venkovní úpravy_x000d_
PREAMBULE :_x000d_
_x000d_
Pokud je rozpor mezi plným popisem položky a poznámkou - platí plný popis položky._x000d_
_x000d_
Pokud se ve výkazu výměr, či PD /technická zpráva, výkresová část/ vyskytne uvedení konkrétního obchodního názvu nebo značky použitého materiálu a zařízení /dodávky/, případně jiné označení mající vztah ke konkrétnímu dodavateli /výrobci/, neznamená to nutnost použití těchto konkrétních výrobků. Jedná se pouze o vymezení předpokládaného standardu /vlastností/. To znamená, že všechny konkrétně uvedené materiály a zařízení mohou být nahrazeny výrobky jiných dodavatelů /výrobců/ s podmínkou zachování shodných /a to srovnatelných nebo lepších/ technických a kvalitativních parametrů.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</si>
  <si>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</si>
  <si>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</si>
  <si>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</si>
  <si>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</si>
  <si>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</si>
  <si>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</si>
  <si>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</si>
  <si>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</si>
  <si>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</si>
  <si>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</si>
  <si>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</si>
  <si>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</si>
  <si>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</si>
  <si>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</si>
  <si>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</si>
  <si>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</si>
  <si>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</si>
  <si>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</si>
  <si>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</si>
  <si>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</si>
  <si>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</si>
  <si>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</si>
  <si>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</si>
  <si>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</si>
  <si>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</si>
  <si>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</si>
  <si>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</si>
  <si>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</si>
  <si>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</si>
  <si>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</si>
  <si>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</si>
  <si>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</si>
  <si>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</si>
  <si>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</si>
  <si>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</si>
  <si>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</si>
  <si>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</si>
  <si>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</si>
  <si>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</si>
  <si>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22-18-07-VZ-02-BK1</t>
  </si>
  <si>
    <t>Rekonstrukce celého objektu bez vestavby 4.NP</t>
  </si>
  <si>
    <t>STA</t>
  </si>
  <si>
    <t>1</t>
  </si>
  <si>
    <t>{4838bd0b-af1b-464b-ab2c-48f00fd0bafa}</t>
  </si>
  <si>
    <t>2</t>
  </si>
  <si>
    <t>22-18-07-VZ-02-BK2</t>
  </si>
  <si>
    <t xml:space="preserve">Zateplení objektu </t>
  </si>
  <si>
    <t>{99988d06-308c-46ed-8b73-8402b5c72598}</t>
  </si>
  <si>
    <t>22-18-07-VZ-02BK2a</t>
  </si>
  <si>
    <t>Zateplení objektu do 3.NP</t>
  </si>
  <si>
    <t>Soupis</t>
  </si>
  <si>
    <t>{50f9f320-5178-40a5-b378-f3dac41fcadc}</t>
  </si>
  <si>
    <t>22-18-07-VZ-02BK2b</t>
  </si>
  <si>
    <t xml:space="preserve">Zateplení objektu 4.NP </t>
  </si>
  <si>
    <t>{097db68b-ce58-4cfc-8a39-adef039f5032}</t>
  </si>
  <si>
    <t>22-18-07-VZ-02-BK5</t>
  </si>
  <si>
    <t>Ostatní náklady stavby</t>
  </si>
  <si>
    <t>{f4f3f69b-e9c6-49b1-a3a3-503447033ff2}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</si>
  <si>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</si>
  <si>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</si>
  <si>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</si>
  <si>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</si>
  <si>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</si>
  <si>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</si>
  <si>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</si>
  <si>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22-18-07-VZ-02-BK1 - Rekonstrukce celého objektu bez vestavby 4.NP</t>
  </si>
  <si>
    <t xml:space="preserve">Rozpočet neobsahuje : - sadové úpravy - přeložku stáv. venkovního vedení STL plynu - vnitřní úpravy a instalace 4.NP a výměnu a prodloužením výtahu - venkovní úpravy PREAMBULE :  Pokud je rozpor mezi plným popisem položky a poznámkou - platí plný popis položky.  Pokud se ve výkazu výměr, či PD /technická zpráva, výkresová část/ vyskytne uvedení konkrétního obchodního názvu nebo značky použitého materiálu a zařízení /dodávky/, případně jiné označení mající vztah ke konkrétnímu dodavateli /výrobci/, neznamená to nutnost použití těchto konkrétních výrobků. Jedná se pouze o vymezení předpokládaného standardu /vlastností/. To znamená, že všechny konkrétně uvedené materiály a zařízení mohou být nahrazeny výrobky jiných dodavatelů /výrobců/ s podmínkou zachování shodných /a to srovnatelných nebo lepších/ technických a kvalitativních parametrů. 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</si>
  <si>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</si>
  <si>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</si>
  <si>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</si>
  <si>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</si>
  <si>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</si>
  <si>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</si>
  <si>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</si>
  <si>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</si>
  <si>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</si>
  <si>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</si>
  <si>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  95 - Různé dokončovací konstrukce a práce pozemních staveb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</si>
  <si>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</si>
  <si>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</si>
  <si>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</si>
  <si>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</si>
  <si>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</si>
  <si>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</si>
  <si>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</si>
  <si>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</si>
  <si>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</si>
  <si>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731-735 - Ústřední vytápění </t>
  </si>
  <si>
    <t xml:space="preserve">      731 - Ústřední vytápění - kotelny</t>
  </si>
  <si>
    <t xml:space="preserve">      732 - Ústřední vytápění - strojovny</t>
  </si>
  <si>
    <t xml:space="preserve">      733 - Ústřední vytápění - rozvodné potrubí</t>
  </si>
  <si>
    <t xml:space="preserve">      734 - Ústřední vytápění - armatury</t>
  </si>
  <si>
    <t xml:space="preserve">      735 - Ústřední vytápění - otopná tělesa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</si>
  <si>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</si>
  <si>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</si>
  <si>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</si>
  <si>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</si>
  <si>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</si>
  <si>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</si>
  <si>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</si>
  <si>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</si>
  <si>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</si>
  <si>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</si>
  <si>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</si>
  <si>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</si>
  <si>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 xml:space="preserve">    781 - Dokončovací práce - obklady</t>
  </si>
  <si>
    <t>M - Práce a dodávky M</t>
  </si>
  <si>
    <t xml:space="preserve">    21-M - Elektromontáže</t>
  </si>
  <si>
    <t xml:space="preserve">      210_01 - Strukturovaná kabeláž (SK) 1.-3.NP</t>
  </si>
  <si>
    <t xml:space="preserve">        210_01_01 - Strukturovaná kabeláž SK - Rack</t>
  </si>
  <si>
    <t xml:space="preserve">        210_01_02 - Kabely a elektroinstalační materiál </t>
  </si>
  <si>
    <t xml:space="preserve">        210_01_03 - Montáž:</t>
  </si>
  <si>
    <t xml:space="preserve">      210_02 - Zásuvkový rozvod 230V 1.-3.NP</t>
  </si>
  <si>
    <t xml:space="preserve">        210_02_01 - Zásuvkový rozvod</t>
  </si>
  <si>
    <t xml:space="preserve">        210_02_02 - Kabely a elektroinstalační materiál </t>
  </si>
  <si>
    <t xml:space="preserve">        210_02_03 - Montáž:</t>
  </si>
  <si>
    <t xml:space="preserve">      210_03 - Elektronické zabezpečení (EZS) 1.-3.NP</t>
  </si>
  <si>
    <t xml:space="preserve">        210_03_01 - Elektronické zabezpečení</t>
  </si>
  <si>
    <t xml:space="preserve">        210_03_02 - Kabely a elektroinstalační materiál</t>
  </si>
  <si>
    <t xml:space="preserve">        210_03_03 - Montáž:</t>
  </si>
  <si>
    <t xml:space="preserve">    24-M - Montáže vzduchotechnických zařízení</t>
  </si>
  <si>
    <t xml:space="preserve">      D1 - Zařízení č.1 Klimatizace servrovny m.č.3.25</t>
  </si>
  <si>
    <t xml:space="preserve">      D2 - Zařízení č.2 Odvod vzduchu ze sociálních zařízení ve 3.NP</t>
  </si>
  <si>
    <t xml:space="preserve">      D3 - Zařízení č.3  Odvod vzduchu ze sociálních zařízení a úklid. komor ve 3.NP a 4.NP</t>
  </si>
  <si>
    <t xml:space="preserve">      D4 - Zařízení č.4 Odvod vzduchu ze sociálních zařízení</t>
  </si>
  <si>
    <t xml:space="preserve">      D5 - Drobný těsnící, spojovací a montážní materiál</t>
  </si>
  <si>
    <t xml:space="preserve">      D6 - Ostatní práce</t>
  </si>
  <si>
    <t xml:space="preserve">    36-M - Montáž prov.,měř. a regul. zařízení</t>
  </si>
  <si>
    <t xml:space="preserve">      M1 - Materiál (rozvaděč RM1.2)</t>
  </si>
  <si>
    <t xml:space="preserve">      M2 - Materiál (rozvaděč RM1.1)</t>
  </si>
  <si>
    <t xml:space="preserve">      M3 - Materiál ostatní</t>
  </si>
  <si>
    <t xml:space="preserve">      M4 - Ostatní práce</t>
  </si>
  <si>
    <t>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</si>
  <si>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</si>
  <si>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</si>
  <si>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</si>
  <si>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</si>
  <si>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</si>
  <si>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</si>
  <si>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</si>
  <si>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</si>
  <si>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</si>
  <si>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</si>
  <si>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</si>
  <si>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</si>
  <si>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</si>
  <si>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</si>
  <si>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</si>
  <si>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</si>
  <si>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</si>
  <si>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</si>
  <si>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</si>
  <si>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</si>
  <si>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311231118</t>
  </si>
  <si>
    <t>Zdivo z cihel pálených nosné z cihel plných dl. 290 mm P 7 až 15, na maltu MC-15</t>
  </si>
  <si>
    <t>m3</t>
  </si>
  <si>
    <t>CS ÚRS 2017 01</t>
  </si>
  <si>
    <t>4</t>
  </si>
  <si>
    <t>-1720046458</t>
  </si>
  <si>
    <t>VV</t>
  </si>
  <si>
    <t>3,87*0,65*1,2*2+0,55*0,32*2,1"výkres : 2.patro/3.NP - nový stav"</t>
  </si>
  <si>
    <t>311273223</t>
  </si>
  <si>
    <t>Zdivo z pórobetonových přesných tvárnic [YTONG] nosné z tvárnic na pero a drážku s kapsou jakékoli pevnosti na tenké maltové lože, tloušťka zdiva 250 mm, objemová hmotnost 500 kg/m3</t>
  </si>
  <si>
    <t>631505542</t>
  </si>
  <si>
    <t>výkresy : 3. patro (4.NP) - nový stav</t>
  </si>
  <si>
    <t>Příčný řez A-A - nový stav</t>
  </si>
  <si>
    <t>Podélný řez B-B - nový stav</t>
  </si>
  <si>
    <t>3*(4,7*2+3,4*2)-3*0,25*0,3*4</t>
  </si>
  <si>
    <t>311273323</t>
  </si>
  <si>
    <t>Zdivo z pórobetonových přesných tvárnic [YTONG] nosné z tvárnic na pero a drážku s kapsou jakékoli pevnosti na tenké maltové lože, tloušťka zdiva 300 mm, objemová hmotnost 500 kg/m3</t>
  </si>
  <si>
    <t>-1407113850</t>
  </si>
  <si>
    <t>3*(11,05+2,05+37,66+0,12*2+2,05+11,05+14,35-0,12*2+11,05+2,1+13,71+0,12*2+7*2+10+13,71+0,12*2+2,1+11,05+14,35)-3*0,3*0,3*15"obvod.stěny"</t>
  </si>
  <si>
    <t>3*7,1-3*0,45"vnitřní 300"</t>
  </si>
  <si>
    <t>-(1,2*1,75*37+1,2*1,2*2+0,9*1,2+1,2*2,1*2)"odpočet oken"</t>
  </si>
  <si>
    <t>Součet</t>
  </si>
  <si>
    <t>312272323</t>
  </si>
  <si>
    <t>Zdivo z pórobetonových přesných tvárnic [YTONG] výplňové z tvárnic hladkých jakékoli pevnosti na tenké maltové lože, tloušťka zdiva 300 mm, objemová hmotnost 500 kg/m3</t>
  </si>
  <si>
    <t>862171102</t>
  </si>
  <si>
    <t>1,2*2,1*3*0,3"výkres : Přízemí (1.NP) - Nový stav"</t>
  </si>
  <si>
    <t>1,2*2,1*0,3*2"výkres : 2.patro/3.NP - nový stav"</t>
  </si>
  <si>
    <t>5</t>
  </si>
  <si>
    <t>317141221</t>
  </si>
  <si>
    <t>Překlady ploché prefabrikované z pórobetonu [YTONG] osazené do tenkého maltového lože, včetně slepení dvou překladů vedle sebe po celé délce boční plochy, šířky překladu 150 mm, pro světlost otvoru do 900 mm</t>
  </si>
  <si>
    <t>kus</t>
  </si>
  <si>
    <t>473852689</t>
  </si>
  <si>
    <t>1"výkres : 2.patro/3.NP - nový stav"</t>
  </si>
  <si>
    <t>6</t>
  </si>
  <si>
    <t>317142221</t>
  </si>
  <si>
    <t>Překlady nenosné prefabrikované z pórobetonu [YTONG] osazené do tenkého maltového lože, v příčkách přímé, světlost otvoru do 1010 mm tl. 100 mm</t>
  </si>
  <si>
    <t>-1901072747</t>
  </si>
  <si>
    <t>11"výkres : 2.patro/3.NP - nový stav"</t>
  </si>
  <si>
    <t>7</t>
  </si>
  <si>
    <t>317234410</t>
  </si>
  <si>
    <t>Vyzdívka mezi nosníky cihlami pálenými na maltu cementovou</t>
  </si>
  <si>
    <t>-150929276</t>
  </si>
  <si>
    <t>architektonicko stavební část</t>
  </si>
  <si>
    <t>výkres : 1.patro (2.NP) - nový stav</t>
  </si>
  <si>
    <t>1,6*6*0,2*0,4"IPE200-překlad"</t>
  </si>
  <si>
    <t>2,4*4*5*0,18*0,4"IPE180-překlad"</t>
  </si>
  <si>
    <t>1,6*4*2*0,2*0,4"IPE200-překlad"</t>
  </si>
  <si>
    <t>5,3*2*2*0,27*0,4"IPE270-překlad"</t>
  </si>
  <si>
    <t>Mezisoučet 1.patro/2.NP</t>
  </si>
  <si>
    <t>výkres : 2.patro/3.NP - nový stav</t>
  </si>
  <si>
    <t>2,2*3*0,14*0,4"IPE140-překlad"</t>
  </si>
  <si>
    <t>1,5*3*0,14*0,4"IPE140-překlad"</t>
  </si>
  <si>
    <t>1,6*8*0,18*0,4"IPE180-překlad"</t>
  </si>
  <si>
    <t>Mezisoučet 2.patro/3.NP</t>
  </si>
  <si>
    <t>8</t>
  </si>
  <si>
    <t>317944323</t>
  </si>
  <si>
    <t>Válcované nosníky dodatečně osazované do připravených otvorů bez zazdění hlav č. 14 až 22</t>
  </si>
  <si>
    <t>t</t>
  </si>
  <si>
    <t>1677220791</t>
  </si>
  <si>
    <t>1,6*6*23/1000"IPE200-překlad"</t>
  </si>
  <si>
    <t>2,4*4*5*19,3/1000"IPE180-překlad"</t>
  </si>
  <si>
    <t>1,6*4*2*23/1000"IPE200-překlad"</t>
  </si>
  <si>
    <t>Mezisoučet překlady 1.patro/3.NP</t>
  </si>
  <si>
    <t>2,2*3*13,4/1000"IPE140-překlad"</t>
  </si>
  <si>
    <t>1,5*3*13,4/1000"IPE140-překlad"</t>
  </si>
  <si>
    <t>1,6*8*19,3/1000"IPE180-překlad"</t>
  </si>
  <si>
    <t>Mezisoučet překlady 2.patro/3.NP</t>
  </si>
  <si>
    <t>výkres: 3.patro/4.NP - nový stav</t>
  </si>
  <si>
    <t>5,75*2*13,4/1000"IPE140-překlad"</t>
  </si>
  <si>
    <t xml:space="preserve">Mezisoučet průvlak/překlad  3.patro/4.NP</t>
  </si>
  <si>
    <t>9</t>
  </si>
  <si>
    <t>317944325</t>
  </si>
  <si>
    <t>Válcované nosníky dodatečně osazované do připravených otvorů bez zazdění hlav č. 24 a vyšší</t>
  </si>
  <si>
    <t>-862629290</t>
  </si>
  <si>
    <t>stavebně konstrukční část</t>
  </si>
  <si>
    <t>výkres Strop nad 2.NP</t>
  </si>
  <si>
    <t>5,3*2*2*37/1000"IPE270-překlad"</t>
  </si>
  <si>
    <t>10</t>
  </si>
  <si>
    <t>319202331</t>
  </si>
  <si>
    <t>Vyrovnání nerovného povrchu vnitřního i vnějšího zdiva přizděním, tl. přes 80 do 150 mm</t>
  </si>
  <si>
    <t>m2</t>
  </si>
  <si>
    <t>2145724278</t>
  </si>
  <si>
    <t>Architektonicko-stavební řešení</t>
  </si>
  <si>
    <t>výkres : Přízemí (1.NP) - nový stav</t>
  </si>
  <si>
    <t>0,6*(2,5*2+2,1*2)"přizdění-zarovnání ostění"</t>
  </si>
  <si>
    <t>0,85*(3*2)"přizdění-zarovnání ostění"</t>
  </si>
  <si>
    <t>Mezisoučet přízemí/1.NP</t>
  </si>
  <si>
    <t>0,45*(2,1*2*2)"přizdění-zarovnání ostění"</t>
  </si>
  <si>
    <t>0,65*(2,5*2*3)"přizdění-zarovnání ostění"</t>
  </si>
  <si>
    <t>0,6*2,5*4*2"přizdění-zarovnání ostění"</t>
  </si>
  <si>
    <t>0,3*2,5*2*2"přizdění-zarovnání ostění"</t>
  </si>
  <si>
    <t>výkres : 2.patro (3.NP) - nový stav</t>
  </si>
  <si>
    <t>0,55*(2,1*2*2)"přizdění-zarovnání ostění"</t>
  </si>
  <si>
    <t>0,55*3*2"přizdění-zarovnání ostění"</t>
  </si>
  <si>
    <t>0,65*(3,18*2*2)"přizdění-zarovnání ostění"</t>
  </si>
  <si>
    <t>0,65*2,88*2"přizdění-zarovnání ostění"</t>
  </si>
  <si>
    <t>11</t>
  </si>
  <si>
    <t>330321610</t>
  </si>
  <si>
    <t>Sloupy, pilíře, táhla, rámové stojky, vzpěry z betonu železového (bez výztuže) tř. C 30/37</t>
  </si>
  <si>
    <t>-273428249</t>
  </si>
  <si>
    <t>výkres : Strop nad 3.NP</t>
  </si>
  <si>
    <t>výkres : Zavětrování v úrovni věnce pod krovem - výztuž věnců</t>
  </si>
  <si>
    <t>Architektonicko-stavební část</t>
  </si>
  <si>
    <t>výkres : Půdorys 3. patra (4.NP)</t>
  </si>
  <si>
    <t>výkres : Příčný řez B-B - nový stav</t>
  </si>
  <si>
    <t>0,3*0,3*3,075"sloup S1"</t>
  </si>
  <si>
    <t>0,25*0,3*3,075"sloup S2"</t>
  </si>
  <si>
    <t>0,3*0,4*3,075"sloup S3"</t>
  </si>
  <si>
    <t>12</t>
  </si>
  <si>
    <t>331351101</t>
  </si>
  <si>
    <t>Bednění hranatých pilířů, rámových stojek, táhel nebo vzpěr svislých nebo šikmých (odkloněných) o výšce do 4 m včetně vzepření průřezu pravoúhlého čtyřúhelníka zřízení</t>
  </si>
  <si>
    <t>-944030481</t>
  </si>
  <si>
    <t>4*0,3*3,075"sloup S1"</t>
  </si>
  <si>
    <t>2*(0,25+0,3)*3,075"sloup S2"</t>
  </si>
  <si>
    <t>2*(0,3+0,4)*3,075"sloup S3"</t>
  </si>
  <si>
    <t>13</t>
  </si>
  <si>
    <t>331351102</t>
  </si>
  <si>
    <t>Bednění hranatých pilířů, rámových stojek, táhel nebo vzpěr svislých nebo šikmých (odkloněných) o výšce do 4 m včetně vzepření průřezu pravoúhlého čtyřúhelníka odstranění</t>
  </si>
  <si>
    <t>143032422</t>
  </si>
  <si>
    <t>14</t>
  </si>
  <si>
    <t>331361821</t>
  </si>
  <si>
    <t>Výztuž sloupů, pilířů, rámových stojek, táhel nebo vzpěr hranatých svislých nebo šikmých (odkloněných) z betonářské oceli 10 505 (R) nebo BSt 500</t>
  </si>
  <si>
    <t>379445689</t>
  </si>
  <si>
    <t>10*3,075/1000"sloup S1"</t>
  </si>
  <si>
    <t>10*3,075/1000"sloup S2"</t>
  </si>
  <si>
    <t>10*3,075/1000"sloup S3"</t>
  </si>
  <si>
    <t>342272423</t>
  </si>
  <si>
    <t>Příčky z pórobetonových přesných příčkovek [YTONG] hladkých, objemové hmotnosti 500 kg/m3 na tenké maltové lože, tloušťky příčky 125 mm</t>
  </si>
  <si>
    <t>-1639759317</t>
  </si>
  <si>
    <t>3,8*3-(0,8*2+0,9*2)</t>
  </si>
  <si>
    <t>16</t>
  </si>
  <si>
    <t>342273323</t>
  </si>
  <si>
    <t>Příčky z pórobetonových přesných příčkovek [YTONG] na pero a drážku, objemové hmotnosti 500 kg/m3 na tenké maltové lože, tloušťky příčky 100 mm</t>
  </si>
  <si>
    <t>1898606003</t>
  </si>
  <si>
    <t>3,8*(2,7*2+2,7+1,3+1,8*2+4,575+0,5+1,35+1,65+1,1)-(0,7*2*8+0,6*2)</t>
  </si>
  <si>
    <t>1,2*2,1-(0,7*2)</t>
  </si>
  <si>
    <t>1,1*2,1</t>
  </si>
  <si>
    <t>17</t>
  </si>
  <si>
    <t>342273523</t>
  </si>
  <si>
    <t>Příčky z pórobetonových přesných příčkovek [YTONG] na pero a drážku, objemové hmotnosti 500 kg/m3 na tenké maltové lože, tloušťky příčky 150 mm</t>
  </si>
  <si>
    <t>1401267376</t>
  </si>
  <si>
    <t>3,8*(2,7*2+1,9)-(0,9*1,97)</t>
  </si>
  <si>
    <t>18</t>
  </si>
  <si>
    <t>346272114</t>
  </si>
  <si>
    <t>Přizdívky izolační a ochranné z pórobetonových tvárnic [YTONG] o objemové hmotnosti 500 kg/m3, na tenké maltové lože tloušťky přizdívky 125 mm</t>
  </si>
  <si>
    <t>501864936</t>
  </si>
  <si>
    <t>výkres: 2.patro/3.NP - nový stav</t>
  </si>
  <si>
    <t>1,3*1,2*2"M3.17 a M3.18"</t>
  </si>
  <si>
    <t>19</t>
  </si>
  <si>
    <t>349231811</t>
  </si>
  <si>
    <t>Přizdívka z cihel ostění s ozubem ve vybouraných otvorech, s vysekáním kapes pro zavázaní přes 80 do 150 mm</t>
  </si>
  <si>
    <t>1213735410</t>
  </si>
  <si>
    <t>0,15*(2,1*2+1,2)*5</t>
  </si>
  <si>
    <t>20</t>
  </si>
  <si>
    <t>389841145.1</t>
  </si>
  <si>
    <t>Příplatek ke komínu nebo kouřovodu nerezového dvouplášťového komínu na konzolách do 450 mm ZKD 1 m_x000d_
ke stáv.nerezovému dvouplášťovému komínun ( DN180) , přisazeného a kotveného ke stávajícímu zdivu vyložení konzol do 1000mm _x000d_
- doplnění dle typu stáv.komína vč. prostupu střechou - nutno prověřit</t>
  </si>
  <si>
    <t>m</t>
  </si>
  <si>
    <t>346937582</t>
  </si>
  <si>
    <t>312311962.1</t>
  </si>
  <si>
    <t>Nadzákladové zdi z betonu prostého výplňové bez zvláštních nároků na vliv prostředí tř. C 25/30_x000d_
- podbetonování ve zdivu z betonu prostého tř. C 30/37_x000d_
 - prodloužení výtahu</t>
  </si>
  <si>
    <t>-69442792</t>
  </si>
  <si>
    <t>výkres : Prodloužení výtahu</t>
  </si>
  <si>
    <t>0,57*0,2*0,27*1"podbetonování"</t>
  </si>
  <si>
    <t>0,2*0,25*0,1+0,25*0,3*0,1+0,3*0,3*0,1"podbetonávky"</t>
  </si>
  <si>
    <t>Vodorovné konstrukce</t>
  </si>
  <si>
    <t>22</t>
  </si>
  <si>
    <t>411111111._2.NP</t>
  </si>
  <si>
    <t>Stropy betonové ze stropních trámců a stropních betonových vložek včetně zmonololitnění konstrukce tl. 60mm při osové vzdálenosti trámců 66 cm, z prvků stropní konstrukce= ze stropních trámců výšky 16 cm, délky 1600 až 3400 mm a stropních vložek - viz. výkres stropu nad 2.NP</t>
  </si>
  <si>
    <t>1183739671</t>
  </si>
  <si>
    <t>stropní trámce 16=340/0800/ se stropními vložkami</t>
  </si>
  <si>
    <t>3,4*6,9</t>
  </si>
  <si>
    <t>23</t>
  </si>
  <si>
    <t>411111111._3.NP</t>
  </si>
  <si>
    <t>-1413650461</t>
  </si>
  <si>
    <t>výkres Strop nad 3.NP</t>
  </si>
  <si>
    <t>24</t>
  </si>
  <si>
    <t>413321616</t>
  </si>
  <si>
    <t>Nosníky z betonu železového (bez výztuže) včetně stěnových i jeřábových drah, volných trámů, průvlaků, rámových příčlí, ztužidel, konzol, vodorovných táhel apod., tyčových konstrukcí tř. C 30/37</t>
  </si>
  <si>
    <t>918343843</t>
  </si>
  <si>
    <t>(10+10,55)*0,7*0,65"průvlak P1, P7"</t>
  </si>
  <si>
    <t>(2,85+2,6)*0,4*0,65"průvlak P2, P3"</t>
  </si>
  <si>
    <t>(6,35*2)*0,3*0,6"průvlak P4, P5"</t>
  </si>
  <si>
    <t>5,2*0,55*0,6"průvlak P6"</t>
  </si>
  <si>
    <t>4,1*0,55*0,4"průvlak P8"</t>
  </si>
  <si>
    <t>25</t>
  </si>
  <si>
    <t>413351107</t>
  </si>
  <si>
    <t>Bednění nosníků včetně stěnových i jeřábových drah, volných trámů, průvlaků, rámových příčlí, ztužidel, konzol, vodorovných táhel apod., tyčových konstrukcí bez podpěrné konstrukce, neproměnného nebo proměnného průřezu tvaru zalomeného nebo půdorysně zakřiveného zřízení</t>
  </si>
  <si>
    <t>604928188</t>
  </si>
  <si>
    <t>(10+10,55)*(0,65+0,7*2)"průvlak P1, P7"</t>
  </si>
  <si>
    <t>(2,85+2,6)*(0,65+0,4*2)"průvlak P2, P3"</t>
  </si>
  <si>
    <t>(6,35*2)*(0,3+0,6*2)"průvlak P4, P5"</t>
  </si>
  <si>
    <t>5,2*(0,55+0,6*2)"průvlak P6"</t>
  </si>
  <si>
    <t>4,1*(0,55+0,4*2)"průvlak P8"</t>
  </si>
  <si>
    <t>26</t>
  </si>
  <si>
    <t>413351108</t>
  </si>
  <si>
    <t>Bednění nosníků včetně stěnových i jeřábových drah, volných trámů, průvlaků, rámových příčlí, ztužidel, konzol, vodorovných táhel apod., tyčových konstrukcí bez podpěrné konstrukce, neproměnného nebo proměnného průřezu tvaru zalomeného nebo půdorysně zakřiveného odstranění</t>
  </si>
  <si>
    <t>-1543994183</t>
  </si>
  <si>
    <t>27</t>
  </si>
  <si>
    <t>413351213</t>
  </si>
  <si>
    <t>Podpěrná konstrukce nosníků a tyčových konstrukcí výšky do 4 m, se zesílením dna bednění, na výměru m2 půdorysu pro zatížení betonovou směsí a výztuží přes 5 do 10 kPa zřízení</t>
  </si>
  <si>
    <t>-1223718718</t>
  </si>
  <si>
    <t>(10+10,55)*(0,65)"průvlak P1, P7"</t>
  </si>
  <si>
    <t>(2,85+2,6)*(0,65)"průvlak P2, P3"</t>
  </si>
  <si>
    <t>(6,35*2)*(0,3)"průvlak P4, P5"</t>
  </si>
  <si>
    <t>5,2*(0,55)"průvlak P6"</t>
  </si>
  <si>
    <t>4,1*(0,55)"průvlak P8"</t>
  </si>
  <si>
    <t>28</t>
  </si>
  <si>
    <t>413351214</t>
  </si>
  <si>
    <t>Podpěrná konstrukce nosníků a tyčových konstrukcí výšky do 4 m, se zesílením dna bednění, na výměru m2 půdorysu pro zatížení betonovou směsí a výztuží přes 5 do 10 kPa odstranění</t>
  </si>
  <si>
    <t>-1331654110</t>
  </si>
  <si>
    <t>29</t>
  </si>
  <si>
    <t>413361821</t>
  </si>
  <si>
    <t>Výztuž nosníků včetně stěnových i jeřábových drah, volných trámů, průvlaků, rámových příčlí, ztužidel, konzol, vodorovných táhel apod. tyčových konstrukcí lemujících nebo vyztužujících stropní a podobné střešní konstrukce z betonářské oceli 10 505 (R) nebo BSt 500</t>
  </si>
  <si>
    <t>-1542772477</t>
  </si>
  <si>
    <t>(10+10,55)*52/1000"průvlak P1, P7"</t>
  </si>
  <si>
    <t>(2,85+2,6)*30/1000"průvlak P2, P3"</t>
  </si>
  <si>
    <t>(6,35*2)*29/1000"průvlak P4, P5"</t>
  </si>
  <si>
    <t>5,2*29/1000"průvlak P6"</t>
  </si>
  <si>
    <t>4,1*29/1000"průvlak P8"</t>
  </si>
  <si>
    <t>30</t>
  </si>
  <si>
    <t>417321616</t>
  </si>
  <si>
    <t>Ztužující pásy a věnce z betonu železového (bez výztuže) tř. C 30/37</t>
  </si>
  <si>
    <t>-1869002726</t>
  </si>
  <si>
    <t>0,2*0,5*(14,95*2)"věnec - typ A"</t>
  </si>
  <si>
    <t>0,2*0,65*(11,05*4+17,1+3,025+11,6)"věnec - typ B"</t>
  </si>
  <si>
    <t>0,2*0,55*(13,65*4+37,9+13,95+7,55+8,9+7+13,95+1,95+6,5+2,95+7)"věnec - typ C"</t>
  </si>
  <si>
    <t>0,3*0,2*(6,35)"věnec - typ D"</t>
  </si>
  <si>
    <t>0,2*0,575*2,62"věnec - typ E"</t>
  </si>
  <si>
    <t>výkres : Zavětrování v úrovni věnce pod krovem</t>
  </si>
  <si>
    <t>((14,95+10,45*2)*2+2,05*2+2,1*2+13,95+7*3+9,4+13,95+37,9)*0,3*0,3"věnec typ A"</t>
  </si>
  <si>
    <t>(3,525+4,8+3,4+4,8)*0,25*0,3"věnec typ B"</t>
  </si>
  <si>
    <t>10*0,3*0,55"věnec typ C"</t>
  </si>
  <si>
    <t>(2+1,875)*0,25*0,55"věnec typ D"</t>
  </si>
  <si>
    <t>31</t>
  </si>
  <si>
    <t>417351115</t>
  </si>
  <si>
    <t>Bednění bočnic ztužujících pásů a věnců včetně vzpěr zřízení</t>
  </si>
  <si>
    <t>1883060365</t>
  </si>
  <si>
    <t>0,2*2*(14,95*2)"věnec - typ A"</t>
  </si>
  <si>
    <t>0,2*2*(11,05*4+17,1+3,025+11,6)"věnec - typ B"</t>
  </si>
  <si>
    <t>0,2*2*(13,65*4+37,9+13,95+7,55+8,9+7+13,95+1,95+6,5+2,95+7)"věnec - typ C"</t>
  </si>
  <si>
    <t>0,3*2*(6,35)"věnec - typ D"</t>
  </si>
  <si>
    <t>0,2*2*2,62"věnec - typ E"</t>
  </si>
  <si>
    <t>((14,95+10,45*2)*2+2,05*2+2,1*2+13,95+7*3+9,4+13,95+37,9)*0,3*2"věnec typ A"</t>
  </si>
  <si>
    <t>(3,525+4,8+3,4+4,8)*0,25*2"věnec typ B"</t>
  </si>
  <si>
    <t>10*0,3*2"věnec typ C"</t>
  </si>
  <si>
    <t>(2+1,875)*0,25*2"věnec typ D"</t>
  </si>
  <si>
    <t>32</t>
  </si>
  <si>
    <t>417351116</t>
  </si>
  <si>
    <t>Bednění bočnic ztužujících pásů a věnců včetně vzpěr odstranění</t>
  </si>
  <si>
    <t>492998747</t>
  </si>
  <si>
    <t>33</t>
  </si>
  <si>
    <t>417351116.2</t>
  </si>
  <si>
    <t xml:space="preserve">Odstranění  bednění bočnic ztužujících pásů a věnců včetně vzpěr </t>
  </si>
  <si>
    <t>-1501362651</t>
  </si>
  <si>
    <t>34</t>
  </si>
  <si>
    <t>417361821</t>
  </si>
  <si>
    <t>Výztuž ztužujících pásů a věnců z betonářské oceli 10 505 (R) nebo BSt 500</t>
  </si>
  <si>
    <t>-1203516936</t>
  </si>
  <si>
    <t>(14,95*2)*22/1000"věnec - typ A"</t>
  </si>
  <si>
    <t>(11,05*4+17,1+3,025+11,6)*22/1000"věnec - typ B"</t>
  </si>
  <si>
    <t>(13,65*4+37,9+13,95+7,55+8,9+7+13,95+1,95+6,5+2,95+7)*22/1000"věnec - typ C"</t>
  </si>
  <si>
    <t>6,35*10/1000"věnec - typ D"</t>
  </si>
  <si>
    <t>2,62*22/1000"věnec - typ E"</t>
  </si>
  <si>
    <t>((14,95+10,45*2)*2+2,05*2+2,1*2+13,95+7*3+9,4+13,95+37,9)*10/1000"věnec typ A"</t>
  </si>
  <si>
    <t>(3,525+4,8+3,4+4,8)*10/1000"věnec typ B"</t>
  </si>
  <si>
    <t>10*17/1000"věnec typ C"</t>
  </si>
  <si>
    <t>(2+1,875)*17/1000"věnec typ D"</t>
  </si>
  <si>
    <t>35</t>
  </si>
  <si>
    <t>417361821.1</t>
  </si>
  <si>
    <t>Výztuž žebra stropu z bet.trámců a vložek betonářskou ocelí 10 505(R) nebo BSt 500</t>
  </si>
  <si>
    <t>-613615737</t>
  </si>
  <si>
    <t>56*0,22*0,6/1000+4*6,9*1,58/1000"vyztužení žebra"</t>
  </si>
  <si>
    <t>0,102*1,08 'Přepočtené koeficientem množství</t>
  </si>
  <si>
    <t>36</t>
  </si>
  <si>
    <t>457311118</t>
  </si>
  <si>
    <t>Vyrovnávací nebo spádový beton včetně úpravy povrchu C 30/37</t>
  </si>
  <si>
    <t>492553920</t>
  </si>
  <si>
    <t>0,6*0,2*2*0,075"pro osazení ocel.překladu"</t>
  </si>
  <si>
    <t>4*0,14*0,06*0,075"pro osazení stropních trámců betonového stropu"</t>
  </si>
  <si>
    <t>8*2*0,14*0,12*0,075"pro osazení stropních trámců betonového stropu"</t>
  </si>
  <si>
    <t>2*0,25*0,2*0,075"pro žebra protáhlá do stěn"</t>
  </si>
  <si>
    <t>((10+10)*2+3*2+20*2+14*2)*0,22*0,2*0,075"kapsy pro nové osazení dřev stropních trámů a nových ocelových prvků stropu"</t>
  </si>
  <si>
    <t>(0,65*0,2*2*3+0,6*0,2*2*2)*0,075"pro osazení ocel.překladů"</t>
  </si>
  <si>
    <t>0,6*0,2*2*2*0,075"pro osazení ocel.překladů"</t>
  </si>
  <si>
    <t>0,3*0,2*2*2*0,075"pro osazení ocel.překladů"</t>
  </si>
  <si>
    <t>Mezisoučet strop nad 2.NP - upravovaný a doplňovaný</t>
  </si>
  <si>
    <t>výkres stropu nad 3.NP</t>
  </si>
  <si>
    <t>0,55*0,14*2*2"pro osazení ocel.překladů"</t>
  </si>
  <si>
    <t>0,55*0,18*2*2"pro osazení ocel.překladů"</t>
  </si>
  <si>
    <t>Mezisoučet překlady a strop nad 3.NP</t>
  </si>
  <si>
    <t>Úpravy povrchů, podlahy a osazování výplní</t>
  </si>
  <si>
    <t>37</t>
  </si>
  <si>
    <t>612131121</t>
  </si>
  <si>
    <t>Podkladní a spojovací vrstva vnitřních omítaných ploch penetrace akrylát-silikonová nanášená ručně stěn</t>
  </si>
  <si>
    <t>1286850013</t>
  </si>
  <si>
    <t>3,6*2*(23,85+2,7)"M3.01"</t>
  </si>
  <si>
    <t>3,6*2*(10+6,5)"M3.02"</t>
  </si>
  <si>
    <t>3,6*2*(10+6,5)"M3.03"</t>
  </si>
  <si>
    <t>3,6*(2,5+3,5*2)"M3.04"</t>
  </si>
  <si>
    <t>3,6*(2,5+2,8*2)"M3.05"</t>
  </si>
  <si>
    <t>3,6*(1,7+1,8)"M3.06"</t>
  </si>
  <si>
    <t>3,6*(1,5+1,8)"M3.07"</t>
  </si>
  <si>
    <t>3,6*(4,45*2+3)"M3.08"</t>
  </si>
  <si>
    <t>3,6*2*(4,25+6,35)"M3.09"</t>
  </si>
  <si>
    <t>3,6*2*(2,6+6,35)"M3.10"</t>
  </si>
  <si>
    <t>3,6*2*(3,75+6,35)"M3.11"</t>
  </si>
  <si>
    <t>3,6*(2,7+6,35*2)"M3.01"</t>
  </si>
  <si>
    <t>3,6*2*(1,8+1,825)"M3.12"</t>
  </si>
  <si>
    <t>3,6*2*(1,1+4,475)"M3.13"</t>
  </si>
  <si>
    <t>3,6*2*(1,8*2+1,7+1,35*2)"M3.14"</t>
  </si>
  <si>
    <t>3,6*2*(2+2,3+0,9+1,65)"M3.15"</t>
  </si>
  <si>
    <t>3,6*2*(2,95+2,7)"M3.16"</t>
  </si>
  <si>
    <t>3,6*2*(2,7+1,3*1+1,3)"M3.17"</t>
  </si>
  <si>
    <t>3,6*2*(2,7+1,3*1+1,3)"M3.18"</t>
  </si>
  <si>
    <t>3,6*2*(6,35*3+4,05+7,35+3,05)"M3.19"</t>
  </si>
  <si>
    <t>3,6*2*(10*2+6,5*2)"M3.20"</t>
  </si>
  <si>
    <t>3,6*2*(6,6+2,7)"M3.21"</t>
  </si>
  <si>
    <t>3,6*2*(2,5+2)"M3.23"</t>
  </si>
  <si>
    <t>(0+8,15)/2*(7+5,35+7)"M3.24"</t>
  </si>
  <si>
    <t>3,6*2*(2,5+2,05)"M3.25"</t>
  </si>
  <si>
    <t>odpočet vnitřních otvorů</t>
  </si>
  <si>
    <t>-(0,6*2*1*2+0,7*2*12*2+0,8*2*2*2+0,9*2*7*2+1,45*2*1*2)</t>
  </si>
  <si>
    <t>odpočet vnějších otvorů</t>
  </si>
  <si>
    <t>-(1,2*1,2*39+1,2*1,25*2+0,9*1,2)</t>
  </si>
  <si>
    <t>odpočet obkladů na omítaných stěnách</t>
  </si>
  <si>
    <t>-(2,1*(1,7+1,1+2,5)-(0,7*2))"M3.05"</t>
  </si>
  <si>
    <t>-(2,1*(1,5+1,8))"M3.07"</t>
  </si>
  <si>
    <t>-(2,1*2*(1,8+1,825)-(0,8*2))"M3.12"</t>
  </si>
  <si>
    <t>-(2,1*2*(1,1+4,475)-(0,9*2+0,6*2+1,2*0,35*2))"M3.13"</t>
  </si>
  <si>
    <t>-(2,1*2*(1,8*2+1,7+1,35*2)-(0,7*2*5))"M3.14"</t>
  </si>
  <si>
    <t>-(2,1*2*(2,3+1,65+2+0,9)-(0,6*2+0,7*2+0,9*0,3))"M3.15"</t>
  </si>
  <si>
    <t>-(2,1*2*(2,7+1,3*2+1,3)-(0,7*2*3+1,2*1,2))"M3.17"</t>
  </si>
  <si>
    <t>-(2,1*2*(2,7+1,3*2+1,3)-(0,7*2*3))"M3.18"</t>
  </si>
  <si>
    <t>38</t>
  </si>
  <si>
    <t>612142001</t>
  </si>
  <si>
    <t>Potažení vnitřních ploch pletivem v ploše nebo pruzích, na plném podkladu sklovláknitým vtlačením do tmelu stěn</t>
  </si>
  <si>
    <t>643306093</t>
  </si>
  <si>
    <t>3,6*(3+2,7)"M3.01"</t>
  </si>
  <si>
    <t>3,6*(1,8*2+1,825)"M3.12"</t>
  </si>
  <si>
    <t>3,6*(0,9*2+1,35*3+1,8*2+1,7)"M3.14"</t>
  </si>
  <si>
    <t>3,6*(1,65*2+0,65+0,9+1)"M3.15"</t>
  </si>
  <si>
    <t>3,6*2,7*2"M3.16"</t>
  </si>
  <si>
    <t>3,6*(1,3*4+2,7+1,3)"M3.17"</t>
  </si>
  <si>
    <t>3,6*(1,3*4+2,7+1,3)+2,5*1"M3.18"</t>
  </si>
  <si>
    <t>2,5*(1,2+0,25*2)+0,25*1,2"M3.19"</t>
  </si>
  <si>
    <t>2,5*(1,2+0,25*2)+0,25*1,2"M3.20"</t>
  </si>
  <si>
    <t>2,5*1,2+3,6*2,7"M3.21"</t>
  </si>
  <si>
    <t>Mezisoučet 2. patro/3.NP</t>
  </si>
  <si>
    <t>39</t>
  </si>
  <si>
    <t>612311131</t>
  </si>
  <si>
    <t>Potažení vnitřních ploch štukem tloušťky do 3 mm svislých konstrukcí stěn</t>
  </si>
  <si>
    <t>-788972862</t>
  </si>
  <si>
    <t>40</t>
  </si>
  <si>
    <t>612321121</t>
  </si>
  <si>
    <t>Omítka vápenocementová vnitřních ploch nanášená ručně jednovrstvá, tloušťky do 10 mm hladká svislých konstrukcí stěn</t>
  </si>
  <si>
    <t>-1313226038</t>
  </si>
  <si>
    <t>odpočet potažených stěn tkaninou a tmelem</t>
  </si>
  <si>
    <t>-3,6*(3+2,7)"M3.01"</t>
  </si>
  <si>
    <t>-3,6*(1,8*2+1,825)"M3.12"</t>
  </si>
  <si>
    <t>-3,6*(0,9*2+1,35*3+1,8*2+1,7)"M3.14"</t>
  </si>
  <si>
    <t>-3,6*(1,65*2+0,65+0,9+1)"M3.15"</t>
  </si>
  <si>
    <t>-3,6*2,7*2"M3.16"</t>
  </si>
  <si>
    <t>-3,6*(1,3*4+2,7+1,3)"M3.17"</t>
  </si>
  <si>
    <t>-(3,6*(1,3*4+2,7+1,3)+2,5*1)"M3.18"</t>
  </si>
  <si>
    <t>-(2,5*(1,2+0,25*2)+0,25*1,2)"M3.19"</t>
  </si>
  <si>
    <t>-(2,5*(1,2+0,25*2)+0,25*1,2)"M3.20"</t>
  </si>
  <si>
    <t>-(2,5*1,2+3,6*2,7)"M3.21"</t>
  </si>
  <si>
    <t>41</t>
  </si>
  <si>
    <t>612325302</t>
  </si>
  <si>
    <t>Vápenocementová nebo vápenná omítka ostění nebo nadpraží štuková</t>
  </si>
  <si>
    <t>-851419049</t>
  </si>
  <si>
    <t>0,6*(2,5*2+3+2,1*2+1,2)</t>
  </si>
  <si>
    <t>0,85*(3*2+1,2)</t>
  </si>
  <si>
    <t>0,6*(3*2+1,4+2,8*2+2,6)"po dmtž a otočení dveří"</t>
  </si>
  <si>
    <t>0,45*(2,1*2+1,2)*2"zarovnání ostění"</t>
  </si>
  <si>
    <t>0,65*(2,5*2+2)*3"zarovnání ostění"</t>
  </si>
  <si>
    <t>0,6*(2,5*2+2)*2"zarovnání ostění"</t>
  </si>
  <si>
    <t>0,3*(2,5*2+4,5)*2"zarovnání ostění"</t>
  </si>
  <si>
    <t>0,6*(2,5*2+1,2)*2"zarovnání ostění"</t>
  </si>
  <si>
    <t>Mezisoučet 1. patro/2.NP</t>
  </si>
  <si>
    <t>0,55*(2,1*2+1,1)+0,55*(2,1*2+1,8)"zarovnání ostění"</t>
  </si>
  <si>
    <t>0,55*(2,1*2+1,2)*2"zarovnání ostění"</t>
  </si>
  <si>
    <t>0,65*(3,18*2+2,7)+0,65*(3,18*2+2)"zarovnání ostění"</t>
  </si>
  <si>
    <t>0,55*(2,98*2+3,55)"zarovnání ostění"</t>
  </si>
  <si>
    <t>0,65*(2,88*2+7,6)*2"zarovnání ostění"</t>
  </si>
  <si>
    <t>0,55*1,2"zarovnání ostění"</t>
  </si>
  <si>
    <t>Mezisoučet 2.patro /3.NP</t>
  </si>
  <si>
    <t>42</t>
  </si>
  <si>
    <t>619995001</t>
  </si>
  <si>
    <t>Začištění omítek (s dodáním hmot) kolem oken, dveří, podlah, obkladů apod.</t>
  </si>
  <si>
    <t>-967865362</t>
  </si>
  <si>
    <t>vnitřní otvory</t>
  </si>
  <si>
    <t>(0,6+2*2)*1*2+(0,7+2*2)*12*2+(0,8+2*2)*2*2+(0,9+2*2)*7*2+(1,45+2*2)*1*2</t>
  </si>
  <si>
    <t>vnější otvory</t>
  </si>
  <si>
    <t>2*(1,2+2,1)*39+2*(1,2+1,25)*2+2*(0,9+1,2)</t>
  </si>
  <si>
    <t>obklady na omítaných stěnách</t>
  </si>
  <si>
    <t>1,7+1,1+2,5"M3.05"</t>
  </si>
  <si>
    <t>1,5+1,8"M3.07"</t>
  </si>
  <si>
    <t>2*(1,8+1,825)"M3.12"</t>
  </si>
  <si>
    <t>2*(1,1+4,475)"M3.13"</t>
  </si>
  <si>
    <t>2*(1,8*2+1,7+1,35*2)"M3.14"</t>
  </si>
  <si>
    <t>2*(2,3+1,65+2+0,9)"M3.15"</t>
  </si>
  <si>
    <t>2*(2,7+1,3*2+1,3)"M3.17"</t>
  </si>
  <si>
    <t>2*(2,7+1,3*2+1,3)"M3.18"</t>
  </si>
  <si>
    <t>43</t>
  </si>
  <si>
    <t>622143004</t>
  </si>
  <si>
    <t>Montáž omítkových profilů plastových nebo pozinkovaných, upevněných vtlačením do podkladní vrstvy nebo přibitím začišťovacích samolepících (APU lišty)</t>
  </si>
  <si>
    <t>CS ÚRS 2015 01</t>
  </si>
  <si>
    <t>1175318416</t>
  </si>
  <si>
    <t>vnější otvory z vnitřní strany</t>
  </si>
  <si>
    <t>44</t>
  </si>
  <si>
    <t>M</t>
  </si>
  <si>
    <t>562842110</t>
  </si>
  <si>
    <t xml:space="preserve">lišta začišťovací pro tenkovrstvé omítky </t>
  </si>
  <si>
    <t>-1968482411</t>
  </si>
  <si>
    <t>271,4*1,1 'Přepočtené koeficientem množství</t>
  </si>
  <si>
    <t>45</t>
  </si>
  <si>
    <t>629991012</t>
  </si>
  <si>
    <t>Zakrytí vnějších ploch před znečištěním včetně pozdějšího odkrytí výplní otvorů a svislých ploch fólií přilepenou na začišťovací lištu</t>
  </si>
  <si>
    <t>-170578301</t>
  </si>
  <si>
    <t>1,2*1,2*39+1,2*1,25*2+0,9*1,2</t>
  </si>
  <si>
    <t>46</t>
  </si>
  <si>
    <t>631311115</t>
  </si>
  <si>
    <t>Mazanina z betonu prostého bez zvýšených nároků na prostředí tl. přes 50 do 80 mm tř. C 20/25</t>
  </si>
  <si>
    <t>1934542986</t>
  </si>
  <si>
    <t>výkres : příčný řez A-A - nový stav - nová podlaha - skladba S2</t>
  </si>
  <si>
    <t>2,7*37,9*0,06"2.patro/3.NP"</t>
  </si>
  <si>
    <t>2,7*37,9*0,05"2.patro/3.NP"</t>
  </si>
  <si>
    <t>Mezisoučet 2.patro/3.NP - skladba S2</t>
  </si>
  <si>
    <t>47</t>
  </si>
  <si>
    <t>631311127</t>
  </si>
  <si>
    <t>Mazanina z betonu prostého bez zvýšených nároků na prostředí tl. přes 80 do 120 mm tř. C 30/37</t>
  </si>
  <si>
    <t>-354154010</t>
  </si>
  <si>
    <t>zesílení mazanin v místnostech M1.1,M1.3,M1.9 - počítáno s 50% ploch místností - bude upřesněno dle požadavků dodavatele posuvných archivních skříní</t>
  </si>
  <si>
    <t>(61,3+10,4+27,4)/2*0,12</t>
  </si>
  <si>
    <t>48</t>
  </si>
  <si>
    <t>631319011</t>
  </si>
  <si>
    <t>Příplatek k cenám mazanin za úpravu povrchu mazaniny přehlazením, mazanina tl. přes 50 do 80 mm</t>
  </si>
  <si>
    <t>-982972586</t>
  </si>
  <si>
    <t>49</t>
  </si>
  <si>
    <t>631319171</t>
  </si>
  <si>
    <t>Příplatek k cenám mazanin za stržení povrchu spodní vrstvy mazaniny latí před vložením výztuže nebo pletiva pro tl. obou vrstev mazaniny přes 50 do 80 mm</t>
  </si>
  <si>
    <t>-1729090328</t>
  </si>
  <si>
    <t>50</t>
  </si>
  <si>
    <t>631319173</t>
  </si>
  <si>
    <t>Příplatek k cenám mazanin za stržení povrchu spodní vrstvy mazaniny latí před vložením výztuže nebo pletiva pro tl. obou vrstev mazaniny přes 80 do 120 mm</t>
  </si>
  <si>
    <t>1273228082</t>
  </si>
  <si>
    <t>51</t>
  </si>
  <si>
    <t>631319196.1</t>
  </si>
  <si>
    <t>Příplatek k cenám mazanin za malou plochu do 5 m2 jednotlivě mazanina tl. přes 80 do 120 mm, - pásy pro archivní skříně - rozhraní/bednění</t>
  </si>
  <si>
    <t>-943250766</t>
  </si>
  <si>
    <t>52</t>
  </si>
  <si>
    <t>631362021</t>
  </si>
  <si>
    <t>Výztuž mazanin ze svařovaných sítí z drátů typu KARI</t>
  </si>
  <si>
    <t>-1335774921</t>
  </si>
  <si>
    <t>(61,3+10,4+27,4)/2*7,9*1,25/1000"-8/100x100"</t>
  </si>
  <si>
    <t>Mezisoučet přízemí (1.NP)</t>
  </si>
  <si>
    <t>2,7*37,9*3,333*1,25/1000*2"2.patro/3.NP-6/150x150"</t>
  </si>
  <si>
    <t>Mezisoučet 2.patro/3.NP"</t>
  </si>
  <si>
    <t>1,342*1,08 'Přepočtené koeficientem množství</t>
  </si>
  <si>
    <t>53</t>
  </si>
  <si>
    <t>632451441</t>
  </si>
  <si>
    <t>Doplnění cementového potěru na mazaninách a betonových podkladech (s dodáním hmot), hlazeného dřevěným nebo ocelovým hladítkem, plochy jednotlivě do 1 m2 a tl. přes 30 do 40 mm_x000d_
 - oprava podlah - vyrovnání po vybourání otvoru</t>
  </si>
  <si>
    <t>1546076417</t>
  </si>
  <si>
    <t>0,6*(3+1,2)</t>
  </si>
  <si>
    <t>0,85*(1,2)</t>
  </si>
  <si>
    <t>0,6*(1,4+2,6)"po dmtž a otočení dveří"</t>
  </si>
  <si>
    <t>0,45*(1,2)*2</t>
  </si>
  <si>
    <t>0,65*(2)*3</t>
  </si>
  <si>
    <t>0,6*(2)*2</t>
  </si>
  <si>
    <t>0,3*(4,5)*2</t>
  </si>
  <si>
    <t>0,6*(1,2)*2</t>
  </si>
  <si>
    <t>54</t>
  </si>
  <si>
    <t>632481213</t>
  </si>
  <si>
    <t>Separační vrstva k oddělení podlahových vrstev z polyetylénové fólie</t>
  </si>
  <si>
    <t>-1826924948</t>
  </si>
  <si>
    <t>2,7*37,9"2.patro/3.NP-6/150x150"</t>
  </si>
  <si>
    <t>55</t>
  </si>
  <si>
    <t>634112113</t>
  </si>
  <si>
    <t>Obvodová dilatace mezi stěnou a samonivelačním potěrem podlahovým páskem výšky 80 mm</t>
  </si>
  <si>
    <t>-24906478</t>
  </si>
  <si>
    <t>2*(23,85+2,7*2+7)"M3.01"</t>
  </si>
  <si>
    <t>2*(10+6,5)"M3.02"</t>
  </si>
  <si>
    <t>2*(10+6,5)"M3.03"</t>
  </si>
  <si>
    <t>2*(3,5+2,5)"M3.04"</t>
  </si>
  <si>
    <t>2*(2,7*2,5)"M3.05"</t>
  </si>
  <si>
    <t>2*(1,7+1,8)"M3.06"</t>
  </si>
  <si>
    <t>2*(1,8+1,5)"M3.07"</t>
  </si>
  <si>
    <t>2*(3+4,45)"M3.08"</t>
  </si>
  <si>
    <t>2*(4,25+6,35)"M3.09"</t>
  </si>
  <si>
    <t>2*(2,6+3,1)"M3.10"</t>
  </si>
  <si>
    <t>2*(3,75+6,35)"M3.11"</t>
  </si>
  <si>
    <t>2*(2+2,3+0,9+1,65)"M3.15"</t>
  </si>
  <si>
    <t>2*(2,95+2,7)"M3.16"</t>
  </si>
  <si>
    <t>2*(4,05+6,35*3)+7,35+3,05"M3.19"</t>
  </si>
  <si>
    <t>2*(10+6,5)*2"M3.20"</t>
  </si>
  <si>
    <t>2*(6,6+2,7)"M3.21"</t>
  </si>
  <si>
    <t>56</t>
  </si>
  <si>
    <t>642944121</t>
  </si>
  <si>
    <t>Osazení ocelových dveřních zárubní lisovaných nebo z úhelníků dodatečně s vybetonováním prahu, plochy do 2,5 m2</t>
  </si>
  <si>
    <t>-150740192</t>
  </si>
  <si>
    <t>výkres : Výkaz oken a dveří</t>
  </si>
  <si>
    <t>3"dveře 6 - 900/1970 -2.patro/3.NP"</t>
  </si>
  <si>
    <t>1"dveře 7 - 800/1970 -2.patro/3.NP"</t>
  </si>
  <si>
    <t>10"dveře 8 - 700/1970 - 2.patro/3.NP"</t>
  </si>
  <si>
    <t>57</t>
  </si>
  <si>
    <t>553313610</t>
  </si>
  <si>
    <t>zárubeň ocelová pro porobeton 115 700 L/P</t>
  </si>
  <si>
    <t>483410801</t>
  </si>
  <si>
    <t>58</t>
  </si>
  <si>
    <t>553313710</t>
  </si>
  <si>
    <t>zárubeň ocelová pro porobeton 125 800 L/P</t>
  </si>
  <si>
    <t>-193115217</t>
  </si>
  <si>
    <t>59</t>
  </si>
  <si>
    <t>553313650</t>
  </si>
  <si>
    <t>zárubeň ocelová pro porobeton 115 900 L/P</t>
  </si>
  <si>
    <t>920507122</t>
  </si>
  <si>
    <t>2"dveře 6 - 900/1970 -2.patro/3.NP"</t>
  </si>
  <si>
    <t>60</t>
  </si>
  <si>
    <t>553313730</t>
  </si>
  <si>
    <t>zárubeň ocelová pro porobeton 125 900 L/P</t>
  </si>
  <si>
    <t>1284818921</t>
  </si>
  <si>
    <t>1"dveře 6 - 900/1970 -2.patro/3.NP"</t>
  </si>
  <si>
    <t>61</t>
  </si>
  <si>
    <t>642945111</t>
  </si>
  <si>
    <t>Osazování ocelových zárubní protipožárních nebo protiplynových dveří do vynechaného otvoru, s obetonováním, dveří jednokřídlových do 2,5 m2</t>
  </si>
  <si>
    <t>1470099257</t>
  </si>
  <si>
    <t>5"dveře 3 - 900/1970 EI 30 DP3 C3 -2.patro/3.NP"</t>
  </si>
  <si>
    <t>62</t>
  </si>
  <si>
    <t>553312030</t>
  </si>
  <si>
    <t>zárubeň ocelová pro běžné zdění hranatý profil s drážko 110 900 L/P</t>
  </si>
  <si>
    <t>86963618</t>
  </si>
  <si>
    <t>63</t>
  </si>
  <si>
    <t>642945112</t>
  </si>
  <si>
    <t>Osazování ocelových zárubní protipožárních nebo protiplynových dveří do vynechaného otvoru, s obetonováním, dveří dvoukřídlových přes 2,5 do 6,5 m2</t>
  </si>
  <si>
    <t>-381784787</t>
  </si>
  <si>
    <t>1"dveře 2 - 1450/1970 EI 15 DP3 C3 -2.patro/3.NP"</t>
  </si>
  <si>
    <t>64</t>
  </si>
  <si>
    <t>553312080</t>
  </si>
  <si>
    <t>zárubeň ocelová pro běžné zdění hranatý profil s drážko 110 1450 dvoukřídlá, ( s požární odolností EI30)</t>
  </si>
  <si>
    <t>-360122877</t>
  </si>
  <si>
    <t>1"dveře 2 - 1450/1970 EI 30 -2.patro/3.NP"</t>
  </si>
  <si>
    <t>Ostatní konstrukce a práce, bourání</t>
  </si>
  <si>
    <t>65</t>
  </si>
  <si>
    <t>949101112</t>
  </si>
  <si>
    <t>Lešení pomocné pracovní pro objekty pozemních staveb pro zatížení do 150 kg/m2, o výšce lešeňové podlahy přes 1,9 do 3,5 m</t>
  </si>
  <si>
    <t>-4891912</t>
  </si>
  <si>
    <t>84+68,2+68,15+9,25+6,75+3,8+2,2+13,35+27,65+17,2+24,5+3,2+5,55+5,45+5,6+8,5+5,3*2+101,85+137,08+17,95+4,3+5,17</t>
  </si>
  <si>
    <t>66</t>
  </si>
  <si>
    <t>952903001</t>
  </si>
  <si>
    <t>Čištění budov při provádění oprav a udržovacích prací odstraněním ptačího nebo netopýřího trusu z podlahy</t>
  </si>
  <si>
    <t>220825306</t>
  </si>
  <si>
    <t>84+68,2+68,15+9,25+6,75+3,8+2,2+13,35+27,65+17,2+24,5+3,2+5,55+5,45+5,6+8,5+5,3*2+101,85+137,08+17,95+4,3*2+36,5+5,17</t>
  </si>
  <si>
    <t>67</t>
  </si>
  <si>
    <t>962031132</t>
  </si>
  <si>
    <t>Bourání příček z cihel, tvárnic nebo příčkovek z cihel pálených, plných nebo dutých na maltu vápennou nebo vápenocementovou, tl. do 100 mm</t>
  </si>
  <si>
    <t>-1029320955</t>
  </si>
  <si>
    <t>výkres - 2.patro (3.NP) - demolice</t>
  </si>
  <si>
    <t>3,85*(6,45+3+1,25*4)-(0,6*2*6)"sociální místnosti"</t>
  </si>
  <si>
    <t>68</t>
  </si>
  <si>
    <t>962031133</t>
  </si>
  <si>
    <t>Bourání příček z cihel, tvárnic nebo příčkovek z cihel pálených, plných nebo dutých na maltu vápennou nebo vápenocementovou, tl. do 150 mm</t>
  </si>
  <si>
    <t>-1714989313</t>
  </si>
  <si>
    <t xml:space="preserve">Výkres :  Podkroví - krov - demolice</t>
  </si>
  <si>
    <t>4,29*3</t>
  </si>
  <si>
    <t>69</t>
  </si>
  <si>
    <t>962032241</t>
  </si>
  <si>
    <t>Bourání zdiva nadzákladového z cihel nebo tvárnic z cihel pálených nebo vápenopískových, na maltu cementovou, objemu přes 1 m3</t>
  </si>
  <si>
    <t>378530864</t>
  </si>
  <si>
    <t>0,9*1,2*0,85"vybourání parapetního zdiva"</t>
  </si>
  <si>
    <t>výkres : 2.patro (3.NP) - demolice</t>
  </si>
  <si>
    <t>3,85*8,8*0,65-(1,2*2,1*0,65)</t>
  </si>
  <si>
    <t>3,85*3*0,55-(1,2*2,1*0,55)</t>
  </si>
  <si>
    <t>3,85*3,55*0,55</t>
  </si>
  <si>
    <t>3,85*4,35*0,3*2</t>
  </si>
  <si>
    <t>Mezisoučet 2. patro (3.NP)</t>
  </si>
  <si>
    <t>(0,55*1,135+0,5+0,5/2)*(12,05+2,1+36,9+2,1+12,05+15,95+12,05+2,1+12,95+7+11+7+13,95+2,1+12,55+15,95)"stěna vč. římsy"</t>
  </si>
  <si>
    <t>(0+4,29)/2*7,05*0,55</t>
  </si>
  <si>
    <t>3,5*(1*0,5+1,5*0,5+2,85*0,5+1,5*0,5+2,25*0,5++1*0,5+2,8*0,5+1*0,5)"komíny v podkrovní části"</t>
  </si>
  <si>
    <t>4,7*(3,3*0,65++1,3*0,65++0,8*0,5+1,9*0,5+1,3*0,65+3,35*0,65)"komíny v podkrovní části"</t>
  </si>
  <si>
    <t>Mezisoučet podkroví - krov</t>
  </si>
  <si>
    <t>70</t>
  </si>
  <si>
    <t>962032641</t>
  </si>
  <si>
    <t>Bourání zdiva nadzákladového z cihel nebo tvárnic komínového z cihel pálených, šamotových nebo vápenopískových nad střechou na maltu cementovou</t>
  </si>
  <si>
    <t>1095911223</t>
  </si>
  <si>
    <t>2*(1*0,5+1,5*0,5+2,85*0,5+1,5*0,5+2,25*0,5+1*0,5+2,8*0,5+1*0,5)"komíny v nadstřešní části"</t>
  </si>
  <si>
    <t>0,6*(3,3*0,65+1,3*0,65+0,8*0,5+1,9*0,5+1,3*0,65+3,35*0,65)"komíny v nadstřešní části"</t>
  </si>
  <si>
    <t>71</t>
  </si>
  <si>
    <t>962081141</t>
  </si>
  <si>
    <t>Bourání zdiva příček nebo vybourání otvorů ze skleněných tvárnic, tl. do 150 mm</t>
  </si>
  <si>
    <t>1978973835</t>
  </si>
  <si>
    <t>výkres : Přízemí (1.NP) - Nový stav</t>
  </si>
  <si>
    <t>1,2*2,1*3</t>
  </si>
  <si>
    <t>1,2*2,1*2+1,15*2*1</t>
  </si>
  <si>
    <t>72</t>
  </si>
  <si>
    <t>965042131</t>
  </si>
  <si>
    <t>Bourání mazanin betonových nebo z litého asfaltu tl. do 100 mm, plochy do 4 m2</t>
  </si>
  <si>
    <t>-778078671</t>
  </si>
  <si>
    <t>2,7*(13,95+10+13,95)"chodba"</t>
  </si>
  <si>
    <t>3*6,45"sociální zařízení"</t>
  </si>
  <si>
    <t>2,55*5,35"mezipodesta schodiště"</t>
  </si>
  <si>
    <t>Mezisoučet 2.patro - 3.NP</t>
  </si>
  <si>
    <t>73</t>
  </si>
  <si>
    <t>965081113</t>
  </si>
  <si>
    <t>Bourání podlah z dlaždic bez podkladního lože nebo mazaniny, s jakoukoliv výplní spár půdních, plochy přes 1 m2</t>
  </si>
  <si>
    <t>261051773</t>
  </si>
  <si>
    <t>10*14,05*2</t>
  </si>
  <si>
    <t>9,8*38</t>
  </si>
  <si>
    <t>74</t>
  </si>
  <si>
    <t>965081213</t>
  </si>
  <si>
    <t>Bourání podlah z dlaždic bez podkladního lože nebo mazaniny, s jakoukoliv výplní spár keramických nebo xylolitových tl. do 10 mm, plochy přes 1 m2</t>
  </si>
  <si>
    <t>1939367584</t>
  </si>
  <si>
    <t>stávající podlaha - skladba S2</t>
  </si>
  <si>
    <t>(14+14)*(0,3+0,17)*2,4"schod.stupně"</t>
  </si>
  <si>
    <t>75</t>
  </si>
  <si>
    <t>965082933</t>
  </si>
  <si>
    <t>Odstranění násypu pod podlahami nebo ochranného násypu na střechách tl. do 200 mm, plochy přes 2 m2</t>
  </si>
  <si>
    <t>1427900112</t>
  </si>
  <si>
    <t>stávající podlaha - skladba S1</t>
  </si>
  <si>
    <t>0,16*(6,5*10)*2</t>
  </si>
  <si>
    <t>0,16*(6,35*2,5+6,35*7,35+6,35*2,6+6,35*3,75+6,35*2,7)</t>
  </si>
  <si>
    <t>0,16*(6,35*4,05+6,35*7,35+6,35*3,05)</t>
  </si>
  <si>
    <t>0,16*10*6,5*2</t>
  </si>
  <si>
    <t>0,05*2,7*37,9</t>
  </si>
  <si>
    <t>0,12*10*14,05*2</t>
  </si>
  <si>
    <t>0,12*9,8*38</t>
  </si>
  <si>
    <t>76</t>
  </si>
  <si>
    <t>967031743</t>
  </si>
  <si>
    <t>Přisekání (špicování) plošné nebo rovných ostění zdiva z cihel pálených plošné, na maltu vápennou nebo vápenocementovou, tl. na maltu cementovou, tl. do 150 mm</t>
  </si>
  <si>
    <t>996940756</t>
  </si>
  <si>
    <t>0,65*(1,2+2,1*2)*12+0,5*(1,2+2,1*2)*4+0,55*(1,2+2,1*2)*25</t>
  </si>
  <si>
    <t>0,55*(1,2+1,25*2)*1</t>
  </si>
  <si>
    <t>Mezisoučet</t>
  </si>
  <si>
    <t>77</t>
  </si>
  <si>
    <t>968062375</t>
  </si>
  <si>
    <t>Vybourání dřevěných rámů oken s křídly, dveřních zárubní, vrat, stěn, ostění nebo obkladů rámů oken s křídly zdvojených, plochy do 2 m2</t>
  </si>
  <si>
    <t>848044021</t>
  </si>
  <si>
    <t>(1,2*2,1)*(41-3)</t>
  </si>
  <si>
    <t>(1,2*1,25)*1</t>
  </si>
  <si>
    <t>78</t>
  </si>
  <si>
    <t>968062456</t>
  </si>
  <si>
    <t>Vybourání dřevěných rámů oken s křídly, dveřních zárubní, vrat, stěn, ostění nebo obkladů dveřních zárubní, plochy přes 2 m2</t>
  </si>
  <si>
    <t>564026836</t>
  </si>
  <si>
    <t>1,4*2</t>
  </si>
  <si>
    <t>79</t>
  </si>
  <si>
    <t>968072455</t>
  </si>
  <si>
    <t>Vybourání kovových rámů oken s křídly, dveřních zárubní, vrat, stěn, ostění nebo obkladů dveřních zárubní, plochy do 2 m2</t>
  </si>
  <si>
    <t>1543308367</t>
  </si>
  <si>
    <t>0,6*2*7</t>
  </si>
  <si>
    <t>0,8*2*4</t>
  </si>
  <si>
    <t>0,9*2*15</t>
  </si>
  <si>
    <t>80</t>
  </si>
  <si>
    <t>971033631</t>
  </si>
  <si>
    <t>Vybourání otvorů ve zdivu základovém nebo nadzákladovém z cihel, tvárnic, příčkovek z cihel pálených na maltu vápennou nebo vápenocementovou plochy do 4 m2, tl. do 150 mm</t>
  </si>
  <si>
    <t>1676219662</t>
  </si>
  <si>
    <t>1,085*2,25</t>
  </si>
  <si>
    <t>2,4*3,6-1,4*2</t>
  </si>
  <si>
    <t>81</t>
  </si>
  <si>
    <t>971033651</t>
  </si>
  <si>
    <t>Vybourání otvorů ve zdivu základovém nebo nadzákladovém z cihel, tvárnic, příčkovek z cihel pálených na maltu vápennou nebo vápenocementovou plochy do 4 m2, tl. do 600 mm</t>
  </si>
  <si>
    <t>-1951274162</t>
  </si>
  <si>
    <t>1,8*2,2*0,55+(1,8*2,2-(1,2*2,2))*0,55+(2,7*3,3-(1,2*2,2))*0,65+2*3,3*0,65</t>
  </si>
  <si>
    <t>82</t>
  </si>
  <si>
    <t>973031151</t>
  </si>
  <si>
    <t>Vysekání výklenků nebo kapes ve zdivu z cihel na maltu vápennou nebo vápenocementovou výklenků, pohledové plochy přes 0,25 m2</t>
  </si>
  <si>
    <t>272729013</t>
  </si>
  <si>
    <t>3,6*0,35*0,6"pro vsazení IPE220-překlad"</t>
  </si>
  <si>
    <t>0,2*0,06*3,4"pro osazení stropního trámce betonového stropu"</t>
  </si>
  <si>
    <t>2,4*0,25*5*0,65"pro vsazení IPE180-překlad"</t>
  </si>
  <si>
    <t>1,6*0,3*4*0,6"pro vsazené IPE200-překlad"</t>
  </si>
  <si>
    <t>5,3*0,35*2*0,6"pro vsazení IPE270-překlad"</t>
  </si>
  <si>
    <t>Mezisoučet překlady a strop 2.NP</t>
  </si>
  <si>
    <t>83</t>
  </si>
  <si>
    <t>973031324</t>
  </si>
  <si>
    <t>Vysekání výklenků nebo kapes ve zdivu z cihel na maltu vápennou nebo vápenocementovou kapes, plochy do 0,10 m2, hl. do 150 mm</t>
  </si>
  <si>
    <t>-1816779330</t>
  </si>
  <si>
    <t>4"pro osazení stropních trámců betonového stropu"</t>
  </si>
  <si>
    <t>84</t>
  </si>
  <si>
    <t>973031325</t>
  </si>
  <si>
    <t>Vysekání výklenků nebo kapes ve zdivu z cihel na maltu vápennou nebo vápenocementovou kapes, plochy do 0,10 m2, hl. do 300 mm</t>
  </si>
  <si>
    <t>148583932</t>
  </si>
  <si>
    <t>8*2"pro osazení stropních trámců betonového stropu"</t>
  </si>
  <si>
    <t>2"pro žebra protáhlá do stěn"</t>
  </si>
  <si>
    <t>(10+10)*2+3*2+20*2+14*2"kapsy pro nové osazení dřev stropních trámů a nových ocelových prvků stropu"</t>
  </si>
  <si>
    <t>Mezisoučet doplnění a úprava stropu nad 2.NP</t>
  </si>
  <si>
    <t>85</t>
  </si>
  <si>
    <t>978012191</t>
  </si>
  <si>
    <t>Otlučení vápenných nebo vápenocementových omítek vnitřních ploch stropů rákosovaných, v rozsahu přes 50 do 100 %</t>
  </si>
  <si>
    <t>1642911582</t>
  </si>
  <si>
    <t>stávající strop - skladba S3 - rákosová omítka a podbití</t>
  </si>
  <si>
    <t>6,5*10*2</t>
  </si>
  <si>
    <t>6,35*2,5+6,35*7,35+6,35*2,6+6,35*3,75+6,35*2,7</t>
  </si>
  <si>
    <t>2,6*2,05+6,35*4,05+6,35*7,35+6,35*3,05</t>
  </si>
  <si>
    <t>2,6*2,2"vybourání stropu nad výtahovou šachtou"</t>
  </si>
  <si>
    <t>10*6,5*2</t>
  </si>
  <si>
    <t>7*5,35"schodišťový prostor"</t>
  </si>
  <si>
    <t>86</t>
  </si>
  <si>
    <t>978013191</t>
  </si>
  <si>
    <t>Otlučení vápenných nebo vápenocementových omítek vnitřních ploch stěn s vyškrabáním spar, s očištěním zdiva, v rozsahu přes 50 do 100 %</t>
  </si>
  <si>
    <t>-2071894706</t>
  </si>
  <si>
    <t>3,65*(10*2+6,5*4+1,2*2)-(1,8*2,2+1,2*2,1*8)</t>
  </si>
  <si>
    <t>3,65*(2,7*2+(13,95+10+13,95))*2-(1,8*2,2+0,9*2+1,2*2,1*8+2,4*2,2+2,4*3,65+3*2,8)"chodba"</t>
  </si>
  <si>
    <t>3,65*(5,35+7)*2-(2,4*3,65+1,2*2,1*2)"schodišťový prostor"</t>
  </si>
  <si>
    <t>3,65*(3+6,3)*2-(3*2,7+1,15*2+1,2*1,25+1,2*2,1)"sociální místnosti"</t>
  </si>
  <si>
    <t>3,65*((6,35+2,5)+(6,35*3)+(6,35*4,25)+(6,35+2,6)+(6,35+3,75)+(6,35+2,7))-(1,2*2,1*7+0,9*2*8)</t>
  </si>
  <si>
    <t>3*(2,45+2)*2-(0,9*2)</t>
  </si>
  <si>
    <t>odpočet odsekaných obkladů</t>
  </si>
  <si>
    <t>-2*(6,45*2+3)-(1,2*(1,1+1+0,25))"sociální místnosti"</t>
  </si>
  <si>
    <t>-(1,5*(2,7*2+(13,95+10+13,95)*2)-1,5*(0,9*9+1,8+2,7+2+3+2,4))"chodba"</t>
  </si>
  <si>
    <t>87</t>
  </si>
  <si>
    <t>978059541</t>
  </si>
  <si>
    <t>Odsekání obkladů stěn včetně otlučení podkladní omítky až na zdivo z obkládaček vnitřních, z jakýchkoliv materiálů, plochy přes 1 m2</t>
  </si>
  <si>
    <t>544871630</t>
  </si>
  <si>
    <t>2*(6,45*2+3)-(1,2*(1,1+1+0,25))"sociální místnosti"</t>
  </si>
  <si>
    <t>1,5*(2,7*2+(13,95+10+13,95)*2)-1,5*(0,9*9+1,8+2,7+2+3+2,4)"chodba"</t>
  </si>
  <si>
    <t>88</t>
  </si>
  <si>
    <t>99901.9</t>
  </si>
  <si>
    <t>Ostatní práce jinde neuvedené, ale nutné pro zdárné a úplné provedení díla</t>
  </si>
  <si>
    <t>kpl</t>
  </si>
  <si>
    <t>754896650</t>
  </si>
  <si>
    <t>89</t>
  </si>
  <si>
    <t>99902.9</t>
  </si>
  <si>
    <t>Průzkumné sondy (uvnitř a vně budovy)</t>
  </si>
  <si>
    <t>ks</t>
  </si>
  <si>
    <t>358766006</t>
  </si>
  <si>
    <t>95</t>
  </si>
  <si>
    <t>Různé dokončovací konstrukce a práce pozemních staveb</t>
  </si>
  <si>
    <t>90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</si>
  <si>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</si>
  <si>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</si>
  <si>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1303169860</t>
  </si>
  <si>
    <t>výkres : Přízemí (1.NP) - nový stav - PVC</t>
  </si>
  <si>
    <t>61,3"M1.1"</t>
  </si>
  <si>
    <t>6,8"M1.2"</t>
  </si>
  <si>
    <t>10,4"M1.3"</t>
  </si>
  <si>
    <t>27,4"M1.9"</t>
  </si>
  <si>
    <t>12,2"M1.13"</t>
  </si>
  <si>
    <t>19,2"M1.14"</t>
  </si>
  <si>
    <t>65,2"M1.15"</t>
  </si>
  <si>
    <t>22,2"M1.16"</t>
  </si>
  <si>
    <t>výkres . 1. patro (2.NP) - nový stav - PVC</t>
  </si>
  <si>
    <t>106,42"M2.13"</t>
  </si>
  <si>
    <t>66"M2.14"</t>
  </si>
  <si>
    <t>66,5"M2.15"</t>
  </si>
  <si>
    <t>41,2"M2.16"</t>
  </si>
  <si>
    <t>Mezisoučet 1.patro /2.NP</t>
  </si>
  <si>
    <t>výkres . 2. patro (3.NP) - nový stav - PVC</t>
  </si>
  <si>
    <t>91</t>
  </si>
  <si>
    <t>952902029</t>
  </si>
  <si>
    <t>Průběžné čištění a úklid staveniště (v průběhu stavby počítáno 10x v době výstavby)</t>
  </si>
  <si>
    <t>1045308882</t>
  </si>
  <si>
    <t>výkres . 2. patro (3.NP) - nový stav</t>
  </si>
  <si>
    <t>1175,92*10 'Přepočtené koeficientem množství</t>
  </si>
  <si>
    <t>92</t>
  </si>
  <si>
    <t>997013890R</t>
  </si>
  <si>
    <t>Odvoz a zaskládkování obalových materiálů vzniklých vlastní činností</t>
  </si>
  <si>
    <t>903637553</t>
  </si>
  <si>
    <t>93</t>
  </si>
  <si>
    <t>997013891R</t>
  </si>
  <si>
    <t>Uvedení okolních ploch do původního stavu</t>
  </si>
  <si>
    <t>-1822473212</t>
  </si>
  <si>
    <t>997</t>
  </si>
  <si>
    <t>Přesun sutě</t>
  </si>
  <si>
    <t>94</t>
  </si>
  <si>
    <t>997013156</t>
  </si>
  <si>
    <t>Vnitrostaveništní doprava suti a vybouraných hmot vodorovně do 50 m svisle s omezením mechanizace pro budovy a haly výšky přes 18 do 21 m</t>
  </si>
  <si>
    <t>-157231011</t>
  </si>
  <si>
    <t>997013313</t>
  </si>
  <si>
    <t>Shoz suti montáž a demontáž shozu výšky přes 20 do 30 m</t>
  </si>
  <si>
    <t>-1098016805</t>
  </si>
  <si>
    <t>96</t>
  </si>
  <si>
    <t>997013323</t>
  </si>
  <si>
    <t>Shoz suti montáž a demontáž shozu výšky Příplatek za první a každý další den použití shozu k ceně -3313</t>
  </si>
  <si>
    <t>-1276031875</t>
  </si>
  <si>
    <t>15,45*30</t>
  </si>
  <si>
    <t>97</t>
  </si>
  <si>
    <t>997013501</t>
  </si>
  <si>
    <t>Odvoz suti a vybouraných hmot na skládku nebo meziskládku se složením, na vzdálenost do 1 km</t>
  </si>
  <si>
    <t>1129633246</t>
  </si>
  <si>
    <t>98</t>
  </si>
  <si>
    <t>997013509</t>
  </si>
  <si>
    <t>Odvoz suti a vybouraných hmot na skládku nebo meziskládku se složením, na vzdálenost Příplatek k ceně za každý další i započatý 1 km přes 1 km</t>
  </si>
  <si>
    <t>1383075863</t>
  </si>
  <si>
    <t>1732,858*39 'Přepočtené koeficientem množství</t>
  </si>
  <si>
    <t>99</t>
  </si>
  <si>
    <t>997013811</t>
  </si>
  <si>
    <t>Poplatek za uložení stavebního odpadu na skládce (skládkovné) dřevěného</t>
  </si>
  <si>
    <t>326027915</t>
  </si>
  <si>
    <t>100</t>
  </si>
  <si>
    <t>997013831</t>
  </si>
  <si>
    <t>Poplatek za uložení stavebního odpadu na skládce (skládkovné) směsného</t>
  </si>
  <si>
    <t>1682625984</t>
  </si>
  <si>
    <t>1740,937</t>
  </si>
  <si>
    <t>-169,356</t>
  </si>
  <si>
    <t>998</t>
  </si>
  <si>
    <t>Přesun hmot</t>
  </si>
  <si>
    <t>101</t>
  </si>
  <si>
    <t>998017003</t>
  </si>
  <si>
    <t>Přesun hmot pro budovy občanské výstavby, bydlení, výrobu a služby s omezením mechanizace vodorovná dopravní vzdálenost do 100 m pro budovy s jakoukoliv nosnou konstrukcí výšky přes 12 do 24 m</t>
  </si>
  <si>
    <t>301164508</t>
  </si>
  <si>
    <t>PSV</t>
  </si>
  <si>
    <t>Práce a dodávky PSV</t>
  </si>
  <si>
    <t>713</t>
  </si>
  <si>
    <t>Izolace tepelné</t>
  </si>
  <si>
    <t>102</t>
  </si>
  <si>
    <t>713121111</t>
  </si>
  <si>
    <t>Montáž tepelné izolace podlah rohožemi, pásy, deskami, dílci, bloky (izolační materiál ve specifikaci) kladenými volně jednovrstvá</t>
  </si>
  <si>
    <t>1709382968</t>
  </si>
  <si>
    <t>2,7*37,9"2.patro/3.NP"</t>
  </si>
  <si>
    <t>výkres : příčný řez A-A - nový stav - nová podlaha - skladba S1</t>
  </si>
  <si>
    <t>10*6,5*2*2</t>
  </si>
  <si>
    <t>2,7*6,35</t>
  </si>
  <si>
    <t>14*6,35</t>
  </si>
  <si>
    <t>Mezisoučet S1 - 2.patro/3.NP</t>
  </si>
  <si>
    <t>103</t>
  </si>
  <si>
    <t>631667930</t>
  </si>
  <si>
    <t>deska tepelně izolační podlahová tl 30 mm pro kročejový útlum</t>
  </si>
  <si>
    <t>592347242</t>
  </si>
  <si>
    <t>102,33*1,1 'Přepočtené koeficientem množství</t>
  </si>
  <si>
    <t>104</t>
  </si>
  <si>
    <t>631667950</t>
  </si>
  <si>
    <t>deska tepelně izolační podlahová tl 40 mm pro kročejový útlum</t>
  </si>
  <si>
    <t>219289495</t>
  </si>
  <si>
    <t>366,045*1,1 'Přepočtené koeficientem množství</t>
  </si>
  <si>
    <t>105</t>
  </si>
  <si>
    <t>713121123_zp</t>
  </si>
  <si>
    <t>Montáž tepelné izolace podlah rohožemi, pásy, deskami, dílci, bloky (izolační materiál ve specifikaci) kladenými volně dvouvrstvá</t>
  </si>
  <si>
    <t>-1932610873</t>
  </si>
  <si>
    <t>výkres : příčný řez A-A - nový stav - nová podlaha - skladba S3</t>
  </si>
  <si>
    <t>73,15+36,4+34,63+27,8+46,4+21,4+7,6+10,25+14,6+19,4+32,2+13,45+14,6+21,7+13,6+14,8+45,05+27,45+34,9+33,75+36,2+30,6</t>
  </si>
  <si>
    <t>1,85+3,2+5,6+5,65+5,95</t>
  </si>
  <si>
    <t>Mezisoučet S1 - 3.patro/4.NP</t>
  </si>
  <si>
    <t>106</t>
  </si>
  <si>
    <t>631508490_zp</t>
  </si>
  <si>
    <t>pás tepelně izolační pro izolace trámových stropů, podhledů a nepochůz.půd 100 mm 7500x1200 mm</t>
  </si>
  <si>
    <t>755738002</t>
  </si>
  <si>
    <t>632,18*3,15 'Přepočtené koeficientem množství</t>
  </si>
  <si>
    <t>107</t>
  </si>
  <si>
    <t>713291333</t>
  </si>
  <si>
    <t>Montáž tepelné izolace chlazených a temperovaných místností - doplňky a konstrukční součásti parotěsné zábrany podlah fólií</t>
  </si>
  <si>
    <t>-69420579</t>
  </si>
  <si>
    <t>108</t>
  </si>
  <si>
    <t>283292340</t>
  </si>
  <si>
    <t xml:space="preserve">fólie parotěsná PE  tl 0,20 mm bal 4 x 25 m</t>
  </si>
  <si>
    <t>-1996155091</t>
  </si>
  <si>
    <t>366,045*1,15 'Přepočtené koeficientem množství</t>
  </si>
  <si>
    <t>109</t>
  </si>
  <si>
    <t>713463111</t>
  </si>
  <si>
    <t>Montáž izolace tepelné potrubí a ohybů tvarovkami nebo deskami potrubními pouzdry bez povrchové úpravy (izolační materiál ve specifikaci) staženými pozinkovaným drátem potrubí D do 100 mm jednovrstvá</t>
  </si>
  <si>
    <t>CS ÚRS 2016 01</t>
  </si>
  <si>
    <t>1192574916</t>
  </si>
  <si>
    <t>395+340+235+45</t>
  </si>
  <si>
    <t>145+45</t>
  </si>
  <si>
    <t>110</t>
  </si>
  <si>
    <t>631548010</t>
  </si>
  <si>
    <t>pouzdro izolační potrubní ohebné s jednostrannou Al fólií max. 400/100 °C 18/20 mm</t>
  </si>
  <si>
    <t>-1202580122</t>
  </si>
  <si>
    <t>395"15"</t>
  </si>
  <si>
    <t>340"18"</t>
  </si>
  <si>
    <t>111</t>
  </si>
  <si>
    <t>631548360</t>
  </si>
  <si>
    <t>pouzdro izolační potrubní ohebné s jednostrannou Al fólií max. 400/100 °C 22/30 mm</t>
  </si>
  <si>
    <t>-1136711107</t>
  </si>
  <si>
    <t>112</t>
  </si>
  <si>
    <t>631548370</t>
  </si>
  <si>
    <t>pouzdro izolační potrubní ohebné s jednostrannou Al fólií max. 400/100 °C 28/30 mm</t>
  </si>
  <si>
    <t>-135031217</t>
  </si>
  <si>
    <t>113</t>
  </si>
  <si>
    <t>631544440</t>
  </si>
  <si>
    <t>pouzdro izolační potrubní max. 400 °C 49/40 mm</t>
  </si>
  <si>
    <t>-327007825</t>
  </si>
  <si>
    <t>114</t>
  </si>
  <si>
    <t>631548950</t>
  </si>
  <si>
    <t>pouzdro izolační potrubní ohebné s jednostrannou Al fólií max. 400/100 °C 60/50 mm</t>
  </si>
  <si>
    <t>1733612544</t>
  </si>
  <si>
    <t>115</t>
  </si>
  <si>
    <t>998713203</t>
  </si>
  <si>
    <t>Přesun hmot pro izolace tepelné stanovený procentní sazbou (%) z ceny vodorovná dopravní vzdálenost do 50 m v objektech výšky přes 12 do 24 m</t>
  </si>
  <si>
    <t>%</t>
  </si>
  <si>
    <t>-2010750819</t>
  </si>
  <si>
    <t>721</t>
  </si>
  <si>
    <t>Zdravotechnika - vnitřní kanalizace</t>
  </si>
  <si>
    <t>116</t>
  </si>
  <si>
    <t>721 9001</t>
  </si>
  <si>
    <t>Demontáž stávajících rozvodů vody</t>
  </si>
  <si>
    <t>hod</t>
  </si>
  <si>
    <t>-498458856</t>
  </si>
  <si>
    <t>117</t>
  </si>
  <si>
    <t>721173403</t>
  </si>
  <si>
    <t>Potrubí z plastových trub PVC [KG Systém] SN4 svodné (ležaté) DN 160</t>
  </si>
  <si>
    <t>1345751540</t>
  </si>
  <si>
    <t>118</t>
  </si>
  <si>
    <t>721174004</t>
  </si>
  <si>
    <t>Potrubí z plastových trub polypropylenové [HT systém] svodné (ležaté) DN 70</t>
  </si>
  <si>
    <t>-442679769</t>
  </si>
  <si>
    <t>119</t>
  </si>
  <si>
    <t>721174005</t>
  </si>
  <si>
    <t>Potrubí z plastových trub polypropylenové [HT systém] svodné (ležaté) DN 100</t>
  </si>
  <si>
    <t>2144522984</t>
  </si>
  <si>
    <t>120</t>
  </si>
  <si>
    <t>286156030</t>
  </si>
  <si>
    <t>čistící tvarovka HTRE, DN 100</t>
  </si>
  <si>
    <t>-273396386</t>
  </si>
  <si>
    <t>121</t>
  </si>
  <si>
    <t>721174042</t>
  </si>
  <si>
    <t>Potrubí z plastových trub polypropylenové [HT systém] připojovací DN 40</t>
  </si>
  <si>
    <t>1641571416</t>
  </si>
  <si>
    <t>50"D32"</t>
  </si>
  <si>
    <t>16"D40"</t>
  </si>
  <si>
    <t>122</t>
  </si>
  <si>
    <t>721174043</t>
  </si>
  <si>
    <t>Potrubí z plastových trub polypropylenové [HT systém] připojovací DN 50</t>
  </si>
  <si>
    <t>-986913516</t>
  </si>
  <si>
    <t>123</t>
  </si>
  <si>
    <t>721226531</t>
  </si>
  <si>
    <t>Zápachová uzávěrka- sifon pro odvod kondenzátu pro klimatizace, DN32</t>
  </si>
  <si>
    <t>1442314363</t>
  </si>
  <si>
    <t>124</t>
  </si>
  <si>
    <t>721273153</t>
  </si>
  <si>
    <t>Ventilační hlavice z polypropylenu (PP) DN 110 [HL 810]</t>
  </si>
  <si>
    <t>-1823247398</t>
  </si>
  <si>
    <t>125</t>
  </si>
  <si>
    <t>721290111</t>
  </si>
  <si>
    <t>Zkouška těsnosti kanalizace v objektech vodou do DN 125</t>
  </si>
  <si>
    <t>738130085</t>
  </si>
  <si>
    <t>50+16+6+8+82</t>
  </si>
  <si>
    <t>126</t>
  </si>
  <si>
    <t>998721203</t>
  </si>
  <si>
    <t>Přesun hmot pro vnitřní kanalizace stanovený procentní sazbou (%) z ceny vodorovná dopravní vzdálenost do 50 m v objektech výšky přes 12 do 24 m</t>
  </si>
  <si>
    <t>1292445184</t>
  </si>
  <si>
    <t>127</t>
  </si>
  <si>
    <t>ZP721</t>
  </si>
  <si>
    <t>Zednické přípomoce /drážky, průrazy, vyplnění, začištění/</t>
  </si>
  <si>
    <t>-394244833</t>
  </si>
  <si>
    <t>722</t>
  </si>
  <si>
    <t>Zdravotechnika - vnitřní vodovod</t>
  </si>
  <si>
    <t>128</t>
  </si>
  <si>
    <t>722 9001</t>
  </si>
  <si>
    <t>Demontáž stávajících rozvodů kanalizace</t>
  </si>
  <si>
    <t>1741590872</t>
  </si>
  <si>
    <t>129</t>
  </si>
  <si>
    <t>722140104</t>
  </si>
  <si>
    <t>Potrubí z ocelových trubek z ušlechtilé oceli spojované lisováním (mapress) DN 25</t>
  </si>
  <si>
    <t>-1858083198</t>
  </si>
  <si>
    <t>130</t>
  </si>
  <si>
    <t>722140105</t>
  </si>
  <si>
    <t>Potrubí z ocelových trubek z ušlechtilé oceli spojované lisováním (mapress) DN 32</t>
  </si>
  <si>
    <t>-1385854279</t>
  </si>
  <si>
    <t>131</t>
  </si>
  <si>
    <t>722140106</t>
  </si>
  <si>
    <t>Potrubí z ocelových trubek z ušlechtilé oceli spojované lisováním (mapress) DN 40</t>
  </si>
  <si>
    <t>-286008282</t>
  </si>
  <si>
    <t>132</t>
  </si>
  <si>
    <t>722174001</t>
  </si>
  <si>
    <t>Potrubí z plastových trubek z polypropylenu (PPR) svařovaných polyfuzně PN 16 (SDR 7,4) D 16 x 2,2</t>
  </si>
  <si>
    <t>1017545688</t>
  </si>
  <si>
    <t>133</t>
  </si>
  <si>
    <t>722174002</t>
  </si>
  <si>
    <t>Potrubí z plastových trubek z polypropylenu (PPR) svařovaných polyfuzně PN 16 (SDR 7,4) D 20 x 2,8</t>
  </si>
  <si>
    <t>1079065173</t>
  </si>
  <si>
    <t>134</t>
  </si>
  <si>
    <t>722174003</t>
  </si>
  <si>
    <t>Potrubí z plastových trubek z polypropylenu (PPR) svařovaných polyfuzně PN 16 (SDR 7,4) D 25 x 3,5</t>
  </si>
  <si>
    <t>1617627337</t>
  </si>
  <si>
    <t>135</t>
  </si>
  <si>
    <t>722174004</t>
  </si>
  <si>
    <t>Potrubí z plastových trubek z polypropylenu (PPR) svařovaných polyfuzně PN 16 (SDR 7,4) D 32 x 4,4</t>
  </si>
  <si>
    <t>1174492064</t>
  </si>
  <si>
    <t>136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</si>
  <si>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</si>
  <si>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</si>
  <si>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1924640572</t>
  </si>
  <si>
    <t>60+160</t>
  </si>
  <si>
    <t>137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</si>
  <si>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</si>
  <si>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</si>
  <si>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354811998</t>
  </si>
  <si>
    <t>25+5</t>
  </si>
  <si>
    <t>138</t>
  </si>
  <si>
    <t>722191411</t>
  </si>
  <si>
    <t xml:space="preserve">Ventil regulační závitový automatický,cirkulační,vnitřní závit 3/4",50-60°C </t>
  </si>
  <si>
    <t>soubor</t>
  </si>
  <si>
    <t>-463736183</t>
  </si>
  <si>
    <t>139</t>
  </si>
  <si>
    <t>722191412</t>
  </si>
  <si>
    <t>Ventil regulační závitový s univerzálním šroubením 57°C+/-1°C , G3/4"</t>
  </si>
  <si>
    <t>-692335573</t>
  </si>
  <si>
    <t>140</t>
  </si>
  <si>
    <t>722212502</t>
  </si>
  <si>
    <t>Potrubní oddělovač - ochranná jednotka typu BA DN40</t>
  </si>
  <si>
    <t>1797591199</t>
  </si>
  <si>
    <t>141</t>
  </si>
  <si>
    <t>722229221</t>
  </si>
  <si>
    <t>multi T-kus multifunkční a univerzálně použitelný s vypouštěním</t>
  </si>
  <si>
    <t>-1440736829</t>
  </si>
  <si>
    <t>142</t>
  </si>
  <si>
    <t>722231072</t>
  </si>
  <si>
    <t>Armatury se dvěma závity ventily zpětné mosazné PN 10 do 110 st.C [R 60] G 1/2</t>
  </si>
  <si>
    <t>1758241104</t>
  </si>
  <si>
    <t>143</t>
  </si>
  <si>
    <t>722232012</t>
  </si>
  <si>
    <t>Armatury se dvěma závity kulové kohouty PN 16 do 120 st.C podomítkové vnitřní závit G 3/4</t>
  </si>
  <si>
    <t>-1649082545</t>
  </si>
  <si>
    <t>144</t>
  </si>
  <si>
    <t>722250131</t>
  </si>
  <si>
    <t>Požární příslušenství a armatury hydrantový systém s tvarově stálou hadicí celoplechový D 19 x 30 m</t>
  </si>
  <si>
    <t>1165041130</t>
  </si>
  <si>
    <t>145</t>
  </si>
  <si>
    <t>722262211_2</t>
  </si>
  <si>
    <t xml:space="preserve">Vodoměry pro vodu do 40 st.C závitové horizontální jednovtokové suchoběžné G 1/2 x 80 mm Qn 1,5  - pro SV</t>
  </si>
  <si>
    <t>2018500293</t>
  </si>
  <si>
    <t>146</t>
  </si>
  <si>
    <t>722263205_1</t>
  </si>
  <si>
    <t xml:space="preserve">Vodoměry pro vodu do 100 st.C závitové horizontální jednovtokové suchoběžné G 1/2 x 80 mm Qn 1,5  - pro TV</t>
  </si>
  <si>
    <t>-1461822680</t>
  </si>
  <si>
    <t>147</t>
  </si>
  <si>
    <t>722290215</t>
  </si>
  <si>
    <t>Zkoušky, proplach a desinfekce vodovodního potrubí zkoušky těsnosti vodovodního potrubí hrdlového nebo přírubového do DN 100</t>
  </si>
  <si>
    <t>1671655097</t>
  </si>
  <si>
    <t>12+13+4</t>
  </si>
  <si>
    <t>60+160+25+5</t>
  </si>
  <si>
    <t>148</t>
  </si>
  <si>
    <t>722290234</t>
  </si>
  <si>
    <t>Zkoušky, proplach a desinfekce vodovodního potrubí proplach a desinfekce vodovodního potrubí do DN 80</t>
  </si>
  <si>
    <t>-1969979104</t>
  </si>
  <si>
    <t>149</t>
  </si>
  <si>
    <t>998722203</t>
  </si>
  <si>
    <t>Přesun hmot pro vnitřní vodovod stanovený procentní sazbou (%) z ceny vodorovná dopravní vzdálenost do 50 m v objektech výšky přes 12 do 24 m</t>
  </si>
  <si>
    <t>-1276012225</t>
  </si>
  <si>
    <t>150</t>
  </si>
  <si>
    <t>ZP722</t>
  </si>
  <si>
    <t>-212745705</t>
  </si>
  <si>
    <t>724</t>
  </si>
  <si>
    <t>Zdravotechnika - strojní vybavení</t>
  </si>
  <si>
    <t>151</t>
  </si>
  <si>
    <t>724139102</t>
  </si>
  <si>
    <t>Montáž čerpadla pro odvod kondenzátu</t>
  </si>
  <si>
    <t>-1980098127</t>
  </si>
  <si>
    <t>152</t>
  </si>
  <si>
    <t>286121410</t>
  </si>
  <si>
    <t>hadice z měkčeného PVC D6mm</t>
  </si>
  <si>
    <t>1141361330</t>
  </si>
  <si>
    <t>153</t>
  </si>
  <si>
    <t>426542351</t>
  </si>
  <si>
    <t>čerpadla kondenzátu ke klimatizačním jednotkám o chladícím výkonu do 10kW</t>
  </si>
  <si>
    <t>1101232034</t>
  </si>
  <si>
    <t>154</t>
  </si>
  <si>
    <t>998724203</t>
  </si>
  <si>
    <t>Přesun hmot pro strojní vybavení stanovený procentní sazbou (%) z ceny vodorovná dopravní vzdálenost do 50 m v objektech výšky přes 12 do 24 m</t>
  </si>
  <si>
    <t>1039841784</t>
  </si>
  <si>
    <t>155</t>
  </si>
  <si>
    <t>ZP724</t>
  </si>
  <si>
    <t>2138329790</t>
  </si>
  <si>
    <t>725</t>
  </si>
  <si>
    <t>Zdravotechnika - zařizovací předměty</t>
  </si>
  <si>
    <t>156</t>
  </si>
  <si>
    <t>725110814</t>
  </si>
  <si>
    <t>Demontáž klozetů odsávacích nebo kombinačních</t>
  </si>
  <si>
    <t>1479435397</t>
  </si>
  <si>
    <t>157</t>
  </si>
  <si>
    <t>725112022</t>
  </si>
  <si>
    <t>Zařízení záchodů klozety keramické závěsné vč. Duroplast sedátka a soupravy pro tlumení hluku</t>
  </si>
  <si>
    <t>-944107907</t>
  </si>
  <si>
    <t>158</t>
  </si>
  <si>
    <t>725112171</t>
  </si>
  <si>
    <t>Zařízení záchodů kombi klozety s hlubokým splachováním odpad vodorovný vč. sedátka duraplast</t>
  </si>
  <si>
    <t>2003762349</t>
  </si>
  <si>
    <t>159</t>
  </si>
  <si>
    <t>725119121</t>
  </si>
  <si>
    <t>Zařízení záchodů montáž klozetových mís standardních</t>
  </si>
  <si>
    <t>204145971</t>
  </si>
  <si>
    <t>160</t>
  </si>
  <si>
    <t>15.2</t>
  </si>
  <si>
    <t>WC kombi SO, vč. duroplast.sedátka pro ZTP</t>
  </si>
  <si>
    <t>56757632</t>
  </si>
  <si>
    <t>161</t>
  </si>
  <si>
    <t>725121527</t>
  </si>
  <si>
    <t>Pisoárové záchodky keramické automatické s integrovaným napájecím zdrojem</t>
  </si>
  <si>
    <t>2101523585</t>
  </si>
  <si>
    <t>162</t>
  </si>
  <si>
    <t>725122817</t>
  </si>
  <si>
    <t>Demontáž pisoárů bez nádrže s rohovým ventilem s 1 záchodkem</t>
  </si>
  <si>
    <t>950164207</t>
  </si>
  <si>
    <t>163</t>
  </si>
  <si>
    <t>725210821</t>
  </si>
  <si>
    <t>Demontáž umyvadel bez výtokových armatur umyvadel</t>
  </si>
  <si>
    <t>1845263490</t>
  </si>
  <si>
    <t>164</t>
  </si>
  <si>
    <t>725211603</t>
  </si>
  <si>
    <t xml:space="preserve">Umyvadla keramická bez výtokových armatur se zápachovou uzávěrkou připevněná na stěnu šrouby bílá bez sloupu nebo krytu na sifon 600 mm _x000d_
</t>
  </si>
  <si>
    <t>-1112933071</t>
  </si>
  <si>
    <t>165</t>
  </si>
  <si>
    <t>725211681</t>
  </si>
  <si>
    <t>Umyvadla keramická bez výtokových armatur zdravotní se zápachovou uzávěrkou připevněná na stěnu šrouby bílá 640 mm</t>
  </si>
  <si>
    <t>404053006</t>
  </si>
  <si>
    <t>166</t>
  </si>
  <si>
    <t>725291708</t>
  </si>
  <si>
    <t>Doplňky zařízení koupelen a záchodů smaltované madla rovná, délky 1000 mm</t>
  </si>
  <si>
    <t>-185259730</t>
  </si>
  <si>
    <t>167</t>
  </si>
  <si>
    <t>725291722</t>
  </si>
  <si>
    <t>Doplňky zařízení koupelen a záchodů smaltované madla krakorcová sklopná, délky 834 mm</t>
  </si>
  <si>
    <t>-583624673</t>
  </si>
  <si>
    <t>168</t>
  </si>
  <si>
    <t>725311129</t>
  </si>
  <si>
    <t>Dřez, sifon a baterie - neoceňovat - bude součástí vnitřní vybavenosti</t>
  </si>
  <si>
    <t>-854308565</t>
  </si>
  <si>
    <t>169</t>
  </si>
  <si>
    <t>725331111</t>
  </si>
  <si>
    <t>Výlevky bez výtokových armatur a splachovací nádrže keramické se sklopnou plastovou mřížkou 425 mm</t>
  </si>
  <si>
    <t>729892676</t>
  </si>
  <si>
    <t>170</t>
  </si>
  <si>
    <t>725810811</t>
  </si>
  <si>
    <t>Demontáž výtokových ventilů nástěnných</t>
  </si>
  <si>
    <t>1025041139</t>
  </si>
  <si>
    <t>171</t>
  </si>
  <si>
    <t>725813113</t>
  </si>
  <si>
    <t>Ventil rohový DN15/10</t>
  </si>
  <si>
    <t>-1031789048</t>
  </si>
  <si>
    <t>172</t>
  </si>
  <si>
    <t>725820802</t>
  </si>
  <si>
    <t>Demontáž baterií stojánkových do 1 otvoru</t>
  </si>
  <si>
    <t>221952546</t>
  </si>
  <si>
    <t>173</t>
  </si>
  <si>
    <t>725822612</t>
  </si>
  <si>
    <t>Baterie umyvadlové stojánkové pákové s výpustí</t>
  </si>
  <si>
    <t>-393212783</t>
  </si>
  <si>
    <t>174</t>
  </si>
  <si>
    <t>998725203</t>
  </si>
  <si>
    <t>Přesun hmot pro zařizovací předměty stanovený procentní sazbou (%) z ceny vodorovná dopravní vzdálenost do 50 m v objektech výšky přes 12 do 24 m</t>
  </si>
  <si>
    <t>-1162939391</t>
  </si>
  <si>
    <t>175</t>
  </si>
  <si>
    <t>ZP725</t>
  </si>
  <si>
    <t>1523091614</t>
  </si>
  <si>
    <t>726</t>
  </si>
  <si>
    <t>Zdravotechnika - předstěnové instalace</t>
  </si>
  <si>
    <t>176</t>
  </si>
  <si>
    <t>726131041</t>
  </si>
  <si>
    <t>Předstěnové instalační systémy do lehkých stěn [GEBERIT] s kovovou konstrukcí pro závěsné klozety ovládání zepředu, stavební výšky 1120 mm vč. talčítka pro ovládání</t>
  </si>
  <si>
    <t>721648453</t>
  </si>
  <si>
    <t>177</t>
  </si>
  <si>
    <t>998726213</t>
  </si>
  <si>
    <t>Přesun hmot pro instalační prefabrikáty stanovený procentní sazbou (%) z ceny vodorovná dopravní vzdálenost do 50 m v objektech výšky přes 12 do 24 m</t>
  </si>
  <si>
    <t>1625427138</t>
  </si>
  <si>
    <t>178</t>
  </si>
  <si>
    <t>ZP726</t>
  </si>
  <si>
    <t>896886369</t>
  </si>
  <si>
    <t>731-735</t>
  </si>
  <si>
    <t xml:space="preserve">Ústřední vytápění </t>
  </si>
  <si>
    <t>179</t>
  </si>
  <si>
    <t>pomocný materiál, uchycovací prvky pro potrubí, hutní materiál</t>
  </si>
  <si>
    <t>kg</t>
  </si>
  <si>
    <t>-1210832655</t>
  </si>
  <si>
    <t>180</t>
  </si>
  <si>
    <t>731-735 ZP</t>
  </si>
  <si>
    <t>Zednické přípomoce</t>
  </si>
  <si>
    <t>1208378662</t>
  </si>
  <si>
    <t>181</t>
  </si>
  <si>
    <t>Uvedení do provozu, tlakové a těsnící zkoušky, topné zkoušky, revizní zkoušky</t>
  </si>
  <si>
    <t>865745011</t>
  </si>
  <si>
    <t>182</t>
  </si>
  <si>
    <t>Doprava,režie</t>
  </si>
  <si>
    <t>841365149</t>
  </si>
  <si>
    <t>731</t>
  </si>
  <si>
    <t>Ústřední vytápění - kotelny</t>
  </si>
  <si>
    <t>183</t>
  </si>
  <si>
    <t>734412211.9</t>
  </si>
  <si>
    <t xml:space="preserve">Ultrazvukový měřič tepla , 2,5m3/h - dod a montáž_x000d_
</t>
  </si>
  <si>
    <t>-1196848456</t>
  </si>
  <si>
    <t>184</t>
  </si>
  <si>
    <t>998731202</t>
  </si>
  <si>
    <t>Přesun hmot pro kotelny stanovený procentní sazbou (%) z ceny vodorovná dopravní vzdálenost do 50 m v objektech výšky přes 6 do 12 m</t>
  </si>
  <si>
    <t>926666217</t>
  </si>
  <si>
    <t>732</t>
  </si>
  <si>
    <t>Ústřední vytápění - strojovny</t>
  </si>
  <si>
    <t>185</t>
  </si>
  <si>
    <t>732111199</t>
  </si>
  <si>
    <t>Patrový rozdělovač - typ 2 (3 topné okruhy) + _x000d_
+ 3x elektrotermický pohon ON/OFF, bez proudu vypnuto 230V_x000d_
+ 3x prostorový termostat s týdenním programem</t>
  </si>
  <si>
    <t>-97233408</t>
  </si>
  <si>
    <t>186</t>
  </si>
  <si>
    <t>732421474</t>
  </si>
  <si>
    <t>Čerpadla teplovodní závitová mokroběžná oběhová pro teplovodní vytápění (elektronicky řízená) PN 10, do 110 st.C [Grundfos, Wilo] DN přípojky/dopravní výška H (m) - čerpací výkon Q (m3/h) DN 32 / do 10,0 m / 4,5 m3/h [Magna1 32-100]</t>
  </si>
  <si>
    <t>-318243337</t>
  </si>
  <si>
    <t>187</t>
  </si>
  <si>
    <t>998732202</t>
  </si>
  <si>
    <t>Přesun hmot pro strojovny stanovený procentní sazbou (%) z ceny vodorovná dopravní vzdálenost do 50 m v objektech výšky přes 6 do 12 m</t>
  </si>
  <si>
    <t>554437415</t>
  </si>
  <si>
    <t>733</t>
  </si>
  <si>
    <t>Ústřední vytápění - rozvodné potrubí</t>
  </si>
  <si>
    <t>188</t>
  </si>
  <si>
    <t>733120815</t>
  </si>
  <si>
    <t>Demontáž potrubí z trubek ocelových hladkých D do 38</t>
  </si>
  <si>
    <t>-1830161435</t>
  </si>
  <si>
    <t>189</t>
  </si>
  <si>
    <t>733121156</t>
  </si>
  <si>
    <t>Potrubí z trubek ocelových hladkých bezešvých tvářených za tepla nízkotlakých a středotlakých D 44,5/2,6 vč. potřebných tvarovek</t>
  </si>
  <si>
    <t>1890891536</t>
  </si>
  <si>
    <t>190</t>
  </si>
  <si>
    <t>733121157</t>
  </si>
  <si>
    <t>Potrubí z trubek ocelových hladkých bezešvých tvářených za tepla nízkotlakých a středotlakých D 51/2,6 vč. potřebných tvarovek</t>
  </si>
  <si>
    <t>773341322</t>
  </si>
  <si>
    <t>191</t>
  </si>
  <si>
    <t>733131107</t>
  </si>
  <si>
    <t>Kompenzátory pro ocelové potrubí pryžové PN 16 do 90 st.C závitové se šroubením [BRA.T8.500] G 2</t>
  </si>
  <si>
    <t>-297273697</t>
  </si>
  <si>
    <t>192</t>
  </si>
  <si>
    <t>733222102</t>
  </si>
  <si>
    <t>Potrubí měděné polotvrdé spojované měkkým pájením D 15x1 vč. fitinek</t>
  </si>
  <si>
    <t>-759933580</t>
  </si>
  <si>
    <t>193</t>
  </si>
  <si>
    <t>733222103</t>
  </si>
  <si>
    <t>Potrubí z trubek měděných polotvrdých spojovaných měkkým pájením D 18/1</t>
  </si>
  <si>
    <t>-709019741</t>
  </si>
  <si>
    <t>194</t>
  </si>
  <si>
    <t>733222104</t>
  </si>
  <si>
    <t>Potrubí z trubek měděných polotvrdých spojovaných měkkým pájením D 22/1,0</t>
  </si>
  <si>
    <t>-967996400</t>
  </si>
  <si>
    <t>195</t>
  </si>
  <si>
    <t>733222105</t>
  </si>
  <si>
    <t>Potrubí z trubek měděných polotvrdých spojovaných měkkým pájením D 28/1,5</t>
  </si>
  <si>
    <t>-476962326</t>
  </si>
  <si>
    <t>196</t>
  </si>
  <si>
    <t>998733203</t>
  </si>
  <si>
    <t>Přesun hmot pro rozvody potrubí stanovený procentní sazbou z ceny vodorovná dopravní vzdálenost do 50 m v objektech výšky přes 12 do 24 m</t>
  </si>
  <si>
    <t>1346803414</t>
  </si>
  <si>
    <t>734</t>
  </si>
  <si>
    <t>Ústřední vytápění - armatury</t>
  </si>
  <si>
    <t>197</t>
  </si>
  <si>
    <t>734111414</t>
  </si>
  <si>
    <t>Ventily uzavírací přírubové přímé ovládané ručně PN 16 do 300 st.C (V 30 111 616) DN 50</t>
  </si>
  <si>
    <t>625399233</t>
  </si>
  <si>
    <t>198</t>
  </si>
  <si>
    <t>734121744</t>
  </si>
  <si>
    <t>Ventily zpětné přírubové uzavíratelné přímé PN 40 do 400 st.C (Z 25 111 540) DN 50</t>
  </si>
  <si>
    <t>-1110144327</t>
  </si>
  <si>
    <t>199</t>
  </si>
  <si>
    <t>734163426</t>
  </si>
  <si>
    <t>Filtry z uhlíkové oceli s vypouštěcí přírubou PN 16 do 300 st.C DN 50</t>
  </si>
  <si>
    <t>-634790590</t>
  </si>
  <si>
    <t>200</t>
  </si>
  <si>
    <t>734211121</t>
  </si>
  <si>
    <t>Ventily odvzdušňovací závitové automatické PN 14 do 120 st.C (R 99 Giacomini) G 1/2</t>
  </si>
  <si>
    <t>-1260306758</t>
  </si>
  <si>
    <t>201</t>
  </si>
  <si>
    <t>734220103</t>
  </si>
  <si>
    <t>Ventily regulační závitové vyvažovací přímé PN 20 do 100 st.C [CIM 727] G 5/4</t>
  </si>
  <si>
    <t>-329926932</t>
  </si>
  <si>
    <t>202</t>
  </si>
  <si>
    <t>734222813</t>
  </si>
  <si>
    <t>Ventily regulační závitové termostatické, s hlavicí ručního ovládání PN 16 do 110 st.C přímé chromované G 3/4</t>
  </si>
  <si>
    <t>-1881430226</t>
  </si>
  <si>
    <t>203</t>
  </si>
  <si>
    <t>734229143</t>
  </si>
  <si>
    <t>Ventily regulační závitové montáž ventilů jednotrubkových horizontálních soustav se směšovačem ostatních typů jednobodové připojení</t>
  </si>
  <si>
    <t>1051067712</t>
  </si>
  <si>
    <t>204</t>
  </si>
  <si>
    <t>551288120</t>
  </si>
  <si>
    <t xml:space="preserve">ventil třícestný směšovací  KV 12  1"</t>
  </si>
  <si>
    <t>-884516586</t>
  </si>
  <si>
    <t>205</t>
  </si>
  <si>
    <t>551288420</t>
  </si>
  <si>
    <t xml:space="preserve">servopohon ke směšovacím ventilům a kotlovým sestavám  230V</t>
  </si>
  <si>
    <t>400438182</t>
  </si>
  <si>
    <t>206</t>
  </si>
  <si>
    <t>734261406</t>
  </si>
  <si>
    <t>Šroubení připojovací armatury radiátorů [typu ventil kompakt] PN 10 do 110 st.C, regulační uzavíratelné přímé [R 383 Giacomini] G 1/2 x 18</t>
  </si>
  <si>
    <t>-303765827</t>
  </si>
  <si>
    <t>207</t>
  </si>
  <si>
    <t>734261718</t>
  </si>
  <si>
    <t>Šroubení regulační radiátorové přímé uzavírací s vypouštěním DN15</t>
  </si>
  <si>
    <t>-319923215</t>
  </si>
  <si>
    <t>208</t>
  </si>
  <si>
    <t>734292728</t>
  </si>
  <si>
    <t>Ostatní armatury kulové kohouty PN 42 do 185 st.C přímé vnitřní závit s vypouštěním [R 250 DS Giacomini] G 2</t>
  </si>
  <si>
    <t>1404502272</t>
  </si>
  <si>
    <t>209</t>
  </si>
  <si>
    <t>734411117</t>
  </si>
  <si>
    <t>Teploměr technický, rozsah 0-120°C</t>
  </si>
  <si>
    <t>-396408826</t>
  </si>
  <si>
    <t>210</t>
  </si>
  <si>
    <t>734421101</t>
  </si>
  <si>
    <t>Tlakoměry s pevným stonkem a zpětnou klapkou spodní připojení (radiální) tlaku 0–16 bar průměru 50 mm</t>
  </si>
  <si>
    <t>-2042859664</t>
  </si>
  <si>
    <t>211</t>
  </si>
  <si>
    <t>998734203</t>
  </si>
  <si>
    <t>Přesun hmot pro armatury stanovený procentní sazbou (%) z ceny vodorovná dopravní vzdálenost do 50 m v objektech výšky přes 12 do 24 m</t>
  </si>
  <si>
    <t>1261619289</t>
  </si>
  <si>
    <t>735</t>
  </si>
  <si>
    <t>Ústřední vytápění - otopná tělesa</t>
  </si>
  <si>
    <t>212</t>
  </si>
  <si>
    <t>735111350</t>
  </si>
  <si>
    <t xml:space="preserve">Otopná tělesa litinová článková se základním nátěrem výkon 53-152 W/čl. připojovací rozteč/hloubka (mm) 500/160 (0,255 m2/kus)  vč. konzol a držáků</t>
  </si>
  <si>
    <t>-875378945</t>
  </si>
  <si>
    <t>počet těles 38ks</t>
  </si>
  <si>
    <t>332ks článků</t>
  </si>
  <si>
    <t>332*0,255</t>
  </si>
  <si>
    <t>213</t>
  </si>
  <si>
    <t>735111810</t>
  </si>
  <si>
    <t>Demontáž otopných těles litinových článkových</t>
  </si>
  <si>
    <t>348061257</t>
  </si>
  <si>
    <t>(12*5+14*5+15*16+17*3+18*3)*0,255+18*2*0,205</t>
  </si>
  <si>
    <t>214</t>
  </si>
  <si>
    <t>735118110</t>
  </si>
  <si>
    <t>Otopná tělesa litinová zkoušky těsnosti vodou těles článkových</t>
  </si>
  <si>
    <t>627817455</t>
  </si>
  <si>
    <t>215</t>
  </si>
  <si>
    <t>735511923</t>
  </si>
  <si>
    <t>Skříň pro patrový rozdělovač 800x180x850 (vxhxš)</t>
  </si>
  <si>
    <t>-221646754</t>
  </si>
  <si>
    <t>216</t>
  </si>
  <si>
    <t>998735203</t>
  </si>
  <si>
    <t>Přesun hmot pro otopná tělesa stanovený procentní sazbou (%) z ceny vodorovná dopravní vzdálenost do 50 m v objektech výšky přes 12 do 24 m</t>
  </si>
  <si>
    <t>613884114</t>
  </si>
  <si>
    <t>741</t>
  </si>
  <si>
    <t>Elektroinstalace - silnoproud</t>
  </si>
  <si>
    <t>217</t>
  </si>
  <si>
    <t>210 9001</t>
  </si>
  <si>
    <t>Odpojení medií, 4ks rozvaděčů, demontáž koncových prvků, rozvodů elektroinstalace</t>
  </si>
  <si>
    <t>-1743521924</t>
  </si>
  <si>
    <t>218</t>
  </si>
  <si>
    <t>210220201</t>
  </si>
  <si>
    <t>Montáž hromosvodného vedení jímacích tyčí délky do 3m na střešní hřeben</t>
  </si>
  <si>
    <t>59191955</t>
  </si>
  <si>
    <t>219</t>
  </si>
  <si>
    <t>354410390</t>
  </si>
  <si>
    <t>tyč jímací s kovaným hrotem 1000 mm FeZn</t>
  </si>
  <si>
    <t>985236561</t>
  </si>
  <si>
    <t>220</t>
  </si>
  <si>
    <t>210220321</t>
  </si>
  <si>
    <t>Montáž hromosvodného vedení svorek na potrubí [typ Bernard]se zhotovením pásku</t>
  </si>
  <si>
    <t>575893126</t>
  </si>
  <si>
    <t>221</t>
  </si>
  <si>
    <t>354419251</t>
  </si>
  <si>
    <t>svorka zkušební pro lano D 6-12 mm, FeZn</t>
  </si>
  <si>
    <t>189585768</t>
  </si>
  <si>
    <t>222</t>
  </si>
  <si>
    <t>741112001</t>
  </si>
  <si>
    <t>Montáž krabic elektroinstalačních bez napojení na trubky a lišty, demontáže a montáže víčka a přístroje protahovacích nebo odbočných zapuštěných plastových kruhových</t>
  </si>
  <si>
    <t>828627113</t>
  </si>
  <si>
    <t>88+39</t>
  </si>
  <si>
    <t>223</t>
  </si>
  <si>
    <t>345715110</t>
  </si>
  <si>
    <t>krabice přístrojová instalačním pod omítku KP 68 KA 500 V, D 69 mm x 30mm</t>
  </si>
  <si>
    <t>-2131320937</t>
  </si>
  <si>
    <t>224</t>
  </si>
  <si>
    <t>345715230</t>
  </si>
  <si>
    <t>krabice přístrojová odbočná s víčkem z PH, D 103 mm x 50 mm</t>
  </si>
  <si>
    <t>309937526</t>
  </si>
  <si>
    <t>225</t>
  </si>
  <si>
    <t>741112002</t>
  </si>
  <si>
    <t>Montáž krabic elektroinstalačních bez napojení na trubky a lišty, demontáže a montáže víčka a přístroje protahovacích nebo odbočných zapuštěných plastových kruhových pro sádrokartonové příčky</t>
  </si>
  <si>
    <t>2105155581</t>
  </si>
  <si>
    <t>10+6</t>
  </si>
  <si>
    <t>226</t>
  </si>
  <si>
    <t>345715236</t>
  </si>
  <si>
    <t>krabice přístrojová do sádrokartonu KP 64/LD NA</t>
  </si>
  <si>
    <t>-767318366</t>
  </si>
  <si>
    <t>227</t>
  </si>
  <si>
    <t>345715237</t>
  </si>
  <si>
    <t>krabice odbočná do sádrokartonu KR97/L NA s víčkem KO 97 V/1 a svorkovnicí</t>
  </si>
  <si>
    <t>-383039031</t>
  </si>
  <si>
    <t>228</t>
  </si>
  <si>
    <t>741112003</t>
  </si>
  <si>
    <t>Montáž krabic elektroinstalačních bez napojení na trubky a lišty, demontáže a montáže víčka a přístroje protahovacích nebo odbočných zapuštěných plastových čtyřhranných</t>
  </si>
  <si>
    <t>1572525387</t>
  </si>
  <si>
    <t>229</t>
  </si>
  <si>
    <t>345715241</t>
  </si>
  <si>
    <t>krabice přístrojová odbočná s víčkem z PH KO125 E/EQ 02 KA s ekvipotenciální přípojnicí a víčkem V 125/1</t>
  </si>
  <si>
    <t>-318515259</t>
  </si>
  <si>
    <t>230</t>
  </si>
  <si>
    <t>741120001</t>
  </si>
  <si>
    <t>Montáž vodičů izolovaných měděných bez ukončení uložených pod omítku plných a laněných (CY), průřezu žíly 0,35 až 6 mm2</t>
  </si>
  <si>
    <t>1962954407</t>
  </si>
  <si>
    <t>231</t>
  </si>
  <si>
    <t>341408260</t>
  </si>
  <si>
    <t>vodič silový s Cu jádrem CY 6 mm2, zelenožlutý</t>
  </si>
  <si>
    <t>743623570</t>
  </si>
  <si>
    <t>232</t>
  </si>
  <si>
    <t>741120191</t>
  </si>
  <si>
    <t xml:space="preserve">Montáž a dodávka dvoužilového kabelu s PVC pláštěm </t>
  </si>
  <si>
    <t>24123042</t>
  </si>
  <si>
    <t>233</t>
  </si>
  <si>
    <t>741122011</t>
  </si>
  <si>
    <t>Montáž kabelů měděných bez ukončení uložených pod omítku plných kulatých (CYKY), počtu a průřezu žil 2x1,5 až 2,5 mm2</t>
  </si>
  <si>
    <t>-1833768740</t>
  </si>
  <si>
    <t>234</t>
  </si>
  <si>
    <t>341110050</t>
  </si>
  <si>
    <t>kabel silový s Cu jádrem CYKY-O 2x1,5 mm2</t>
  </si>
  <si>
    <t>-1214692699</t>
  </si>
  <si>
    <t>235</t>
  </si>
  <si>
    <t>741122015</t>
  </si>
  <si>
    <t>Montáž kabelů měděných bez ukončení uložených pod omítku plných kulatých (CYKY), počtu a průřezu žil 3x1,5 mm2</t>
  </si>
  <si>
    <t>1455486002</t>
  </si>
  <si>
    <t>236</t>
  </si>
  <si>
    <t>341110300</t>
  </si>
  <si>
    <t>kabel silový s Cu jádrem CYKY-J_x000d_
 3x1,5 mm2</t>
  </si>
  <si>
    <t>1495245764</t>
  </si>
  <si>
    <t>237</t>
  </si>
  <si>
    <t>920067643</t>
  </si>
  <si>
    <t>238</t>
  </si>
  <si>
    <t>341110300_O</t>
  </si>
  <si>
    <t>kabel silový s Cu jádrem CYKY-O 3x1,5 mm2</t>
  </si>
  <si>
    <t>1169989246</t>
  </si>
  <si>
    <t>239</t>
  </si>
  <si>
    <t>741122016</t>
  </si>
  <si>
    <t>Montáž kabelů měděných bez ukončení uložených pod omítku plných kulatých (CYKY), počtu a průřezu žil 3x2,5 až 6 mm2</t>
  </si>
  <si>
    <t>1777315846</t>
  </si>
  <si>
    <t>240</t>
  </si>
  <si>
    <t>341110360</t>
  </si>
  <si>
    <t>kabel silový s Cu jádrem CYKY-J 3x2,5 mm2</t>
  </si>
  <si>
    <t>-1112220031</t>
  </si>
  <si>
    <t>241</t>
  </si>
  <si>
    <t>741122031</t>
  </si>
  <si>
    <t>Montáž kabelů měděných bez ukončení uložených pod omítku plných kulatých (CYKY), počtu a průřezu žil 5x1,5 až 2,5 mm2</t>
  </si>
  <si>
    <t>1362633507</t>
  </si>
  <si>
    <t>242</t>
  </si>
  <si>
    <t>341110900</t>
  </si>
  <si>
    <t>kabel silový s Cu jádrem CYKY-J 5x1,5 mm2</t>
  </si>
  <si>
    <t>-1184947115</t>
  </si>
  <si>
    <t>243</t>
  </si>
  <si>
    <t>741122032</t>
  </si>
  <si>
    <t>Montáž kabelů měděných bez ukončení uložených pod omítku plných kulatých (CYKY), počtu a průřezu žil 5x4 až 6 mm2</t>
  </si>
  <si>
    <t>-1004312563</t>
  </si>
  <si>
    <t>44+10</t>
  </si>
  <si>
    <t>244</t>
  </si>
  <si>
    <t>341111000</t>
  </si>
  <si>
    <t>kabel silový s Cu jádrem CYKY-J 5x6 mm2</t>
  </si>
  <si>
    <t>-517535093</t>
  </si>
  <si>
    <t>245</t>
  </si>
  <si>
    <t>341110980</t>
  </si>
  <si>
    <t>kabel silový s Cu jádrem CYKY-J 5x4 mm2</t>
  </si>
  <si>
    <t>-2142958020</t>
  </si>
  <si>
    <t>246</t>
  </si>
  <si>
    <t>741122033</t>
  </si>
  <si>
    <t>Montáž kabelů měděných bez ukončení uložených pod omítku plných kulatých (CYKY), počtu a průřezu žil 5x10mm2</t>
  </si>
  <si>
    <t>460202101</t>
  </si>
  <si>
    <t>247</t>
  </si>
  <si>
    <t>341111001</t>
  </si>
  <si>
    <t>kabel silový s Cu jádrem CYKY-J 5x10 mm2</t>
  </si>
  <si>
    <t>-1923779636</t>
  </si>
  <si>
    <t>248</t>
  </si>
  <si>
    <t>741122211</t>
  </si>
  <si>
    <t>Montáž kabelů měděných bez ukončení uložených volně nebo v liště plných kulatých (CYKY) počtu a průřezu žil 3x1,5 až 6 mm2</t>
  </si>
  <si>
    <t>-1309899372</t>
  </si>
  <si>
    <t>179+143</t>
  </si>
  <si>
    <t>249</t>
  </si>
  <si>
    <t>419215489</t>
  </si>
  <si>
    <t>250</t>
  </si>
  <si>
    <t>-2077246207</t>
  </si>
  <si>
    <t>251</t>
  </si>
  <si>
    <t>741130001</t>
  </si>
  <si>
    <t>Ukončení vodičů izolovaných s označením a zapojením v rozváděči nebo na přístroji, průřezu žíly do 2,5 mm2</t>
  </si>
  <si>
    <t>-516703506</t>
  </si>
  <si>
    <t>187+64</t>
  </si>
  <si>
    <t>252</t>
  </si>
  <si>
    <t>741130003</t>
  </si>
  <si>
    <t>Ukončení vodičů izolovaných s označením a zapojením v rozváděči nebo na přístroji, průřezu žíly do 4 mm2</t>
  </si>
  <si>
    <t>-1294559582</t>
  </si>
  <si>
    <t>253</t>
  </si>
  <si>
    <t>741130004</t>
  </si>
  <si>
    <t>Ukončení vodičů izolovaných s označením a zapojením v rozváděči nebo na přístroji, průřezu žíly do 6 mm2</t>
  </si>
  <si>
    <t>1151617337</t>
  </si>
  <si>
    <t>254</t>
  </si>
  <si>
    <t>741130005</t>
  </si>
  <si>
    <t>Ukončení vodičů izolovaných s označením a zapojením v rozváděči nebo na přístroji, průřezu žíly do 10 mm2</t>
  </si>
  <si>
    <t>1135306457</t>
  </si>
  <si>
    <t>255</t>
  </si>
  <si>
    <t>741130007</t>
  </si>
  <si>
    <t>Ukončení vodičů izolovaných s označením a zapojením v rozváděči nebo na přístroji, průřezu žíly do 25 mm2</t>
  </si>
  <si>
    <t>1766094565</t>
  </si>
  <si>
    <t>256</t>
  </si>
  <si>
    <t>741130008</t>
  </si>
  <si>
    <t>Ukončení vodičů izolovaných s označením a zapojením v rozváděči nebo na přístroji, průřezu žíly do 35 mm2</t>
  </si>
  <si>
    <t>459593352</t>
  </si>
  <si>
    <t>257</t>
  </si>
  <si>
    <t>741210124</t>
  </si>
  <si>
    <t>Montáž rozváděčů litinových, hliníkových nebo plastových bez zapojení vodičů skříněk hmotnosti do 50 kg</t>
  </si>
  <si>
    <t>-295296558</t>
  </si>
  <si>
    <t>258</t>
  </si>
  <si>
    <t>741210125</t>
  </si>
  <si>
    <t>Montáž rozváděčů litinových, hliníkových nebo plastových bez zapojení vodičů skříněk hmotnosti do 100 kg</t>
  </si>
  <si>
    <t>246243056</t>
  </si>
  <si>
    <t>259</t>
  </si>
  <si>
    <t>357116491_RE</t>
  </si>
  <si>
    <t>rozvaděč elektroměrový RE</t>
  </si>
  <si>
    <t>1068899454</t>
  </si>
  <si>
    <t>260</t>
  </si>
  <si>
    <t>357116492_RS1</t>
  </si>
  <si>
    <t>rozvaděč elektroměrový RS1</t>
  </si>
  <si>
    <t>-1879450295</t>
  </si>
  <si>
    <t>261</t>
  </si>
  <si>
    <t>357116493_RS2.1</t>
  </si>
  <si>
    <t>rozvaděč elektroměrový RS2.1</t>
  </si>
  <si>
    <t>391949057</t>
  </si>
  <si>
    <t>262</t>
  </si>
  <si>
    <t>357116494_RS3</t>
  </si>
  <si>
    <t>rozvaděč elektroměrový RS3</t>
  </si>
  <si>
    <t>181569183</t>
  </si>
  <si>
    <t>263</t>
  </si>
  <si>
    <t>741310001</t>
  </si>
  <si>
    <t>Montáž spínačů jedno nebo dvoupólových nástěnných se zapojením vodičů, pro prostředí normální vypínačů, řazení 1-jednopólových</t>
  </si>
  <si>
    <t>6385157</t>
  </si>
  <si>
    <t>264</t>
  </si>
  <si>
    <t>345355120</t>
  </si>
  <si>
    <t>spínač jednopólový 10A bílý</t>
  </si>
  <si>
    <t>2024689754</t>
  </si>
  <si>
    <t>265</t>
  </si>
  <si>
    <t>741310021</t>
  </si>
  <si>
    <t>Montáž spínačů jedno nebo dvoupólových nástěnných se zapojením vodičů, pro prostředí normální přepínačů, řazení 5-sériových</t>
  </si>
  <si>
    <t>-148828649</t>
  </si>
  <si>
    <t>266</t>
  </si>
  <si>
    <t>345356230</t>
  </si>
  <si>
    <t>přepínač sériový 10A 3553-05289 velkoplošný</t>
  </si>
  <si>
    <t>111618215</t>
  </si>
  <si>
    <t>267</t>
  </si>
  <si>
    <t>741310022</t>
  </si>
  <si>
    <t>Montáž spínačů jedno nebo dvoupólových nástěnných se zapojením vodičů, pro prostředí normální přepínačů, řazení 6-střídavých</t>
  </si>
  <si>
    <t>-129049808</t>
  </si>
  <si>
    <t>268</t>
  </si>
  <si>
    <t>345356920</t>
  </si>
  <si>
    <t>přepínač střídavý 10A 3553-06289 velkoplošný</t>
  </si>
  <si>
    <t>-607208623</t>
  </si>
  <si>
    <t>269</t>
  </si>
  <si>
    <t>741310025</t>
  </si>
  <si>
    <t>Montáž spínačů jedno nebo dvoupólových nástěnných se zapojením vodičů, pro prostředí normální přepínačů, řazení 7-křížových</t>
  </si>
  <si>
    <t>-749443291</t>
  </si>
  <si>
    <t>270</t>
  </si>
  <si>
    <t>345357630</t>
  </si>
  <si>
    <t>přepínač křížový 10A 3553-07289 velkoplošný</t>
  </si>
  <si>
    <t>-991391028</t>
  </si>
  <si>
    <t>271</t>
  </si>
  <si>
    <t>741311004</t>
  </si>
  <si>
    <t>Montáž spínačů speciálních se zapojením vodičů čidla pohybu nástěnného</t>
  </si>
  <si>
    <t>-204513718</t>
  </si>
  <si>
    <t>272</t>
  </si>
  <si>
    <t>3453569001</t>
  </si>
  <si>
    <t>spínač automatický s kuželovým snímáním, s triakem, jasně bílá, Classic 3299C-C12100 B1</t>
  </si>
  <si>
    <t>1436463275</t>
  </si>
  <si>
    <t>273</t>
  </si>
  <si>
    <t>741313001</t>
  </si>
  <si>
    <t>Montáž zásuvek domovních se zapojením vodičů bezšroubové připojení polozapuštěných nebo zapuštěných 10/16 A, provedení 2P + PE</t>
  </si>
  <si>
    <t>1372247810</t>
  </si>
  <si>
    <t>274</t>
  </si>
  <si>
    <t>345551001</t>
  </si>
  <si>
    <t>zásuvka kompletní jednonásobná, jasně bílá, Classic 5517-2389</t>
  </si>
  <si>
    <t>1284586345</t>
  </si>
  <si>
    <t>275</t>
  </si>
  <si>
    <t>741313002</t>
  </si>
  <si>
    <t>Montáž zásuvek domovních se zapojením vodičů bezšroubové připojení polozapuštěných nebo zapuštěných 10/16 A, provedení 2P + PE dvojí zapojení pro průběžnou montáž</t>
  </si>
  <si>
    <t>-890393170</t>
  </si>
  <si>
    <t>276</t>
  </si>
  <si>
    <t>345551002</t>
  </si>
  <si>
    <t>zásuvka kompletní dvojnásobná, jasně bílá, Classic 5512C-2349</t>
  </si>
  <si>
    <t>-1746265095</t>
  </si>
  <si>
    <t>277</t>
  </si>
  <si>
    <t>741330821</t>
  </si>
  <si>
    <t>Montáž relé doplňkových prvků regulátoru</t>
  </si>
  <si>
    <t>-356765264</t>
  </si>
  <si>
    <t>278</t>
  </si>
  <si>
    <t>R01</t>
  </si>
  <si>
    <t>jednofázový triakový regulátor pro plynulou regulaci otáček ventilátoru</t>
  </si>
  <si>
    <t>634123960</t>
  </si>
  <si>
    <t>279</t>
  </si>
  <si>
    <t>741370035</t>
  </si>
  <si>
    <t>Montáž svítidel žárovkových se zapojením vodičů bytových nebo společenských místností nástěnných přisazených 2 zdroje nouzové</t>
  </si>
  <si>
    <t>-1108421486</t>
  </si>
  <si>
    <t>6"akumulátorové nouzové LED svítidlo"</t>
  </si>
  <si>
    <t>5"akumulátorové protipanické nouzové LED svítidlo"</t>
  </si>
  <si>
    <t>280</t>
  </si>
  <si>
    <t>S04</t>
  </si>
  <si>
    <t xml:space="preserve">svítidlo dočasné nouzové osvětlení, IP66  1x36W, 1h</t>
  </si>
  <si>
    <t>-80380767</t>
  </si>
  <si>
    <t>281</t>
  </si>
  <si>
    <t>S05</t>
  </si>
  <si>
    <t>nouzové akumulátorové protipanické led svítidlo, přisazené, 3W LED 350 lm IP41 1h bílé</t>
  </si>
  <si>
    <t>-1065893478</t>
  </si>
  <si>
    <t>282</t>
  </si>
  <si>
    <t>741372062</t>
  </si>
  <si>
    <t>Montáž svítidel LED se zapojením vodičů bytových nebo společenských místností přisazených stropních panelových, obsahu přes 0,09 do 0,36 m2</t>
  </si>
  <si>
    <t>1366064406</t>
  </si>
  <si>
    <t>22"kruhové"</t>
  </si>
  <si>
    <t>35"zářivkový úzký typ"</t>
  </si>
  <si>
    <t>23"zářivkový typ svítidla"</t>
  </si>
  <si>
    <t>283</t>
  </si>
  <si>
    <t>S01</t>
  </si>
  <si>
    <t>interiérové stropní přisazené kruhové LED svítidlo, -27 W _x000d_
Výška/hloubka-108 mm_x000d_
Průměr-375 mm _x000d_
Třída ochrany-I _x000d_
Krytí (IP)-IP44</t>
  </si>
  <si>
    <t>-514632887</t>
  </si>
  <si>
    <t>284</t>
  </si>
  <si>
    <t>S02</t>
  </si>
  <si>
    <t>stropní přisazení svítidlo LED 1200mm, opálový PMMA kryt, přisazené, LED 840, driver 1050mA,_x000d_
 38W, IP44</t>
  </si>
  <si>
    <t>1964198634</t>
  </si>
  <si>
    <t>285</t>
  </si>
  <si>
    <t>S03</t>
  </si>
  <si>
    <t xml:space="preserve">2x LED , 1500mm, nízké, MAT DP + omega profil, přisazené, LED 840, NONSELV 350mA , 60W,   IP20 </t>
  </si>
  <si>
    <t>-1742705501</t>
  </si>
  <si>
    <t>286</t>
  </si>
  <si>
    <t>741410003</t>
  </si>
  <si>
    <t>Montáž uzemňovacího vedení s upevněním, propojením a připojením pomocí svorek na povrchu drátu nebo lana D do 10 mm</t>
  </si>
  <si>
    <t>1103124254</t>
  </si>
  <si>
    <t>450+64</t>
  </si>
  <si>
    <t>287</t>
  </si>
  <si>
    <t>354410770</t>
  </si>
  <si>
    <t>drát průměr 8 mm AlMgSi</t>
  </si>
  <si>
    <t>780120557</t>
  </si>
  <si>
    <t>450*0,135 'Přepočtené koeficientem množství</t>
  </si>
  <si>
    <t>288</t>
  </si>
  <si>
    <t>354410720</t>
  </si>
  <si>
    <t>drát průměr 8 mm FeZn</t>
  </si>
  <si>
    <t>-96017963</t>
  </si>
  <si>
    <t>64*0,4 'Přepočtené koeficientem množství</t>
  </si>
  <si>
    <t>289</t>
  </si>
  <si>
    <t>741420029</t>
  </si>
  <si>
    <t xml:space="preserve">Montáž svorek hromosvodného vedení </t>
  </si>
  <si>
    <t>1713811025</t>
  </si>
  <si>
    <t>12+11+16</t>
  </si>
  <si>
    <t>290</t>
  </si>
  <si>
    <t>354420301</t>
  </si>
  <si>
    <t>Svorka MV pro jímací tyče se šroubem M10 s šestihrannou hlavou, pérovou podložkou a s vnitřním závitem ve spodním dílu. _x000d_
 Materiál svorky - FeZN, rozsah svorky Rd - 8-10/16mm, tloušťka materiálu 3,0/2,5mm.</t>
  </si>
  <si>
    <t>2013761876</t>
  </si>
  <si>
    <t>291</t>
  </si>
  <si>
    <t>354418601</t>
  </si>
  <si>
    <t xml:space="preserve">SVP-svorka FeZn pro prům. 8-10/8-10mm, prům. 8-10/pásek 30mm, pásek 30/30mm bez mezidestičky,  pro spoje nad zemí</t>
  </si>
  <si>
    <t>-1913218478</t>
  </si>
  <si>
    <t>292</t>
  </si>
  <si>
    <t>354420420</t>
  </si>
  <si>
    <t xml:space="preserve">svorka uzemnění nerez nna okapový žlab s příchytkou, nerez_x000d_
</t>
  </si>
  <si>
    <t>555569689</t>
  </si>
  <si>
    <t>293</t>
  </si>
  <si>
    <t>354418750</t>
  </si>
  <si>
    <t xml:space="preserve">svorka křížová pro vodič D 6-10 mm  - pro nadzemní spoje bez mezidestičky, FeZn</t>
  </si>
  <si>
    <t>1622998510</t>
  </si>
  <si>
    <t>294</t>
  </si>
  <si>
    <t>741420051</t>
  </si>
  <si>
    <t>Montáž hromosvodného vedení ochranných prvků úhelníků nebo trubek s držáky do zdiva</t>
  </si>
  <si>
    <t>841233242</t>
  </si>
  <si>
    <t>295</t>
  </si>
  <si>
    <t>3544 9010</t>
  </si>
  <si>
    <t>podpůrná trubka s vodičem HVI s krátkou jímací tyčí, podpůrná trubka: GFK/Al, 3200mm, vnější prům.50mm, vodič: prům.20mm, černá, Cu, objednávací délka 6m</t>
  </si>
  <si>
    <t>-1780643174</t>
  </si>
  <si>
    <t>296</t>
  </si>
  <si>
    <t>741420083</t>
  </si>
  <si>
    <t>Montáž hromosvodného vedení doplňků štítků k označení svodů</t>
  </si>
  <si>
    <t>-336186780</t>
  </si>
  <si>
    <t>297</t>
  </si>
  <si>
    <t>354421100</t>
  </si>
  <si>
    <t xml:space="preserve">štítek plastový -  čísla svodů</t>
  </si>
  <si>
    <t>2121435219</t>
  </si>
  <si>
    <t>298</t>
  </si>
  <si>
    <t>741420100</t>
  </si>
  <si>
    <t>Montáž _x000d_
 vedení držáků do zdiva</t>
  </si>
  <si>
    <t>-1969853538</t>
  </si>
  <si>
    <t>24+140+250+32</t>
  </si>
  <si>
    <t>299</t>
  </si>
  <si>
    <t>3544 9001</t>
  </si>
  <si>
    <t>držák vedení do plochy střechy se zahnutou vzpěrou DEHNsnap, nerez</t>
  </si>
  <si>
    <t>-171872011</t>
  </si>
  <si>
    <t>300</t>
  </si>
  <si>
    <t>3544 9003</t>
  </si>
  <si>
    <t>držák vedení pro zateplovací systémy, zateplení cca 130mm, odlitek Zn</t>
  </si>
  <si>
    <t>-103170153</t>
  </si>
  <si>
    <t>301</t>
  </si>
  <si>
    <t>3544 9002</t>
  </si>
  <si>
    <t>195067286</t>
  </si>
  <si>
    <t>302</t>
  </si>
  <si>
    <t>3544 9004</t>
  </si>
  <si>
    <t>umělohmotný držák vedení pro zaváděcí tyče, PA, třmen nerez</t>
  </si>
  <si>
    <t>-1846279496</t>
  </si>
  <si>
    <t>303</t>
  </si>
  <si>
    <t>741440003</t>
  </si>
  <si>
    <t>Montáž zemnicích desek a tyčí s připojením na svodové nebo uzemňovací vedení bez příslušenství desek, vel. 2000 x 250 mm</t>
  </si>
  <si>
    <t>-282373795</t>
  </si>
  <si>
    <t>304</t>
  </si>
  <si>
    <t>354420491</t>
  </si>
  <si>
    <t>tyčový zemnič s profilem 50x50x3mm, FeZn</t>
  </si>
  <si>
    <t>-873179536</t>
  </si>
  <si>
    <t>305</t>
  </si>
  <si>
    <t>741440039</t>
  </si>
  <si>
    <t>Montáž zemnicích desek a tyčí s připojením na svodové nebo uzemňovací vedení bez příslušenství tyčí, délky do 2 m</t>
  </si>
  <si>
    <t>2033235392</t>
  </si>
  <si>
    <t>306</t>
  </si>
  <si>
    <t>354420492</t>
  </si>
  <si>
    <t>zaváděcí tyč se sraženými hranami, nerez (V4A)</t>
  </si>
  <si>
    <t>2106177551</t>
  </si>
  <si>
    <t>307</t>
  </si>
  <si>
    <t>Pol49</t>
  </si>
  <si>
    <t>výseky, prostupy</t>
  </si>
  <si>
    <t>-1398977585</t>
  </si>
  <si>
    <t>308</t>
  </si>
  <si>
    <t>Pol50</t>
  </si>
  <si>
    <t>protipožární ucpávky</t>
  </si>
  <si>
    <t>-1827219585</t>
  </si>
  <si>
    <t>309</t>
  </si>
  <si>
    <t>Pol51</t>
  </si>
  <si>
    <t>výchozí revize</t>
  </si>
  <si>
    <t>-1970891643</t>
  </si>
  <si>
    <t>310</t>
  </si>
  <si>
    <t>Pol52</t>
  </si>
  <si>
    <t>dokumentace skutečného stavu</t>
  </si>
  <si>
    <t>1413610871</t>
  </si>
  <si>
    <t>311</t>
  </si>
  <si>
    <t>Pol53</t>
  </si>
  <si>
    <t>doprava, režijní náklady, PPV</t>
  </si>
  <si>
    <t>1587595357</t>
  </si>
  <si>
    <t>762</t>
  </si>
  <si>
    <t>Konstrukce tesařské</t>
  </si>
  <si>
    <t>312</t>
  </si>
  <si>
    <t>762331811</t>
  </si>
  <si>
    <t>Demontáž vázaných konstrukcí krovů sklonu do 60 st. z hranolů, hranolků, fošen, průřezové plochy do 120 cm2</t>
  </si>
  <si>
    <t>1074825533</t>
  </si>
  <si>
    <t xml:space="preserve">2*28"krátké vzpěry 60/150  (90cm2)"</t>
  </si>
  <si>
    <t>313</t>
  </si>
  <si>
    <t>762331812</t>
  </si>
  <si>
    <t>Demontáž vázaných konstrukcí krovů sklonu do 60 st. z hranolů, hranolků, fošen, průřezové plochy přes 120 do 224 cm2</t>
  </si>
  <si>
    <t>1769967051</t>
  </si>
  <si>
    <t>10,55*4+2,1*4+38,9*2+7*2+14,55*2"pozednice 130/150 (195cm2)"</t>
  </si>
  <si>
    <t>2,9*10*2"kleštiny 80/180 (144cm2)"</t>
  </si>
  <si>
    <t>314</t>
  </si>
  <si>
    <t>762331813</t>
  </si>
  <si>
    <t>Demontáž vázaných konstrukcí krovů sklonu do 60 st. z hranolů, hranolků, fošen, průřezové plochy přes 224 do 288 cm2</t>
  </si>
  <si>
    <t>-639977083</t>
  </si>
  <si>
    <t>10*4+2,1*4+39*2+7*2+14,05*2"obvod.mezitrám mezi stropním a vazným trámem 180/150 /270cm2)"</t>
  </si>
  <si>
    <t>6,8*68+6,4*13+6,8*4+5,25*25,8*14+4,5*18+3,5*14+2,45*36+1,2*9+2,9*2+2,3*2+2,8*4+1,5*18+4,8*2+4,1*2+1,6*2+5,5*2+3,3*2+2,1*2"krokve 150/150 (225cm2)"</t>
  </si>
  <si>
    <t>2,8*28"vzpěry 150/150 (225cm2)"</t>
  </si>
  <si>
    <t>2,2*38"sloupky 150/150 (225cm2)"</t>
  </si>
  <si>
    <t xml:space="preserve">1,45*64"vzpěry sloupků  150/180  (270cm2)"</t>
  </si>
  <si>
    <t>12,3*16"nárožní aúžlabní krokve 150/180 (270cm2)"</t>
  </si>
  <si>
    <t>315</t>
  </si>
  <si>
    <t>762331814</t>
  </si>
  <si>
    <t>Demontáž vázaných konstrukcí krovů sklonu do 60 st. z hranolů, hranolků, fošen, průřezové plochy přes 288 do 450 cm2</t>
  </si>
  <si>
    <t>-2100213981</t>
  </si>
  <si>
    <t xml:space="preserve">59*2+2*4+4*4+3*2+2,8+3,4"vazné trámy 180/200  (360cm2)"</t>
  </si>
  <si>
    <t>316</t>
  </si>
  <si>
    <t>762331815</t>
  </si>
  <si>
    <t>Demontáž vázaných konstrukcí krovů sklonu do 60 st. z hranolů, hranolků, fošen, průřezové plochy přes 450 do 600 cm2</t>
  </si>
  <si>
    <t>-1154447410</t>
  </si>
  <si>
    <t xml:space="preserve">10,1*10"trámy plné vazby  240/260 (624cm2)"</t>
  </si>
  <si>
    <t>317</t>
  </si>
  <si>
    <t>762342812</t>
  </si>
  <si>
    <t>Demontáž bednění a laťování laťování střech sklonu do 60 st. se všemi nadstřešními konstrukcemi, z latí průřezové plochy do 25 cm2 při osové vzdálenosti přes 0,22 do 0,50 m</t>
  </si>
  <si>
    <t>750386972</t>
  </si>
  <si>
    <t>318</t>
  </si>
  <si>
    <t>762822820</t>
  </si>
  <si>
    <t>Demontáž stropních trámů z hraněného řeziva, průřezové plochy přes 144 do 288 cm2</t>
  </si>
  <si>
    <t>-951410420</t>
  </si>
  <si>
    <t>9.5*7"nad schodišťovým prostorem"</t>
  </si>
  <si>
    <t>319</t>
  </si>
  <si>
    <t>762822850</t>
  </si>
  <si>
    <t>Demontáž stropních trámů z hraněného řeziva, průřezové plochy přes 540 cm2</t>
  </si>
  <si>
    <t>-394620722</t>
  </si>
  <si>
    <t xml:space="preserve">výkres - 2.patro (3.NP) -  posouzení stavu stropních trámů stropu nad 2.NP</t>
  </si>
  <si>
    <t>6,95*21+21*7,25+39*6,95+39*3</t>
  </si>
  <si>
    <t>320</t>
  </si>
  <si>
    <t>762841811</t>
  </si>
  <si>
    <t>Demontáž podbíjení obkladů stropů a střech sklonu do 60 st. z hrubých prken tl. do 35 mm bez omítky /záklopů</t>
  </si>
  <si>
    <t>-969523047</t>
  </si>
  <si>
    <t>stávající podlaha krovu - skladba S3</t>
  </si>
  <si>
    <t>Mezisoučet podkroví - prkenné podbití - část stropní omítky nad 2.NP</t>
  </si>
  <si>
    <t>636,233"prkenný záklop"</t>
  </si>
  <si>
    <t xml:space="preserve">Mezisoučet  podlaha podkroví - prkenné podbití - stáv.krov</t>
  </si>
  <si>
    <t>321</t>
  </si>
  <si>
    <t>762521811</t>
  </si>
  <si>
    <t>Demontáž podlah bez polštářů z prken tl. do 32 mm</t>
  </si>
  <si>
    <t>-77382673</t>
  </si>
  <si>
    <t>6,35*2,7</t>
  </si>
  <si>
    <t>6,35*4,05+6,35*7,35+6,35*3,05</t>
  </si>
  <si>
    <t xml:space="preserve">- dmtž prken tl.35 mm pro kontrolu zhlaví trámů  </t>
  </si>
  <si>
    <t>0,5*17*2</t>
  </si>
  <si>
    <t>Mezisoučet podlaha 2.patro (3.NP) - strop nad 2.NP</t>
  </si>
  <si>
    <t>322</t>
  </si>
  <si>
    <t>762522811</t>
  </si>
  <si>
    <t>Demontáž podlah s polštáři z prken tl. do 32 mm</t>
  </si>
  <si>
    <t>1720884566</t>
  </si>
  <si>
    <t>stávající podlaha - skladba S3</t>
  </si>
  <si>
    <t>výkres podkroví - krov - demolice</t>
  </si>
  <si>
    <t>Mezisoučet podlaha podkroví - stáv.krov</t>
  </si>
  <si>
    <t>323</t>
  </si>
  <si>
    <t>762083122</t>
  </si>
  <si>
    <t>Práce společné pro tesařské konstrukce impregnace řeziva máčením proti dřevokaznému hmyzu, houbám a plísním, třída ohrožení 3 a 4 (dřevo v exteriéru)</t>
  </si>
  <si>
    <t>91714884</t>
  </si>
  <si>
    <t>rošt z hranolů 150/80 (po cca 500mm)</t>
  </si>
  <si>
    <t>14*10*2*2*0,15*0,08</t>
  </si>
  <si>
    <t>6*6,35*0,15*0,08</t>
  </si>
  <si>
    <t>31*6,35*0,15*0,08</t>
  </si>
  <si>
    <t>Strop nad 2.patrem/3.NP</t>
  </si>
  <si>
    <t>- nově přidané stropní trámy</t>
  </si>
  <si>
    <t>6,9*0,2*0,29*15+4,5*0,16*0,24*2+3*0,14*0,21*4+4,15*0,16*0,24*1</t>
  </si>
  <si>
    <t>Mezisoučet nově přidané trámy nad 2.patrem/3.NP</t>
  </si>
  <si>
    <t xml:space="preserve">-  zpětná montáž po kontrole stavu trámů</t>
  </si>
  <si>
    <t>6,95*21*0,21*0,29+21*7,25*0,2*0,29+39*6,95*0,2*0,29+39*3*0,14*0,21</t>
  </si>
  <si>
    <t>Mezisoučet stávající - zpětná montáž po kontrole trámů</t>
  </si>
  <si>
    <t xml:space="preserve">-doplnění prken tl.35 mm po kontrole zhlaví trámů v </t>
  </si>
  <si>
    <t>0,5*17*2*0,035</t>
  </si>
  <si>
    <t>Mezisoučet doplnění prken tl. 35 mm po kontrole zhlaví trámů</t>
  </si>
  <si>
    <t>10*6,5*2*2*0,04</t>
  </si>
  <si>
    <t>2,7*6,35*0,04</t>
  </si>
  <si>
    <t>14*6,35*0,04</t>
  </si>
  <si>
    <t>10,45*14,35*2*0,06</t>
  </si>
  <si>
    <t>37,9*10,335*0,06</t>
  </si>
  <si>
    <t>Mezisoučet S3 - 3.patro/4.NP</t>
  </si>
  <si>
    <t>výkres : Půdorys střechy - nový stav</t>
  </si>
  <si>
    <t>184*(3*0,125*0,018+2*0,125*0,018)"rošt pro obložení římsy"</t>
  </si>
  <si>
    <t>Mezisoučet - rošt pro obložení římsy</t>
  </si>
  <si>
    <t>324</t>
  </si>
  <si>
    <t>762 9001</t>
  </si>
  <si>
    <t xml:space="preserve">Kontrola a posouzení stavu a únosti stáv. dřevěných trámů stropů nad 2.NP vč. zhlaví </t>
  </si>
  <si>
    <t>1684478929</t>
  </si>
  <si>
    <t>325</t>
  </si>
  <si>
    <t>762329001</t>
  </si>
  <si>
    <t>Dodávka a montáž střešních sbíjených vazníků (měřeno v m2 půdorysné plochy) SP_x000d_
vč. impregnace proti dřevokaznému hmyzu a hnilobě, a vč. pomocných a spojovacích prostředků</t>
  </si>
  <si>
    <t>1343798013</t>
  </si>
  <si>
    <t>výkres: Půdorys konstrukce krovu</t>
  </si>
  <si>
    <t>13,25*17,15*2+12,2*7+13*35,7</t>
  </si>
  <si>
    <t>326</t>
  </si>
  <si>
    <t>762322911</t>
  </si>
  <si>
    <t>Vazníky, zavětrování a ztužení konstrukcí (materiál v ceně) zavětrování a ztužení konstrukcí fošnami a hranolky průřezové plochy do 100 cm2</t>
  </si>
  <si>
    <t>1689550318</t>
  </si>
  <si>
    <t>327</t>
  </si>
  <si>
    <t>762322912</t>
  </si>
  <si>
    <t>177973980</t>
  </si>
  <si>
    <t>328</t>
  </si>
  <si>
    <t>762329002</t>
  </si>
  <si>
    <t>Doprava dřev.sbíj.příhr.nosníků na stavbu</t>
  </si>
  <si>
    <t>-820552520</t>
  </si>
  <si>
    <t>329</t>
  </si>
  <si>
    <t>762329003</t>
  </si>
  <si>
    <t xml:space="preserve">Náklady na jeřáb vč. příplatku za přistavení-nájezdu  (předpoklad času)</t>
  </si>
  <si>
    <t>417791978</t>
  </si>
  <si>
    <t>330</t>
  </si>
  <si>
    <t>762342214</t>
  </si>
  <si>
    <t>Bednění a laťování montáž laťování střech jednoduchých sklonu do 60 st. při osové vzdálenosti latí přes 150 do 360 mm</t>
  </si>
  <si>
    <t>1978332656</t>
  </si>
  <si>
    <t>výkres: Půdorys střechy - nový stav</t>
  </si>
  <si>
    <t>8680/7,5</t>
  </si>
  <si>
    <t>331</t>
  </si>
  <si>
    <t>762342441</t>
  </si>
  <si>
    <t>Bednění a laťování montáž lišt trojúhelníkových nebo kontralatí</t>
  </si>
  <si>
    <t>-1544301144</t>
  </si>
  <si>
    <t>7,1*35*2+7,11*8*2+8,45*17*2*2</t>
  </si>
  <si>
    <t>332</t>
  </si>
  <si>
    <t>605141140</t>
  </si>
  <si>
    <t>řezivo jehličnaté latě střešní impregnované dl 4 m</t>
  </si>
  <si>
    <t>-1186269489</t>
  </si>
  <si>
    <t>1157/0,39*0,04*0,06"latě"</t>
  </si>
  <si>
    <t>1185,36*0,05*0,05"kontralatě"</t>
  </si>
  <si>
    <t>10,083*1,08 'Přepočtené koeficientem množství</t>
  </si>
  <si>
    <t>333</t>
  </si>
  <si>
    <t>762395000</t>
  </si>
  <si>
    <t>Spojovací prostředky krovů, bednění a laťování, nadstřešních konstrukcí svory, prkna, hřebíky, pásová ocel, vruty</t>
  </si>
  <si>
    <t>-1089150730</t>
  </si>
  <si>
    <t>334</t>
  </si>
  <si>
    <t>762822110</t>
  </si>
  <si>
    <t>Montáž stropních trámů z hraněného a polohraněného řeziva s trámovými výměnami, průřezové plochy do 144 cm2</t>
  </si>
  <si>
    <t>408855045</t>
  </si>
  <si>
    <t>výkres: Půdorys konstrukce krovu - nový stav</t>
  </si>
  <si>
    <t>3*2,3"zastropení výtahové šachty"</t>
  </si>
  <si>
    <t>335</t>
  </si>
  <si>
    <t>762822130</t>
  </si>
  <si>
    <t>Montáž stropních trámů z hraněného a polohraněného řeziva s trámovými výměnami, průřezové plochy přes 288 do 450 cm2</t>
  </si>
  <si>
    <t>324127667</t>
  </si>
  <si>
    <t>39*3</t>
  </si>
  <si>
    <t>336</t>
  </si>
  <si>
    <t>762822150_2.NP</t>
  </si>
  <si>
    <t xml:space="preserve">Montáž stropních trámů z hraněného a polohraněného řeziva s trámovými výměnami, průřezové plochy přes 540 cm2_x000d_
</t>
  </si>
  <si>
    <t>-750396156</t>
  </si>
  <si>
    <t>Stavebně konstrukční řešení</t>
  </si>
  <si>
    <t>Strop nad 2.NP</t>
  </si>
  <si>
    <t>6,85*10</t>
  </si>
  <si>
    <t>6,95*10</t>
  </si>
  <si>
    <t>6,75*3</t>
  </si>
  <si>
    <t>337</t>
  </si>
  <si>
    <t>605121210_2.NP_N</t>
  </si>
  <si>
    <t>řezivo jehličnaté hranol jakost I-II délka 4 - 5 m_x000d_
C24</t>
  </si>
  <si>
    <t>-259845313</t>
  </si>
  <si>
    <t>0,22*0,28*6,85*10</t>
  </si>
  <si>
    <t>0,22*0,28*6,95*10</t>
  </si>
  <si>
    <t>0,22*0,28*6,75*3</t>
  </si>
  <si>
    <t>3*2,3*0,1*0,14"zastropení výtahové šachty"</t>
  </si>
  <si>
    <t>9,845*1,08 'Přepočtené koeficientem množství</t>
  </si>
  <si>
    <t>338</t>
  </si>
  <si>
    <t>762822150_3.NP</t>
  </si>
  <si>
    <t>Montáž stropních trámů z hraněného a polohraněného řeziva s trámovými výměnami, průřezové plochy přes 540 cm2_x000d_
 - zpětná montáž po kontrole stavu trámů</t>
  </si>
  <si>
    <t>-245066684</t>
  </si>
  <si>
    <t>339</t>
  </si>
  <si>
    <t>605121210_3.NP</t>
  </si>
  <si>
    <t xml:space="preserve">řezivo jehličnaté hranol jakost I-II délka 4 - 5 m_x000d_
C24  - zpětná montáž po kontrole trámů</t>
  </si>
  <si>
    <t>-857890713</t>
  </si>
  <si>
    <t>Strop nad 3.NP</t>
  </si>
  <si>
    <t>340</t>
  </si>
  <si>
    <t>605121210_3.NP_N</t>
  </si>
  <si>
    <t>-1624653174</t>
  </si>
  <si>
    <t>341</t>
  </si>
  <si>
    <t>762895000</t>
  </si>
  <si>
    <t>Spojovací prostředky záklopu stropů, stropnic, podbíjení hřebíky, svory</t>
  </si>
  <si>
    <t>819764651</t>
  </si>
  <si>
    <t>2,5*2,4*0,02"zastropení výtahové šachty OSB"</t>
  </si>
  <si>
    <t>342</t>
  </si>
  <si>
    <t>762511173</t>
  </si>
  <si>
    <t>Podlahové konstrukce podkladové z cementotřískových desek [CETRIS] dvouvrstvých šroubovaných na sraz, tloušťky desky 2x12 mm</t>
  </si>
  <si>
    <t>421978415</t>
  </si>
  <si>
    <t>2,7*7</t>
  </si>
  <si>
    <t>343</t>
  </si>
  <si>
    <t>762524108</t>
  </si>
  <si>
    <t>Položení podlah hoblovaných na pero a drážku z fošen</t>
  </si>
  <si>
    <t>1257439385</t>
  </si>
  <si>
    <t>10,45*14,35*2</t>
  </si>
  <si>
    <t>37,9*10,335</t>
  </si>
  <si>
    <t>kontrolní lávky - umístěná přes spodní pásnice sbíjených vazníků</t>
  </si>
  <si>
    <t>0,9*(10,275*2+17,85+5,26+12,6)+0,6*5</t>
  </si>
  <si>
    <t>Mezisoučet kontrolní lávky</t>
  </si>
  <si>
    <t>344</t>
  </si>
  <si>
    <t>605542431</t>
  </si>
  <si>
    <t>řezivo listnaté fošna neomítaná DB tl. 50 mm délka 4 m</t>
  </si>
  <si>
    <t>34277736</t>
  </si>
  <si>
    <t>0,9*(10,275*2+17,85+5,26+12,6)*0,05+0,6*5*0,05</t>
  </si>
  <si>
    <t>58,821*1,08 'Přepočtené koeficientem množství</t>
  </si>
  <si>
    <t>345</t>
  </si>
  <si>
    <t>762526110</t>
  </si>
  <si>
    <t>Položení podlah položení polštářů pod podlahy osové vzdálenosti do 650 mm</t>
  </si>
  <si>
    <t>-127308205</t>
  </si>
  <si>
    <t>346</t>
  </si>
  <si>
    <t>605121210</t>
  </si>
  <si>
    <t>řezivo jehličnaté hranol jakost I-II délka 4 - 5 m</t>
  </si>
  <si>
    <t>-664152946</t>
  </si>
  <si>
    <t>9,539*1,1 'Přepočtené koeficientem množství</t>
  </si>
  <si>
    <t>347</t>
  </si>
  <si>
    <t>762811100</t>
  </si>
  <si>
    <t>Záklop stropů montáž (materiál ve specifikaci) z prken hrubých vrchního</t>
  </si>
  <si>
    <t>2003978639</t>
  </si>
  <si>
    <t>348</t>
  </si>
  <si>
    <t>605161050</t>
  </si>
  <si>
    <t>řezivo borové sušené tl. 30mm</t>
  </si>
  <si>
    <t>-1551216983</t>
  </si>
  <si>
    <t>0,595*1,1 'Přepočtené koeficientem množství</t>
  </si>
  <si>
    <t>349</t>
  </si>
  <si>
    <t>762813115</t>
  </si>
  <si>
    <t>Záklop stropů montáž (materiál ve specifikaci) vrchního z desek dřevotřískových nebo dřevoštěpkových na pero a drážku</t>
  </si>
  <si>
    <t>1012510983</t>
  </si>
  <si>
    <t>2,5*2,4"zastropení výtahové šachty"</t>
  </si>
  <si>
    <t>350</t>
  </si>
  <si>
    <t>607262780</t>
  </si>
  <si>
    <t>deska dřevoštěpková OSB perodrážka nebroušená 2500x675x22 mm</t>
  </si>
  <si>
    <t>-533427053</t>
  </si>
  <si>
    <t>6*1,1 'Přepočtené koeficientem množství</t>
  </si>
  <si>
    <t>351</t>
  </si>
  <si>
    <t>762595001</t>
  </si>
  <si>
    <t>Spojovací prostředky podlah a podkladových konstrukcí hřebíky, vruty</t>
  </si>
  <si>
    <t>-367582520</t>
  </si>
  <si>
    <t>352</t>
  </si>
  <si>
    <t>998762203</t>
  </si>
  <si>
    <t>Přesun hmot pro konstrukce tesařské stanovený procentní sazbou (%) z ceny vodorovná dopravní vzdálenost do 50 m v objektech výšky přes 12 do 24 m</t>
  </si>
  <si>
    <t>933631294</t>
  </si>
  <si>
    <t>763</t>
  </si>
  <si>
    <t>Konstrukce suché výstavby</t>
  </si>
  <si>
    <t>353</t>
  </si>
  <si>
    <t>763111811</t>
  </si>
  <si>
    <t>Demontáž příček ze sádrokartonových desek s nosnou konstrukcí z ocelových profilů jednoduchých, opláštění jednoduché</t>
  </si>
  <si>
    <t>300762972</t>
  </si>
  <si>
    <t>3,85*(6,5*4)-(0,8*2*4)</t>
  </si>
  <si>
    <t>354</t>
  </si>
  <si>
    <t>763111343</t>
  </si>
  <si>
    <t>Příčka ze sádrokartonových desek s nosnou konstrukcí z jednoduchých ocelových profilů UW, CW jednoduše opláštěná deskou impregnovanou protipožární H2DF tl. 12,5 mm, EI 45, příčka tl. 100 mm, profil 75 TI tl. 60 mm, Rw 45 dB</t>
  </si>
  <si>
    <t>1849242077</t>
  </si>
  <si>
    <t>výkres: 2.patro (3.NP) - nový stav</t>
  </si>
  <si>
    <t>3,5*(1,5+2,5)-(0,7*2*2)"M3.05"</t>
  </si>
  <si>
    <t>3,5*(3+1,8)-(0,7*2+0,8*2)"M3.08XM3.07XM3.06"</t>
  </si>
  <si>
    <t>3,5*2,05"M3.25X3.19"</t>
  </si>
  <si>
    <t>3,72*2*(2,5+2,4+0,6)-1,1*2</t>
  </si>
  <si>
    <t>355</t>
  </si>
  <si>
    <t>763111447</t>
  </si>
  <si>
    <t>Příčka ze sádrokartonových desek s nosnou konstrukcí z jednoduchých ocelových profilů UW, CW dvojitě opláštěná deskami protipožárními impregnovanými H2DF tl. 2 x 12,5 mm, EI 90, příčka tl. 150 mm, profil 100 TI tl. 80 mm, Rw 55 dB</t>
  </si>
  <si>
    <t>-1404988928</t>
  </si>
  <si>
    <t>3,5*2,5"M3.04XM3.05"</t>
  </si>
  <si>
    <t>356</t>
  </si>
  <si>
    <t>763111717</t>
  </si>
  <si>
    <t>Příčka ze sádrokartonových desek ostatní konstrukce a práce na příčkách ze sádrokartonových desek základní penetrační nátěr</t>
  </si>
  <si>
    <t>-866155391</t>
  </si>
  <si>
    <t>3,5*(1,5+2,5)*2-(0,7*2*2)"M3.05"</t>
  </si>
  <si>
    <t>3,5*(3+1,8)*2-(0,7*2+0,8*2)*2"M3.08XM3.07XM3.06"</t>
  </si>
  <si>
    <t>3,5*2,5*2"M3.04XM3.05"</t>
  </si>
  <si>
    <t>357</t>
  </si>
  <si>
    <t>763131432</t>
  </si>
  <si>
    <t xml:space="preserve">Podhled ze sádrokartonových desek dvouvrstvá zavěšená spodní konstrukce z ocelových profilů CD, UD jednoduše opláštěná deskou protipožární DF, tl. 15 mm, bez TI  ( s požární odolností REI 45)</t>
  </si>
  <si>
    <t>-77512431</t>
  </si>
  <si>
    <t>2,5*2,4"podhled na výtahové šachtě"</t>
  </si>
  <si>
    <t>358</t>
  </si>
  <si>
    <t>763131713</t>
  </si>
  <si>
    <t>Podhled ze sádrokartonových desek ostatní práce a konstrukce na podhledech ze sádrokartonových desek napojení na obvodové konstrukce profilem</t>
  </si>
  <si>
    <t>-947388240</t>
  </si>
  <si>
    <t>výkres : 2.patro (3.NP) - nový stav - skladba S3</t>
  </si>
  <si>
    <t>2*(23,85+2,7+2,7+7)"M3.01"</t>
  </si>
  <si>
    <t>359</t>
  </si>
  <si>
    <t>763131714</t>
  </si>
  <si>
    <t>Podhled ze sádrokartonových desek ostatní práce a konstrukce na podhledech ze sádrokartonových desek základní penetrační nátěr</t>
  </si>
  <si>
    <t>-1735960654</t>
  </si>
  <si>
    <t>360</t>
  </si>
  <si>
    <t>763131751</t>
  </si>
  <si>
    <t>Podhled ze sádrokartonových desek ostatní práce a konstrukce na podhledech ze sádrokartonových desek montáž parotěsné zábrany</t>
  </si>
  <si>
    <t>1104550059</t>
  </si>
  <si>
    <t>361</t>
  </si>
  <si>
    <t>283292760</t>
  </si>
  <si>
    <t>folie nehořlavá parotěsná pro interiér (reakce na oheň - třída E) 140 g/m2</t>
  </si>
  <si>
    <t>-1660862629</t>
  </si>
  <si>
    <t>636,3*1,1 'Přepočtené koeficientem množství</t>
  </si>
  <si>
    <t>362</t>
  </si>
  <si>
    <t>283292970</t>
  </si>
  <si>
    <t>páska spojovací oboustranně lepící parotěsných folií 1x15 mm</t>
  </si>
  <si>
    <t>1405426521</t>
  </si>
  <si>
    <t>636,3/1,5</t>
  </si>
  <si>
    <t>363</t>
  </si>
  <si>
    <t>763131752</t>
  </si>
  <si>
    <t>Podhled ze sádrokartonových desek ostatní práce a konstrukce na podhledech ze sádrokartonových desek montáž jedné vrstvy tepelné izolace</t>
  </si>
  <si>
    <t>94270551</t>
  </si>
  <si>
    <t>364</t>
  </si>
  <si>
    <t>631509660</t>
  </si>
  <si>
    <t xml:space="preserve">plsť tepelně izolační příčková akustická 12000x625 tl 50 mm </t>
  </si>
  <si>
    <t>-562211987</t>
  </si>
  <si>
    <t>636,3*1,08 'Přepočtené koeficientem množství</t>
  </si>
  <si>
    <t>365</t>
  </si>
  <si>
    <t>763181311</t>
  </si>
  <si>
    <t>Výplně otvorů konstrukcí ze sádrokartonových desek montáž zárubně kovové s příslušenstvím pro příčky výšky do 2,75 m nebo zátěže dveřního křídla do 25 kg, s profily CW a UW jednokřídlové</t>
  </si>
  <si>
    <t>1615953210</t>
  </si>
  <si>
    <t>v souladu se zprávou a výkresem PBŘS</t>
  </si>
  <si>
    <t>3"dveře 8 - 700/1970 - 2.patro/3.NP"</t>
  </si>
  <si>
    <t>366</t>
  </si>
  <si>
    <t>553315210</t>
  </si>
  <si>
    <t>zárubeň ocelová pro sádrokarton 100 700 L/P</t>
  </si>
  <si>
    <t>-1896714131</t>
  </si>
  <si>
    <t>367</t>
  </si>
  <si>
    <t>553315220</t>
  </si>
  <si>
    <t>zárubeň ocelová pro sádrokarton 100 800 L/P</t>
  </si>
  <si>
    <t>312900849</t>
  </si>
  <si>
    <t>368</t>
  </si>
  <si>
    <t>998763201</t>
  </si>
  <si>
    <t>Přesun hmot pro dřevostavby stanovený procentní sazbou (%) z ceny vodorovná dopravní vzdálenost do 50 m v objektech výšky přes 6 do 12 m</t>
  </si>
  <si>
    <t>796310951</t>
  </si>
  <si>
    <t>764</t>
  </si>
  <si>
    <t>Konstrukce klempířské</t>
  </si>
  <si>
    <t>369</t>
  </si>
  <si>
    <t>764001891</t>
  </si>
  <si>
    <t>Demontáž klempířských konstrukcí oplechování úžlabí do suti</t>
  </si>
  <si>
    <t>1055197971</t>
  </si>
  <si>
    <t>12,76*2*2</t>
  </si>
  <si>
    <t>11,3*2</t>
  </si>
  <si>
    <t>370</t>
  </si>
  <si>
    <t>764002821</t>
  </si>
  <si>
    <t>Demontáž klempířských konstrukcí střešního výlezu do suti</t>
  </si>
  <si>
    <t>-816598352</t>
  </si>
  <si>
    <t>371</t>
  </si>
  <si>
    <t>764002851</t>
  </si>
  <si>
    <t>Demontáž klempířských konstrukcí oplechování parapetů do suti</t>
  </si>
  <si>
    <t>-110985601</t>
  </si>
  <si>
    <t>výkres : Výkaz klempířských prvků</t>
  </si>
  <si>
    <t>(37+2+2)*1,2</t>
  </si>
  <si>
    <t>0,9*1</t>
  </si>
  <si>
    <t>372</t>
  </si>
  <si>
    <t>764002861</t>
  </si>
  <si>
    <t>Demontáž klempířských konstrukcí oplechování říms do suti</t>
  </si>
  <si>
    <t>-277605487</t>
  </si>
  <si>
    <t>373</t>
  </si>
  <si>
    <t>764002871</t>
  </si>
  <si>
    <t>Demontáž klempířských konstrukcí lemování zdí do suti</t>
  </si>
  <si>
    <t>555203703</t>
  </si>
  <si>
    <t>2*((1+0,5)+(1,5+0,5)+(2,85+0,5)+(1,5+0,5)+(2,25+0,5)++(1+0,5)+(2,8+0,5)+(1+0,5))"komíny"</t>
  </si>
  <si>
    <t>2*((3,3+0,65)+(1,3+0,65)++(0,8+0,5)+(1,9+0,5)+(1,3+0,65)+(3,35+0,65))"komíny "</t>
  </si>
  <si>
    <t>374</t>
  </si>
  <si>
    <t>764004811</t>
  </si>
  <si>
    <t>Demontáž klempířských konstrukcí žlabu nadřímsového do suti</t>
  </si>
  <si>
    <t>-79540074</t>
  </si>
  <si>
    <t>12,05+2,1+36,9+2,1+12,05+15,95+12,05+2,1+12,95+7+11+7+13,95+2,1+12,55+15,95</t>
  </si>
  <si>
    <t>375</t>
  </si>
  <si>
    <t>764004861</t>
  </si>
  <si>
    <t>Demontáž klempířských konstrukcí svodu do suti</t>
  </si>
  <si>
    <t>-1927435971</t>
  </si>
  <si>
    <t>15,75*4+16,15*4</t>
  </si>
  <si>
    <t>376</t>
  </si>
  <si>
    <t>764203152_K6,K7</t>
  </si>
  <si>
    <t>Montáž oplechování střešních prvků střešního výlezu střechy s krytinou skládanou nebo plechovou</t>
  </si>
  <si>
    <t>643876412</t>
  </si>
  <si>
    <t>1"K6 - výlez na střechu plný"</t>
  </si>
  <si>
    <t>14"K7 - výlez na střechu prosklený"</t>
  </si>
  <si>
    <t>377</t>
  </si>
  <si>
    <t>553510661_K7</t>
  </si>
  <si>
    <t>výlezové okno prosklené hladké, 600x600 mm</t>
  </si>
  <si>
    <t>1407069515</t>
  </si>
  <si>
    <t>378</t>
  </si>
  <si>
    <t>591611551_K6</t>
  </si>
  <si>
    <t>výlez na střechu 600x600 plech červený plný</t>
  </si>
  <si>
    <t>-1569532458</t>
  </si>
  <si>
    <t>379</t>
  </si>
  <si>
    <t>764246343_K4</t>
  </si>
  <si>
    <t>Oplechování parapetů z titanzinkového lesklého válcovaného plechu rovných celoplošně lepené, bez rohů rš 250 mm</t>
  </si>
  <si>
    <t>-1012482614</t>
  </si>
  <si>
    <t>51"K4-r.š.230mm-4.NP"</t>
  </si>
  <si>
    <t>380</t>
  </si>
  <si>
    <t>764341446_K8,K9</t>
  </si>
  <si>
    <t>Lemování zdí z titanzinkového předzvětralého plechu boční nebo horní oblých nebo ze segmentů, střech s krytinou skládanou mimo prejzovou rš 500 mm</t>
  </si>
  <si>
    <t>-94845796</t>
  </si>
  <si>
    <t>0,6*4"K8-oplechování prostupu VZT potrubí kruhového DN200mm"</t>
  </si>
  <si>
    <t>1*4"K9-oplechování prostupu nerezového třísložkového komína"</t>
  </si>
  <si>
    <t>381</t>
  </si>
  <si>
    <t>764541307_K1</t>
  </si>
  <si>
    <t>Žlab podokapní z titanzinkového lesklého válcovaného plechu včetně háků a čel půlkruhový rš 400 mm</t>
  </si>
  <si>
    <t>-543522402</t>
  </si>
  <si>
    <t>184"K1"</t>
  </si>
  <si>
    <t>382</t>
  </si>
  <si>
    <t>764541327_K2</t>
  </si>
  <si>
    <t>Žlab podokapní z titanzinkového lesklého válcovaného plechu včetně háků a čel roh nebo kout, žlabu půlkruhového rš 400 mm</t>
  </si>
  <si>
    <t>-1015311643</t>
  </si>
  <si>
    <t>16"K2"</t>
  </si>
  <si>
    <t>383</t>
  </si>
  <si>
    <t>764548424_K3</t>
  </si>
  <si>
    <t>Svod z titanzinkového předzvětralého plechu včetně objímek, kolen a odskoků kruhový, průměru 120 mm</t>
  </si>
  <si>
    <t>-1311911442</t>
  </si>
  <si>
    <t>102"K3-r.š.400mm"</t>
  </si>
  <si>
    <t>384</t>
  </si>
  <si>
    <t>998764203</t>
  </si>
  <si>
    <t>Přesun hmot pro konstrukce klempířské stanovený procentní sazbou (%) z ceny vodorovná dopravní vzdálenost do 50 m v objektech výšky přes 12 do 24 m</t>
  </si>
  <si>
    <t>-1623942405</t>
  </si>
  <si>
    <t>765</t>
  </si>
  <si>
    <t>Krytina skládaná</t>
  </si>
  <si>
    <t>385</t>
  </si>
  <si>
    <t>765111801</t>
  </si>
  <si>
    <t>Demontáž krytiny keramické drážkové, sklonu do 30 st. na sucho do suti</t>
  </si>
  <si>
    <t>-339309472</t>
  </si>
  <si>
    <t>386</t>
  </si>
  <si>
    <t>765111811</t>
  </si>
  <si>
    <t>Demontáž krytiny keramické Příplatek k cenám za sklon přes 30 st. do suti</t>
  </si>
  <si>
    <t>901432622</t>
  </si>
  <si>
    <t>387</t>
  </si>
  <si>
    <t>765111865</t>
  </si>
  <si>
    <t>Demontáž krytiny keramické hřebenů a nároží, sklonu do 30 st. z hřebenáčů se zvětralou maltou do suti</t>
  </si>
  <si>
    <t>-60010353</t>
  </si>
  <si>
    <t>12,3*10</t>
  </si>
  <si>
    <t>47,95+4,2*2+7</t>
  </si>
  <si>
    <t>388</t>
  </si>
  <si>
    <t>765111881</t>
  </si>
  <si>
    <t>-1799399231</t>
  </si>
  <si>
    <t>389</t>
  </si>
  <si>
    <t>765121011</t>
  </si>
  <si>
    <t>Montáž krytiny betonové sklonu do 30 st. drážkové na sucho, počet kusů do 7,5 ks/m2</t>
  </si>
  <si>
    <t>-863188274</t>
  </si>
  <si>
    <t>390</t>
  </si>
  <si>
    <t>592444900</t>
  </si>
  <si>
    <t>taška betonová velkoformátová lehká základní 1/1 36,5 x 48 cm</t>
  </si>
  <si>
    <t>1589713748</t>
  </si>
  <si>
    <t>8680*1,02 'Přepočtené koeficientem množství</t>
  </si>
  <si>
    <t>391</t>
  </si>
  <si>
    <t>592440740</t>
  </si>
  <si>
    <t>taška betonová nepravidelně profilovaná hladká odvětrání kanalizace komplet</t>
  </si>
  <si>
    <t>636368841</t>
  </si>
  <si>
    <t>392</t>
  </si>
  <si>
    <t>592440220</t>
  </si>
  <si>
    <t>komplet pro anténu - průchozí taška, nástavec (22-110mm)plast</t>
  </si>
  <si>
    <t>1331494036</t>
  </si>
  <si>
    <t>393</t>
  </si>
  <si>
    <t>592441190</t>
  </si>
  <si>
    <t>mřížka větrací univerzální dl. 100 cm</t>
  </si>
  <si>
    <t>-422045592</t>
  </si>
  <si>
    <t>394</t>
  </si>
  <si>
    <t>592444280</t>
  </si>
  <si>
    <t>okapnice z PVC - dl. 200 cm (vč. spojky)</t>
  </si>
  <si>
    <t>-559202287</t>
  </si>
  <si>
    <t>185/2</t>
  </si>
  <si>
    <t>395</t>
  </si>
  <si>
    <t>765121251</t>
  </si>
  <si>
    <t>Montáž krytiny betonové hřebene na sucho vkládaným větracím pásem</t>
  </si>
  <si>
    <t>-31621257</t>
  </si>
  <si>
    <t>396</t>
  </si>
  <si>
    <t>592444970</t>
  </si>
  <si>
    <t>taška betonová velkoformátová lehká hřebenáč s 1 příchytkou</t>
  </si>
  <si>
    <t>-1103533681</t>
  </si>
  <si>
    <t>397</t>
  </si>
  <si>
    <t>592444980</t>
  </si>
  <si>
    <t>taška betonová velkoformátová lehká hřebenáč koncový s 1 vrutem</t>
  </si>
  <si>
    <t>-1301622335</t>
  </si>
  <si>
    <t>398</t>
  </si>
  <si>
    <t>592444990</t>
  </si>
  <si>
    <t>taška betonová velkoformátová lehká hřebenáč rozdělovací s 1 vrutem</t>
  </si>
  <si>
    <t>577164082</t>
  </si>
  <si>
    <t>399</t>
  </si>
  <si>
    <t>592440340</t>
  </si>
  <si>
    <t xml:space="preserve">pás větrací  hřebene a nároží vrapovaný hliníkový s výztužnou mřížkou, rub lepící tmel 1 role/5 m</t>
  </si>
  <si>
    <t>-785826294</t>
  </si>
  <si>
    <t>164/5</t>
  </si>
  <si>
    <t>400</t>
  </si>
  <si>
    <t>765121301</t>
  </si>
  <si>
    <t>Montáž krytiny betonové úžlabí na sucho na plech s těsnícím pásem</t>
  </si>
  <si>
    <t>-1729001253</t>
  </si>
  <si>
    <t>401</t>
  </si>
  <si>
    <t>592444290</t>
  </si>
  <si>
    <t>pás hliníkový úžlabí standard (šíře 64 cm)1 kus = 1,5 m</t>
  </si>
  <si>
    <t>1083958640</t>
  </si>
  <si>
    <t>402</t>
  </si>
  <si>
    <t>592440460</t>
  </si>
  <si>
    <t>pás klínový utěsňovací samolepící 40 x 70 mm 1 kus = 2 m</t>
  </si>
  <si>
    <t>-1286803930</t>
  </si>
  <si>
    <t>403</t>
  </si>
  <si>
    <t>765125352</t>
  </si>
  <si>
    <t>Montáž střešních doplňků krytiny betonové stoupací plošiny délky přes 450 do 900 mm</t>
  </si>
  <si>
    <t>-1757780977</t>
  </si>
  <si>
    <t>404</t>
  </si>
  <si>
    <t>592440270</t>
  </si>
  <si>
    <t>plošina stoupací kovová šíře 88 x 25 cm</t>
  </si>
  <si>
    <t>1740348688</t>
  </si>
  <si>
    <t>405</t>
  </si>
  <si>
    <t>765191021</t>
  </si>
  <si>
    <t>Montáž pojistné hydroizolační fólie kladené ve sklonu přes 20 st. s lepenými přesahy na krokve</t>
  </si>
  <si>
    <t>-1107592509</t>
  </si>
  <si>
    <t>406</t>
  </si>
  <si>
    <t>592440240</t>
  </si>
  <si>
    <t>fólie nedifuzní pro tříplášťové střechy 1 role 75 m2</t>
  </si>
  <si>
    <t>1224385372</t>
  </si>
  <si>
    <t>407</t>
  </si>
  <si>
    <t>998765203</t>
  </si>
  <si>
    <t>Přesun hmot pro krytiny skládané stanovený procentní sazbou (%) z ceny vodorovná dopravní vzdálenost do 50 m v objektech výšky přes 12 do 24 m</t>
  </si>
  <si>
    <t>1340103174</t>
  </si>
  <si>
    <t>766</t>
  </si>
  <si>
    <t>Konstrukce truhlářské</t>
  </si>
  <si>
    <t>408</t>
  </si>
  <si>
    <t>766681922_F</t>
  </si>
  <si>
    <t>Demontáž stávajících vstupních prosklených dveří s pevným proskleným nadsvětlíkem přes 2 m2 k opětovnému použití, pod označením F</t>
  </si>
  <si>
    <t>-530155821</t>
  </si>
  <si>
    <t>Výkaz oken a dveří</t>
  </si>
  <si>
    <t>1,6*3,25*1"F-stáv. vstupní dveře - zpětná montáž - otočení"</t>
  </si>
  <si>
    <t>409</t>
  </si>
  <si>
    <t>766681922_G</t>
  </si>
  <si>
    <t>Demontáž stávajících vstupních prosklených dveří s pevným proskleným nadsvětlíkem přes 2 m2 k opětovnému použití, pod označením G</t>
  </si>
  <si>
    <t>1033994410</t>
  </si>
  <si>
    <t>1,6*2,8*1"G-stáv. vstupní dveře - zpětná montáž - otočení"</t>
  </si>
  <si>
    <t>410</t>
  </si>
  <si>
    <t>766621212</t>
  </si>
  <si>
    <t>Montáž oken dřevěných včetně montáže rámu na polyuretanovou pěnu plochy přes 1 m2 otevíravých nebo sklápěcích do zdiva, výšky přes 1,5 do 2,5 m</t>
  </si>
  <si>
    <t>-1386776712</t>
  </si>
  <si>
    <t>1,2*1,75*37"A-3.patro/4.NP"</t>
  </si>
  <si>
    <t>1,2*2,1*2"B--3.patro/4.NP"</t>
  </si>
  <si>
    <t>1,2*1,2*2"C--3.patro/4.NP"</t>
  </si>
  <si>
    <t>0,9*1,2*1"D--3.patro/4.NP"</t>
  </si>
  <si>
    <t>411</t>
  </si>
  <si>
    <t>611101271_A_4.NP</t>
  </si>
  <si>
    <t>okno dřevěné EURO jednokřídlé otvíravé a sklápěcí s výklopným nadsvětlíkem, zasklení izolačním dvojsklem, zasklení vakuovaným dvojsklem 4-12-4,k=1,1 W/m2K, barva rámu akřídel : světle hnědý kaštan, kování:mosaz broušená matná, rozměr 1200x1750mm</t>
  </si>
  <si>
    <t>-1157743052</t>
  </si>
  <si>
    <t>37"A-3.patro-4.NP"</t>
  </si>
  <si>
    <t>412</t>
  </si>
  <si>
    <t>611101272_B_4.NP</t>
  </si>
  <si>
    <t>okno dřevěné EURO jednokřídlé otvíravé a sklápěcí s výklopným nadsvětlíkem, zasklení izolačním dvojsklem, zasklení vakuovaným dvojsklem 4-12-4,k=1,1 W/m2K, barva rámu akřídel : světle hnědý kaštan, kování:mosaz broušená matná, rozměr 1200x2100mm</t>
  </si>
  <si>
    <t>-1160875290</t>
  </si>
  <si>
    <t>2"B-3.patro - 4.NP"</t>
  </si>
  <si>
    <t>413</t>
  </si>
  <si>
    <t>611101261_C_4.NP</t>
  </si>
  <si>
    <t>okno dřevěné EURO dvoukřídlé otvíravé a sklápěcí, zasklení izolačním dvojsklem, zasklení vakuovaným dvojsklem 4-12-4,k=1,1 W/m2K, barva rámu akřídel : světle hnědý kaštan, kování:mosaz broušená matná, rozměr 1200x1200mm</t>
  </si>
  <si>
    <t>-1284515863</t>
  </si>
  <si>
    <t>2"C-3.patro - 4.NP"</t>
  </si>
  <si>
    <t>414</t>
  </si>
  <si>
    <t>611101081_D_4.NP</t>
  </si>
  <si>
    <t>okno dřevěné EURO jednokřídlé otvíravé a sklápěcí, zasklení izolačním dvojsklem, zasklení vakuovaným dvojsklem 4-12-4,k=1,1 W/m2K, barva rámu akřídel : světle hnědý kaštan, kování:mosaz broušená matná, rozměr 900x1200mm</t>
  </si>
  <si>
    <t>-257360222</t>
  </si>
  <si>
    <t>1"D-3.patro - 4.NP"</t>
  </si>
  <si>
    <t>415</t>
  </si>
  <si>
    <t>766641163</t>
  </si>
  <si>
    <t>Montáž balkónových dveří dřevěných nebo plastových včetně rámu na PU pěnu zdvojených do zdiva dvoukřídlových s nadsvětlíkem</t>
  </si>
  <si>
    <t>-297730394</t>
  </si>
  <si>
    <t>1,6*2,8*1"G-stáv. prosklené dveře zádveří - zpětná montáž - otočení"</t>
  </si>
  <si>
    <t>416</t>
  </si>
  <si>
    <t>766660001</t>
  </si>
  <si>
    <t>Montáž dveřních křídel dřevěných nebo plastových otevíravých do ocelové zárubně povrchově upravených jednokřídlových, šířky do 800 mm</t>
  </si>
  <si>
    <t>-811296206</t>
  </si>
  <si>
    <t>2"dveře 7 - 800/1970 -2.patro/3.NP"</t>
  </si>
  <si>
    <t>13"dveře 8 - 700/1970 - 2.patro/3.NP"</t>
  </si>
  <si>
    <t>417</t>
  </si>
  <si>
    <t>611617210_7</t>
  </si>
  <si>
    <t>dveře vnitřní hladké dýhované plné 1křídlové 80x197 cm dub</t>
  </si>
  <si>
    <t>1892580830</t>
  </si>
  <si>
    <t>418</t>
  </si>
  <si>
    <t>611617170_8</t>
  </si>
  <si>
    <t>dveře vnitřní hladké dýhované plné 1křídlové 70x197 cm dub</t>
  </si>
  <si>
    <t>-1913854768</t>
  </si>
  <si>
    <t>419</t>
  </si>
  <si>
    <t>766660002</t>
  </si>
  <si>
    <t>Montáž dveřních křídel dřevěných nebo plastových otevíravých do ocelové zárubně povrchově upravených jednokřídlových, šířky přes 800 mm</t>
  </si>
  <si>
    <t>1343327189</t>
  </si>
  <si>
    <t>420</t>
  </si>
  <si>
    <t>611617250_6</t>
  </si>
  <si>
    <t>dveře vnitřní hladké dýhované plné 1křídlové 90x197 cm dub</t>
  </si>
  <si>
    <t>-1591701601</t>
  </si>
  <si>
    <t>421</t>
  </si>
  <si>
    <t>766660022</t>
  </si>
  <si>
    <t>Montáž dveřních křídel dřevěných nebo plastových otevíravých do ocelové zárubně protipožárních jednokřídlových, šířky přes 800 mm</t>
  </si>
  <si>
    <t>-1862605405</t>
  </si>
  <si>
    <t>422</t>
  </si>
  <si>
    <t>611653140_3</t>
  </si>
  <si>
    <t xml:space="preserve">dveře vnitřní protipožární hladké dýhované 1křídlé 90x197 cm,  v požární odolnosti  EI 30 DP3 C3_x000d_
</t>
  </si>
  <si>
    <t>1003603512</t>
  </si>
  <si>
    <t>423</t>
  </si>
  <si>
    <t>766660031</t>
  </si>
  <si>
    <t>Montáž dveřních křídel dřevěných nebo plastových otevíravých do ocelové zárubně protipožárních dvoukřídlových jakékoliv šířky</t>
  </si>
  <si>
    <t>-458089063</t>
  </si>
  <si>
    <t>424</t>
  </si>
  <si>
    <t>611653220_1</t>
  </si>
  <si>
    <t>dveře vnitřní protipožární hladké dýhované 2křídlé 145x197, v požární odolnosti EI 15 DP3 C3, - 900+550/1970</t>
  </si>
  <si>
    <t>910104893</t>
  </si>
  <si>
    <t>1"dveře 1 - 1450/1970 EI 15 DP3 C3 -2.patro/3.NP"</t>
  </si>
  <si>
    <t>425</t>
  </si>
  <si>
    <t>766660720</t>
  </si>
  <si>
    <t>Montáž dveřních křídel dřevěných nebo plastových ostatní práce větrací mřížky s vyříznutím otvoru</t>
  </si>
  <si>
    <t>1753100663</t>
  </si>
  <si>
    <t>výkres - detail provedení římsykres : Půdorys střechy - nový stav</t>
  </si>
  <si>
    <t>75"pro odvětrání střešního prostoru"</t>
  </si>
  <si>
    <t>1"odvětrání výtahové šachty"</t>
  </si>
  <si>
    <t>426</t>
  </si>
  <si>
    <t>628615540</t>
  </si>
  <si>
    <t>mřížka větrací hliníková 600x100mm - bílý elox</t>
  </si>
  <si>
    <t>1087961705</t>
  </si>
  <si>
    <t>427</t>
  </si>
  <si>
    <t>553414260</t>
  </si>
  <si>
    <t>mřížka větrací nerezová 200 x 200 se síťovinou</t>
  </si>
  <si>
    <t>-389740049</t>
  </si>
  <si>
    <t>428</t>
  </si>
  <si>
    <t>766660728.1</t>
  </si>
  <si>
    <t>Montáž dveřního kování (klik vč. rozet nebo štítků)</t>
  </si>
  <si>
    <t>854470178</t>
  </si>
  <si>
    <t>429</t>
  </si>
  <si>
    <t>549146200</t>
  </si>
  <si>
    <t>kování nerez/WC (dle výběru investora - cena do VZ MC 700,--)</t>
  </si>
  <si>
    <t>1014754265</t>
  </si>
  <si>
    <t>430</t>
  </si>
  <si>
    <t>549146201</t>
  </si>
  <si>
    <t>kování nerez/BB nebo FAB (dle výběru investora - cena do VZ MC 500,--)</t>
  </si>
  <si>
    <t>-385519869</t>
  </si>
  <si>
    <t>431</t>
  </si>
  <si>
    <t>549641300</t>
  </si>
  <si>
    <t xml:space="preserve">vložka zámková  FAB/nebo dozický (dle požadavku investora)</t>
  </si>
  <si>
    <t>1678962616</t>
  </si>
  <si>
    <t>432</t>
  </si>
  <si>
    <t>766691914</t>
  </si>
  <si>
    <t>Ostatní práce vyvěšení nebo zavěšení křídel s případným uložením a opětovným zavěšením po provedení stavebních změn dřevěných dveřních, plochy do 2 m2</t>
  </si>
  <si>
    <t>-334934306</t>
  </si>
  <si>
    <t>7+4+15+2"vyvěšení"</t>
  </si>
  <si>
    <t>433</t>
  </si>
  <si>
    <t>998766203</t>
  </si>
  <si>
    <t>Přesun hmot pro konstrukce truhlářské stanovený procentní sazbou z ceny vodorovná dopravní vzdálenost do 50 m v objektech výšky přes 12 do 24 m</t>
  </si>
  <si>
    <t>CS ÚRS 2014 01</t>
  </si>
  <si>
    <t>1181421875</t>
  </si>
  <si>
    <t>767</t>
  </si>
  <si>
    <t>Konstrukce zámečnické</t>
  </si>
  <si>
    <t>434</t>
  </si>
  <si>
    <t>7670002</t>
  </si>
  <si>
    <t>Demontáž televizních antén</t>
  </si>
  <si>
    <t>-826107714</t>
  </si>
  <si>
    <t>435</t>
  </si>
  <si>
    <t>767649191</t>
  </si>
  <si>
    <t>Montáž dveří ocelových doplňků dveří samozavírače hydraulického</t>
  </si>
  <si>
    <t>1958639122</t>
  </si>
  <si>
    <t>436</t>
  </si>
  <si>
    <t>549172650</t>
  </si>
  <si>
    <t>samozavírač dveří hydraulický bez aretace_x000d_
dle PBŘ :_x000d_
na ÚC budou charakteristicky nejméně C2-10000cyklů nebo C3-5000 cyklů</t>
  </si>
  <si>
    <t>877775904</t>
  </si>
  <si>
    <t>437</t>
  </si>
  <si>
    <t>767995114.1</t>
  </si>
  <si>
    <t>Montáž ostatních atypických zámečnických konstrukcí hmotnosti přes 20 do 50 kg, S235_x000d_
 - zabetonované svařence - prvky Z1,Z2,Z3,Z4_x000d_
- opatřené základním nátěrem</t>
  </si>
  <si>
    <t>1822257101</t>
  </si>
  <si>
    <t>- zabetonované svařence - prvky Z1,Z2,Z3,Z4 - výkaz materiálu</t>
  </si>
  <si>
    <t>6*11,41"prvek Z1"</t>
  </si>
  <si>
    <t>17*22"prvek Z2"</t>
  </si>
  <si>
    <t>4*40,68"prvek Z3"</t>
  </si>
  <si>
    <t>3*32,28"prvek Z4"</t>
  </si>
  <si>
    <t>438</t>
  </si>
  <si>
    <t>767995114.3</t>
  </si>
  <si>
    <t xml:space="preserve">Výroba, dodávka a montáž ostatních atypických zámečnických konstrukcí hmotnosti přes 20 do 50 kg, S235_x000d_
-  - sloupek z TR.194x5,5, dl.1,1m</t>
  </si>
  <si>
    <t>bm</t>
  </si>
  <si>
    <t>252405623</t>
  </si>
  <si>
    <t>výkres : 3.patro (4.NP) - nový stav</t>
  </si>
  <si>
    <t xml:space="preserve"> - sloupek z TR.194x5,5, dl.1,1m</t>
  </si>
  <si>
    <t>1,1*29,16</t>
  </si>
  <si>
    <t>439</t>
  </si>
  <si>
    <t>767995116.1</t>
  </si>
  <si>
    <t>Výroba, dodávka a montáž atypických zámečnických konstrukcí hmotnosti do 250 kg, S235 - ocelové prvky stropu vč. spojovacího materiálu _x000d_
 - opatřené základním nátěrem</t>
  </si>
  <si>
    <t>1686583286</t>
  </si>
  <si>
    <t>ocelové prvky stropu</t>
  </si>
  <si>
    <t>6,9*20*37"1-ocelová stropnice IPE 270"</t>
  </si>
  <si>
    <t>6,75*14*37"2-ocelová stropnice IPE 270"</t>
  </si>
  <si>
    <t>750"3-ocelová výměna u výtahu"</t>
  </si>
  <si>
    <t>9352,5*1,08 'Přepočtené koeficientem množství</t>
  </si>
  <si>
    <t>440</t>
  </si>
  <si>
    <t>767995116.2</t>
  </si>
  <si>
    <t xml:space="preserve">Montáž ostatních atypických zámečnických konstrukcí hmotnosti přes 100 do 250 kg, S 235, _x000d_
 - zavětrování v úrovní věnce  vč. spojovacího materiálu - prvky budou opatřeny základním nátěrem</t>
  </si>
  <si>
    <t>1828657824</t>
  </si>
  <si>
    <t>10,45*4*35,5"1-HEA 180"</t>
  </si>
  <si>
    <t>5,18*2*8,01"2-JAKL 90/90/3"</t>
  </si>
  <si>
    <t>5,18*2*6,13"3-JAKL 70/70/3"</t>
  </si>
  <si>
    <t>10,32*2*18,8"4-IPE 180"</t>
  </si>
  <si>
    <t>1,86*2*4,25"5-JAKL 50/50/3"</t>
  </si>
  <si>
    <t>1,81*2*4,25"6-JAKL 50/50/3"</t>
  </si>
  <si>
    <t>10,2*4*18,8"7-IPE 180"</t>
  </si>
  <si>
    <t>10,2*3*35,5"8-HEA 180"</t>
  </si>
  <si>
    <t>4,7*3*8,01"9-JAKL 90/90/3"</t>
  </si>
  <si>
    <t>4,88*1*6,13"10-JAKL 70/70/3"</t>
  </si>
  <si>
    <t>4,85*1*6,13"11-JAKL 70/70/3"</t>
  </si>
  <si>
    <t>7,2*1*8,01"12-JAKL 90/90/3"</t>
  </si>
  <si>
    <t>5,98*1*8,01"13-JAKL 90/90/3"</t>
  </si>
  <si>
    <t>6,31*1*8,01"14-JAKL 90/90/3"</t>
  </si>
  <si>
    <t>6,56*1*8,01"15-JAKL 90/90/3"</t>
  </si>
  <si>
    <t>3,8*2*8,01"16-JAKL 90/90/3"</t>
  </si>
  <si>
    <t>6,25*1*8,01"17-JAKL 90/90/3"</t>
  </si>
  <si>
    <t>4,8*1*8,01"18-JAKL 90/90/3"</t>
  </si>
  <si>
    <t>5,21*1*8,01"19-JAKL 90/90/3"</t>
  </si>
  <si>
    <t>5,51*1*8,01"20-JAKL 90/90/3"</t>
  </si>
  <si>
    <t>165,58*2,46"21-táhlo"</t>
  </si>
  <si>
    <t>117,2*1,58"22-táho"</t>
  </si>
  <si>
    <t>24*0,5"23-napínák"</t>
  </si>
  <si>
    <t>16*0,5"24-napínák"</t>
  </si>
  <si>
    <t>5131,962*1,08 'Přepočtené koeficientem množství</t>
  </si>
  <si>
    <t>441</t>
  </si>
  <si>
    <t>767995116.3</t>
  </si>
  <si>
    <t xml:space="preserve">Výroba, dodávka a montáž atypických zámečnických konstrukcí hmotnosti do 250 kg _x000d_
ocel S 235_x000d_
 - prodloužení výtahu  vč. spojovacího materiálu a chemických kotev  - opatřené základním nátěrem_x000d_
 - opatřené základním nátěrem</t>
  </si>
  <si>
    <t>-491648602</t>
  </si>
  <si>
    <t>6,75*2*37,9"U260"</t>
  </si>
  <si>
    <t>2,32*1*26,2"I200"</t>
  </si>
  <si>
    <t>0,31*1*11,85"TR 100/100/4"</t>
  </si>
  <si>
    <t>0,67*1*11,85"TR 100/100/4"</t>
  </si>
  <si>
    <t>0,83*2*11,85"TR 100/100/4"</t>
  </si>
  <si>
    <t>1,6*2*11,85"TR 100/100/4"</t>
  </si>
  <si>
    <t>2,02*4*11,85"TR 100/100/4"</t>
  </si>
  <si>
    <t>2,1*6*11,85"TR 100/100/4"</t>
  </si>
  <si>
    <t>2,15*1*11,85"TR 100/100/4"</t>
  </si>
  <si>
    <t>2,49*2*11,85"TR 100/100/4"</t>
  </si>
  <si>
    <t>3,65*4*11,85"TR 100/100/4"</t>
  </si>
  <si>
    <t>1,36*6*11,85"TR 100/100/4"</t>
  </si>
  <si>
    <t>2,02*6*10,6"U100"</t>
  </si>
  <si>
    <t>2,27*2*10,6"U100"</t>
  </si>
  <si>
    <t>2,3*4*10,6"U100"</t>
  </si>
  <si>
    <t>2,22*1*10,4"IPE120"</t>
  </si>
  <si>
    <t>38*2,47"tyč prům.20mm"</t>
  </si>
  <si>
    <t>2*3,14"plech P10 200/200"</t>
  </si>
  <si>
    <t>1*17,66"plech 025 300/300"</t>
  </si>
  <si>
    <t>1*4,52"plech P12 400/120"</t>
  </si>
  <si>
    <t>1660,418*1,05 'Přepočtené koeficientem množství</t>
  </si>
  <si>
    <t>442</t>
  </si>
  <si>
    <t>998767203</t>
  </si>
  <si>
    <t>Přesun hmot pro zámečnické konstrukce stanovený procentní sazbou (%) z ceny vodorovná dopravní vzdálenost do 50 m v objektech výšky přes 12 do 24 m</t>
  </si>
  <si>
    <t>1922551201</t>
  </si>
  <si>
    <t>771</t>
  </si>
  <si>
    <t>Podlahy z dlaždic</t>
  </si>
  <si>
    <t>443</t>
  </si>
  <si>
    <t>771474112</t>
  </si>
  <si>
    <t>Montáž soklíků z dlaždic keramických lepených flexibilním lepidlem rovných výšky přes 65 do 90 mm</t>
  </si>
  <si>
    <t>319996303</t>
  </si>
  <si>
    <t>2*(23,85+2,7)-(1,45+0,7+1,1+0,9*3+2,7+0,9+0,8+8,35)"M3.01"</t>
  </si>
  <si>
    <t>2*(1,8+1,7+0,6)-(1,1+0,7+0,8)"M3.06"</t>
  </si>
  <si>
    <t>2*(2,5+2)-0,9"M3.23"</t>
  </si>
  <si>
    <t>444</t>
  </si>
  <si>
    <t>771575112</t>
  </si>
  <si>
    <t>Montáž podlah z dlaždic keramických lepených disperzním lepidlem režných nebo glazovaných hladkých do 9 ks/ m2</t>
  </si>
  <si>
    <t>1152002539</t>
  </si>
  <si>
    <t>84"M3.01"</t>
  </si>
  <si>
    <t>6,75"M3.05"</t>
  </si>
  <si>
    <t>3,8"M3.06"</t>
  </si>
  <si>
    <t>2,2"M3.07"</t>
  </si>
  <si>
    <t>3,2"M3.12"</t>
  </si>
  <si>
    <t>5,55"M3.13"</t>
  </si>
  <si>
    <t>5,45"M3.3.14"</t>
  </si>
  <si>
    <t>5,6"M3.15"</t>
  </si>
  <si>
    <t>5,3"M3.17"</t>
  </si>
  <si>
    <t>5,3"M3.18"</t>
  </si>
  <si>
    <t>4,3"M3.23"</t>
  </si>
  <si>
    <t>445</t>
  </si>
  <si>
    <t>771579196</t>
  </si>
  <si>
    <t>Příplatek k montáž podlah keramických za spárování tmelem - barevnost I.</t>
  </si>
  <si>
    <t>-1712638409</t>
  </si>
  <si>
    <t>131,45"plocha"</t>
  </si>
  <si>
    <t>48,1*0,1"sokl"</t>
  </si>
  <si>
    <t>446</t>
  </si>
  <si>
    <t>597611990_1</t>
  </si>
  <si>
    <t xml:space="preserve">dlaždice keramické o rozměru 45x45 cm tl. do 8mm  (dle výběru investora - do VZ uvést MC 420,--/m2)</t>
  </si>
  <si>
    <t>385756182</t>
  </si>
  <si>
    <t>48,1*0,23"sokl"</t>
  </si>
  <si>
    <t>142,513*1,1 'Přepočtené koeficientem množství</t>
  </si>
  <si>
    <t>447</t>
  </si>
  <si>
    <t>771591111</t>
  </si>
  <si>
    <t>Podlahy - ostatní práce penetrace podkladu</t>
  </si>
  <si>
    <t>-1903743284</t>
  </si>
  <si>
    <t>448</t>
  </si>
  <si>
    <t>771591185</t>
  </si>
  <si>
    <t>Podlahy - ostatní práce řezání dlaždic keramických rovné</t>
  </si>
  <si>
    <t>1016142287</t>
  </si>
  <si>
    <t>48,1/0,3</t>
  </si>
  <si>
    <t>449</t>
  </si>
  <si>
    <t>771591221</t>
  </si>
  <si>
    <t>Kontaktní izolace ve spojení s dlažbou celoplošně</t>
  </si>
  <si>
    <t>1468666542</t>
  </si>
  <si>
    <t>450</t>
  </si>
  <si>
    <t>771591241</t>
  </si>
  <si>
    <t>Kontaktní izolace ve spojení s dlažbou - opracování vnitřních koutů</t>
  </si>
  <si>
    <t>-2070012804</t>
  </si>
  <si>
    <t>2*(2,5*2+1,7+1,5+0,9)"M3.05"</t>
  </si>
  <si>
    <t>2*(1,8+1,7)"M3.06"</t>
  </si>
  <si>
    <t>2*(1,8*2+1,7+1,35*2)"M3.3.14"</t>
  </si>
  <si>
    <t>2*(0,9+1,65+2+2,3)"M3.15"</t>
  </si>
  <si>
    <t>2*(1,3*2+2,7+1,3)"M3.17"</t>
  </si>
  <si>
    <t>2*(1,3*2+2,7+1,3)"M3.18"</t>
  </si>
  <si>
    <t>451</t>
  </si>
  <si>
    <t>771990112</t>
  </si>
  <si>
    <t>Vyrovnání podkladní vrstvy samonivelační stěrkou tl. 4 mm, min. pevnosti 30 MPa</t>
  </si>
  <si>
    <t>-612555034</t>
  </si>
  <si>
    <t>452</t>
  </si>
  <si>
    <t>771990192</t>
  </si>
  <si>
    <t>Vyrovnání podkladní vrstvy samonivelační stěrkou tl. 4 mm, min. pevnosti Příplatek k cenám za každý další 1 mm tloušťky, min. pevnosti 30 MPa</t>
  </si>
  <si>
    <t>-618450310</t>
  </si>
  <si>
    <t>131,45*6 'Přepočtené koeficientem množství</t>
  </si>
  <si>
    <t>453</t>
  </si>
  <si>
    <t>998771203</t>
  </si>
  <si>
    <t>Přesun hmot pro podlahy z dlaždic stanovený procentní sazbou (%) z ceny vodorovná dopravní vzdálenost do 50 m v objektech výšky přes 12 do 24 m</t>
  </si>
  <si>
    <t>-1299216345</t>
  </si>
  <si>
    <t>775</t>
  </si>
  <si>
    <t>Podlahy skládané</t>
  </si>
  <si>
    <t>454</t>
  </si>
  <si>
    <t>775521811</t>
  </si>
  <si>
    <t>Demontáž dřevěných parket tl.20mm s lištami přibíjenými</t>
  </si>
  <si>
    <t>73377950</t>
  </si>
  <si>
    <t>776</t>
  </si>
  <si>
    <t>Podlahy povlakové</t>
  </si>
  <si>
    <t>455</t>
  </si>
  <si>
    <t>776111115</t>
  </si>
  <si>
    <t>Příprava podkladu broušení podlah stávajícího podkladu před litím stěrky</t>
  </si>
  <si>
    <t>1387285166</t>
  </si>
  <si>
    <t>68,2"M3.02"</t>
  </si>
  <si>
    <t>68,15"M3.03"</t>
  </si>
  <si>
    <t>9,25"M3.04"</t>
  </si>
  <si>
    <t>13,35"M3.08"</t>
  </si>
  <si>
    <t>8,5"M3.16"</t>
  </si>
  <si>
    <t>101,85"M3.19"</t>
  </si>
  <si>
    <t>137,08"M3.20"</t>
  </si>
  <si>
    <t>17,95"M3.21"</t>
  </si>
  <si>
    <t>5,17"M3.25"</t>
  </si>
  <si>
    <t>výkres . 2. patro (3.NP) - nový stav - koberec</t>
  </si>
  <si>
    <t>27,65"M3.09"</t>
  </si>
  <si>
    <t>17,2"M3.10"</t>
  </si>
  <si>
    <t>24,5"M3.11"</t>
  </si>
  <si>
    <t>456</t>
  </si>
  <si>
    <t>776111311</t>
  </si>
  <si>
    <t>Vysátí podkladu povlakových podlah</t>
  </si>
  <si>
    <t>-138402081</t>
  </si>
  <si>
    <t>457</t>
  </si>
  <si>
    <t>776121111</t>
  </si>
  <si>
    <t>Vodou ředitelná penetrace savého podkladu povlakových podlah ředěná v poměru 1:3</t>
  </si>
  <si>
    <t>-136871511</t>
  </si>
  <si>
    <t>458</t>
  </si>
  <si>
    <t>776131111</t>
  </si>
  <si>
    <t>Příprava podkladu vyztužení podkladu armovacím pletivem ze skelných vláken</t>
  </si>
  <si>
    <t>813001244</t>
  </si>
  <si>
    <t>uvažuje se, kde je spodní konstrukce z 2xCETRIS desek</t>
  </si>
  <si>
    <t>459</t>
  </si>
  <si>
    <t>776141114</t>
  </si>
  <si>
    <t>Příprava podkladu vyrovnání samonivelační stěrkou podlah min.pevnosti 20 MPa, tloušťky přes 8 do 10 mm</t>
  </si>
  <si>
    <t>-841149751</t>
  </si>
  <si>
    <t>výkres . 1. patro (2.NP) - nový stav</t>
  </si>
  <si>
    <t>460</t>
  </si>
  <si>
    <t>776201812</t>
  </si>
  <si>
    <t>Demontáž povlakových podlahovin lepených ručně s podložkou</t>
  </si>
  <si>
    <t>-1400129198</t>
  </si>
  <si>
    <t>461</t>
  </si>
  <si>
    <t>776211111</t>
  </si>
  <si>
    <t>Montáž textilních podlahovin lepením pásů standardních</t>
  </si>
  <si>
    <t>-953516481</t>
  </si>
  <si>
    <t>462</t>
  </si>
  <si>
    <t>697510020</t>
  </si>
  <si>
    <t xml:space="preserve">koberec zátěžový-vysoká zátěž, šíře 4 m (dle výběru investora -  - do VZ uvést MC 440,--/m2), hmotnost 1600 g/m2 šíře 4 m</t>
  </si>
  <si>
    <t>-465781108</t>
  </si>
  <si>
    <t>69,35*1,1 'Přepočtené koeficientem množství</t>
  </si>
  <si>
    <t>463</t>
  </si>
  <si>
    <t>776222111</t>
  </si>
  <si>
    <t>Montáž podlahovin z PVC lepením 2-složkovým lepidlem (do vlhkých prostor) z pásů</t>
  </si>
  <si>
    <t>296639987</t>
  </si>
  <si>
    <t>464</t>
  </si>
  <si>
    <t>607561100</t>
  </si>
  <si>
    <t>krytina podlahová přírodní linoleum šířka 2 m, tl. 2 mm (dle výběru investora - do VZ uvést MC 700,--/m2)_x000d_
výrobky třídy reakce na oheň A1 – C1fl-s1. min na plochu v prostoru chodeb a schodišť</t>
  </si>
  <si>
    <t>1591826343</t>
  </si>
  <si>
    <t>224,7"plocha s výměnou PVC - přízemí/1.NP"</t>
  </si>
  <si>
    <t>280,12"plocha s výměnou PVC - 1.patro/2.NP"</t>
  </si>
  <si>
    <t>429,5"plocha s PVC-2.patro/3.NP"</t>
  </si>
  <si>
    <t>934,32*1,1 'Přepočtené koeficientem množství</t>
  </si>
  <si>
    <t>465</t>
  </si>
  <si>
    <t>776410811</t>
  </si>
  <si>
    <t>Demontáž soklíků nebo lišt pryžových nebo plastových</t>
  </si>
  <si>
    <t>-1184557218</t>
  </si>
  <si>
    <t>2*(9,65+6,36)+0,6*6-(0,9+1,5+2,83+1)"M1.1"</t>
  </si>
  <si>
    <t>2*(9,65+1,8)-(1,5+2,83+1+2,83+1)"M1.2"</t>
  </si>
  <si>
    <t>2*(9,65+4,3)+0,35*4+0,3*2+0,3*2+0,35*2-(2,83+1)"M1.3"</t>
  </si>
  <si>
    <t>2*(4,45+6,15)+0,65*2-(0,9+0,8)"M1.9"</t>
  </si>
  <si>
    <t>2*(2,9+4,05)-0,8"M1.13"</t>
  </si>
  <si>
    <t>2*(4,18+6,2)+0,65*2+0,5*2-(1,2+4,5+0,8)"M1.14"</t>
  </si>
  <si>
    <t>2*(7,03+6,2*2)+0,65*6+0,5*2-(2*3+4,5*2+0,9)"M1.15"</t>
  </si>
  <si>
    <t>2*(3,6+6,15)+0,5*2-(0,9)"M1.16"</t>
  </si>
  <si>
    <t>2*(6,35+6,35)-0,9*2+2*(7,38+6,35)-0,9*2+2*(2,96+6,35)-0,9*2"v místnostech pro M2.13"</t>
  </si>
  <si>
    <t>2*(10+6,5)-0,9"M2.14"</t>
  </si>
  <si>
    <t>2*(10+6,5)-0,9"M2.15"</t>
  </si>
  <si>
    <t>2*(14,3+2,7)-0,9*5"M2.16"</t>
  </si>
  <si>
    <t>466</t>
  </si>
  <si>
    <t>776421111</t>
  </si>
  <si>
    <t>Montáž lišt obvodových lepených</t>
  </si>
  <si>
    <t>1463015858</t>
  </si>
  <si>
    <t>2*(9,65+6,35)+0,6*6-(0,9+1,5+2,83+1)"M1.1"</t>
  </si>
  <si>
    <t>2*(3,6+6,15)+0,6*2*2-(1,2+3)"M1.16"</t>
  </si>
  <si>
    <t>2*((6,35+6,35)+(7,38+6,35)+(2,96+6,35))+0,65*6+0,3*4-(2*3+4,5*2+2)"M2.13"</t>
  </si>
  <si>
    <t>2*(10+6,5)+0,6*6-(2+1,2*2)"M2.14"</t>
  </si>
  <si>
    <t>2*(10+6,5)+0,6*2-(1,2*2+2)"M2.15"</t>
  </si>
  <si>
    <t>2*(14,3+2,7)-(2*4+0,9)"M2.16"</t>
  </si>
  <si>
    <t>Mezisoučet 1.patro/2.NP"</t>
  </si>
  <si>
    <t>výkres . 2. patro (2.NP) - nový stav - PVC</t>
  </si>
  <si>
    <t>2*(10+6,5)+0,45*2+0,65*2-(1,8+7,6)"M3.02"</t>
  </si>
  <si>
    <t>2*(10+6,5)+0,45*2-(1,1+7,6)"M3.03"</t>
  </si>
  <si>
    <t>2*(2,5+3,5)-0,9"M3.04"</t>
  </si>
  <si>
    <t>2*(3+4,45)-0,8"M3.08"</t>
  </si>
  <si>
    <t>2*(2,95+2,7)+0,65*2-(0,9+0,7*2+2)"M3.16"</t>
  </si>
  <si>
    <t>2*(4,05+6,35+0,3*2+7,35+6,35+3,05+6,35)-(2+4,35*2*2+0,9+3,55)"M3.19"</t>
  </si>
  <si>
    <t>2*(10+6,5)+0,55*2+0,65*2-(3,55+7,6)+2*(10+6,5)+0,2*2-(7,7)"M3.20"</t>
  </si>
  <si>
    <t>2*(6,6+2,7)-0,9"M3.21"</t>
  </si>
  <si>
    <t>2*(2,5+2,05)-0,9"M3.25"</t>
  </si>
  <si>
    <t>2*(4,25+6,35)+0,55*2-0,9"M3.09"</t>
  </si>
  <si>
    <t>2*(2,6+6,35)+0,55*2-0,9"M3.10"</t>
  </si>
  <si>
    <t>2*(3,75+6,35)+0,55*2-0,9"M3.11"</t>
  </si>
  <si>
    <t>467</t>
  </si>
  <si>
    <t>284110040</t>
  </si>
  <si>
    <t>lišta speciální soklová PVC samolepící 30 x 30 mm role 50 m</t>
  </si>
  <si>
    <t>-355107708</t>
  </si>
  <si>
    <t>plocha x 1,1 = odhad</t>
  </si>
  <si>
    <t>166,5*1,1"PVC-přízemí/1.NP"</t>
  </si>
  <si>
    <t>146,68*1,1"PVC-1.patro/2.NP"</t>
  </si>
  <si>
    <t>204,7*1,1"PVC-2.patro/3.NP"</t>
  </si>
  <si>
    <t>468</t>
  </si>
  <si>
    <t>697512040</t>
  </si>
  <si>
    <t>lišta kobercová 5,5 x 0,9 x 250 cm</t>
  </si>
  <si>
    <t>-1246617152</t>
  </si>
  <si>
    <t>59,9*1,1</t>
  </si>
  <si>
    <t>65,89*1,1 'Přepočtené koeficientem množství</t>
  </si>
  <si>
    <t>469</t>
  </si>
  <si>
    <t>776421711</t>
  </si>
  <si>
    <t>Montáž lišt vložení pásků z podlahoviny do kobercových lišt včetně nařezání</t>
  </si>
  <si>
    <t>-388136937</t>
  </si>
  <si>
    <t>470</t>
  </si>
  <si>
    <t>776590150</t>
  </si>
  <si>
    <t>Úprava podkladu nášlapných ploch penetrací pod vyrovnávací stěrku</t>
  </si>
  <si>
    <t>454495761</t>
  </si>
  <si>
    <t>471</t>
  </si>
  <si>
    <t>590340540</t>
  </si>
  <si>
    <t>penetrace pod vyrovnávací stěrku</t>
  </si>
  <si>
    <t>-975880555</t>
  </si>
  <si>
    <t>224,7+280,12+429,5+69,35</t>
  </si>
  <si>
    <t>1003,67*0,1 'Přepočtené koeficientem množství</t>
  </si>
  <si>
    <t>472</t>
  </si>
  <si>
    <t>998776203</t>
  </si>
  <si>
    <t>Přesun hmot pro podlahy povlakové stanovený procentní sazbou (%) z ceny vodorovná dopravní vzdálenost do 50 m v objektech výšky přes 12 do 24 m</t>
  </si>
  <si>
    <t>1929201927</t>
  </si>
  <si>
    <t>783</t>
  </si>
  <si>
    <t>Dokončovací práce - nátěry</t>
  </si>
  <si>
    <t>473</t>
  </si>
  <si>
    <t>783221122_1</t>
  </si>
  <si>
    <t xml:space="preserve">Nátěry syntetické KDK barva dražší matný povrch - zárubní vč. oškrábání stáv. - zárubně_x000d_
</t>
  </si>
  <si>
    <t>-1875544929</t>
  </si>
  <si>
    <t>výkres: Půdorys 2.patro/3.NP</t>
  </si>
  <si>
    <t>24+1</t>
  </si>
  <si>
    <t>474</t>
  </si>
  <si>
    <t>783301311</t>
  </si>
  <si>
    <t>Příprava podkladu zámečnických konstrukcí před provedením nátěru odmaštění odmašťovačem vodou ředitelným</t>
  </si>
  <si>
    <t>-1067500447</t>
  </si>
  <si>
    <t>475</t>
  </si>
  <si>
    <t>783601325</t>
  </si>
  <si>
    <t>Příprava podkladu otopných těles před provedením nátěrů článkových odmaštěním vodou ředitelným</t>
  </si>
  <si>
    <t>1405762134</t>
  </si>
  <si>
    <t>476</t>
  </si>
  <si>
    <t>783617147</t>
  </si>
  <si>
    <t>Krycí nátěr (email) otopných těles litinových dvojnásobný syntetický</t>
  </si>
  <si>
    <t>1489815581</t>
  </si>
  <si>
    <t>784</t>
  </si>
  <si>
    <t>Dokončovací práce - malby a tapety</t>
  </si>
  <si>
    <t>477</t>
  </si>
  <si>
    <t>784181101</t>
  </si>
  <si>
    <t>Penetrace podkladu jednonásobná základní akrylátová v místnostech výšky do 3,80 m</t>
  </si>
  <si>
    <t>-1479184889</t>
  </si>
  <si>
    <t>1526,691"omítky stěn-štuk"</t>
  </si>
  <si>
    <t>110,307"omítky ostění a nadpraží"</t>
  </si>
  <si>
    <t>478</t>
  </si>
  <si>
    <t>784191003</t>
  </si>
  <si>
    <t>Čištění vnitřních ploch hrubý úklid po provedení malířských prací omytím oken dvojitých nebo zdvojených</t>
  </si>
  <si>
    <t>1830055201</t>
  </si>
  <si>
    <t>479</t>
  </si>
  <si>
    <t>784191007</t>
  </si>
  <si>
    <t>Čištění vnitřních ploch hrubý úklid po provedení malířských prací omytím podlah</t>
  </si>
  <si>
    <t>418327087</t>
  </si>
  <si>
    <t>480</t>
  </si>
  <si>
    <t>784211101</t>
  </si>
  <si>
    <t>Malby z malířských směsí otěruvzdorných za mokra dvojnásobné, bílé za mokra otěruvzdorné výborně v místnostech výšky do 3,80 m</t>
  </si>
  <si>
    <t>377989313</t>
  </si>
  <si>
    <t>636,3"SdK podhledy"</t>
  </si>
  <si>
    <t>109,02"SdK příčky"</t>
  </si>
  <si>
    <t>781</t>
  </si>
  <si>
    <t>Dokončovací práce - obklady</t>
  </si>
  <si>
    <t>481</t>
  </si>
  <si>
    <t>781474112</t>
  </si>
  <si>
    <t>Montáž obkladů vnitřních stěn z dlaždic keramických lepených flexibilním lepidlem režných nebo glazovaných hladkých přes 6 do 12 ks/m2</t>
  </si>
  <si>
    <t>-1598989434</t>
  </si>
  <si>
    <t>2,1*2*(1,7+2,5+0,6)-(0,7*2*3)"M3.05"</t>
  </si>
  <si>
    <t>2,1*2*(1,5+1,8)-(0,7*2)"M3.07"</t>
  </si>
  <si>
    <t>2,1*2*(1,8+1,825)-(0,8*2)"M3.12"</t>
  </si>
  <si>
    <t>2,1*2*(1,1+4,475)-(0,9*2+0,6*2+1,2*0,35*2)"M3.13"</t>
  </si>
  <si>
    <t>2,1*2*(1,8*2+1,7+1,35*2)-(0,7*2*5)"M3.14"</t>
  </si>
  <si>
    <t>2,1*2*(2,3+1,65+2+0,9)-(0,6*2+0,7*2+0,9*0,3)"M3.15"</t>
  </si>
  <si>
    <t>2,1*2*(2,7+1,3*2+1,3)-(0,7*2*3+1,2*1,2)"M3.17"</t>
  </si>
  <si>
    <t>2,1*2*(2,7+1,3*2+1,3)-(0,7*2*3)"M3.18"</t>
  </si>
  <si>
    <t>482</t>
  </si>
  <si>
    <t>597610960.1</t>
  </si>
  <si>
    <t xml:space="preserve">obklady keramické do vel. 25x45 cm tl. do 8mm  (dle výběru investora - do VZ uvést MC 480,--/m2)</t>
  </si>
  <si>
    <t>909581016</t>
  </si>
  <si>
    <t>159,72*1,1 'Přepočtené koeficientem množství</t>
  </si>
  <si>
    <t>483</t>
  </si>
  <si>
    <t>781479194</t>
  </si>
  <si>
    <t>Montáž obkladů vnitřních stěn z dlaždic keramických Příplatek k cenám za vyrovnání nerovného povrchu</t>
  </si>
  <si>
    <t>-1453488363</t>
  </si>
  <si>
    <t>484</t>
  </si>
  <si>
    <t>781479196</t>
  </si>
  <si>
    <t>Příplatek k montáži obkladů vnitřních keramických hladkých za spárování tmelem - barevnost I.</t>
  </si>
  <si>
    <t>114042218</t>
  </si>
  <si>
    <t>485</t>
  </si>
  <si>
    <t>781491011</t>
  </si>
  <si>
    <t>Montáž zrcadel lepených silikonovým tmelem na podkladní omítku, plochy do 1 m2</t>
  </si>
  <si>
    <t>-400684987</t>
  </si>
  <si>
    <t>0,9*1*6+1*1</t>
  </si>
  <si>
    <t>486</t>
  </si>
  <si>
    <t>634651260</t>
  </si>
  <si>
    <t>zrcadlo nemontované čiré tl. 5 mm, max. rozměr 3210 x 2250 mm</t>
  </si>
  <si>
    <t>755700385</t>
  </si>
  <si>
    <t>487</t>
  </si>
  <si>
    <t>781494111</t>
  </si>
  <si>
    <t>Ostatní prvky profily ukončovací a dilatační lepené flexibilním lepidlem rohové</t>
  </si>
  <si>
    <t>1705042080</t>
  </si>
  <si>
    <t>50*2</t>
  </si>
  <si>
    <t>488</t>
  </si>
  <si>
    <t>590541220</t>
  </si>
  <si>
    <t>profil rohový a ukončovací pro vnější hrany obkladů hliník matně eloxovaný (8 x 2500 mm)</t>
  </si>
  <si>
    <t>1267382030</t>
  </si>
  <si>
    <t>100*1,1 'Přepočtené koeficientem množství</t>
  </si>
  <si>
    <t>489</t>
  </si>
  <si>
    <t>781495111</t>
  </si>
  <si>
    <t>Ostatní prvky ostatní práce penetrace podkladu</t>
  </si>
  <si>
    <t>472127855</t>
  </si>
  <si>
    <t>490</t>
  </si>
  <si>
    <t>998781203</t>
  </si>
  <si>
    <t>Přesun hmot pro obklady keramické stanovený procentní sazbou (%) z ceny vodorovná dopravní vzdálenost do 50 m v objektech výšky přes 12 do 24 m</t>
  </si>
  <si>
    <t>-570911300</t>
  </si>
  <si>
    <t>Práce a dodávky M</t>
  </si>
  <si>
    <t>21-M</t>
  </si>
  <si>
    <t>Elektromontáže</t>
  </si>
  <si>
    <t>491</t>
  </si>
  <si>
    <t>ZP1_210</t>
  </si>
  <si>
    <t>Zednické přípomoce (prostupy konstrukcemi, vysekání, vyplnění rýh a prostupů apod</t>
  </si>
  <si>
    <t>-671054947</t>
  </si>
  <si>
    <t>210_01</t>
  </si>
  <si>
    <t>Strukturovaná kabeláž (SK) 1.-3.NP</t>
  </si>
  <si>
    <t>210_01_01</t>
  </si>
  <si>
    <t>Strukturovaná kabeláž SK - Rack</t>
  </si>
  <si>
    <t>492</t>
  </si>
  <si>
    <t>Pol26</t>
  </si>
  <si>
    <t xml:space="preserve">19“ rozvaděč, stojanový, výška 42U, šířka 600mm, hloubka 600mm. černá barva., Prosklené dveře, kouřové sklo. Perforovaný horní a dolní kryt. </t>
  </si>
  <si>
    <t>145967237</t>
  </si>
  <si>
    <t>493</t>
  </si>
  <si>
    <t>Pol27</t>
  </si>
  <si>
    <t xml:space="preserve">Stropní/podlahový ventilátor do stojanových rozvaděčů, 2 ventilátory o průměru 12cm.  </t>
  </si>
  <si>
    <t>1844564976</t>
  </si>
  <si>
    <t>494</t>
  </si>
  <si>
    <t>Pol28</t>
  </si>
  <si>
    <t xml:space="preserve">Plastové vyvazovací oko je možné umístit kamkoliv to dovoluje šroubové uchycení. </t>
  </si>
  <si>
    <t>-1110071461</t>
  </si>
  <si>
    <t>495</t>
  </si>
  <si>
    <t>Pol29</t>
  </si>
  <si>
    <t xml:space="preserve">Propojovací panel, 24 portů RJ-45, 30u pozlacení, narážecí kontakty duálně normal/LSA. Vyvazovací úchytky za panelem. </t>
  </si>
  <si>
    <t>41205488</t>
  </si>
  <si>
    <t>496</t>
  </si>
  <si>
    <t>Pol30</t>
  </si>
  <si>
    <t xml:space="preserve">Vyvazovací panel 1U, celokovový s krytem kabelů. Vhodné pro uchycení velkého množství kabelů, profil pro kabely 40x45mm. </t>
  </si>
  <si>
    <t>-1012562473</t>
  </si>
  <si>
    <t>497</t>
  </si>
  <si>
    <t>Pol31</t>
  </si>
  <si>
    <t xml:space="preserve">Vyvazovací panel 2U, celokovový s kovovým krytem kabelů. Vhodné pro uchycení velkého množství kabelů. Rozměr pro kabely 9*4,5cm </t>
  </si>
  <si>
    <t>-1122448373</t>
  </si>
  <si>
    <t>498</t>
  </si>
  <si>
    <t>Pol32</t>
  </si>
  <si>
    <t>Police 280mm určená pro montáž do libovolných 19 rozvaděčů. Čelní uchycení, 25kg nosnost, výška 1U.</t>
  </si>
  <si>
    <t>-2080469592</t>
  </si>
  <si>
    <t>499</t>
  </si>
  <si>
    <t>Pol33</t>
  </si>
  <si>
    <t xml:space="preserve">19" optický rozvaděč, barva černá, kovová skříň hloubky 245mm, kazeta na 24 svarků. Vana výsuvná. </t>
  </si>
  <si>
    <t>1260509784</t>
  </si>
  <si>
    <t>500</t>
  </si>
  <si>
    <t>Pol34</t>
  </si>
  <si>
    <t xml:space="preserve">Adaptér LC, duplexní (dva konektory) pro instalaci do optického rozvaděče. </t>
  </si>
  <si>
    <t>-1761131022</t>
  </si>
  <si>
    <t>501</t>
  </si>
  <si>
    <t>Pol35</t>
  </si>
  <si>
    <t>Jednostraně konektorovaný optický kabel (pigtail) s koncovkou LC, multi mode 50/125um, 1m Referenční výrobek: FOT-LC-50-1-9-OM3 Výrobce: XtendLan</t>
  </si>
  <si>
    <t>1329058589</t>
  </si>
  <si>
    <t>502</t>
  </si>
  <si>
    <t>Pol75</t>
  </si>
  <si>
    <t>ochranu optického sváru</t>
  </si>
  <si>
    <t>-1795194947</t>
  </si>
  <si>
    <t>503</t>
  </si>
  <si>
    <t>Pol37</t>
  </si>
  <si>
    <t xml:space="preserve">Patch kabel FO LC-LC 2m, 50/125 duplex , LS0H, OM3 vhodný i pro 10Gbit. </t>
  </si>
  <si>
    <t>1998985543</t>
  </si>
  <si>
    <t>504</t>
  </si>
  <si>
    <t>Pol38</t>
  </si>
  <si>
    <t xml:space="preserve">SWITCH 2 Gigabitové porty 1000Base-TP/SFP. 24 portů 10/100Base-TX s možností napájení dalších IEEE 802.3at zařízení, celkový výkon 300W. </t>
  </si>
  <si>
    <t>600523541</t>
  </si>
  <si>
    <t>505</t>
  </si>
  <si>
    <t>Pol39</t>
  </si>
  <si>
    <t xml:space="preserve">SWITCH Gigabitový UltraPoE přepínač, 8x 1000Base-T s napájením, 2x TP+2x SFP 1000Base-X, IEEE 802.3at celkový výkon 380W. </t>
  </si>
  <si>
    <t>-6738860</t>
  </si>
  <si>
    <t>506</t>
  </si>
  <si>
    <t>Pol40</t>
  </si>
  <si>
    <t>Gigabitový modul miniGBIC (SFP), 1000Base-SX, duplexní LC konektor, multimode. Max. 550m. Vlnová délka 850nm. Cisco, Planet kompatibilní. Ekvivalent GLC-SX.</t>
  </si>
  <si>
    <t>-944789887</t>
  </si>
  <si>
    <t>507</t>
  </si>
  <si>
    <t>Pol41</t>
  </si>
  <si>
    <t xml:space="preserve">19" rozvodný panel ACAR 5x230V, ČSN, kabel 3m, přepěťová ochrana, vč. montážních držáků do racku </t>
  </si>
  <si>
    <t>-1073383087</t>
  </si>
  <si>
    <t>508</t>
  </si>
  <si>
    <t>Pol42</t>
  </si>
  <si>
    <t>Patch kabel Cat 5e UTP 1,5m – modrý</t>
  </si>
  <si>
    <t>147890187</t>
  </si>
  <si>
    <t>509</t>
  </si>
  <si>
    <t>Pol43</t>
  </si>
  <si>
    <t>Patch kabel Cat 5e UTP 1m - modrý</t>
  </si>
  <si>
    <t>-1762863107</t>
  </si>
  <si>
    <t>510</t>
  </si>
  <si>
    <t>Pol44</t>
  </si>
  <si>
    <t>Patch kabel Cat 5e UTP 1m - žlutý</t>
  </si>
  <si>
    <t>511166758</t>
  </si>
  <si>
    <t>511</t>
  </si>
  <si>
    <t>Pol45</t>
  </si>
  <si>
    <t xml:space="preserve">Stropní duální přístupový bod 802.11ac pro až 1,75Gb/s bezdrátovou komunikaci, komunikuje v pásmech 2,4 a 5GHz, 3 antény pro každé pásmo, Beamforming., Gigabit ethernet 1x RJ-45. Šifrování WPA/WPA2, Multiple-SSID x16, podpora VLAN a STP, až 50+50 připojených WiFi klientů najednou. Interní RADIUS server. Interní NMS pro řízení a správu až 6 jednotek najednou. Napájení PoE nebo DC 12V. </t>
  </si>
  <si>
    <t>-1876872152</t>
  </si>
  <si>
    <t>512</t>
  </si>
  <si>
    <t>Pol46</t>
  </si>
  <si>
    <t>Kryt zásuvky pro nosné masky 5014A-A100 B bílý</t>
  </si>
  <si>
    <t>-1867674218</t>
  </si>
  <si>
    <t>513</t>
  </si>
  <si>
    <t>Pol47</t>
  </si>
  <si>
    <t>Maska nosná 2 otvory 5014A-B1018</t>
  </si>
  <si>
    <t>-210301729</t>
  </si>
  <si>
    <t>514</t>
  </si>
  <si>
    <t>Pol55</t>
  </si>
  <si>
    <t xml:space="preserve"> 3901A-B10 B rámeček jednonásobný, bílý</t>
  </si>
  <si>
    <t>1392129612</t>
  </si>
  <si>
    <t>515</t>
  </si>
  <si>
    <t>Pol56</t>
  </si>
  <si>
    <t>Modul keystone RJ45</t>
  </si>
  <si>
    <t>-873471028</t>
  </si>
  <si>
    <t>516</t>
  </si>
  <si>
    <t>Pol57</t>
  </si>
  <si>
    <t>Konektor RJ45</t>
  </si>
  <si>
    <t>1638985349</t>
  </si>
  <si>
    <t>210_01_02</t>
  </si>
  <si>
    <t xml:space="preserve">Kabely a elektroinstalační materiál </t>
  </si>
  <si>
    <t>517</t>
  </si>
  <si>
    <t>Pol76</t>
  </si>
  <si>
    <t xml:space="preserve">Krabice lištová </t>
  </si>
  <si>
    <t>729706169</t>
  </si>
  <si>
    <t>518</t>
  </si>
  <si>
    <t>Pol59</t>
  </si>
  <si>
    <t>Kabel UTP Cat5e LSOH</t>
  </si>
  <si>
    <t>-2120421802</t>
  </si>
  <si>
    <t>519</t>
  </si>
  <si>
    <t>Pol60</t>
  </si>
  <si>
    <t>FO kabel, 50/125, 4c, J/A-DQ(ZN)H WBF,LSOH, AE02, CLT, KDP, OM3</t>
  </si>
  <si>
    <t>-308647219</t>
  </si>
  <si>
    <t>520</t>
  </si>
  <si>
    <t>Pol77</t>
  </si>
  <si>
    <t>Lišta LHD 18x13</t>
  </si>
  <si>
    <t>1888282214</t>
  </si>
  <si>
    <t>521</t>
  </si>
  <si>
    <t>Pol62</t>
  </si>
  <si>
    <t>skupinový držák SD 2 S</t>
  </si>
  <si>
    <t>1582481473</t>
  </si>
  <si>
    <t>522</t>
  </si>
  <si>
    <t>Pol62.1</t>
  </si>
  <si>
    <t>ostatní montážní materiál (sádra,šrouby,váz.pásky…)</t>
  </si>
  <si>
    <t>-1800139990</t>
  </si>
  <si>
    <t>210_01_03</t>
  </si>
  <si>
    <t>Montáž:</t>
  </si>
  <si>
    <t>523</t>
  </si>
  <si>
    <t>Pol64</t>
  </si>
  <si>
    <t>Montáž kabelových tras SD2</t>
  </si>
  <si>
    <t>966374157</t>
  </si>
  <si>
    <t>524</t>
  </si>
  <si>
    <t>Pol68</t>
  </si>
  <si>
    <t>Montáž rozvaděče rack vč. Vybavení</t>
  </si>
  <si>
    <t>-363352610</t>
  </si>
  <si>
    <t>525</t>
  </si>
  <si>
    <t>Pol69</t>
  </si>
  <si>
    <t>Zapojení utp cat5e na patch panel</t>
  </si>
  <si>
    <t>-1325423372</t>
  </si>
  <si>
    <t>526</t>
  </si>
  <si>
    <t>Pol70</t>
  </si>
  <si>
    <t>Optický svár 1 vlákno</t>
  </si>
  <si>
    <t>-1551120073</t>
  </si>
  <si>
    <t>527</t>
  </si>
  <si>
    <t>Pol71</t>
  </si>
  <si>
    <t>Osazeni a zapojení datových zásuvek</t>
  </si>
  <si>
    <t>-423162245</t>
  </si>
  <si>
    <t>528</t>
  </si>
  <si>
    <t>Pol72</t>
  </si>
  <si>
    <t>Zapojení konektorů RJ45</t>
  </si>
  <si>
    <t>169039404</t>
  </si>
  <si>
    <t>529</t>
  </si>
  <si>
    <t>Pol74</t>
  </si>
  <si>
    <t>Dokumentace skutečného provedení</t>
  </si>
  <si>
    <t>-1374295068</t>
  </si>
  <si>
    <t>530</t>
  </si>
  <si>
    <t>Pol74.1</t>
  </si>
  <si>
    <t>ostatní režijní náklady a dopravné</t>
  </si>
  <si>
    <t>-722617190</t>
  </si>
  <si>
    <t>531</t>
  </si>
  <si>
    <t>Pol78</t>
  </si>
  <si>
    <t>Montáž kabelových tras LHD 18x13</t>
  </si>
  <si>
    <t>3357512</t>
  </si>
  <si>
    <t>532</t>
  </si>
  <si>
    <t>Pol79</t>
  </si>
  <si>
    <t>Montáž instalačních lištových krabic</t>
  </si>
  <si>
    <t>1525746662</t>
  </si>
  <si>
    <t>533</t>
  </si>
  <si>
    <t>Pol80</t>
  </si>
  <si>
    <t>Certifikační měření sítě a vyhotovení protokolu</t>
  </si>
  <si>
    <t>1284850238</t>
  </si>
  <si>
    <t>210_02</t>
  </si>
  <si>
    <t>Zásuvkový rozvod 230V 1.-3.NP</t>
  </si>
  <si>
    <t>210_02_01</t>
  </si>
  <si>
    <t>Zásuvkový rozvod</t>
  </si>
  <si>
    <t>534</t>
  </si>
  <si>
    <t>Pol81</t>
  </si>
  <si>
    <t>Rozvaděč plastový 39M</t>
  </si>
  <si>
    <t>-231371900</t>
  </si>
  <si>
    <t>535</t>
  </si>
  <si>
    <t>Pol82</t>
  </si>
  <si>
    <t xml:space="preserve">Hlavní vypínač </t>
  </si>
  <si>
    <t>356612572</t>
  </si>
  <si>
    <t>536</t>
  </si>
  <si>
    <t>Pol83</t>
  </si>
  <si>
    <t xml:space="preserve">Svodič přepětí </t>
  </si>
  <si>
    <t>1363682743</t>
  </si>
  <si>
    <t>537</t>
  </si>
  <si>
    <t>Pol84</t>
  </si>
  <si>
    <t>Lišta propojovací</t>
  </si>
  <si>
    <t>-397803870</t>
  </si>
  <si>
    <t>538</t>
  </si>
  <si>
    <t>Pol86</t>
  </si>
  <si>
    <t xml:space="preserve">Jistič 16A/1/C </t>
  </si>
  <si>
    <t>1436481579</t>
  </si>
  <si>
    <t>539</t>
  </si>
  <si>
    <t>Pol88</t>
  </si>
  <si>
    <t xml:space="preserve">Jistič 6A/1/B </t>
  </si>
  <si>
    <t>-1423870772</t>
  </si>
  <si>
    <t>540</t>
  </si>
  <si>
    <t>Pol89</t>
  </si>
  <si>
    <t xml:space="preserve">Zásuvka jednonásobná s ochranným kolíkem, s clonkami hnědá  5519A-A02357 H</t>
  </si>
  <si>
    <t>-684633606</t>
  </si>
  <si>
    <t>541</t>
  </si>
  <si>
    <t>Pol90</t>
  </si>
  <si>
    <t xml:space="preserve">Zásuvka jednonásobná s ochranným kolíkem, s clonkami, s ochranou před přepětím hnědá  5599A-A02357 H</t>
  </si>
  <si>
    <t>1422273420</t>
  </si>
  <si>
    <t>542</t>
  </si>
  <si>
    <t>Pol91</t>
  </si>
  <si>
    <t>Rámeček pro elektroinstalační přístroje, dvojnásobný vodorovný</t>
  </si>
  <si>
    <t>332735607</t>
  </si>
  <si>
    <t>543</t>
  </si>
  <si>
    <t>Pol113</t>
  </si>
  <si>
    <t>Rámeček pro elektroinstalační přístroje, jednonásobný</t>
  </si>
  <si>
    <t>2136270125</t>
  </si>
  <si>
    <t>210_02_02</t>
  </si>
  <si>
    <t>544</t>
  </si>
  <si>
    <t>Pol114</t>
  </si>
  <si>
    <t>Krabice KU68</t>
  </si>
  <si>
    <t>1261147251</t>
  </si>
  <si>
    <t>545</t>
  </si>
  <si>
    <t>Pol100</t>
  </si>
  <si>
    <t>Kabel CYKY_J 3x2,5</t>
  </si>
  <si>
    <t>-8765614</t>
  </si>
  <si>
    <t>546</t>
  </si>
  <si>
    <t>Pol101</t>
  </si>
  <si>
    <t>Kabel CYKY_J 3x1,5</t>
  </si>
  <si>
    <t>-1091194936</t>
  </si>
  <si>
    <t>547</t>
  </si>
  <si>
    <t>Pol102</t>
  </si>
  <si>
    <t>Vodič CYA 6mm černy</t>
  </si>
  <si>
    <t>1381422751</t>
  </si>
  <si>
    <t>548</t>
  </si>
  <si>
    <t>Pol103</t>
  </si>
  <si>
    <t>Vodič CYA 6mm modrý</t>
  </si>
  <si>
    <t>89043472</t>
  </si>
  <si>
    <t>549</t>
  </si>
  <si>
    <t>Pol104</t>
  </si>
  <si>
    <t>Vodič CYA 6mm zž</t>
  </si>
  <si>
    <t>-653416761</t>
  </si>
  <si>
    <t>550</t>
  </si>
  <si>
    <t>Pol104.1</t>
  </si>
  <si>
    <t>-1928151651</t>
  </si>
  <si>
    <t>210_02_03</t>
  </si>
  <si>
    <t>551</t>
  </si>
  <si>
    <t>Pol105</t>
  </si>
  <si>
    <t>Montáž instalačních krabic</t>
  </si>
  <si>
    <t>2136454390</t>
  </si>
  <si>
    <t>552</t>
  </si>
  <si>
    <t>Pol107</t>
  </si>
  <si>
    <t>Montáž kabeláže</t>
  </si>
  <si>
    <t>-1113503415</t>
  </si>
  <si>
    <t>553</t>
  </si>
  <si>
    <t>Pol108</t>
  </si>
  <si>
    <t>Zapojení zásuvek</t>
  </si>
  <si>
    <t>359375679</t>
  </si>
  <si>
    <t>554</t>
  </si>
  <si>
    <t>Pol115</t>
  </si>
  <si>
    <t>Osazení a zapojení rozvaděče 39M</t>
  </si>
  <si>
    <t>653603197</t>
  </si>
  <si>
    <t>555</t>
  </si>
  <si>
    <t>Pol116</t>
  </si>
  <si>
    <t>Spuštění a odzkoušení</t>
  </si>
  <si>
    <t>-1822487384</t>
  </si>
  <si>
    <t>556</t>
  </si>
  <si>
    <t>Pol117</t>
  </si>
  <si>
    <t>Výchozí elektro revize</t>
  </si>
  <si>
    <t>414352377</t>
  </si>
  <si>
    <t>557</t>
  </si>
  <si>
    <t>Pol118</t>
  </si>
  <si>
    <t>-1212238668</t>
  </si>
  <si>
    <t>558</t>
  </si>
  <si>
    <t>Pol118.1</t>
  </si>
  <si>
    <t>382414127</t>
  </si>
  <si>
    <t>210_03</t>
  </si>
  <si>
    <t>Elektronické zabezpečení (EZS) 1.-3.NP</t>
  </si>
  <si>
    <t>210_03_01</t>
  </si>
  <si>
    <t>Elektronické zabezpečení</t>
  </si>
  <si>
    <t>559</t>
  </si>
  <si>
    <t>Pol120</t>
  </si>
  <si>
    <t>Plechová skříň, transformátor, 3x tamper kontakt, místo pro AKU 17Ah</t>
  </si>
  <si>
    <t>1533652499</t>
  </si>
  <si>
    <t>560</t>
  </si>
  <si>
    <t>Pol121</t>
  </si>
  <si>
    <t xml:space="preserve">Zónový expander 8 zón </t>
  </si>
  <si>
    <t>-1958979848</t>
  </si>
  <si>
    <t>561</t>
  </si>
  <si>
    <t>Pol122</t>
  </si>
  <si>
    <t xml:space="preserve">Zónový expander 8 PGM </t>
  </si>
  <si>
    <t>-705636093</t>
  </si>
  <si>
    <t>562</t>
  </si>
  <si>
    <t>Pol139</t>
  </si>
  <si>
    <t xml:space="preserve">Pomocný napájecí zdroj 1A </t>
  </si>
  <si>
    <t>1332958753</t>
  </si>
  <si>
    <t>563</t>
  </si>
  <si>
    <t>Pol123</t>
  </si>
  <si>
    <t xml:space="preserve">Klávesnice S LCD displejem a čtečkou </t>
  </si>
  <si>
    <t>116354664</t>
  </si>
  <si>
    <t>564</t>
  </si>
  <si>
    <t>Pol140</t>
  </si>
  <si>
    <t>Box Klávesnice 232x175x50</t>
  </si>
  <si>
    <t>31882830</t>
  </si>
  <si>
    <t>565</t>
  </si>
  <si>
    <t>Pol141</t>
  </si>
  <si>
    <t xml:space="preserve">Detektor tříštění skla GT  </t>
  </si>
  <si>
    <t>1239152712</t>
  </si>
  <si>
    <t>566</t>
  </si>
  <si>
    <t>Pol126</t>
  </si>
  <si>
    <t xml:space="preserve">Detektor PIR  </t>
  </si>
  <si>
    <t>1808713857</t>
  </si>
  <si>
    <t>567</t>
  </si>
  <si>
    <t>Pol125</t>
  </si>
  <si>
    <t xml:space="preserve">Polarizovaný magnetický kontakt, závrtný, NO/NC </t>
  </si>
  <si>
    <t>-417306745</t>
  </si>
  <si>
    <t>568</t>
  </si>
  <si>
    <t>Pol127</t>
  </si>
  <si>
    <t>Siréna vnitřní</t>
  </si>
  <si>
    <t>-1730556686</t>
  </si>
  <si>
    <t>569</t>
  </si>
  <si>
    <t>Pol142</t>
  </si>
  <si>
    <t>Siréna venkovní zálohovaná</t>
  </si>
  <si>
    <t>-148350320</t>
  </si>
  <si>
    <t>570</t>
  </si>
  <si>
    <t>Pol128</t>
  </si>
  <si>
    <t>Záložní akumulátor 12V/17Ah</t>
  </si>
  <si>
    <t>682216587</t>
  </si>
  <si>
    <t>571</t>
  </si>
  <si>
    <t>Pol129</t>
  </si>
  <si>
    <t xml:space="preserve">Bezkontaktní přívěšek Unique EM, H410x, 125kHz </t>
  </si>
  <si>
    <t>548680768</t>
  </si>
  <si>
    <t>210_03_02</t>
  </si>
  <si>
    <t>Kabely a elektroinstalační materiál</t>
  </si>
  <si>
    <t>572</t>
  </si>
  <si>
    <t>Pol143</t>
  </si>
  <si>
    <t>Lišta LHD 22x20HF HD</t>
  </si>
  <si>
    <t>-1769533340</t>
  </si>
  <si>
    <t>573</t>
  </si>
  <si>
    <t>Pol133</t>
  </si>
  <si>
    <t xml:space="preserve">Kabel  CC-11</t>
  </si>
  <si>
    <t>1062556977</t>
  </si>
  <si>
    <t>574</t>
  </si>
  <si>
    <t>Pol133.1</t>
  </si>
  <si>
    <t>-1983901473</t>
  </si>
  <si>
    <t>210_03_03</t>
  </si>
  <si>
    <t>575</t>
  </si>
  <si>
    <t>Pol134</t>
  </si>
  <si>
    <t>Instalace kabeláže</t>
  </si>
  <si>
    <t>1534038604</t>
  </si>
  <si>
    <t>576</t>
  </si>
  <si>
    <t>Pol135</t>
  </si>
  <si>
    <t>Osazení a zapojení prvků EZS</t>
  </si>
  <si>
    <t>-912540057</t>
  </si>
  <si>
    <t>577</t>
  </si>
  <si>
    <t>Pol144</t>
  </si>
  <si>
    <t>Montáž lištový rozvodů</t>
  </si>
  <si>
    <t>-1208680706</t>
  </si>
  <si>
    <t>578</t>
  </si>
  <si>
    <t>Pol145</t>
  </si>
  <si>
    <t>Montáž a zapojení rozšiřujících boxů a modulů</t>
  </si>
  <si>
    <t>1043191165</t>
  </si>
  <si>
    <t>579</t>
  </si>
  <si>
    <t>Pol146</t>
  </si>
  <si>
    <t>-1181725949</t>
  </si>
  <si>
    <t>580</t>
  </si>
  <si>
    <t>Pol146.1</t>
  </si>
  <si>
    <t>-396139921</t>
  </si>
  <si>
    <t>24-M</t>
  </si>
  <si>
    <t>Montáže vzduchotechnických zařízení</t>
  </si>
  <si>
    <t>D1</t>
  </si>
  <si>
    <t>Zařízení č.1 Klimatizace servrovny m.č.3.25</t>
  </si>
  <si>
    <t>581</t>
  </si>
  <si>
    <t>1.1</t>
  </si>
  <si>
    <t xml:space="preserve">Venkovní jednotka s invertorem ,  příkon kompresoru  0,9 kW  230 V  50 Hz   5,29 A, chladivo R 410A, připojení plyn/kapalina 12,7/6,4 mm     propojení mezi venkovní jednotkou  a vnitřní jednotkou  18 bm, připojení el. proudu k venkovní jednotce,          včetně čerpadla pro odvod kondenzátu a tvarovek pro připojení čerpadla, rozměry venkovní jednotky 550 x 780 x 290 mm</t>
  </si>
  <si>
    <t>2001604194</t>
  </si>
  <si>
    <t>582</t>
  </si>
  <si>
    <t>1.2</t>
  </si>
  <si>
    <t xml:space="preserve">Vnitřní agregát nástěnná  inverterem    chladící výkon    3,6 kW rozměry 275 x 790 x 217 mm, ovladač </t>
  </si>
  <si>
    <t>64291708</t>
  </si>
  <si>
    <t>D2</t>
  </si>
  <si>
    <t>Zařízení č.2 Odvod vzduchu ze sociálních zařízení ve 3.NP</t>
  </si>
  <si>
    <t>583</t>
  </si>
  <si>
    <t>2.1</t>
  </si>
  <si>
    <t xml:space="preserve">Ventilátor do kruhového potrubí  V=200 m3/h. dpcv=80 Pa elmotor 0,03 kW  230 V  50 Hz</t>
  </si>
  <si>
    <t>-1634321848</t>
  </si>
  <si>
    <t>584</t>
  </si>
  <si>
    <t>2.2</t>
  </si>
  <si>
    <t>Podtlaková klapka RSK 125</t>
  </si>
  <si>
    <t>-107857012</t>
  </si>
  <si>
    <t>585</t>
  </si>
  <si>
    <t>2.3</t>
  </si>
  <si>
    <t>Talířový ventil kovový odvodní KK 125 včetně montážního kroužku KKT 125</t>
  </si>
  <si>
    <t>-2128283849</t>
  </si>
  <si>
    <t>586</t>
  </si>
  <si>
    <t>2.4</t>
  </si>
  <si>
    <t>Žaluziová klapka samotížná PER 200 W</t>
  </si>
  <si>
    <t>670949985</t>
  </si>
  <si>
    <t>587</t>
  </si>
  <si>
    <t>2.5 až 2.20</t>
  </si>
  <si>
    <t>neobsazeno</t>
  </si>
  <si>
    <t>2042955333</t>
  </si>
  <si>
    <t>588</t>
  </si>
  <si>
    <t>2.21a</t>
  </si>
  <si>
    <t>SPIRO potrubí, průměr 125/20%</t>
  </si>
  <si>
    <t>1912723391</t>
  </si>
  <si>
    <t>589</t>
  </si>
  <si>
    <t>2.21b</t>
  </si>
  <si>
    <t>SPIRO potrubí, průměr 200/20%</t>
  </si>
  <si>
    <t>-393872370</t>
  </si>
  <si>
    <t>D3</t>
  </si>
  <si>
    <t xml:space="preserve">Zařízení č.3  Odvod vzduchu ze sociálních zařízení a úklid. komor ve 3.NP a 4.NP</t>
  </si>
  <si>
    <t>590</t>
  </si>
  <si>
    <t>3.1</t>
  </si>
  <si>
    <t xml:space="preserve">Radiální ventilátorek V = 50 m3/hod. dpc = 80 Pa  elmotor 35 W, 230 V, 50 Hz součástí dodávky je plynulý regulátor otáček  REB 1 NE</t>
  </si>
  <si>
    <t>-1941950772</t>
  </si>
  <si>
    <t>591</t>
  </si>
  <si>
    <t>3.2 až 3.20</t>
  </si>
  <si>
    <t>;;</t>
  </si>
  <si>
    <t>91438534</t>
  </si>
  <si>
    <t>592</t>
  </si>
  <si>
    <t>3.21a</t>
  </si>
  <si>
    <t>SPIRO potrubí, průměr 100/20%</t>
  </si>
  <si>
    <t>1971409088</t>
  </si>
  <si>
    <t>593</t>
  </si>
  <si>
    <t>3.21b</t>
  </si>
  <si>
    <t>SPIRO potrubí, průměr 125;/20%</t>
  </si>
  <si>
    <t>-1172491761</t>
  </si>
  <si>
    <t>D4</t>
  </si>
  <si>
    <t>Zařízení č.4 Odvod vzduchu ze sociálních zařízení</t>
  </si>
  <si>
    <t>594</t>
  </si>
  <si>
    <t>4.1</t>
  </si>
  <si>
    <t xml:space="preserve">Ventilátor do kruhového potrubí   V = 100 m3/hod.  dpc = 80 Pa elmotor 0,03 kW  230 V    50 Hz</t>
  </si>
  <si>
    <t>835577094</t>
  </si>
  <si>
    <t>595</t>
  </si>
  <si>
    <t>4.2</t>
  </si>
  <si>
    <t>-261810706</t>
  </si>
  <si>
    <t>596</t>
  </si>
  <si>
    <t>4.3</t>
  </si>
  <si>
    <t>1501109899</t>
  </si>
  <si>
    <t>597</t>
  </si>
  <si>
    <t>4.4</t>
  </si>
  <si>
    <t>1910414301</t>
  </si>
  <si>
    <t>598</t>
  </si>
  <si>
    <t>4.5 až 4.20</t>
  </si>
  <si>
    <t>-178019250</t>
  </si>
  <si>
    <t>599</t>
  </si>
  <si>
    <t>4.21</t>
  </si>
  <si>
    <t>-1328188950</t>
  </si>
  <si>
    <t>D5</t>
  </si>
  <si>
    <t>Drobný těsnící, spojovací a montážní materiál</t>
  </si>
  <si>
    <t>600</t>
  </si>
  <si>
    <t>Pol1</t>
  </si>
  <si>
    <t>Těsnící materiál</t>
  </si>
  <si>
    <t>-1472580725</t>
  </si>
  <si>
    <t>601</t>
  </si>
  <si>
    <t>Pol2</t>
  </si>
  <si>
    <t>Spojovací materiál</t>
  </si>
  <si>
    <t>-311287445</t>
  </si>
  <si>
    <t>602</t>
  </si>
  <si>
    <t>Pol3</t>
  </si>
  <si>
    <t>Montážní materiál</t>
  </si>
  <si>
    <t>-695628913</t>
  </si>
  <si>
    <t>D6</t>
  </si>
  <si>
    <t>Ostatní práce</t>
  </si>
  <si>
    <t>603</t>
  </si>
  <si>
    <t>Doprava</t>
  </si>
  <si>
    <t>2096898243</t>
  </si>
  <si>
    <t>604</t>
  </si>
  <si>
    <t>M1</t>
  </si>
  <si>
    <t>Montáž</t>
  </si>
  <si>
    <t>komplet</t>
  </si>
  <si>
    <t>1898831768</t>
  </si>
  <si>
    <t>605</t>
  </si>
  <si>
    <t>PD</t>
  </si>
  <si>
    <t>Projekt pro provádění stavby</t>
  </si>
  <si>
    <t>-1356630024</t>
  </si>
  <si>
    <t>606</t>
  </si>
  <si>
    <t>ZP1</t>
  </si>
  <si>
    <t>-1841479570</t>
  </si>
  <si>
    <t>36-M</t>
  </si>
  <si>
    <t>Montáž prov.,měř. a regul. zařízení</t>
  </si>
  <si>
    <t>Materiál (rozvaděč RM1.2)</t>
  </si>
  <si>
    <t>607</t>
  </si>
  <si>
    <t>Pol4</t>
  </si>
  <si>
    <t xml:space="preserve">Oceloplechová rozvodnice  (IP66)</t>
  </si>
  <si>
    <t>425139768</t>
  </si>
  <si>
    <t>608</t>
  </si>
  <si>
    <t>Pol5</t>
  </si>
  <si>
    <t xml:space="preserve">Jistič jednopólový PL7-C4/1 </t>
  </si>
  <si>
    <t>38207491</t>
  </si>
  <si>
    <t>609</t>
  </si>
  <si>
    <t>Pol6</t>
  </si>
  <si>
    <t>Řadová svornice pojistková RSP4</t>
  </si>
  <si>
    <t>410942828</t>
  </si>
  <si>
    <t>610</t>
  </si>
  <si>
    <t>Pol7</t>
  </si>
  <si>
    <t>Pojistka trubičková 2A</t>
  </si>
  <si>
    <t>1483941304</t>
  </si>
  <si>
    <t>611</t>
  </si>
  <si>
    <t>Pol8</t>
  </si>
  <si>
    <t>Relé PT570730 (cívka 230V/AC) vč.patice / Schrack</t>
  </si>
  <si>
    <t>-1559033484</t>
  </si>
  <si>
    <t>612</t>
  </si>
  <si>
    <t>Pol9</t>
  </si>
  <si>
    <t>Ovládací hlavice otočná ZB5-AD3, černá</t>
  </si>
  <si>
    <t>-1048080747</t>
  </si>
  <si>
    <t>613</t>
  </si>
  <si>
    <t>Pol10</t>
  </si>
  <si>
    <t>Spínací jednotka ZBE-101</t>
  </si>
  <si>
    <t>921119118</t>
  </si>
  <si>
    <t>614</t>
  </si>
  <si>
    <t>Pol11</t>
  </si>
  <si>
    <t xml:space="preserve">Spojovací díl ZB5-AZ009 </t>
  </si>
  <si>
    <t>-1689687917</t>
  </si>
  <si>
    <t>615</t>
  </si>
  <si>
    <t>Pol12</t>
  </si>
  <si>
    <t xml:space="preserve">Signálka LED XB5-AVM3, zelená </t>
  </si>
  <si>
    <t>879528400</t>
  </si>
  <si>
    <t>616</t>
  </si>
  <si>
    <t>Pol13</t>
  </si>
  <si>
    <t xml:space="preserve">Rozbočovací svorkovnice CS-N7, modrá </t>
  </si>
  <si>
    <t>1174932724</t>
  </si>
  <si>
    <t>617</t>
  </si>
  <si>
    <t>Pol14</t>
  </si>
  <si>
    <t>Rozbočovací svorkovnice CS-PE7, zelená</t>
  </si>
  <si>
    <t>817824198</t>
  </si>
  <si>
    <t>618</t>
  </si>
  <si>
    <t>Pol15</t>
  </si>
  <si>
    <t>Ekvitermní regulátor RVS63.283/109</t>
  </si>
  <si>
    <t>1608429536</t>
  </si>
  <si>
    <t>619</t>
  </si>
  <si>
    <t>Pol16</t>
  </si>
  <si>
    <t>Ovládací panel AVS37.294/509</t>
  </si>
  <si>
    <t>686999</t>
  </si>
  <si>
    <t>620</t>
  </si>
  <si>
    <t>Pol17</t>
  </si>
  <si>
    <t xml:space="preserve">Plochý kabel AVS82.491/109 </t>
  </si>
  <si>
    <t>-1830955335</t>
  </si>
  <si>
    <t>621</t>
  </si>
  <si>
    <t>Pol18</t>
  </si>
  <si>
    <t>Sada svorek SVS63.200</t>
  </si>
  <si>
    <t>1865219848</t>
  </si>
  <si>
    <t>622</t>
  </si>
  <si>
    <t>Pol19</t>
  </si>
  <si>
    <t>Svorka řadová RSA2,5</t>
  </si>
  <si>
    <t>-835419282</t>
  </si>
  <si>
    <t>623</t>
  </si>
  <si>
    <t>Pol20</t>
  </si>
  <si>
    <t>Pomocný spojovací a upevňovací materiál</t>
  </si>
  <si>
    <t>359104398</t>
  </si>
  <si>
    <t>624</t>
  </si>
  <si>
    <t>Pol21</t>
  </si>
  <si>
    <t xml:space="preserve">Jistič jednopólový PL7-C10/1 </t>
  </si>
  <si>
    <t>-1910942703</t>
  </si>
  <si>
    <t>M2</t>
  </si>
  <si>
    <t>Materiál (rozvaděč RM1.1)</t>
  </si>
  <si>
    <t>625</t>
  </si>
  <si>
    <t>990741454</t>
  </si>
  <si>
    <t>M3</t>
  </si>
  <si>
    <t>Materiál ostatní</t>
  </si>
  <si>
    <t>626</t>
  </si>
  <si>
    <t>Pol22</t>
  </si>
  <si>
    <t>Příložné čidlo teploty QAD36/101</t>
  </si>
  <si>
    <t>-2144416269</t>
  </si>
  <si>
    <t>627</t>
  </si>
  <si>
    <t>Pol23</t>
  </si>
  <si>
    <t>-1134731806</t>
  </si>
  <si>
    <t>628</t>
  </si>
  <si>
    <t>Pol24</t>
  </si>
  <si>
    <t>Vodič JYTY_O 4x1</t>
  </si>
  <si>
    <t>-1426979226</t>
  </si>
  <si>
    <t>629</t>
  </si>
  <si>
    <t>Pol25</t>
  </si>
  <si>
    <t>Vodič JYTY_O 2x1</t>
  </si>
  <si>
    <t>-1365991486</t>
  </si>
  <si>
    <t>M4</t>
  </si>
  <si>
    <t>630</t>
  </si>
  <si>
    <t>D_36_1</t>
  </si>
  <si>
    <t>Montážní práce elektro vč. nastavení kotelny</t>
  </si>
  <si>
    <t>-183894304</t>
  </si>
  <si>
    <t>631</t>
  </si>
  <si>
    <t>R_36_1</t>
  </si>
  <si>
    <t>Výchozí revize elektro (MaR)</t>
  </si>
  <si>
    <t>255412884</t>
  </si>
  <si>
    <t>632</t>
  </si>
  <si>
    <t>RN_1</t>
  </si>
  <si>
    <t>Režijní náklady</t>
  </si>
  <si>
    <t>453620462</t>
  </si>
  <si>
    <t>633</t>
  </si>
  <si>
    <t>ZP_36_1</t>
  </si>
  <si>
    <t>342210443</t>
  </si>
  <si>
    <t>OST</t>
  </si>
  <si>
    <t>Ostatní</t>
  </si>
  <si>
    <t>634</t>
  </si>
  <si>
    <t>OST1</t>
  </si>
  <si>
    <t>požární těsnění a uzávěry pro potrubí, kabely a procházející instalace</t>
  </si>
  <si>
    <t>1764058122</t>
  </si>
  <si>
    <t>635</t>
  </si>
  <si>
    <t>OST2</t>
  </si>
  <si>
    <t>-1982926929</t>
  </si>
  <si>
    <t>636</t>
  </si>
  <si>
    <t>R O 9002</t>
  </si>
  <si>
    <t>Montáž - osazení hasícího přístroje</t>
  </si>
  <si>
    <t>1721746516</t>
  </si>
  <si>
    <t>Zpráva PBŘ pro SP</t>
  </si>
  <si>
    <t>2+2"hasící přístroje N.1.1-sklady knihovnického fondu, N1.2-knihovna - odd. pro veřejnost"</t>
  </si>
  <si>
    <t>1+2"hasící přístroje N.2.1-klubovny, N2.2-knihovna-oddělení pro veřejnost"</t>
  </si>
  <si>
    <t>1+2+1"hasící přístroje N.3.1-administrativa,N3.2-knihovna-oddělení pro veřejnost,N3.3-strojovna výtahu"</t>
  </si>
  <si>
    <t>637</t>
  </si>
  <si>
    <t>R O 9001</t>
  </si>
  <si>
    <t>hasící přístroj práškový 6kg, 34A, 183B</t>
  </si>
  <si>
    <t>-355923738</t>
  </si>
  <si>
    <t>638</t>
  </si>
  <si>
    <t>hasící přístroj CO2 (pro strojovnu výtahu)</t>
  </si>
  <si>
    <t>1298970185</t>
  </si>
  <si>
    <t>639</t>
  </si>
  <si>
    <t>R O 9003</t>
  </si>
  <si>
    <t>Zpracování zprávy o kontrole HP</t>
  </si>
  <si>
    <t>1486562</t>
  </si>
  <si>
    <t>640</t>
  </si>
  <si>
    <t>R O 9004</t>
  </si>
  <si>
    <t>km</t>
  </si>
  <si>
    <t>-187475056</t>
  </si>
  <si>
    <t xml:space="preserve">22-18-07-VZ-02-BK2 - Zateplení objektu </t>
  </si>
  <si>
    <t>Soupis:</t>
  </si>
  <si>
    <t>22-18-07-VZ-02BK2a - Zateplení objektu do 3.NP</t>
  </si>
  <si>
    <t xml:space="preserve">Rozpočet neobsahuje : - sadové úpravy - přeložku stáv. venkovního vedení STL plynu - vnitřní úpravy a instalace 4.NP a výměnu a prodloužením výtahu - venkovní úpravy PREAMBULE :  Pokud je rozpor mezi plným popisem položky a poznámkou - platí plný popis položky.  Pokud se ve výkazu výměr, či PD /technická zpráva, výkresová část/ vyskytne uvedení konkrétního obchodního názvu nebo značky použitého materiálu a zařízení /dodávky/, případně jiné označení mající vztah ke konkrétnímu dodavateli /výrobci/, neznamená to nutnost použití těchto konkrétních výrobků. Jedná se pouze o vymezení předpokládaného standardu /vlastností/. To znamená, že všechny konkrétně uvedené materiály a zařízení mohou být nahrazeny výrobky jiných dodavatelů /výrobců/ s podmínkou zachování shodných /a to srovnatelných nebo lepších/ technických a kvalitativních parametrů.</t>
  </si>
  <si>
    <t xml:space="preserve">    1 - Zemní práce</t>
  </si>
  <si>
    <t xml:space="preserve">    2 - Zakládání</t>
  </si>
  <si>
    <t xml:space="preserve">    711 - Izolace proti vodě, vlhkosti a plynům</t>
  </si>
  <si>
    <t>Zemní práce</t>
  </si>
  <si>
    <t>132212101</t>
  </si>
  <si>
    <t>Hloubení zapažených i nezapažených rýh šířky do 600 mm ručním nebo pneumatickým nářadím s urovnáním dna do předepsaného profilu a spádu v horninách tř. 3 soudržných</t>
  </si>
  <si>
    <t>1112393791</t>
  </si>
  <si>
    <t>výkres : Úprava soklů - detail A</t>
  </si>
  <si>
    <t>(15,19+11,29+2,05+37,66+2,05+11,29+15,19+11,29+2,1+13,71+7+10,24+7+13,71+2,1+11,29+15,19)*0,45*0,3</t>
  </si>
  <si>
    <t>-(10,7+1,2)*0,45*0,3"odpočet venk.schodiště a rampa u hlavního vstupu a vedl.vstup"</t>
  </si>
  <si>
    <t>162301101</t>
  </si>
  <si>
    <t xml:space="preserve">Vodorovné přemístění výkopku nebo sypaniny po suchu  na obvyklém dopravním prostředku, bez naložení výkopku, avšak se složením bez rozhrnutí z horniny tř. 1 až 4 na vzdálenost přes 50 do 500 m</t>
  </si>
  <si>
    <t>CS ÚRS 2018 01</t>
  </si>
  <si>
    <t>1741063777</t>
  </si>
  <si>
    <t>23,82</t>
  </si>
  <si>
    <t>-14,116</t>
  </si>
  <si>
    <t>167101101</t>
  </si>
  <si>
    <t>Nakládání, skládání a překládání neulehlého výkopku nebo sypaniny nakládání, množství do 100 m3, z hornin tř. 1 až 4</t>
  </si>
  <si>
    <t>-497033665</t>
  </si>
  <si>
    <t>174201101</t>
  </si>
  <si>
    <t>Zásyp sypaninou z jakékoliv horniny s uložením výkopku ve vrstvách bez zhutnění jam, šachet, rýh nebo kolem objektů v těchto vykopávkách</t>
  </si>
  <si>
    <t>-86783019</t>
  </si>
  <si>
    <t>(15,19+11,29+2,05+37,66+2,05+11,29+15,19+11,29+2,1+13,71+7+10,24+7+13,71+2,1+11,29+15,19)*0,4*0,2</t>
  </si>
  <si>
    <t>-(10,7+1,2)*0,4*0,2"odpočet venk.schodiště a rampa u hlavního vstupu a vedl.vstup"</t>
  </si>
  <si>
    <t>583439310</t>
  </si>
  <si>
    <t>kamenivo drcené hrubé horninová směs frakce 16-32</t>
  </si>
  <si>
    <t>-624370465</t>
  </si>
  <si>
    <t>14,116*2</t>
  </si>
  <si>
    <t>Zakládání</t>
  </si>
  <si>
    <t>211971110</t>
  </si>
  <si>
    <t>Zřízení opláštění výplně z geotextilie odvodňovacích žeber nebo trativodů v rýze nebo zářezu se stěnami šikmými o sklonu do 1:2</t>
  </si>
  <si>
    <t>-407145200</t>
  </si>
  <si>
    <t>(15,19+11,29+2,05+37,66+2,05+11,29+15,19+11,29+2,1+13,71+7+10,24+7+13,71+2,1+11,29+15,19)*2*(0,4+0,2)*1,25</t>
  </si>
  <si>
    <t>693111460</t>
  </si>
  <si>
    <t>geotextilie netkaná PP 300 g/m2 do š 8,8 m</t>
  </si>
  <si>
    <t>-289221931</t>
  </si>
  <si>
    <t>282,525*1,1 'Přepočtené koeficientem množství</t>
  </si>
  <si>
    <t>212755214</t>
  </si>
  <si>
    <t xml:space="preserve">Trativody bez lože z drenážních trubek  plastových flexibilních D 100 mm</t>
  </si>
  <si>
    <t>-1565238807</t>
  </si>
  <si>
    <t>(15,19+11,29+2,05+37,66+2,05+11,29+15,19+11,29+2,1+13,71+7+10,24+7+13,71+2,1+11,29+15,19)*2</t>
  </si>
  <si>
    <t>1911878743</t>
  </si>
  <si>
    <t>vnější otvory z vnější strany</t>
  </si>
  <si>
    <t>výkres: Přízemí (1.NP) - nový stav</t>
  </si>
  <si>
    <t>2*(1,2+2,1)*31+(1,4+3*2)+(1+3*2)*2+2*(1,2+1,2)*2+2*(0,9+1,2)</t>
  </si>
  <si>
    <t>výkres: 1. patro (2.NP) - nový stav</t>
  </si>
  <si>
    <t>2*(1,2+2,1)*41+2*(1,2+1,2)*2+2*(0,9+1,2)</t>
  </si>
  <si>
    <t>-871369098</t>
  </si>
  <si>
    <t>795,6*1,1 'Přepočtené koeficientem množství</t>
  </si>
  <si>
    <t>622221021</t>
  </si>
  <si>
    <t>Montáž kontaktního zateplení z desek z minerální vlny s podélnou orientací vláken na vnější stěny, tloušťky desek přes 80 do 120 mm</t>
  </si>
  <si>
    <t>-687451147</t>
  </si>
  <si>
    <t>výkresy: Příčný řez A-A - nový stav, 3.patro (4.NP) - nový stav</t>
  </si>
  <si>
    <t>KZS přízemí/1.NP, 1.patro/2.NP, 2.patro/3.NP - počítáno vč. pozedního věnce</t>
  </si>
  <si>
    <t>výkres : Příčný řez A-A - nový stav, Příčný řez B-B - nový stav, Půdorys 2.patra/3.NP</t>
  </si>
  <si>
    <t>(11,3+0,625)*(11,05+2,05+37,9+2,05+11,05+14,95+11,05+2,1+13,95+7+10+7+13,95+2,1+11,05+14,95)</t>
  </si>
  <si>
    <t>odpočet vnějších otvorů z vnější strany</t>
  </si>
  <si>
    <t>-((1,2*2,1)*31+(1,4*3)+(1*3)*2+(1,2*1,2)*2+(0,9*1,2))</t>
  </si>
  <si>
    <t>-((1,2*2,1)*41+(1,2*1,2)*2+(0,9*1,2))</t>
  </si>
  <si>
    <t>-((1,2*2,1)*39+(1,2*1,25)*2+(0,9*1,2))</t>
  </si>
  <si>
    <t>631515150</t>
  </si>
  <si>
    <t>deska izolační minerální kontaktních fasád kolmé vlákno λ-0.041 tl. 120 mm</t>
  </si>
  <si>
    <t>-101778484</t>
  </si>
  <si>
    <t>1751,565*1,05 'Přepočtené koeficientem množství</t>
  </si>
  <si>
    <t>622222001</t>
  </si>
  <si>
    <t>Montáž kontaktního zateplení vnějšího ostění, nadpraží nebo parapetu z desek z minerální vlny s podélnou nebo kolmou orientací vláken hloubky špalet do 200 mm, tloušťky desek do 40 mm</t>
  </si>
  <si>
    <t>1918098153</t>
  </si>
  <si>
    <t>(2*(1,2+2,1)*31+(1,4+3*2)+(1+3*2)*2+2*(1,2+1,2)*2+2*(0,9+1,2))</t>
  </si>
  <si>
    <t>(2*(1,2+2,1)*41+2*(1,2+1,2)*2+2*(0,9+1,2))</t>
  </si>
  <si>
    <t>(2*(1,2+2,1)*39+2*(1,2+1,25)*2+2*(0,9+1,2))</t>
  </si>
  <si>
    <t>631515050</t>
  </si>
  <si>
    <t>deska izolační minerální kontaktních fasád kolmé vlákno λ-0.041 tl. 20 mm</t>
  </si>
  <si>
    <t>-189153258</t>
  </si>
  <si>
    <t>0,2*(2*(1,2+2,1)*31+(1,4+3*2)+(1+3*2)*2+2*(1,2+1,2)*2+2*(0,9+1,2))</t>
  </si>
  <si>
    <t>0,2*(2*(1,2+2,1)*41+2*(1,2+1,2)*2+2*(0,9+1,2))</t>
  </si>
  <si>
    <t>0,2*(2*(1,2+2,1)*39+2*(1,2+1,25)*2+2*(0,9+1,2))</t>
  </si>
  <si>
    <t>159,12*1,1 'Přepočtené koeficientem množství</t>
  </si>
  <si>
    <t>622251105</t>
  </si>
  <si>
    <t>Montáž kontaktního zateplení Příplatek k cenám za zápustnou montáž kotev s použitím tepelněizolačních zátek na vnější stěny z minerální vlny</t>
  </si>
  <si>
    <t>922290390</t>
  </si>
  <si>
    <t>1751,565+159,12</t>
  </si>
  <si>
    <t>622252001</t>
  </si>
  <si>
    <t>Montáž lišt kontaktního zateplení zakládacích soklových připevněných hmoždinkami</t>
  </si>
  <si>
    <t>-215643210</t>
  </si>
  <si>
    <t>výkresy: Příčný řez A-A - nový stav, Přízemí (1.NP) - nový stav</t>
  </si>
  <si>
    <t>(11,29+2,05+0,12*2+37,66+2,05+11,29+15,19+11,29+2,1+13,71+0,12*2+7+10,24+7+13,71+0,12*2+2,1+11,29+15,19)+0,2*2*2</t>
  </si>
  <si>
    <t>-(1+1,4)</t>
  </si>
  <si>
    <t>590516490</t>
  </si>
  <si>
    <t>lišta soklová Al s okapničkou, zakládací U 12 cm, 0,95/200 cm</t>
  </si>
  <si>
    <t>1586988099</t>
  </si>
  <si>
    <t>172,28*1,1 'Přepočtené koeficientem množství</t>
  </si>
  <si>
    <t>622252002</t>
  </si>
  <si>
    <t>Montáž lišt kontaktního zateplení ostatních stěnových, dilatačních apod. lepených do tmelu</t>
  </si>
  <si>
    <t>-1437381164</t>
  </si>
  <si>
    <t>632,25"rohové lišty"</t>
  </si>
  <si>
    <t>143,1"okenní-horní"</t>
  </si>
  <si>
    <t>143,1"parapetní lišty"</t>
  </si>
  <si>
    <t>590514800</t>
  </si>
  <si>
    <t>lišta rohová Al 10/10 cm s tkaninou bal. 2,5 m</t>
  </si>
  <si>
    <t>1654618800</t>
  </si>
  <si>
    <t>KZS Přízemí (1.NP), 1.patro(2.NP), 2.patro(3.NP) na úroveň horní plochy pozedního věnce 2.patra</t>
  </si>
  <si>
    <t>(0,7+11,3+0,625)*10"rohy objektu"</t>
  </si>
  <si>
    <t>2*2,1*31+3*2+3*2*2+1,2*2*3"boky ostění"</t>
  </si>
  <si>
    <t>2*2,1*41+1,2*2*3"boky ostění"</t>
  </si>
  <si>
    <t>2*2,1*39+1,25*2*2+1,2*2"boky ostění"</t>
  </si>
  <si>
    <t>632,25*1,1 'Přepočtené koeficientem množství</t>
  </si>
  <si>
    <t>590515120</t>
  </si>
  <si>
    <t>profil parapetní se sklovláknitou armovací tkaninou PVC 2 m</t>
  </si>
  <si>
    <t>-341123131</t>
  </si>
  <si>
    <t>1,2*31+1,2*2+0,9</t>
  </si>
  <si>
    <t>1,2*41+1,2*2+0,9</t>
  </si>
  <si>
    <t>1,2*39+1,2*2+0,9</t>
  </si>
  <si>
    <t>143,1*1,1 'Přepočtené koeficientem množství</t>
  </si>
  <si>
    <t>590515100</t>
  </si>
  <si>
    <t>profil okenní s nepřiznanou podomítkovou okapnicí PVC 2,0 m</t>
  </si>
  <si>
    <t>-1893724818</t>
  </si>
  <si>
    <t>622325101</t>
  </si>
  <si>
    <t>Oprava vápenocementové omítky vnějších ploch stupně členitosti 1 hladké stěn, v rozsahu opravované plochy do 10%</t>
  </si>
  <si>
    <t>-2036730653</t>
  </si>
  <si>
    <t>622521011</t>
  </si>
  <si>
    <t>Omítka tenkovrstvá silikátová vnějších ploch probarvená, včetně penetrace podkladu zrnitá, tloušťky 1,5 mm stěn</t>
  </si>
  <si>
    <t>-322684669</t>
  </si>
  <si>
    <t>1751"plocha KZS do 3.NP"</t>
  </si>
  <si>
    <t>159,12"ostění výplní otvorů"</t>
  </si>
  <si>
    <t>622631011</t>
  </si>
  <si>
    <t>Spárování vnějších ploch pohledového zdiva z tvárnic nebo kamene, spárovací maltou stěn</t>
  </si>
  <si>
    <t>496604805</t>
  </si>
  <si>
    <t>výkres : Úprava soklů - detail A - očištění soklu a jeho úprava</t>
  </si>
  <si>
    <t>(15,19+11,29+2,05+37,66+2,05+11,29+15,19+11,29+2,1+13,71+7+10,24+7+13,71+2,1+11,29+15,19)*0,5</t>
  </si>
  <si>
    <t>-(1,4+1,2)*0,5"odpočet hlavního a vedl.vstupu"</t>
  </si>
  <si>
    <t>622911102</t>
  </si>
  <si>
    <t>Nátěr fasádní barvou ve vybraných RAL odstínech provedený ručně - nápis BEROUN, Městský úřad, Městská knihovna vč. zpracování šablony</t>
  </si>
  <si>
    <t>256634545</t>
  </si>
  <si>
    <t>941111122</t>
  </si>
  <si>
    <t>Montáž lešení řadového trubkového lehkého pracovního s podlahami s provozním zatížením tř. 3 do 200 kg/m2 šířky tř. W09 přes 0,9 do 1,2 m, výšky přes 10 do 25 m</t>
  </si>
  <si>
    <t>-320322992</t>
  </si>
  <si>
    <t xml:space="preserve">výkres : Příčný řez A-A - nový stav, Příčný řez B-B - nový stav, Půdorys </t>
  </si>
  <si>
    <t>(15,45+0,6)*(11,29+2,1+37,66+2,1+11,29+15,2+11,29+2,1+13,7+7+10,24+7+13,7+2,1+11,29+15,2)</t>
  </si>
  <si>
    <t>odpočet - KZS 3.patra/4.NP - počítáno od pozedního věnce</t>
  </si>
  <si>
    <t>-3,435*(11,29+2,05+0,12*2+37,66+2,05+11,29+15,19+11,29+2,1+13,71+0,12*2+7+10,24+7+13,71+0,12*2+2,1+11,29+15,19)</t>
  </si>
  <si>
    <t>941111222</t>
  </si>
  <si>
    <t>Montáž lešení řadového trubkového lehkého pracovního s podlahami s provozním zatížením tř. 3 do 200 kg/m2 Příplatek za první a každý další den použití lešení k ceně -1122</t>
  </si>
  <si>
    <t>-1019777535</t>
  </si>
  <si>
    <t>2183,545*60 'Přepočtené koeficientem množství</t>
  </si>
  <si>
    <t>941111822</t>
  </si>
  <si>
    <t>Demontáž lešení řadového trubkového lehkého pracovního s podlahami s provozním zatížením tř. 3 do 200 kg/m2 šířky tř. W09 přes 0,9 do 1,2 m, výšky přes 10 do 25 m</t>
  </si>
  <si>
    <t>-639200935</t>
  </si>
  <si>
    <t>944511111</t>
  </si>
  <si>
    <t>Montáž ochranné sítě zavěšené na konstrukci lešení z textilie z umělých vláken</t>
  </si>
  <si>
    <t>-1726699308</t>
  </si>
  <si>
    <t>944511211</t>
  </si>
  <si>
    <t>Montáž ochranné sítě Příplatek za první a každý další den použití sítě k ceně -1111</t>
  </si>
  <si>
    <t>1473367130</t>
  </si>
  <si>
    <t>944511811</t>
  </si>
  <si>
    <t>Demontáž ochranné sítě zavěšené na konstrukci lešení z textilie z umělých vláken</t>
  </si>
  <si>
    <t>-1751561333</t>
  </si>
  <si>
    <t>978059641</t>
  </si>
  <si>
    <t>Odsekání obkladů stěn včetně otlučení podkladní omítky až na zdivo z obkládaček vnějších, z jakýchkoliv materiálů, plochy přes 1 m2</t>
  </si>
  <si>
    <t>-2136586104</t>
  </si>
  <si>
    <t>985131311.1</t>
  </si>
  <si>
    <t>Očištění ploch stěn- ruční dočištění ocelovými kartáči</t>
  </si>
  <si>
    <t>-374179507</t>
  </si>
  <si>
    <t>985131111</t>
  </si>
  <si>
    <t>Očištění ploch stěn, rubu kleneb a podlah tlakovou vodou</t>
  </si>
  <si>
    <t>1824364036</t>
  </si>
  <si>
    <t>985131311</t>
  </si>
  <si>
    <t>Očištění ploch stěn, rubu kleneb a podlah ruční dočištění ocelovými kartáči</t>
  </si>
  <si>
    <t>973621526</t>
  </si>
  <si>
    <t>Průběžné čištění a úklid staveniště (v průběhu stavby počítáno 4x v době výstavby)</t>
  </si>
  <si>
    <t>277761875</t>
  </si>
  <si>
    <t>plocha v okolí provádění zateplení fasády -</t>
  </si>
  <si>
    <t>4*(11,29+2,1+37,66+2,1+11,29+15,2+11,29+2,1+13,7+7+10,24+7+13,7+2,1+11,29+15,2)/3*2"podíl na 2 dotčených patrech"</t>
  </si>
  <si>
    <t>462,027*4 'Přepočtené koeficientem množství</t>
  </si>
  <si>
    <t>1783766276</t>
  </si>
  <si>
    <t>405672860</t>
  </si>
  <si>
    <t>-1700512135</t>
  </si>
  <si>
    <t>711</t>
  </si>
  <si>
    <t>Izolace proti vodě, vlhkosti a plynům</t>
  </si>
  <si>
    <t>711161306</t>
  </si>
  <si>
    <t>Izolace proti zemní vlhkosti nopovými foliemi [FONDALINE] základů nebo stěn pro běžné podmínky tloušťky 0,5 mm, šířky 1,0 m</t>
  </si>
  <si>
    <t>349037714</t>
  </si>
  <si>
    <t>711161382</t>
  </si>
  <si>
    <t>Izolace proti zemní vlhkosti nopovými foliemi [FONDALINE] ukončení izolace lištou provětrávací</t>
  </si>
  <si>
    <t>-32583392</t>
  </si>
  <si>
    <t>(15,19+11,29+2,05+37,66+2,05+11,29+15,19+11,29+2,1+13,71+7+10,24+7+13,71+2,1+11,29+15,19)</t>
  </si>
  <si>
    <t>998711203</t>
  </si>
  <si>
    <t>Přesun hmot pro izolace proti vodě, vlhkosti a plynům stanovený procentní sazbou (%) z ceny vodorovná dopravní vzdálenost do 50 m v objektech výšky přes 12 do 60 m</t>
  </si>
  <si>
    <t>941618983</t>
  </si>
  <si>
    <t>1860847877</t>
  </si>
  <si>
    <t>(42+44)*1,2"stávající oplechování oken se z důvodu zateplení demontuje"</t>
  </si>
  <si>
    <t>764246345_K5</t>
  </si>
  <si>
    <t>Oplechování parapetů z titanzinkového lesklého válcovaného plechu rovných celoplošně lepené, bez rohů rš 400 mm</t>
  </si>
  <si>
    <t>-58083235</t>
  </si>
  <si>
    <t>149"K5-r.š.=370mm"</t>
  </si>
  <si>
    <t>-310269989</t>
  </si>
  <si>
    <t>766621212_příz-2.p</t>
  </si>
  <si>
    <t>-643627994</t>
  </si>
  <si>
    <t>1,2*1,75*0"A- 0ks-přízemí, 0ks-1.patro, 0ks-2.patro"</t>
  </si>
  <si>
    <t>1,2*2,1*43"B- 2ks-přízemí, 2ks-1.patro, 39ks-2.patro"</t>
  </si>
  <si>
    <t>1,2*1,2*2"C- 0ks-přízemí, 0ks-1.patro, 2ks-2.patro"</t>
  </si>
  <si>
    <t>0,9*1,2*1"D- 0ks-přízemí, 0ks-1.patro, 1ks-2.patro"</t>
  </si>
  <si>
    <t>1,2*2,1"demontované dveře z M1.18 zpětně montované do kotelny místo luxfer"</t>
  </si>
  <si>
    <t>611101271_A_příz-2.p</t>
  </si>
  <si>
    <t>1568499511</t>
  </si>
  <si>
    <t>611101272_B_příz-2.p</t>
  </si>
  <si>
    <t>1086211197</t>
  </si>
  <si>
    <t>43"B- 2ks-přízemí, 2ks-1.patro, 39ks-2.patro"</t>
  </si>
  <si>
    <t>611101261_C_příz-2.p</t>
  </si>
  <si>
    <t>557396352</t>
  </si>
  <si>
    <t>2"C- 0ks-přízemí, 0ks-1.patro, 2ks-2.patro"</t>
  </si>
  <si>
    <t>611101081_D_příz-2.p</t>
  </si>
  <si>
    <t>-198249655</t>
  </si>
  <si>
    <t>1"D- 0ks-přízemí, 0ks-1.patro, 1ks-2.patro"</t>
  </si>
  <si>
    <t>766641132</t>
  </si>
  <si>
    <t>Montáž balkónových dveří dřevěných nebo plastových včetně rámu na PU pěnu zdvojených do zdiva jednokřídlových s nadsvětlíkem</t>
  </si>
  <si>
    <t>-1318296114</t>
  </si>
  <si>
    <t>1,2*3*1"E- přízemí"</t>
  </si>
  <si>
    <t>611101621.E</t>
  </si>
  <si>
    <t>dveře balkonové jednokřídlové s výklopným nadsvětlíkem, prosklené, zasklení izolačním dvojsklem - zasklení vakuovaným dvojsklem 4-12-4,k=1,1W/m2K, barva rámů a křídel : světle hnědý kaštan, kování: mosaz broušená matná, rozměr 1200x3000mm</t>
  </si>
  <si>
    <t>1597701442</t>
  </si>
  <si>
    <t>1"E- přízemí"</t>
  </si>
  <si>
    <t>Montáž balkónových dveří dřevěných nebo plastových včetně rámu na PU pěnu zdvojených do zdiva dvoukřídlových s nadsvětlíkem_x000d_
G-stáv. dveře - zpětná montáž - otočení</t>
  </si>
  <si>
    <t>-1608354015</t>
  </si>
  <si>
    <t>739012428</t>
  </si>
  <si>
    <t>-782618664</t>
  </si>
  <si>
    <t>-1308255007</t>
  </si>
  <si>
    <t>766694111_příz-2.p</t>
  </si>
  <si>
    <t>Montáž ostatních truhlářských konstrukcí parapetních desek šířky do 300 mm, délky do 1000 mm</t>
  </si>
  <si>
    <t>-1256689935</t>
  </si>
  <si>
    <t>1,2*0"A- 0ks-přízemí, 0ks-1.patro, 0ks-2.patro"</t>
  </si>
  <si>
    <t>1,2*43"B- 2ks-přízemí, 2ks-1.patro, 39ks-2.patro"</t>
  </si>
  <si>
    <t>1,2*2"C- 0ks-přízemí, 0ks-1.patro, 2ks-2.patro"</t>
  </si>
  <si>
    <t>0,9*1"D- 0ks-přízemí, 0ks-1.patro, 1ks-2.patro"</t>
  </si>
  <si>
    <t>607941031-příz-2.p</t>
  </si>
  <si>
    <t>výlisky z hmoty dřevovláknité a dřevotřískové parapety vnitřní dřevotřískové polaminované (hnědá, bílá) rozměr: šířka x 1 m délky 300 mm</t>
  </si>
  <si>
    <t>-1777937906</t>
  </si>
  <si>
    <t>54,9*1,1 'Přepočtené koeficientem množství</t>
  </si>
  <si>
    <t>891247525</t>
  </si>
  <si>
    <t>7670001</t>
  </si>
  <si>
    <t>Demontáž - uříznutí konzol umístěných na štítu objektu</t>
  </si>
  <si>
    <t>1192564053</t>
  </si>
  <si>
    <t>7670003</t>
  </si>
  <si>
    <t>Demontáž a zpětná montáž tabulí (Městská knihovna Beroun, uliční označení - U Kasáren)</t>
  </si>
  <si>
    <t>1789024752</t>
  </si>
  <si>
    <t>7670004</t>
  </si>
  <si>
    <t>Demontáž mřížek na fasádě</t>
  </si>
  <si>
    <t>-1483221940</t>
  </si>
  <si>
    <t>16"předpoklad"</t>
  </si>
  <si>
    <t>-1788452302</t>
  </si>
  <si>
    <t xml:space="preserve">22-18-07-VZ-02BK2b - Zateplení objektu 4.NP </t>
  </si>
  <si>
    <t>-729069054</t>
  </si>
  <si>
    <t>2*((1,2+1,75)*37+(1,2+1,2)*2+(0,9+1,2)+(1,2+2,1)*2)</t>
  </si>
  <si>
    <t>1018744102</t>
  </si>
  <si>
    <t>245,3*1,1 'Přepočtené koeficientem množství</t>
  </si>
  <si>
    <t>-1068721104</t>
  </si>
  <si>
    <t>KZS 3.patra/4.NP - počítáno od pozedního věnce</t>
  </si>
  <si>
    <t>3,435*(11,29+2,05+0,12*2+37,66+2,05+11,29+15,19+11,29+2,1+13,71+0,12*2+7+10,24+7+13,71+0,12*2+2,1+11,29+15,19)</t>
  </si>
  <si>
    <t>-(1,2*1,75*37+1,2*1,2*2+0,9*1,2+1,2*2,1*2)"odpočet výplní otvorů"</t>
  </si>
  <si>
    <t>361234316</t>
  </si>
  <si>
    <t>510,578*1,1 'Přepočtené koeficientem množství</t>
  </si>
  <si>
    <t>2029898539</t>
  </si>
  <si>
    <t>2*((1,2+1,75)*37+(1,2+1,2)*2+(0,9+1,2)+(1,2+2,1)*2)"ostění výplní otvorů"</t>
  </si>
  <si>
    <t>511975570</t>
  </si>
  <si>
    <t>2*((1,2+1,75)*37+(1,2+1,2)*2+(0,9+1,2)+(1,2+2,1)*2)*0,25"ostění výplní otvorů"</t>
  </si>
  <si>
    <t>61,325*1,1 'Přepočtené koeficientem množství</t>
  </si>
  <si>
    <t>37364047</t>
  </si>
  <si>
    <t>1809586240</t>
  </si>
  <si>
    <t>1586123964</t>
  </si>
  <si>
    <t>-658319583</t>
  </si>
  <si>
    <t>205,55"rohové lišty"</t>
  </si>
  <si>
    <t>50,1"okenní-horní"</t>
  </si>
  <si>
    <t>50,1"parapetní lišty"</t>
  </si>
  <si>
    <t>-1178962710</t>
  </si>
  <si>
    <t>pouze KZS 3.patra/4.NP</t>
  </si>
  <si>
    <t>3,435*10"rohy objektu"</t>
  </si>
  <si>
    <t>2*2,1*39+2*1,25*2+2*1,2"boky ostění"</t>
  </si>
  <si>
    <t>205,55*1,1 'Přepočtené koeficientem množství</t>
  </si>
  <si>
    <t>178384787</t>
  </si>
  <si>
    <t>1,2*41+0,9</t>
  </si>
  <si>
    <t>50,1*1,1 'Přepočtené koeficientem množství</t>
  </si>
  <si>
    <t>1357789148</t>
  </si>
  <si>
    <t>622521011_označ.1a,G</t>
  </si>
  <si>
    <t>-1245820384</t>
  </si>
  <si>
    <t>510,578"plocha KZS"</t>
  </si>
  <si>
    <t>1558910093</t>
  </si>
  <si>
    <t>1501510198</t>
  </si>
  <si>
    <t>597,278*60 'Přepočtené koeficientem množství</t>
  </si>
  <si>
    <t>-974729086</t>
  </si>
  <si>
    <t>-2048205892</t>
  </si>
  <si>
    <t>1788321943</t>
  </si>
  <si>
    <t>-1540241277</t>
  </si>
  <si>
    <t>-2090570129</t>
  </si>
  <si>
    <t>4*(11,29+2,1+37,66+2,1+11,29+15,2+11,29+2,1+13,7+7+10,24+7+13,7+2,1+11,29+15,2)/3*1"podíl 3.patra/4.NP"</t>
  </si>
  <si>
    <t>231,013*4 'Přepočtené koeficientem množství</t>
  </si>
  <si>
    <t>-112962831</t>
  </si>
  <si>
    <t>-1554788896</t>
  </si>
  <si>
    <t>953414574</t>
  </si>
  <si>
    <t>762341250</t>
  </si>
  <si>
    <t>Montáž bednění střech rovných a šikmých sklonu do 60° z hoblovaných prken - rošt pro obložení/podbití římsy</t>
  </si>
  <si>
    <t>1166993971</t>
  </si>
  <si>
    <t>605151210</t>
  </si>
  <si>
    <t>řezivo jehličnaté boční prkno jakost I.-II. 4 - 6 cm</t>
  </si>
  <si>
    <t>-516539385</t>
  </si>
  <si>
    <t>184*(3*0,125*0,018+2*0,125*0,018)</t>
  </si>
  <si>
    <t>2,07*1,1 'Přepočtené koeficientem množství</t>
  </si>
  <si>
    <t>762341670</t>
  </si>
  <si>
    <t>Bednění a laťování montáž bednění štítových okapových říms, krajnic, závětrných prken a žaluzií ve spádu nebo rovnoběžně s okapem z desek dřevotřískových nebo dřevoštěpkových na sraz</t>
  </si>
  <si>
    <t>1878141908</t>
  </si>
  <si>
    <t>184*(0,99+0,22)</t>
  </si>
  <si>
    <t>595907660</t>
  </si>
  <si>
    <t>deska cementotřísková fasádní hladká 125x335 cm tl.1,0 cm, finální vrstva lasura_x000d_
 - odstín bílý</t>
  </si>
  <si>
    <t>1253852483</t>
  </si>
  <si>
    <t>222,64*1,1 'Přepočtené koeficientem množství</t>
  </si>
  <si>
    <t>658496049</t>
  </si>
  <si>
    <t>1125785997</t>
  </si>
  <si>
    <t>22-18-07-VZ-02-BK5 - Ostatní náklady stavby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</si>
  <si>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</si>
  <si>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</si>
  <si>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</si>
  <si>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</si>
  <si>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</si>
  <si>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</si>
  <si>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</si>
  <si>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</si>
  <si>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</si>
  <si>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011203001</t>
  </si>
  <si>
    <t>Mykologický průzkum a kontrola zhlaví trámů stropu 2.NP</t>
  </si>
  <si>
    <t>1024</t>
  </si>
  <si>
    <t>-577130507</t>
  </si>
  <si>
    <t>Pol247</t>
  </si>
  <si>
    <t>Náklady na vyhotovení projektu pro provedení stavby vč. dílenské dokumentace pro jedn.části stavby vč. statického posudku a výpočtu navrhovaných konstrukcí</t>
  </si>
  <si>
    <t>-668005320</t>
  </si>
  <si>
    <t>Pol250</t>
  </si>
  <si>
    <t>Projednání dokumentace pro provedení stavby s dotčenými orgány státní správy a se správci sítí dle charakteru dokumentace, či podmínek z předchozích správních procesů</t>
  </si>
  <si>
    <t>424667344</t>
  </si>
  <si>
    <t>Pol249</t>
  </si>
  <si>
    <t>Náklady na vyhotovení dokumentace skutečného provedení stavby</t>
  </si>
  <si>
    <t>864125165</t>
  </si>
  <si>
    <t>Pol259</t>
  </si>
  <si>
    <t>Náklady na vyhotovení plánu BOZP</t>
  </si>
  <si>
    <t>1418294499</t>
  </si>
  <si>
    <t>VRN3</t>
  </si>
  <si>
    <t>Zařízení staveniště</t>
  </si>
  <si>
    <t>030001000</t>
  </si>
  <si>
    <t>Zařízení staveniště - náklady na zřízení a demontáž zařízení staveniště</t>
  </si>
  <si>
    <t>-378214643</t>
  </si>
  <si>
    <t>033002000</t>
  </si>
  <si>
    <t xml:space="preserve">Připojení staveniště na inženýrské sítě, náklady na media, revize_x000d_
</t>
  </si>
  <si>
    <t>-1678497697</t>
  </si>
  <si>
    <t>034002001</t>
  </si>
  <si>
    <t>Zabezpečení staveniště - provizorním-mobilním zastřešením nad budoucí úroveň 4.NP - zajištění objektu proti zatečení_x000d_
výška ke hřebenu prov.zastřešení 7,5m_x000d_
pro plochy 11x15m x 2 a 11x37,7m a nad schodištěm 10,24x7m_x000d_
Předpokládaná délka pronájmu 120 dní</t>
  </si>
  <si>
    <t>202688782</t>
  </si>
  <si>
    <t>034203000</t>
  </si>
  <si>
    <t xml:space="preserve">Oplocení staveniště  v dl. 80 bm</t>
  </si>
  <si>
    <t>-1397714207</t>
  </si>
  <si>
    <t>034403000</t>
  </si>
  <si>
    <t>Dopravní značení staveniště vč. projednání a vypracování organizace dopravy (přechodné DZ), zajištění povolení, úhrad poplatků za zábory vzniklé stavbou apod.</t>
  </si>
  <si>
    <t>-1980162801</t>
  </si>
  <si>
    <t>034503000</t>
  </si>
  <si>
    <t>Informační tabule na staveništi</t>
  </si>
  <si>
    <t>1410389182</t>
  </si>
  <si>
    <t>VRN4</t>
  </si>
  <si>
    <t>Inženýrská činnost</t>
  </si>
  <si>
    <t>045002000</t>
  </si>
  <si>
    <t>Kompletační a koordinační činnost</t>
  </si>
  <si>
    <t>-1219111121</t>
  </si>
  <si>
    <t>Pol248</t>
  </si>
  <si>
    <t>Povinná publicita</t>
  </si>
  <si>
    <t>-1560129243</t>
  </si>
  <si>
    <t>Pol260</t>
  </si>
  <si>
    <t>Příprava kolaudace, obstarání všech nezbytných vyjádření, revizí, dokladů apod.</t>
  </si>
  <si>
    <t>639740666</t>
  </si>
  <si>
    <t>Pol261</t>
  </si>
  <si>
    <t>Fotodokumentace z průběhu provádění díla</t>
  </si>
  <si>
    <t>1296519419</t>
  </si>
  <si>
    <t>Pol270</t>
  </si>
  <si>
    <t>Vypracování evekuačního plánu a požárního řádu</t>
  </si>
  <si>
    <t>854929918</t>
  </si>
  <si>
    <t>VRN9</t>
  </si>
  <si>
    <t>Ostatní náklady</t>
  </si>
  <si>
    <t>094103001</t>
  </si>
  <si>
    <t>Demontáž regálů a přestěhování knih, jejich přemístění a uložení z budovy č.1 na poz.p.813 v k.ú. Beroun ve starých kasárnách do zadavatelem určeného objektu v rámci k.ú. města Berouna (okruh 6km) před zahájením stavby. Přestěhování regálů a knih a uložení zpět po ukončení veškerých prací._x000d_
_x000d_
Počet knih 1054ks</t>
  </si>
  <si>
    <t>-11436855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</si>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</sst>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i/>
      <sz val="8"/>
      <color rgb="FF003366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40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/>
    <xf numFmtId="0" fontId="0" fillId="0" borderId="0" xfId="0" applyAlignment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left" vertical="center"/>
    </xf>
    <xf numFmtId="0" fontId="17" fillId="2" borderId="0" xfId="1" applyFont="1" applyFill="1" applyAlignment="1" applyProtection="1">
      <alignment vertical="center"/>
    </xf>
    <xf numFmtId="0" fontId="48" fillId="2" borderId="0" xfId="1" applyFill="1"/>
    <xf numFmtId="0" fontId="0" fillId="2" borderId="0" xfId="0" applyFill="1"/>
    <xf numFmtId="0" fontId="15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8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2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2" fillId="0" borderId="0" xfId="0" applyFont="1" applyAlignment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3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3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21" fillId="0" borderId="20" xfId="0" applyFont="1" applyBorder="1" applyAlignment="1" applyProtection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5" fillId="0" borderId="18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0" fontId="30" fillId="0" borderId="0" xfId="0" applyFont="1" applyAlignment="1" applyProtection="1">
      <alignment vertical="center"/>
    </xf>
    <xf numFmtId="4" fontId="30" fillId="0" borderId="0" xfId="0" applyNumberFormat="1" applyFont="1" applyAlignment="1" applyProtection="1">
      <alignment vertical="center"/>
    </xf>
    <xf numFmtId="0" fontId="31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2" fillId="0" borderId="18" xfId="0" applyNumberFormat="1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166" fontId="32" fillId="0" borderId="0" xfId="0" applyNumberFormat="1" applyFont="1" applyBorder="1" applyAlignment="1" applyProtection="1">
      <alignment vertical="center"/>
    </xf>
    <xf numFmtId="4" fontId="32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4" fillId="0" borderId="18" xfId="0" applyNumberFormat="1" applyFont="1" applyBorder="1" applyAlignment="1" applyProtection="1">
      <alignment vertical="center"/>
    </xf>
    <xf numFmtId="4" fontId="34" fillId="0" borderId="0" xfId="0" applyNumberFormat="1" applyFont="1" applyBorder="1" applyAlignment="1" applyProtection="1">
      <alignment vertical="center"/>
    </xf>
    <xf numFmtId="166" fontId="34" fillId="0" borderId="0" xfId="0" applyNumberFormat="1" applyFont="1" applyBorder="1" applyAlignment="1" applyProtection="1">
      <alignment vertical="center"/>
    </xf>
    <xf numFmtId="4" fontId="34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2" fillId="0" borderId="23" xfId="0" applyNumberFormat="1" applyFont="1" applyBorder="1" applyAlignment="1" applyProtection="1">
      <alignment vertical="center"/>
    </xf>
    <xf numFmtId="4" fontId="32" fillId="0" borderId="24" xfId="0" applyNumberFormat="1" applyFont="1" applyBorder="1" applyAlignment="1" applyProtection="1">
      <alignment vertical="center"/>
    </xf>
    <xf numFmtId="166" fontId="32" fillId="0" borderId="24" xfId="0" applyNumberFormat="1" applyFont="1" applyBorder="1" applyAlignment="1" applyProtection="1">
      <alignment vertical="center"/>
    </xf>
    <xf numFmtId="4" fontId="32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35" fillId="2" borderId="0" xfId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21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21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4" fontId="26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6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/>
    <xf numFmtId="166" fontId="37" fillId="0" borderId="16" xfId="0" applyNumberFormat="1" applyFont="1" applyBorder="1" applyAlignment="1" applyProtection="1"/>
    <xf numFmtId="166" fontId="37" fillId="0" borderId="17" xfId="0" applyNumberFormat="1" applyFont="1" applyBorder="1" applyAlignment="1" applyProtection="1"/>
    <xf numFmtId="4" fontId="38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5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5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9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40" fillId="0" borderId="28" xfId="0" applyFont="1" applyBorder="1" applyAlignment="1" applyProtection="1">
      <alignment horizontal="center" vertical="center"/>
    </xf>
    <xf numFmtId="49" fontId="40" fillId="0" borderId="28" xfId="0" applyNumberFormat="1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center" vertical="center" wrapText="1"/>
    </xf>
    <xf numFmtId="167" fontId="40" fillId="0" borderId="28" xfId="0" applyNumberFormat="1" applyFont="1" applyBorder="1" applyAlignment="1" applyProtection="1">
      <alignment vertical="center"/>
    </xf>
    <xf numFmtId="4" fontId="40" fillId="3" borderId="28" xfId="0" applyNumberFormat="1" applyFont="1" applyFill="1" applyBorder="1" applyAlignment="1" applyProtection="1">
      <alignment vertical="center"/>
      <protection locked="0"/>
    </xf>
    <xf numFmtId="4" fontId="40" fillId="0" borderId="28" xfId="0" applyNumberFormat="1" applyFont="1" applyBorder="1" applyAlignment="1" applyProtection="1">
      <alignment vertical="center"/>
    </xf>
    <xf numFmtId="0" fontId="40" fillId="0" borderId="5" xfId="0" applyFont="1" applyBorder="1" applyAlignment="1">
      <alignment vertical="center"/>
    </xf>
    <xf numFmtId="0" fontId="40" fillId="3" borderId="2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</xf>
    <xf numFmtId="167" fontId="0" fillId="3" borderId="28" xfId="0" applyNumberFormat="1" applyFont="1" applyFill="1" applyBorder="1" applyAlignment="1" applyProtection="1">
      <alignment vertical="center"/>
      <protection locked="0"/>
    </xf>
    <xf numFmtId="0" fontId="13" fillId="0" borderId="5" xfId="0" applyFont="1" applyBorder="1" applyAlignment="1" applyProtection="1"/>
    <xf numFmtId="0" fontId="13" fillId="0" borderId="0" xfId="0" applyFont="1" applyAlignment="1" applyProtection="1"/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protection locked="0"/>
    </xf>
    <xf numFmtId="4" fontId="13" fillId="0" borderId="0" xfId="0" applyNumberFormat="1" applyFont="1" applyAlignment="1" applyProtection="1"/>
    <xf numFmtId="0" fontId="13" fillId="0" borderId="5" xfId="0" applyFont="1" applyBorder="1" applyAlignment="1"/>
    <xf numFmtId="0" fontId="13" fillId="0" borderId="18" xfId="0" applyFont="1" applyBorder="1" applyAlignment="1" applyProtection="1"/>
    <xf numFmtId="0" fontId="13" fillId="0" borderId="0" xfId="0" applyFont="1" applyBorder="1" applyAlignment="1" applyProtection="1"/>
    <xf numFmtId="166" fontId="13" fillId="0" borderId="0" xfId="0" applyNumberFormat="1" applyFont="1" applyBorder="1" applyAlignment="1" applyProtection="1"/>
    <xf numFmtId="166" fontId="13" fillId="0" borderId="19" xfId="0" applyNumberFormat="1" applyFont="1" applyBorder="1" applyAlignment="1" applyProtection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Protection="1"/>
    <xf numFmtId="0" fontId="0" fillId="0" borderId="5" xfId="0" applyBorder="1"/>
    <xf numFmtId="0" fontId="0" fillId="0" borderId="0" xfId="0" applyAlignment="1">
      <alignment vertical="top"/>
      <protection locked="0"/>
    </xf>
    <xf numFmtId="0" fontId="41" fillId="0" borderId="29" xfId="0" applyFont="1" applyBorder="1" applyAlignment="1">
      <alignment vertical="center" wrapText="1"/>
      <protection locked="0"/>
    </xf>
    <xf numFmtId="0" fontId="41" fillId="0" borderId="30" xfId="0" applyFont="1" applyBorder="1" applyAlignment="1">
      <alignment vertical="center" wrapText="1"/>
      <protection locked="0"/>
    </xf>
    <xf numFmtId="0" fontId="41" fillId="0" borderId="31" xfId="0" applyFont="1" applyBorder="1" applyAlignment="1">
      <alignment vertical="center" wrapText="1"/>
      <protection locked="0"/>
    </xf>
    <xf numFmtId="0" fontId="41" fillId="0" borderId="32" xfId="0" applyFont="1" applyBorder="1" applyAlignment="1">
      <alignment horizontal="center" vertical="center" wrapText="1"/>
      <protection locked="0"/>
    </xf>
    <xf numFmtId="0" fontId="42" fillId="0" borderId="1" xfId="0" applyFont="1" applyBorder="1" applyAlignment="1">
      <alignment horizontal="center" vertical="center" wrapText="1"/>
      <protection locked="0"/>
    </xf>
    <xf numFmtId="0" fontId="41" fillId="0" borderId="33" xfId="0" applyFont="1" applyBorder="1" applyAlignment="1">
      <alignment horizontal="center" vertical="center" wrapText="1"/>
      <protection locked="0"/>
    </xf>
    <xf numFmtId="0" fontId="41" fillId="0" borderId="32" xfId="0" applyFont="1" applyBorder="1" applyAlignment="1">
      <alignment vertical="center" wrapText="1"/>
      <protection locked="0"/>
    </xf>
    <xf numFmtId="0" fontId="43" fillId="0" borderId="34" xfId="0" applyFont="1" applyBorder="1" applyAlignment="1">
      <alignment horizontal="left" wrapText="1"/>
      <protection locked="0"/>
    </xf>
    <xf numFmtId="0" fontId="41" fillId="0" borderId="33" xfId="0" applyFont="1" applyBorder="1" applyAlignment="1">
      <alignment vertical="center" wrapText="1"/>
      <protection locked="0"/>
    </xf>
    <xf numFmtId="0" fontId="43" fillId="0" borderId="1" xfId="0" applyFont="1" applyBorder="1" applyAlignment="1">
      <alignment horizontal="left" vertical="center" wrapText="1"/>
      <protection locked="0"/>
    </xf>
    <xf numFmtId="0" fontId="44" fillId="0" borderId="1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vertical="center" wrapText="1"/>
      <protection locked="0"/>
    </xf>
    <xf numFmtId="0" fontId="44" fillId="0" borderId="1" xfId="0" applyFont="1" applyBorder="1" applyAlignment="1">
      <alignment vertical="center" wrapText="1"/>
      <protection locked="0"/>
    </xf>
    <xf numFmtId="0" fontId="44" fillId="0" borderId="1" xfId="0" applyFont="1" applyBorder="1" applyAlignment="1">
      <alignment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49" fontId="44" fillId="0" borderId="1" xfId="0" applyNumberFormat="1" applyFont="1" applyBorder="1" applyAlignment="1">
      <alignment horizontal="left" vertical="center" wrapText="1"/>
      <protection locked="0"/>
    </xf>
    <xf numFmtId="49" fontId="44" fillId="0" borderId="1" xfId="0" applyNumberFormat="1" applyFont="1" applyBorder="1" applyAlignment="1">
      <alignment vertical="center" wrapText="1"/>
      <protection locked="0"/>
    </xf>
    <xf numFmtId="0" fontId="41" fillId="0" borderId="35" xfId="0" applyFont="1" applyBorder="1" applyAlignment="1">
      <alignment vertical="center" wrapText="1"/>
      <protection locked="0"/>
    </xf>
    <xf numFmtId="0" fontId="45" fillId="0" borderId="34" xfId="0" applyFont="1" applyBorder="1" applyAlignment="1">
      <alignment vertical="center" wrapText="1"/>
      <protection locked="0"/>
    </xf>
    <xf numFmtId="0" fontId="41" fillId="0" borderId="36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top"/>
      <protection locked="0"/>
    </xf>
    <xf numFmtId="0" fontId="41" fillId="0" borderId="0" xfId="0" applyFont="1" applyAlignment="1">
      <alignment vertical="top"/>
      <protection locked="0"/>
    </xf>
    <xf numFmtId="0" fontId="41" fillId="0" borderId="29" xfId="0" applyFont="1" applyBorder="1" applyAlignment="1">
      <alignment horizontal="left" vertical="center"/>
      <protection locked="0"/>
    </xf>
    <xf numFmtId="0" fontId="41" fillId="0" borderId="30" xfId="0" applyFont="1" applyBorder="1" applyAlignment="1">
      <alignment horizontal="left" vertical="center"/>
      <protection locked="0"/>
    </xf>
    <xf numFmtId="0" fontId="41" fillId="0" borderId="31" xfId="0" applyFont="1" applyBorder="1" applyAlignment="1">
      <alignment horizontal="left" vertical="center"/>
      <protection locked="0"/>
    </xf>
    <xf numFmtId="0" fontId="41" fillId="0" borderId="32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center" vertical="center"/>
      <protection locked="0"/>
    </xf>
    <xf numFmtId="0" fontId="41" fillId="0" borderId="33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6" fillId="0" borderId="0" xfId="0" applyFont="1" applyAlignment="1">
      <alignment horizontal="left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43" fillId="0" borderId="34" xfId="0" applyFont="1" applyBorder="1" applyAlignment="1">
      <alignment horizontal="center" vertical="center"/>
      <protection locked="0"/>
    </xf>
    <xf numFmtId="0" fontId="46" fillId="0" borderId="34" xfId="0" applyFont="1" applyBorder="1" applyAlignment="1">
      <alignment horizontal="left" vertical="center"/>
      <protection locked="0"/>
    </xf>
    <xf numFmtId="0" fontId="47" fillId="0" borderId="1" xfId="0" applyFont="1" applyBorder="1" applyAlignment="1">
      <alignment horizontal="left" vertical="center"/>
      <protection locked="0"/>
    </xf>
    <xf numFmtId="0" fontId="44" fillId="0" borderId="0" xfId="0" applyFont="1" applyAlignment="1">
      <alignment horizontal="left" vertical="center"/>
      <protection locked="0"/>
    </xf>
    <xf numFmtId="0" fontId="44" fillId="0" borderId="1" xfId="0" applyFont="1" applyBorder="1" applyAlignment="1">
      <alignment horizontal="center" vertical="center"/>
      <protection locked="0"/>
    </xf>
    <xf numFmtId="0" fontId="44" fillId="0" borderId="32" xfId="0" applyFont="1" applyBorder="1" applyAlignment="1">
      <alignment horizontal="left" vertical="center"/>
      <protection locked="0"/>
    </xf>
    <xf numFmtId="0" fontId="44" fillId="0" borderId="1" xfId="0" applyFont="1" applyFill="1" applyBorder="1" applyAlignment="1">
      <alignment horizontal="left" vertical="center"/>
      <protection locked="0"/>
    </xf>
    <xf numFmtId="0" fontId="44" fillId="0" borderId="1" xfId="0" applyFont="1" applyFill="1" applyBorder="1" applyAlignment="1">
      <alignment horizontal="center" vertical="center"/>
      <protection locked="0"/>
    </xf>
    <xf numFmtId="0" fontId="41" fillId="0" borderId="35" xfId="0" applyFont="1" applyBorder="1" applyAlignment="1">
      <alignment horizontal="left" vertical="center"/>
      <protection locked="0"/>
    </xf>
    <xf numFmtId="0" fontId="45" fillId="0" borderId="34" xfId="0" applyFont="1" applyBorder="1" applyAlignment="1">
      <alignment horizontal="left" vertical="center"/>
      <protection locked="0"/>
    </xf>
    <xf numFmtId="0" fontId="41" fillId="0" borderId="36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5" fillId="0" borderId="1" xfId="0" applyFont="1" applyBorder="1" applyAlignment="1">
      <alignment horizontal="left" vertical="center"/>
      <protection locked="0"/>
    </xf>
    <xf numFmtId="0" fontId="46" fillId="0" borderId="1" xfId="0" applyFont="1" applyBorder="1" applyAlignment="1">
      <alignment horizontal="left" vertical="center"/>
      <protection locked="0"/>
    </xf>
    <xf numFmtId="0" fontId="44" fillId="0" borderId="34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4" fillId="0" borderId="1" xfId="0" applyFont="1" applyBorder="1" applyAlignment="1">
      <alignment horizontal="center" vertical="center" wrapText="1"/>
      <protection locked="0"/>
    </xf>
    <xf numFmtId="0" fontId="41" fillId="0" borderId="29" xfId="0" applyFont="1" applyBorder="1" applyAlignment="1">
      <alignment horizontal="left" vertical="center" wrapText="1"/>
      <protection locked="0"/>
    </xf>
    <xf numFmtId="0" fontId="41" fillId="0" borderId="30" xfId="0" applyFont="1" applyBorder="1" applyAlignment="1">
      <alignment horizontal="left" vertical="center" wrapText="1"/>
      <protection locked="0"/>
    </xf>
    <xf numFmtId="0" fontId="41" fillId="0" borderId="31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46" fillId="0" borderId="32" xfId="0" applyFont="1" applyBorder="1" applyAlignment="1">
      <alignment horizontal="left" vertical="center" wrapText="1"/>
      <protection locked="0"/>
    </xf>
    <xf numFmtId="0" fontId="46" fillId="0" borderId="33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/>
      <protection locked="0"/>
    </xf>
    <xf numFmtId="0" fontId="44" fillId="0" borderId="35" xfId="0" applyFont="1" applyBorder="1" applyAlignment="1">
      <alignment horizontal="left" vertical="center" wrapText="1"/>
      <protection locked="0"/>
    </xf>
    <xf numFmtId="0" fontId="44" fillId="0" borderId="34" xfId="0" applyFont="1" applyBorder="1" applyAlignment="1">
      <alignment horizontal="left" vertical="center" wrapText="1"/>
      <protection locked="0"/>
    </xf>
    <xf numFmtId="0" fontId="44" fillId="0" borderId="36" xfId="0" applyFont="1" applyBorder="1" applyAlignment="1">
      <alignment horizontal="left" vertical="center" wrapText="1"/>
      <protection locked="0"/>
    </xf>
    <xf numFmtId="0" fontId="44" fillId="0" borderId="1" xfId="0" applyFont="1" applyBorder="1" applyAlignment="1">
      <alignment horizontal="left" vertical="top"/>
      <protection locked="0"/>
    </xf>
    <xf numFmtId="0" fontId="44" fillId="0" borderId="1" xfId="0" applyFont="1" applyBorder="1" applyAlignment="1">
      <alignment horizontal="center" vertical="top"/>
      <protection locked="0"/>
    </xf>
    <xf numFmtId="0" fontId="44" fillId="0" borderId="35" xfId="0" applyFont="1" applyBorder="1" applyAlignment="1">
      <alignment horizontal="left" vertical="center"/>
      <protection locked="0"/>
    </xf>
    <xf numFmtId="0" fontId="44" fillId="0" borderId="36" xfId="0" applyFont="1" applyBorder="1" applyAlignment="1">
      <alignment horizontal="left" vertical="center"/>
      <protection locked="0"/>
    </xf>
    <xf numFmtId="0" fontId="46" fillId="0" borderId="0" xfId="0" applyFont="1" applyAlignment="1">
      <alignment vertical="center"/>
      <protection locked="0"/>
    </xf>
    <xf numFmtId="0" fontId="43" fillId="0" borderId="1" xfId="0" applyFont="1" applyBorder="1" applyAlignment="1">
      <alignment vertical="center"/>
      <protection locked="0"/>
    </xf>
    <xf numFmtId="0" fontId="46" fillId="0" borderId="34" xfId="0" applyFont="1" applyBorder="1" applyAlignment="1">
      <alignment vertical="center"/>
      <protection locked="0"/>
    </xf>
    <xf numFmtId="0" fontId="43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4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3" fillId="0" borderId="34" xfId="0" applyFont="1" applyBorder="1" applyAlignment="1">
      <alignment horizontal="left"/>
      <protection locked="0"/>
    </xf>
    <xf numFmtId="0" fontId="46" fillId="0" borderId="34" xfId="0" applyFont="1" applyBorder="1" applyAlignment="1">
      <protection locked="0"/>
    </xf>
    <xf numFmtId="0" fontId="41" fillId="0" borderId="32" xfId="0" applyFont="1" applyBorder="1" applyAlignment="1">
      <alignment vertical="top"/>
      <protection locked="0"/>
    </xf>
    <xf numFmtId="0" fontId="41" fillId="0" borderId="33" xfId="0" applyFont="1" applyBorder="1" applyAlignment="1">
      <alignment vertical="top"/>
      <protection locked="0"/>
    </xf>
    <xf numFmtId="0" fontId="41" fillId="0" borderId="1" xfId="0" applyFont="1" applyBorder="1" applyAlignment="1">
      <alignment horizontal="center" vertical="center"/>
      <protection locked="0"/>
    </xf>
    <xf numFmtId="0" fontId="41" fillId="0" borderId="1" xfId="0" applyFont="1" applyBorder="1" applyAlignment="1">
      <alignment horizontal="left" vertical="top"/>
      <protection locked="0"/>
    </xf>
    <xf numFmtId="0" fontId="41" fillId="0" borderId="35" xfId="0" applyFont="1" applyBorder="1" applyAlignment="1">
      <alignment vertical="top"/>
      <protection locked="0"/>
    </xf>
    <xf numFmtId="0" fontId="41" fillId="0" borderId="34" xfId="0" applyFont="1" applyBorder="1" applyAlignment="1">
      <alignment vertical="top"/>
      <protection locked="0"/>
    </xf>
    <xf numFmtId="0" fontId="41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8" t="s">
        <v>0</v>
      </c>
      <c r="B1" s="19"/>
      <c r="C1" s="19"/>
      <c r="D1" s="20" t="s">
        <v>1</v>
      </c>
      <c r="E1" s="19"/>
      <c r="F1" s="19"/>
      <c r="G1" s="19"/>
      <c r="H1" s="19"/>
      <c r="I1" s="19"/>
      <c r="J1" s="19"/>
      <c r="K1" s="21" t="s">
        <v>2</v>
      </c>
      <c r="L1" s="21"/>
      <c r="M1" s="21"/>
      <c r="N1" s="21"/>
      <c r="O1" s="21"/>
      <c r="P1" s="21"/>
      <c r="Q1" s="21"/>
      <c r="R1" s="21"/>
      <c r="S1" s="21"/>
      <c r="T1" s="19"/>
      <c r="U1" s="19"/>
      <c r="V1" s="19"/>
      <c r="W1" s="21" t="s">
        <v>3</v>
      </c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2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4" t="s">
        <v>4</v>
      </c>
      <c r="BB1" s="24" t="s">
        <v>5</v>
      </c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T1" s="25" t="s">
        <v>6</v>
      </c>
      <c r="BU1" s="25" t="s">
        <v>6</v>
      </c>
      <c r="BV1" s="25" t="s">
        <v>7</v>
      </c>
    </row>
    <row r="2" ht="36.96" customHeight="1">
      <c r="AR2"/>
      <c r="BS2" s="26" t="s">
        <v>8</v>
      </c>
      <c r="BT2" s="26" t="s">
        <v>9</v>
      </c>
    </row>
    <row r="3" ht="6.96" customHeight="1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9"/>
      <c r="BS3" s="26" t="s">
        <v>8</v>
      </c>
      <c r="BT3" s="26" t="s">
        <v>10</v>
      </c>
    </row>
    <row r="4" ht="36.96" customHeight="1">
      <c r="B4" s="30"/>
      <c r="C4" s="31"/>
      <c r="D4" s="32" t="s">
        <v>11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3"/>
      <c r="AS4" s="34" t="s">
        <v>12</v>
      </c>
      <c r="BE4" s="35" t="s">
        <v>13</v>
      </c>
      <c r="BS4" s="26" t="s">
        <v>14</v>
      </c>
    </row>
    <row r="5" ht="14.4" customHeight="1">
      <c r="B5" s="30"/>
      <c r="C5" s="31"/>
      <c r="D5" s="36" t="s">
        <v>15</v>
      </c>
      <c r="E5" s="31"/>
      <c r="F5" s="31"/>
      <c r="G5" s="31"/>
      <c r="H5" s="31"/>
      <c r="I5" s="31"/>
      <c r="J5" s="31"/>
      <c r="K5" s="37" t="s">
        <v>16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3"/>
      <c r="BE5" s="38" t="s">
        <v>17</v>
      </c>
      <c r="BS5" s="26" t="s">
        <v>8</v>
      </c>
    </row>
    <row r="6" ht="36.96" customHeight="1">
      <c r="B6" s="30"/>
      <c r="C6" s="31"/>
      <c r="D6" s="39" t="s">
        <v>18</v>
      </c>
      <c r="E6" s="31"/>
      <c r="F6" s="31"/>
      <c r="G6" s="31"/>
      <c r="H6" s="31"/>
      <c r="I6" s="31"/>
      <c r="J6" s="31"/>
      <c r="K6" s="40" t="s">
        <v>19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3"/>
      <c r="BE6" s="41"/>
      <c r="BS6" s="26" t="s">
        <v>8</v>
      </c>
    </row>
    <row r="7" ht="14.4" customHeight="1">
      <c r="B7" s="30"/>
      <c r="C7" s="31"/>
      <c r="D7" s="42" t="s">
        <v>20</v>
      </c>
      <c r="E7" s="31"/>
      <c r="F7" s="31"/>
      <c r="G7" s="31"/>
      <c r="H7" s="31"/>
      <c r="I7" s="31"/>
      <c r="J7" s="31"/>
      <c r="K7" s="37" t="s">
        <v>21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42" t="s">
        <v>22</v>
      </c>
      <c r="AL7" s="31"/>
      <c r="AM7" s="31"/>
      <c r="AN7" s="37" t="s">
        <v>21</v>
      </c>
      <c r="AO7" s="31"/>
      <c r="AP7" s="31"/>
      <c r="AQ7" s="33"/>
      <c r="BE7" s="41"/>
      <c r="BS7" s="26" t="s">
        <v>8</v>
      </c>
    </row>
    <row r="8" ht="14.4" customHeight="1">
      <c r="B8" s="30"/>
      <c r="C8" s="31"/>
      <c r="D8" s="42" t="s">
        <v>23</v>
      </c>
      <c r="E8" s="31"/>
      <c r="F8" s="31"/>
      <c r="G8" s="31"/>
      <c r="H8" s="31"/>
      <c r="I8" s="31"/>
      <c r="J8" s="31"/>
      <c r="K8" s="37" t="s">
        <v>24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42" t="s">
        <v>25</v>
      </c>
      <c r="AL8" s="31"/>
      <c r="AM8" s="31"/>
      <c r="AN8" s="43" t="s">
        <v>26</v>
      </c>
      <c r="AO8" s="31"/>
      <c r="AP8" s="31"/>
      <c r="AQ8" s="33"/>
      <c r="BE8" s="41"/>
      <c r="BS8" s="26" t="s">
        <v>8</v>
      </c>
    </row>
    <row r="9" ht="14.4" customHeight="1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3"/>
      <c r="BE9" s="41"/>
      <c r="BS9" s="26" t="s">
        <v>8</v>
      </c>
    </row>
    <row r="10" ht="14.4" customHeight="1">
      <c r="B10" s="30"/>
      <c r="C10" s="31"/>
      <c r="D10" s="42" t="s">
        <v>27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42" t="s">
        <v>28</v>
      </c>
      <c r="AL10" s="31"/>
      <c r="AM10" s="31"/>
      <c r="AN10" s="37" t="s">
        <v>21</v>
      </c>
      <c r="AO10" s="31"/>
      <c r="AP10" s="31"/>
      <c r="AQ10" s="33"/>
      <c r="BE10" s="41"/>
      <c r="BS10" s="26" t="s">
        <v>8</v>
      </c>
    </row>
    <row r="11" ht="18.48" customHeight="1">
      <c r="B11" s="30"/>
      <c r="C11" s="31"/>
      <c r="D11" s="31"/>
      <c r="E11" s="37" t="s">
        <v>29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42" t="s">
        <v>30</v>
      </c>
      <c r="AL11" s="31"/>
      <c r="AM11" s="31"/>
      <c r="AN11" s="37" t="s">
        <v>21</v>
      </c>
      <c r="AO11" s="31"/>
      <c r="AP11" s="31"/>
      <c r="AQ11" s="33"/>
      <c r="BE11" s="41"/>
      <c r="BS11" s="26" t="s">
        <v>8</v>
      </c>
    </row>
    <row r="12" ht="6.96" customHeigh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3"/>
      <c r="BE12" s="41"/>
      <c r="BS12" s="26" t="s">
        <v>8</v>
      </c>
    </row>
    <row r="13" ht="14.4" customHeight="1">
      <c r="B13" s="30"/>
      <c r="C13" s="31"/>
      <c r="D13" s="42" t="s">
        <v>31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42" t="s">
        <v>28</v>
      </c>
      <c r="AL13" s="31"/>
      <c r="AM13" s="31"/>
      <c r="AN13" s="44" t="s">
        <v>32</v>
      </c>
      <c r="AO13" s="31"/>
      <c r="AP13" s="31"/>
      <c r="AQ13" s="33"/>
      <c r="BE13" s="41"/>
      <c r="BS13" s="26" t="s">
        <v>8</v>
      </c>
    </row>
    <row r="14">
      <c r="B14" s="30"/>
      <c r="C14" s="31"/>
      <c r="D14" s="31"/>
      <c r="E14" s="44" t="s">
        <v>32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2" t="s">
        <v>30</v>
      </c>
      <c r="AL14" s="31"/>
      <c r="AM14" s="31"/>
      <c r="AN14" s="44" t="s">
        <v>32</v>
      </c>
      <c r="AO14" s="31"/>
      <c r="AP14" s="31"/>
      <c r="AQ14" s="33"/>
      <c r="BE14" s="41"/>
      <c r="BS14" s="26" t="s">
        <v>8</v>
      </c>
    </row>
    <row r="15" ht="6.96" customHeight="1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3"/>
      <c r="BE15" s="41"/>
      <c r="BS15" s="26" t="s">
        <v>6</v>
      </c>
    </row>
    <row r="16" ht="14.4" customHeight="1">
      <c r="B16" s="30"/>
      <c r="C16" s="31"/>
      <c r="D16" s="42" t="s">
        <v>33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42" t="s">
        <v>28</v>
      </c>
      <c r="AL16" s="31"/>
      <c r="AM16" s="31"/>
      <c r="AN16" s="37" t="s">
        <v>34</v>
      </c>
      <c r="AO16" s="31"/>
      <c r="AP16" s="31"/>
      <c r="AQ16" s="33"/>
      <c r="BE16" s="41"/>
      <c r="BS16" s="26" t="s">
        <v>6</v>
      </c>
    </row>
    <row r="17" ht="18.48" customHeight="1">
      <c r="B17" s="30"/>
      <c r="C17" s="31"/>
      <c r="D17" s="31"/>
      <c r="E17" s="37" t="s">
        <v>35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42" t="s">
        <v>30</v>
      </c>
      <c r="AL17" s="31"/>
      <c r="AM17" s="31"/>
      <c r="AN17" s="37" t="s">
        <v>36</v>
      </c>
      <c r="AO17" s="31"/>
      <c r="AP17" s="31"/>
      <c r="AQ17" s="33"/>
      <c r="BE17" s="41"/>
      <c r="BS17" s="26" t="s">
        <v>37</v>
      </c>
    </row>
    <row r="18" ht="6.96" customHeigh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3"/>
      <c r="BE18" s="41"/>
      <c r="BS18" s="26" t="s">
        <v>8</v>
      </c>
    </row>
    <row r="19" ht="14.4" customHeight="1">
      <c r="B19" s="30"/>
      <c r="C19" s="31"/>
      <c r="D19" s="42" t="s">
        <v>38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3"/>
      <c r="BE19" s="41"/>
      <c r="BS19" s="26" t="s">
        <v>8</v>
      </c>
    </row>
    <row r="20" ht="199.5" customHeight="1">
      <c r="B20" s="30"/>
      <c r="C20" s="31"/>
      <c r="D20" s="31"/>
      <c r="E20" s="46" t="s">
        <v>39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31"/>
      <c r="AP20" s="31"/>
      <c r="AQ20" s="33"/>
      <c r="BE20" s="41"/>
      <c r="BS20" s="26" t="s">
        <v>6</v>
      </c>
    </row>
    <row r="21" ht="6.96" customHeight="1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3"/>
      <c r="BE21" s="41"/>
    </row>
    <row r="22" ht="6.96" customHeight="1">
      <c r="B22" s="30"/>
      <c r="C22" s="31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31"/>
      <c r="AQ22" s="33"/>
      <c r="BE22" s="41"/>
    </row>
    <row r="23" s="1" customFormat="1" ht="25.92" customHeight="1">
      <c r="B23" s="48"/>
      <c r="C23" s="49"/>
      <c r="D23" s="50" t="s">
        <v>40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2">
        <f>ROUND(AG51,2)</f>
        <v>0</v>
      </c>
      <c r="AL23" s="51"/>
      <c r="AM23" s="51"/>
      <c r="AN23" s="51"/>
      <c r="AO23" s="51"/>
      <c r="AP23" s="49"/>
      <c r="AQ23" s="53"/>
      <c r="BE23" s="41"/>
    </row>
    <row r="24" s="1" customFormat="1" ht="6.96" customHeight="1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53"/>
      <c r="BE24" s="41"/>
    </row>
    <row r="25" s="1" customFormat="1"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54" t="s">
        <v>41</v>
      </c>
      <c r="M25" s="54"/>
      <c r="N25" s="54"/>
      <c r="O25" s="54"/>
      <c r="P25" s="49"/>
      <c r="Q25" s="49"/>
      <c r="R25" s="49"/>
      <c r="S25" s="49"/>
      <c r="T25" s="49"/>
      <c r="U25" s="49"/>
      <c r="V25" s="49"/>
      <c r="W25" s="54" t="s">
        <v>42</v>
      </c>
      <c r="X25" s="54"/>
      <c r="Y25" s="54"/>
      <c r="Z25" s="54"/>
      <c r="AA25" s="54"/>
      <c r="AB25" s="54"/>
      <c r="AC25" s="54"/>
      <c r="AD25" s="54"/>
      <c r="AE25" s="54"/>
      <c r="AF25" s="49"/>
      <c r="AG25" s="49"/>
      <c r="AH25" s="49"/>
      <c r="AI25" s="49"/>
      <c r="AJ25" s="49"/>
      <c r="AK25" s="54" t="s">
        <v>43</v>
      </c>
      <c r="AL25" s="54"/>
      <c r="AM25" s="54"/>
      <c r="AN25" s="54"/>
      <c r="AO25" s="54"/>
      <c r="AP25" s="49"/>
      <c r="AQ25" s="53"/>
      <c r="BE25" s="41"/>
    </row>
    <row r="26" s="2" customFormat="1" ht="14.4" customHeight="1">
      <c r="B26" s="55"/>
      <c r="C26" s="56"/>
      <c r="D26" s="57" t="s">
        <v>44</v>
      </c>
      <c r="E26" s="56"/>
      <c r="F26" s="57" t="s">
        <v>45</v>
      </c>
      <c r="G26" s="56"/>
      <c r="H26" s="56"/>
      <c r="I26" s="56"/>
      <c r="J26" s="56"/>
      <c r="K26" s="56"/>
      <c r="L26" s="58">
        <v>0.20999999999999999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9">
        <f>ROUND(AZ51,2)</f>
        <v>0</v>
      </c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9">
        <f>ROUND(AV51,2)</f>
        <v>0</v>
      </c>
      <c r="AL26" s="56"/>
      <c r="AM26" s="56"/>
      <c r="AN26" s="56"/>
      <c r="AO26" s="56"/>
      <c r="AP26" s="56"/>
      <c r="AQ26" s="60"/>
      <c r="BE26" s="41"/>
    </row>
    <row r="27" s="2" customFormat="1" ht="14.4" customHeight="1">
      <c r="B27" s="55"/>
      <c r="C27" s="56"/>
      <c r="D27" s="56"/>
      <c r="E27" s="56"/>
      <c r="F27" s="57" t="s">
        <v>46</v>
      </c>
      <c r="G27" s="56"/>
      <c r="H27" s="56"/>
      <c r="I27" s="56"/>
      <c r="J27" s="56"/>
      <c r="K27" s="56"/>
      <c r="L27" s="58">
        <v>0.14999999999999999</v>
      </c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9">
        <f>ROUND(BA51,2)</f>
        <v>0</v>
      </c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9">
        <f>ROUND(AW51,2)</f>
        <v>0</v>
      </c>
      <c r="AL27" s="56"/>
      <c r="AM27" s="56"/>
      <c r="AN27" s="56"/>
      <c r="AO27" s="56"/>
      <c r="AP27" s="56"/>
      <c r="AQ27" s="60"/>
      <c r="BE27" s="41"/>
    </row>
    <row r="28" hidden="1" s="2" customFormat="1" ht="14.4" customHeight="1">
      <c r="B28" s="55"/>
      <c r="C28" s="56"/>
      <c r="D28" s="56"/>
      <c r="E28" s="56"/>
      <c r="F28" s="57" t="s">
        <v>47</v>
      </c>
      <c r="G28" s="56"/>
      <c r="H28" s="56"/>
      <c r="I28" s="56"/>
      <c r="J28" s="56"/>
      <c r="K28" s="56"/>
      <c r="L28" s="58">
        <v>0.20999999999999999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9">
        <f>ROUND(BB51,2)</f>
        <v>0</v>
      </c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9">
        <v>0</v>
      </c>
      <c r="AL28" s="56"/>
      <c r="AM28" s="56"/>
      <c r="AN28" s="56"/>
      <c r="AO28" s="56"/>
      <c r="AP28" s="56"/>
      <c r="AQ28" s="60"/>
      <c r="BE28" s="41"/>
    </row>
    <row r="29" hidden="1" s="2" customFormat="1" ht="14.4" customHeight="1">
      <c r="B29" s="55"/>
      <c r="C29" s="56"/>
      <c r="D29" s="56"/>
      <c r="E29" s="56"/>
      <c r="F29" s="57" t="s">
        <v>48</v>
      </c>
      <c r="G29" s="56"/>
      <c r="H29" s="56"/>
      <c r="I29" s="56"/>
      <c r="J29" s="56"/>
      <c r="K29" s="56"/>
      <c r="L29" s="58">
        <v>0.14999999999999999</v>
      </c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9">
        <f>ROUND(BC51,2)</f>
        <v>0</v>
      </c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9">
        <v>0</v>
      </c>
      <c r="AL29" s="56"/>
      <c r="AM29" s="56"/>
      <c r="AN29" s="56"/>
      <c r="AO29" s="56"/>
      <c r="AP29" s="56"/>
      <c r="AQ29" s="60"/>
      <c r="BE29" s="41"/>
    </row>
    <row r="30" hidden="1" s="2" customFormat="1" ht="14.4" customHeight="1">
      <c r="B30" s="55"/>
      <c r="C30" s="56"/>
      <c r="D30" s="56"/>
      <c r="E30" s="56"/>
      <c r="F30" s="57" t="s">
        <v>49</v>
      </c>
      <c r="G30" s="56"/>
      <c r="H30" s="56"/>
      <c r="I30" s="56"/>
      <c r="J30" s="56"/>
      <c r="K30" s="56"/>
      <c r="L30" s="58">
        <v>0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9">
        <f>ROUND(BD51,2)</f>
        <v>0</v>
      </c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9">
        <v>0</v>
      </c>
      <c r="AL30" s="56"/>
      <c r="AM30" s="56"/>
      <c r="AN30" s="56"/>
      <c r="AO30" s="56"/>
      <c r="AP30" s="56"/>
      <c r="AQ30" s="60"/>
      <c r="BE30" s="41"/>
    </row>
    <row r="31" s="1" customFormat="1" ht="6.96" customHeight="1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53"/>
      <c r="BE31" s="41"/>
    </row>
    <row r="32" s="1" customFormat="1" ht="25.92" customHeight="1">
      <c r="B32" s="48"/>
      <c r="C32" s="61"/>
      <c r="D32" s="62" t="s">
        <v>50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 t="s">
        <v>51</v>
      </c>
      <c r="U32" s="63"/>
      <c r="V32" s="63"/>
      <c r="W32" s="63"/>
      <c r="X32" s="65" t="s">
        <v>52</v>
      </c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6">
        <f>SUM(AK23:AK30)</f>
        <v>0</v>
      </c>
      <c r="AL32" s="63"/>
      <c r="AM32" s="63"/>
      <c r="AN32" s="63"/>
      <c r="AO32" s="67"/>
      <c r="AP32" s="61"/>
      <c r="AQ32" s="68"/>
      <c r="BE32" s="41"/>
    </row>
    <row r="33" s="1" customFormat="1" ht="6.96" customHeight="1"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53"/>
    </row>
    <row r="34" s="1" customFormat="1" ht="6.96" customHeight="1"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1"/>
    </row>
    <row r="38" s="1" customFormat="1" ht="6.96" customHeight="1"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4"/>
    </row>
    <row r="39" s="1" customFormat="1" ht="36.96" customHeight="1">
      <c r="B39" s="48"/>
      <c r="C39" s="75" t="s">
        <v>53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4"/>
    </row>
    <row r="40" s="1" customFormat="1" ht="6.96" customHeight="1">
      <c r="B40" s="48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4"/>
    </row>
    <row r="41" s="3" customFormat="1" ht="14.4" customHeight="1">
      <c r="B41" s="77"/>
      <c r="C41" s="78" t="s">
        <v>15</v>
      </c>
      <c r="D41" s="79"/>
      <c r="E41" s="79"/>
      <c r="F41" s="79"/>
      <c r="G41" s="79"/>
      <c r="H41" s="79"/>
      <c r="I41" s="79"/>
      <c r="J41" s="79"/>
      <c r="K41" s="79"/>
      <c r="L41" s="79" t="str">
        <f>K5</f>
        <v>22-18-07-VZ-02-BK</v>
      </c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80"/>
    </row>
    <row r="42" s="4" customFormat="1" ht="36.96" customHeight="1">
      <c r="B42" s="81"/>
      <c r="C42" s="82" t="s">
        <v>18</v>
      </c>
      <c r="D42" s="83"/>
      <c r="E42" s="83"/>
      <c r="F42" s="83"/>
      <c r="G42" s="83"/>
      <c r="H42" s="83"/>
      <c r="I42" s="83"/>
      <c r="J42" s="83"/>
      <c r="K42" s="83"/>
      <c r="L42" s="84" t="str">
        <f>K6</f>
        <v>Město Beroun – Stavební a dispoziční úpravy budovy č.1 na pozemku p.č. 813 v k.ú. Beroun, ve starých kasárnách</v>
      </c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5"/>
    </row>
    <row r="43" s="1" customFormat="1" ht="6.96" customHeight="1">
      <c r="B43" s="48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4"/>
    </row>
    <row r="44" s="1" customFormat="1">
      <c r="B44" s="48"/>
      <c r="C44" s="78" t="s">
        <v>23</v>
      </c>
      <c r="D44" s="76"/>
      <c r="E44" s="76"/>
      <c r="F44" s="76"/>
      <c r="G44" s="76"/>
      <c r="H44" s="76"/>
      <c r="I44" s="76"/>
      <c r="J44" s="76"/>
      <c r="K44" s="76"/>
      <c r="L44" s="86" t="str">
        <f>IF(K8="","",K8)</f>
        <v>Beroun</v>
      </c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8" t="s">
        <v>25</v>
      </c>
      <c r="AJ44" s="76"/>
      <c r="AK44" s="76"/>
      <c r="AL44" s="76"/>
      <c r="AM44" s="87" t="str">
        <f>IF(AN8= "","",AN8)</f>
        <v>27. 2. 2018</v>
      </c>
      <c r="AN44" s="87"/>
      <c r="AO44" s="76"/>
      <c r="AP44" s="76"/>
      <c r="AQ44" s="76"/>
      <c r="AR44" s="74"/>
    </row>
    <row r="45" s="1" customFormat="1" ht="6.96" customHeight="1">
      <c r="B45" s="48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4"/>
    </row>
    <row r="46" s="1" customFormat="1">
      <c r="B46" s="48"/>
      <c r="C46" s="78" t="s">
        <v>27</v>
      </c>
      <c r="D46" s="76"/>
      <c r="E46" s="76"/>
      <c r="F46" s="76"/>
      <c r="G46" s="76"/>
      <c r="H46" s="76"/>
      <c r="I46" s="76"/>
      <c r="J46" s="76"/>
      <c r="K46" s="76"/>
      <c r="L46" s="79" t="str">
        <f>IF(E11= "","",E11)</f>
        <v>Město Beroun, Husovo nám. 68,266 43</v>
      </c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8" t="s">
        <v>33</v>
      </c>
      <c r="AJ46" s="76"/>
      <c r="AK46" s="76"/>
      <c r="AL46" s="76"/>
      <c r="AM46" s="79" t="str">
        <f>IF(E17="","",E17)</f>
        <v>SPEKTRA s.r.o.,V Hlinkách 1548,266 01</v>
      </c>
      <c r="AN46" s="79"/>
      <c r="AO46" s="79"/>
      <c r="AP46" s="79"/>
      <c r="AQ46" s="76"/>
      <c r="AR46" s="74"/>
      <c r="AS46" s="88" t="s">
        <v>54</v>
      </c>
      <c r="AT46" s="89"/>
      <c r="AU46" s="90"/>
      <c r="AV46" s="90"/>
      <c r="AW46" s="90"/>
      <c r="AX46" s="90"/>
      <c r="AY46" s="90"/>
      <c r="AZ46" s="90"/>
      <c r="BA46" s="90"/>
      <c r="BB46" s="90"/>
      <c r="BC46" s="90"/>
      <c r="BD46" s="91"/>
    </row>
    <row r="47" s="1" customFormat="1">
      <c r="B47" s="48"/>
      <c r="C47" s="78" t="s">
        <v>31</v>
      </c>
      <c r="D47" s="76"/>
      <c r="E47" s="76"/>
      <c r="F47" s="76"/>
      <c r="G47" s="76"/>
      <c r="H47" s="76"/>
      <c r="I47" s="76"/>
      <c r="J47" s="76"/>
      <c r="K47" s="76"/>
      <c r="L47" s="79" t="str">
        <f>IF(E14= "Vyplň údaj","",E14)</f>
        <v/>
      </c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4"/>
      <c r="AS47" s="92"/>
      <c r="AT47" s="93"/>
      <c r="AU47" s="94"/>
      <c r="AV47" s="94"/>
      <c r="AW47" s="94"/>
      <c r="AX47" s="94"/>
      <c r="AY47" s="94"/>
      <c r="AZ47" s="94"/>
      <c r="BA47" s="94"/>
      <c r="BB47" s="94"/>
      <c r="BC47" s="94"/>
      <c r="BD47" s="95"/>
    </row>
    <row r="48" s="1" customFormat="1" ht="10.8" customHeight="1">
      <c r="B48" s="48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4"/>
      <c r="AS48" s="96"/>
      <c r="AT48" s="57"/>
      <c r="AU48" s="49"/>
      <c r="AV48" s="49"/>
      <c r="AW48" s="49"/>
      <c r="AX48" s="49"/>
      <c r="AY48" s="49"/>
      <c r="AZ48" s="49"/>
      <c r="BA48" s="49"/>
      <c r="BB48" s="49"/>
      <c r="BC48" s="49"/>
      <c r="BD48" s="97"/>
    </row>
    <row r="49" s="1" customFormat="1" ht="29.28" customHeight="1">
      <c r="B49" s="48"/>
      <c r="C49" s="98" t="s">
        <v>55</v>
      </c>
      <c r="D49" s="99"/>
      <c r="E49" s="99"/>
      <c r="F49" s="99"/>
      <c r="G49" s="99"/>
      <c r="H49" s="100"/>
      <c r="I49" s="101" t="s">
        <v>56</v>
      </c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102" t="s">
        <v>57</v>
      </c>
      <c r="AH49" s="99"/>
      <c r="AI49" s="99"/>
      <c r="AJ49" s="99"/>
      <c r="AK49" s="99"/>
      <c r="AL49" s="99"/>
      <c r="AM49" s="99"/>
      <c r="AN49" s="101" t="s">
        <v>58</v>
      </c>
      <c r="AO49" s="99"/>
      <c r="AP49" s="99"/>
      <c r="AQ49" s="103" t="s">
        <v>59</v>
      </c>
      <c r="AR49" s="74"/>
      <c r="AS49" s="104" t="s">
        <v>60</v>
      </c>
      <c r="AT49" s="105" t="s">
        <v>61</v>
      </c>
      <c r="AU49" s="105" t="s">
        <v>62</v>
      </c>
      <c r="AV49" s="105" t="s">
        <v>63</v>
      </c>
      <c r="AW49" s="105" t="s">
        <v>64</v>
      </c>
      <c r="AX49" s="105" t="s">
        <v>65</v>
      </c>
      <c r="AY49" s="105" t="s">
        <v>66</v>
      </c>
      <c r="AZ49" s="105" t="s">
        <v>67</v>
      </c>
      <c r="BA49" s="105" t="s">
        <v>68</v>
      </c>
      <c r="BB49" s="105" t="s">
        <v>69</v>
      </c>
      <c r="BC49" s="105" t="s">
        <v>70</v>
      </c>
      <c r="BD49" s="106" t="s">
        <v>71</v>
      </c>
    </row>
    <row r="50" s="1" customFormat="1" ht="10.8" customHeight="1">
      <c r="B50" s="48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4"/>
      <c r="AS50" s="107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9"/>
    </row>
    <row r="51" s="4" customFormat="1" ht="32.4" customHeight="1">
      <c r="B51" s="81"/>
      <c r="C51" s="110" t="s">
        <v>72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2">
        <f>ROUND(AG52+AG53+AG56,2)</f>
        <v>0</v>
      </c>
      <c r="AH51" s="112"/>
      <c r="AI51" s="112"/>
      <c r="AJ51" s="112"/>
      <c r="AK51" s="112"/>
      <c r="AL51" s="112"/>
      <c r="AM51" s="112"/>
      <c r="AN51" s="113">
        <f>SUM(AG51,AT51)</f>
        <v>0</v>
      </c>
      <c r="AO51" s="113"/>
      <c r="AP51" s="113"/>
      <c r="AQ51" s="114" t="s">
        <v>21</v>
      </c>
      <c r="AR51" s="85"/>
      <c r="AS51" s="115">
        <f>ROUND(AS52+AS53+AS56,2)</f>
        <v>0</v>
      </c>
      <c r="AT51" s="116">
        <f>ROUND(SUM(AV51:AW51),2)</f>
        <v>0</v>
      </c>
      <c r="AU51" s="117">
        <f>ROUND(AU52+AU53+AU56,5)</f>
        <v>0</v>
      </c>
      <c r="AV51" s="116">
        <f>ROUND(AZ51*L26,2)</f>
        <v>0</v>
      </c>
      <c r="AW51" s="116">
        <f>ROUND(BA51*L27,2)</f>
        <v>0</v>
      </c>
      <c r="AX51" s="116">
        <f>ROUND(BB51*L26,2)</f>
        <v>0</v>
      </c>
      <c r="AY51" s="116">
        <f>ROUND(BC51*L27,2)</f>
        <v>0</v>
      </c>
      <c r="AZ51" s="116">
        <f>ROUND(AZ52+AZ53+AZ56,2)</f>
        <v>0</v>
      </c>
      <c r="BA51" s="116">
        <f>ROUND(BA52+BA53+BA56,2)</f>
        <v>0</v>
      </c>
      <c r="BB51" s="116">
        <f>ROUND(BB52+BB53+BB56,2)</f>
        <v>0</v>
      </c>
      <c r="BC51" s="116">
        <f>ROUND(BC52+BC53+BC56,2)</f>
        <v>0</v>
      </c>
      <c r="BD51" s="118">
        <f>ROUND(BD52+BD53+BD56,2)</f>
        <v>0</v>
      </c>
      <c r="BS51" s="119" t="s">
        <v>73</v>
      </c>
      <c r="BT51" s="119" t="s">
        <v>74</v>
      </c>
      <c r="BU51" s="120" t="s">
        <v>75</v>
      </c>
      <c r="BV51" s="119" t="s">
        <v>76</v>
      </c>
      <c r="BW51" s="119" t="s">
        <v>7</v>
      </c>
      <c r="BX51" s="119" t="s">
        <v>77</v>
      </c>
      <c r="CL51" s="119" t="s">
        <v>21</v>
      </c>
    </row>
    <row r="52" s="5" customFormat="1" ht="47.25" customHeight="1">
      <c r="A52" s="121" t="s">
        <v>78</v>
      </c>
      <c r="B52" s="122"/>
      <c r="C52" s="123"/>
      <c r="D52" s="124" t="s">
        <v>79</v>
      </c>
      <c r="E52" s="124"/>
      <c r="F52" s="124"/>
      <c r="G52" s="124"/>
      <c r="H52" s="124"/>
      <c r="I52" s="125"/>
      <c r="J52" s="124" t="s">
        <v>80</v>
      </c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6">
        <f>'22-18-07-VZ-02-BK1 - Reko...'!J27</f>
        <v>0</v>
      </c>
      <c r="AH52" s="125"/>
      <c r="AI52" s="125"/>
      <c r="AJ52" s="125"/>
      <c r="AK52" s="125"/>
      <c r="AL52" s="125"/>
      <c r="AM52" s="125"/>
      <c r="AN52" s="126">
        <f>SUM(AG52,AT52)</f>
        <v>0</v>
      </c>
      <c r="AO52" s="125"/>
      <c r="AP52" s="125"/>
      <c r="AQ52" s="127" t="s">
        <v>81</v>
      </c>
      <c r="AR52" s="128"/>
      <c r="AS52" s="129">
        <v>0</v>
      </c>
      <c r="AT52" s="130">
        <f>ROUND(SUM(AV52:AW52),2)</f>
        <v>0</v>
      </c>
      <c r="AU52" s="131">
        <f>'22-18-07-VZ-02-BK1 - Reko...'!P137</f>
        <v>0</v>
      </c>
      <c r="AV52" s="130">
        <f>'22-18-07-VZ-02-BK1 - Reko...'!J30</f>
        <v>0</v>
      </c>
      <c r="AW52" s="130">
        <f>'22-18-07-VZ-02-BK1 - Reko...'!J31</f>
        <v>0</v>
      </c>
      <c r="AX52" s="130">
        <f>'22-18-07-VZ-02-BK1 - Reko...'!J32</f>
        <v>0</v>
      </c>
      <c r="AY52" s="130">
        <f>'22-18-07-VZ-02-BK1 - Reko...'!J33</f>
        <v>0</v>
      </c>
      <c r="AZ52" s="130">
        <f>'22-18-07-VZ-02-BK1 - Reko...'!F30</f>
        <v>0</v>
      </c>
      <c r="BA52" s="130">
        <f>'22-18-07-VZ-02-BK1 - Reko...'!F31</f>
        <v>0</v>
      </c>
      <c r="BB52" s="130">
        <f>'22-18-07-VZ-02-BK1 - Reko...'!F32</f>
        <v>0</v>
      </c>
      <c r="BC52" s="130">
        <f>'22-18-07-VZ-02-BK1 - Reko...'!F33</f>
        <v>0</v>
      </c>
      <c r="BD52" s="132">
        <f>'22-18-07-VZ-02-BK1 - Reko...'!F34</f>
        <v>0</v>
      </c>
      <c r="BT52" s="133" t="s">
        <v>82</v>
      </c>
      <c r="BV52" s="133" t="s">
        <v>76</v>
      </c>
      <c r="BW52" s="133" t="s">
        <v>83</v>
      </c>
      <c r="BX52" s="133" t="s">
        <v>7</v>
      </c>
      <c r="CL52" s="133" t="s">
        <v>21</v>
      </c>
      <c r="CM52" s="133" t="s">
        <v>84</v>
      </c>
    </row>
    <row r="53" s="5" customFormat="1" ht="47.25" customHeight="1">
      <c r="B53" s="122"/>
      <c r="C53" s="123"/>
      <c r="D53" s="124" t="s">
        <v>85</v>
      </c>
      <c r="E53" s="124"/>
      <c r="F53" s="124"/>
      <c r="G53" s="124"/>
      <c r="H53" s="124"/>
      <c r="I53" s="125"/>
      <c r="J53" s="124" t="s">
        <v>86</v>
      </c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34">
        <f>ROUND(SUM(AG54:AG55),2)</f>
        <v>0</v>
      </c>
      <c r="AH53" s="125"/>
      <c r="AI53" s="125"/>
      <c r="AJ53" s="125"/>
      <c r="AK53" s="125"/>
      <c r="AL53" s="125"/>
      <c r="AM53" s="125"/>
      <c r="AN53" s="126">
        <f>SUM(AG53,AT53)</f>
        <v>0</v>
      </c>
      <c r="AO53" s="125"/>
      <c r="AP53" s="125"/>
      <c r="AQ53" s="127" t="s">
        <v>81</v>
      </c>
      <c r="AR53" s="128"/>
      <c r="AS53" s="129">
        <f>ROUND(SUM(AS54:AS55),2)</f>
        <v>0</v>
      </c>
      <c r="AT53" s="130">
        <f>ROUND(SUM(AV53:AW53),2)</f>
        <v>0</v>
      </c>
      <c r="AU53" s="131">
        <f>ROUND(SUM(AU54:AU55),5)</f>
        <v>0</v>
      </c>
      <c r="AV53" s="130">
        <f>ROUND(AZ53*L26,2)</f>
        <v>0</v>
      </c>
      <c r="AW53" s="130">
        <f>ROUND(BA53*L27,2)</f>
        <v>0</v>
      </c>
      <c r="AX53" s="130">
        <f>ROUND(BB53*L26,2)</f>
        <v>0</v>
      </c>
      <c r="AY53" s="130">
        <f>ROUND(BC53*L27,2)</f>
        <v>0</v>
      </c>
      <c r="AZ53" s="130">
        <f>ROUND(SUM(AZ54:AZ55),2)</f>
        <v>0</v>
      </c>
      <c r="BA53" s="130">
        <f>ROUND(SUM(BA54:BA55),2)</f>
        <v>0</v>
      </c>
      <c r="BB53" s="130">
        <f>ROUND(SUM(BB54:BB55),2)</f>
        <v>0</v>
      </c>
      <c r="BC53" s="130">
        <f>ROUND(SUM(BC54:BC55),2)</f>
        <v>0</v>
      </c>
      <c r="BD53" s="132">
        <f>ROUND(SUM(BD54:BD55),2)</f>
        <v>0</v>
      </c>
      <c r="BS53" s="133" t="s">
        <v>73</v>
      </c>
      <c r="BT53" s="133" t="s">
        <v>82</v>
      </c>
      <c r="BU53" s="133" t="s">
        <v>75</v>
      </c>
      <c r="BV53" s="133" t="s">
        <v>76</v>
      </c>
      <c r="BW53" s="133" t="s">
        <v>87</v>
      </c>
      <c r="BX53" s="133" t="s">
        <v>7</v>
      </c>
      <c r="CL53" s="133" t="s">
        <v>21</v>
      </c>
      <c r="CM53" s="133" t="s">
        <v>84</v>
      </c>
    </row>
    <row r="54" s="6" customFormat="1" ht="42.75" customHeight="1">
      <c r="A54" s="121" t="s">
        <v>78</v>
      </c>
      <c r="B54" s="135"/>
      <c r="C54" s="136"/>
      <c r="D54" s="136"/>
      <c r="E54" s="137" t="s">
        <v>88</v>
      </c>
      <c r="F54" s="137"/>
      <c r="G54" s="137"/>
      <c r="H54" s="137"/>
      <c r="I54" s="137"/>
      <c r="J54" s="136"/>
      <c r="K54" s="137" t="s">
        <v>89</v>
      </c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8">
        <f>'22-18-07-VZ-02BK2a - Zate...'!J29</f>
        <v>0</v>
      </c>
      <c r="AH54" s="136"/>
      <c r="AI54" s="136"/>
      <c r="AJ54" s="136"/>
      <c r="AK54" s="136"/>
      <c r="AL54" s="136"/>
      <c r="AM54" s="136"/>
      <c r="AN54" s="138">
        <f>SUM(AG54,AT54)</f>
        <v>0</v>
      </c>
      <c r="AO54" s="136"/>
      <c r="AP54" s="136"/>
      <c r="AQ54" s="139" t="s">
        <v>90</v>
      </c>
      <c r="AR54" s="140"/>
      <c r="AS54" s="141">
        <v>0</v>
      </c>
      <c r="AT54" s="142">
        <f>ROUND(SUM(AV54:AW54),2)</f>
        <v>0</v>
      </c>
      <c r="AU54" s="143">
        <f>'22-18-07-VZ-02BK2a - Zate...'!P94</f>
        <v>0</v>
      </c>
      <c r="AV54" s="142">
        <f>'22-18-07-VZ-02BK2a - Zate...'!J32</f>
        <v>0</v>
      </c>
      <c r="AW54" s="142">
        <f>'22-18-07-VZ-02BK2a - Zate...'!J33</f>
        <v>0</v>
      </c>
      <c r="AX54" s="142">
        <f>'22-18-07-VZ-02BK2a - Zate...'!J34</f>
        <v>0</v>
      </c>
      <c r="AY54" s="142">
        <f>'22-18-07-VZ-02BK2a - Zate...'!J35</f>
        <v>0</v>
      </c>
      <c r="AZ54" s="142">
        <f>'22-18-07-VZ-02BK2a - Zate...'!F32</f>
        <v>0</v>
      </c>
      <c r="BA54" s="142">
        <f>'22-18-07-VZ-02BK2a - Zate...'!F33</f>
        <v>0</v>
      </c>
      <c r="BB54" s="142">
        <f>'22-18-07-VZ-02BK2a - Zate...'!F34</f>
        <v>0</v>
      </c>
      <c r="BC54" s="142">
        <f>'22-18-07-VZ-02BK2a - Zate...'!F35</f>
        <v>0</v>
      </c>
      <c r="BD54" s="144">
        <f>'22-18-07-VZ-02BK2a - Zate...'!F36</f>
        <v>0</v>
      </c>
      <c r="BT54" s="145" t="s">
        <v>84</v>
      </c>
      <c r="BV54" s="145" t="s">
        <v>76</v>
      </c>
      <c r="BW54" s="145" t="s">
        <v>91</v>
      </c>
      <c r="BX54" s="145" t="s">
        <v>87</v>
      </c>
      <c r="CL54" s="145" t="s">
        <v>21</v>
      </c>
    </row>
    <row r="55" s="6" customFormat="1" ht="42.75" customHeight="1">
      <c r="A55" s="121" t="s">
        <v>78</v>
      </c>
      <c r="B55" s="135"/>
      <c r="C55" s="136"/>
      <c r="D55" s="136"/>
      <c r="E55" s="137" t="s">
        <v>92</v>
      </c>
      <c r="F55" s="137"/>
      <c r="G55" s="137"/>
      <c r="H55" s="137"/>
      <c r="I55" s="137"/>
      <c r="J55" s="136"/>
      <c r="K55" s="137" t="s">
        <v>93</v>
      </c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8">
        <f>'22-18-07-VZ-02BK2b - Zate...'!J29</f>
        <v>0</v>
      </c>
      <c r="AH55" s="136"/>
      <c r="AI55" s="136"/>
      <c r="AJ55" s="136"/>
      <c r="AK55" s="136"/>
      <c r="AL55" s="136"/>
      <c r="AM55" s="136"/>
      <c r="AN55" s="138">
        <f>SUM(AG55,AT55)</f>
        <v>0</v>
      </c>
      <c r="AO55" s="136"/>
      <c r="AP55" s="136"/>
      <c r="AQ55" s="139" t="s">
        <v>90</v>
      </c>
      <c r="AR55" s="140"/>
      <c r="AS55" s="141">
        <v>0</v>
      </c>
      <c r="AT55" s="142">
        <f>ROUND(SUM(AV55:AW55),2)</f>
        <v>0</v>
      </c>
      <c r="AU55" s="143">
        <f>'22-18-07-VZ-02BK2b - Zate...'!P89</f>
        <v>0</v>
      </c>
      <c r="AV55" s="142">
        <f>'22-18-07-VZ-02BK2b - Zate...'!J32</f>
        <v>0</v>
      </c>
      <c r="AW55" s="142">
        <f>'22-18-07-VZ-02BK2b - Zate...'!J33</f>
        <v>0</v>
      </c>
      <c r="AX55" s="142">
        <f>'22-18-07-VZ-02BK2b - Zate...'!J34</f>
        <v>0</v>
      </c>
      <c r="AY55" s="142">
        <f>'22-18-07-VZ-02BK2b - Zate...'!J35</f>
        <v>0</v>
      </c>
      <c r="AZ55" s="142">
        <f>'22-18-07-VZ-02BK2b - Zate...'!F32</f>
        <v>0</v>
      </c>
      <c r="BA55" s="142">
        <f>'22-18-07-VZ-02BK2b - Zate...'!F33</f>
        <v>0</v>
      </c>
      <c r="BB55" s="142">
        <f>'22-18-07-VZ-02BK2b - Zate...'!F34</f>
        <v>0</v>
      </c>
      <c r="BC55" s="142">
        <f>'22-18-07-VZ-02BK2b - Zate...'!F35</f>
        <v>0</v>
      </c>
      <c r="BD55" s="144">
        <f>'22-18-07-VZ-02BK2b - Zate...'!F36</f>
        <v>0</v>
      </c>
      <c r="BT55" s="145" t="s">
        <v>84</v>
      </c>
      <c r="BV55" s="145" t="s">
        <v>76</v>
      </c>
      <c r="BW55" s="145" t="s">
        <v>94</v>
      </c>
      <c r="BX55" s="145" t="s">
        <v>87</v>
      </c>
      <c r="CL55" s="145" t="s">
        <v>21</v>
      </c>
    </row>
    <row r="56" s="5" customFormat="1" ht="47.25" customHeight="1">
      <c r="A56" s="121" t="s">
        <v>78</v>
      </c>
      <c r="B56" s="122"/>
      <c r="C56" s="123"/>
      <c r="D56" s="124" t="s">
        <v>95</v>
      </c>
      <c r="E56" s="124"/>
      <c r="F56" s="124"/>
      <c r="G56" s="124"/>
      <c r="H56" s="124"/>
      <c r="I56" s="125"/>
      <c r="J56" s="124" t="s">
        <v>96</v>
      </c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6">
        <f>'22-18-07-VZ-02-BK5 - Osta...'!J27</f>
        <v>0</v>
      </c>
      <c r="AH56" s="125"/>
      <c r="AI56" s="125"/>
      <c r="AJ56" s="125"/>
      <c r="AK56" s="125"/>
      <c r="AL56" s="125"/>
      <c r="AM56" s="125"/>
      <c r="AN56" s="126">
        <f>SUM(AG56,AT56)</f>
        <v>0</v>
      </c>
      <c r="AO56" s="125"/>
      <c r="AP56" s="125"/>
      <c r="AQ56" s="127" t="s">
        <v>81</v>
      </c>
      <c r="AR56" s="128"/>
      <c r="AS56" s="146">
        <v>0</v>
      </c>
      <c r="AT56" s="147">
        <f>ROUND(SUM(AV56:AW56),2)</f>
        <v>0</v>
      </c>
      <c r="AU56" s="148">
        <f>'22-18-07-VZ-02-BK5 - Osta...'!P81</f>
        <v>0</v>
      </c>
      <c r="AV56" s="147">
        <f>'22-18-07-VZ-02-BK5 - Osta...'!J30</f>
        <v>0</v>
      </c>
      <c r="AW56" s="147">
        <f>'22-18-07-VZ-02-BK5 - Osta...'!J31</f>
        <v>0</v>
      </c>
      <c r="AX56" s="147">
        <f>'22-18-07-VZ-02-BK5 - Osta...'!J32</f>
        <v>0</v>
      </c>
      <c r="AY56" s="147">
        <f>'22-18-07-VZ-02-BK5 - Osta...'!J33</f>
        <v>0</v>
      </c>
      <c r="AZ56" s="147">
        <f>'22-18-07-VZ-02-BK5 - Osta...'!F30</f>
        <v>0</v>
      </c>
      <c r="BA56" s="147">
        <f>'22-18-07-VZ-02-BK5 - Osta...'!F31</f>
        <v>0</v>
      </c>
      <c r="BB56" s="147">
        <f>'22-18-07-VZ-02-BK5 - Osta...'!F32</f>
        <v>0</v>
      </c>
      <c r="BC56" s="147">
        <f>'22-18-07-VZ-02-BK5 - Osta...'!F33</f>
        <v>0</v>
      </c>
      <c r="BD56" s="149">
        <f>'22-18-07-VZ-02-BK5 - Osta...'!F34</f>
        <v>0</v>
      </c>
      <c r="BT56" s="133" t="s">
        <v>82</v>
      </c>
      <c r="BV56" s="133" t="s">
        <v>76</v>
      </c>
      <c r="BW56" s="133" t="s">
        <v>97</v>
      </c>
      <c r="BX56" s="133" t="s">
        <v>7</v>
      </c>
      <c r="CL56" s="133" t="s">
        <v>21</v>
      </c>
      <c r="CM56" s="133" t="s">
        <v>84</v>
      </c>
    </row>
    <row r="57" s="1" customFormat="1" ht="30" customHeight="1">
      <c r="B57" s="48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4"/>
    </row>
    <row r="58" s="1" customFormat="1" ht="6.96" customHeight="1"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4"/>
    </row>
  </sheetData>
  <sheetProtection sheet="1" formatColumns="0" formatRows="0" objects="1" scenarios="1" spinCount="100000" saltValue="i6vj67MbuMeS0Q5Mo/umhnUd1X8TrP0sEbdhHi2AQt+qddzPgpD8ev4lUlJIeCFw3FD/js/bmAUrz1q6CZ5v/A==" hashValue="QJMRV5RYgn0Nsgf3WAW/RM6XxMdikrbTn6RFcdorScX81msWOLrSDsF9DuxMIECZfSixsSO4WBsZ0rkuKhHujA==" algorithmName="SHA-512" password="CC35"/>
  <mergeCells count="5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6:AP56"/>
    <mergeCell ref="AG56:AM56"/>
    <mergeCell ref="D56:H56"/>
    <mergeCell ref="J56:AF56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22-18-07-VZ-02-BK1 - Reko...'!C2" display="/"/>
    <hyperlink ref="A54" location="'22-18-07-VZ-02BK2a - Zate...'!C2" display="/"/>
    <hyperlink ref="A55" location="'22-18-07-VZ-02BK2b - Zate...'!C2" display="/"/>
    <hyperlink ref="A56" location="'22-18-07-VZ-02-BK5 - Osta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5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3"/>
      <c r="B1" s="151"/>
      <c r="C1" s="151"/>
      <c r="D1" s="152" t="s">
        <v>1</v>
      </c>
      <c r="E1" s="151"/>
      <c r="F1" s="153" t="s">
        <v>98</v>
      </c>
      <c r="G1" s="153" t="s">
        <v>99</v>
      </c>
      <c r="H1" s="153"/>
      <c r="I1" s="154"/>
      <c r="J1" s="153" t="s">
        <v>100</v>
      </c>
      <c r="K1" s="152" t="s">
        <v>101</v>
      </c>
      <c r="L1" s="153" t="s">
        <v>102</v>
      </c>
      <c r="M1" s="153"/>
      <c r="N1" s="153"/>
      <c r="O1" s="153"/>
      <c r="P1" s="153"/>
      <c r="Q1" s="153"/>
      <c r="R1" s="153"/>
      <c r="S1" s="153"/>
      <c r="T1" s="153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ht="36.96" customHeight="1">
      <c r="L2"/>
      <c r="AT2" s="26" t="s">
        <v>83</v>
      </c>
    </row>
    <row r="3" ht="6.96" customHeight="1">
      <c r="B3" s="27"/>
      <c r="C3" s="28"/>
      <c r="D3" s="28"/>
      <c r="E3" s="28"/>
      <c r="F3" s="28"/>
      <c r="G3" s="28"/>
      <c r="H3" s="28"/>
      <c r="I3" s="155"/>
      <c r="J3" s="28"/>
      <c r="K3" s="29"/>
      <c r="AT3" s="26" t="s">
        <v>84</v>
      </c>
    </row>
    <row r="4" ht="36.96" customHeight="1">
      <c r="B4" s="30"/>
      <c r="C4" s="31"/>
      <c r="D4" s="32" t="s">
        <v>103</v>
      </c>
      <c r="E4" s="31"/>
      <c r="F4" s="31"/>
      <c r="G4" s="31"/>
      <c r="H4" s="31"/>
      <c r="I4" s="156"/>
      <c r="J4" s="31"/>
      <c r="K4" s="33"/>
      <c r="M4" s="34" t="s">
        <v>12</v>
      </c>
      <c r="AT4" s="26" t="s">
        <v>6</v>
      </c>
    </row>
    <row r="5" ht="6.96" customHeight="1">
      <c r="B5" s="30"/>
      <c r="C5" s="31"/>
      <c r="D5" s="31"/>
      <c r="E5" s="31"/>
      <c r="F5" s="31"/>
      <c r="G5" s="31"/>
      <c r="H5" s="31"/>
      <c r="I5" s="156"/>
      <c r="J5" s="31"/>
      <c r="K5" s="33"/>
    </row>
    <row r="6">
      <c r="B6" s="30"/>
      <c r="C6" s="31"/>
      <c r="D6" s="42" t="s">
        <v>18</v>
      </c>
      <c r="E6" s="31"/>
      <c r="F6" s="31"/>
      <c r="G6" s="31"/>
      <c r="H6" s="31"/>
      <c r="I6" s="156"/>
      <c r="J6" s="31"/>
      <c r="K6" s="33"/>
    </row>
    <row r="7" ht="16.5" customHeight="1">
      <c r="B7" s="30"/>
      <c r="C7" s="31"/>
      <c r="D7" s="31"/>
      <c r="E7" s="157" t="str">
        <f>'Rekapitulace stavby'!K6</f>
        <v>Město Beroun – Stavební a dispoziční úpravy budovy č.1 na pozemku p.č. 813 v k.ú. Beroun, ve starých kasárnách</v>
      </c>
      <c r="F7" s="42"/>
      <c r="G7" s="42"/>
      <c r="H7" s="42"/>
      <c r="I7" s="156"/>
      <c r="J7" s="31"/>
      <c r="K7" s="33"/>
    </row>
    <row r="8" s="1" customFormat="1">
      <c r="B8" s="48"/>
      <c r="C8" s="49"/>
      <c r="D8" s="42" t="s">
        <v>104</v>
      </c>
      <c r="E8" s="49"/>
      <c r="F8" s="49"/>
      <c r="G8" s="49"/>
      <c r="H8" s="49"/>
      <c r="I8" s="158"/>
      <c r="J8" s="49"/>
      <c r="K8" s="53"/>
    </row>
    <row r="9" s="1" customFormat="1" ht="36.96" customHeight="1">
      <c r="B9" s="48"/>
      <c r="C9" s="49"/>
      <c r="D9" s="49"/>
      <c r="E9" s="159" t="s">
        <v>105</v>
      </c>
      <c r="F9" s="49"/>
      <c r="G9" s="49"/>
      <c r="H9" s="49"/>
      <c r="I9" s="158"/>
      <c r="J9" s="49"/>
      <c r="K9" s="53"/>
    </row>
    <row r="10" s="1" customFormat="1">
      <c r="B10" s="48"/>
      <c r="C10" s="49"/>
      <c r="D10" s="49"/>
      <c r="E10" s="49"/>
      <c r="F10" s="49"/>
      <c r="G10" s="49"/>
      <c r="H10" s="49"/>
      <c r="I10" s="158"/>
      <c r="J10" s="49"/>
      <c r="K10" s="53"/>
    </row>
    <row r="11" s="1" customFormat="1" ht="14.4" customHeight="1">
      <c r="B11" s="48"/>
      <c r="C11" s="49"/>
      <c r="D11" s="42" t="s">
        <v>20</v>
      </c>
      <c r="E11" s="49"/>
      <c r="F11" s="37" t="s">
        <v>21</v>
      </c>
      <c r="G11" s="49"/>
      <c r="H11" s="49"/>
      <c r="I11" s="160" t="s">
        <v>22</v>
      </c>
      <c r="J11" s="37" t="s">
        <v>21</v>
      </c>
      <c r="K11" s="53"/>
    </row>
    <row r="12" s="1" customFormat="1" ht="14.4" customHeight="1">
      <c r="B12" s="48"/>
      <c r="C12" s="49"/>
      <c r="D12" s="42" t="s">
        <v>23</v>
      </c>
      <c r="E12" s="49"/>
      <c r="F12" s="37" t="s">
        <v>24</v>
      </c>
      <c r="G12" s="49"/>
      <c r="H12" s="49"/>
      <c r="I12" s="160" t="s">
        <v>25</v>
      </c>
      <c r="J12" s="161" t="str">
        <f>'Rekapitulace stavby'!AN8</f>
        <v>27. 2. 2018</v>
      </c>
      <c r="K12" s="53"/>
    </row>
    <row r="13" s="1" customFormat="1" ht="10.8" customHeight="1">
      <c r="B13" s="48"/>
      <c r="C13" s="49"/>
      <c r="D13" s="49"/>
      <c r="E13" s="49"/>
      <c r="F13" s="49"/>
      <c r="G13" s="49"/>
      <c r="H13" s="49"/>
      <c r="I13" s="158"/>
      <c r="J13" s="49"/>
      <c r="K13" s="53"/>
    </row>
    <row r="14" s="1" customFormat="1" ht="14.4" customHeight="1">
      <c r="B14" s="48"/>
      <c r="C14" s="49"/>
      <c r="D14" s="42" t="s">
        <v>27</v>
      </c>
      <c r="E14" s="49"/>
      <c r="F14" s="49"/>
      <c r="G14" s="49"/>
      <c r="H14" s="49"/>
      <c r="I14" s="160" t="s">
        <v>28</v>
      </c>
      <c r="J14" s="37" t="s">
        <v>21</v>
      </c>
      <c r="K14" s="53"/>
    </row>
    <row r="15" s="1" customFormat="1" ht="18" customHeight="1">
      <c r="B15" s="48"/>
      <c r="C15" s="49"/>
      <c r="D15" s="49"/>
      <c r="E15" s="37" t="s">
        <v>29</v>
      </c>
      <c r="F15" s="49"/>
      <c r="G15" s="49"/>
      <c r="H15" s="49"/>
      <c r="I15" s="160" t="s">
        <v>30</v>
      </c>
      <c r="J15" s="37" t="s">
        <v>21</v>
      </c>
      <c r="K15" s="53"/>
    </row>
    <row r="16" s="1" customFormat="1" ht="6.96" customHeight="1">
      <c r="B16" s="48"/>
      <c r="C16" s="49"/>
      <c r="D16" s="49"/>
      <c r="E16" s="49"/>
      <c r="F16" s="49"/>
      <c r="G16" s="49"/>
      <c r="H16" s="49"/>
      <c r="I16" s="158"/>
      <c r="J16" s="49"/>
      <c r="K16" s="53"/>
    </row>
    <row r="17" s="1" customFormat="1" ht="14.4" customHeight="1">
      <c r="B17" s="48"/>
      <c r="C17" s="49"/>
      <c r="D17" s="42" t="s">
        <v>31</v>
      </c>
      <c r="E17" s="49"/>
      <c r="F17" s="49"/>
      <c r="G17" s="49"/>
      <c r="H17" s="49"/>
      <c r="I17" s="160" t="s">
        <v>28</v>
      </c>
      <c r="J17" s="37" t="str">
        <f>IF('Rekapitulace stavby'!AN13="Vyplň údaj","",IF('Rekapitulace stavby'!AN13="","",'Rekapitulace stavby'!AN13))</f>
        <v/>
      </c>
      <c r="K17" s="53"/>
    </row>
    <row r="18" s="1" customFormat="1" ht="18" customHeight="1">
      <c r="B18" s="48"/>
      <c r="C18" s="49"/>
      <c r="D18" s="49"/>
      <c r="E18" s="37" t="str">
        <f>IF('Rekapitulace stavby'!E14="Vyplň údaj","",IF('Rekapitulace stavby'!E14="","",'Rekapitulace stavby'!E14))</f>
        <v/>
      </c>
      <c r="F18" s="49"/>
      <c r="G18" s="49"/>
      <c r="H18" s="49"/>
      <c r="I18" s="160" t="s">
        <v>30</v>
      </c>
      <c r="J18" s="37" t="str">
        <f>IF('Rekapitulace stavby'!AN14="Vyplň údaj","",IF('Rekapitulace stavby'!AN14="","",'Rekapitulace stavby'!AN14))</f>
        <v/>
      </c>
      <c r="K18" s="53"/>
    </row>
    <row r="19" s="1" customFormat="1" ht="6.96" customHeight="1">
      <c r="B19" s="48"/>
      <c r="C19" s="49"/>
      <c r="D19" s="49"/>
      <c r="E19" s="49"/>
      <c r="F19" s="49"/>
      <c r="G19" s="49"/>
      <c r="H19" s="49"/>
      <c r="I19" s="158"/>
      <c r="J19" s="49"/>
      <c r="K19" s="53"/>
    </row>
    <row r="20" s="1" customFormat="1" ht="14.4" customHeight="1">
      <c r="B20" s="48"/>
      <c r="C20" s="49"/>
      <c r="D20" s="42" t="s">
        <v>33</v>
      </c>
      <c r="E20" s="49"/>
      <c r="F20" s="49"/>
      <c r="G20" s="49"/>
      <c r="H20" s="49"/>
      <c r="I20" s="160" t="s">
        <v>28</v>
      </c>
      <c r="J20" s="37" t="s">
        <v>34</v>
      </c>
      <c r="K20" s="53"/>
    </row>
    <row r="21" s="1" customFormat="1" ht="18" customHeight="1">
      <c r="B21" s="48"/>
      <c r="C21" s="49"/>
      <c r="D21" s="49"/>
      <c r="E21" s="37" t="s">
        <v>35</v>
      </c>
      <c r="F21" s="49"/>
      <c r="G21" s="49"/>
      <c r="H21" s="49"/>
      <c r="I21" s="160" t="s">
        <v>30</v>
      </c>
      <c r="J21" s="37" t="s">
        <v>36</v>
      </c>
      <c r="K21" s="53"/>
    </row>
    <row r="22" s="1" customFormat="1" ht="6.96" customHeight="1">
      <c r="B22" s="48"/>
      <c r="C22" s="49"/>
      <c r="D22" s="49"/>
      <c r="E22" s="49"/>
      <c r="F22" s="49"/>
      <c r="G22" s="49"/>
      <c r="H22" s="49"/>
      <c r="I22" s="158"/>
      <c r="J22" s="49"/>
      <c r="K22" s="53"/>
    </row>
    <row r="23" s="1" customFormat="1" ht="14.4" customHeight="1">
      <c r="B23" s="48"/>
      <c r="C23" s="49"/>
      <c r="D23" s="42" t="s">
        <v>38</v>
      </c>
      <c r="E23" s="49"/>
      <c r="F23" s="49"/>
      <c r="G23" s="49"/>
      <c r="H23" s="49"/>
      <c r="I23" s="158"/>
      <c r="J23" s="49"/>
      <c r="K23" s="53"/>
    </row>
    <row r="24" s="7" customFormat="1" ht="128.25" customHeight="1">
      <c r="B24" s="162"/>
      <c r="C24" s="163"/>
      <c r="D24" s="163"/>
      <c r="E24" s="46" t="s">
        <v>106</v>
      </c>
      <c r="F24" s="46"/>
      <c r="G24" s="46"/>
      <c r="H24" s="46"/>
      <c r="I24" s="164"/>
      <c r="J24" s="163"/>
      <c r="K24" s="165"/>
    </row>
    <row r="25" s="1" customFormat="1" ht="6.96" customHeight="1">
      <c r="B25" s="48"/>
      <c r="C25" s="49"/>
      <c r="D25" s="49"/>
      <c r="E25" s="49"/>
      <c r="F25" s="49"/>
      <c r="G25" s="49"/>
      <c r="H25" s="49"/>
      <c r="I25" s="158"/>
      <c r="J25" s="49"/>
      <c r="K25" s="53"/>
    </row>
    <row r="26" s="1" customFormat="1" ht="6.96" customHeight="1">
      <c r="B26" s="48"/>
      <c r="C26" s="49"/>
      <c r="D26" s="108"/>
      <c r="E26" s="108"/>
      <c r="F26" s="108"/>
      <c r="G26" s="108"/>
      <c r="H26" s="108"/>
      <c r="I26" s="166"/>
      <c r="J26" s="108"/>
      <c r="K26" s="167"/>
    </row>
    <row r="27" s="1" customFormat="1" ht="25.44" customHeight="1">
      <c r="B27" s="48"/>
      <c r="C27" s="49"/>
      <c r="D27" s="168" t="s">
        <v>40</v>
      </c>
      <c r="E27" s="49"/>
      <c r="F27" s="49"/>
      <c r="G27" s="49"/>
      <c r="H27" s="49"/>
      <c r="I27" s="158"/>
      <c r="J27" s="169">
        <f>ROUND(J137,2)</f>
        <v>0</v>
      </c>
      <c r="K27" s="53"/>
    </row>
    <row r="28" s="1" customFormat="1" ht="6.96" customHeight="1">
      <c r="B28" s="48"/>
      <c r="C28" s="49"/>
      <c r="D28" s="108"/>
      <c r="E28" s="108"/>
      <c r="F28" s="108"/>
      <c r="G28" s="108"/>
      <c r="H28" s="108"/>
      <c r="I28" s="166"/>
      <c r="J28" s="108"/>
      <c r="K28" s="167"/>
    </row>
    <row r="29" s="1" customFormat="1" ht="14.4" customHeight="1">
      <c r="B29" s="48"/>
      <c r="C29" s="49"/>
      <c r="D29" s="49"/>
      <c r="E29" s="49"/>
      <c r="F29" s="54" t="s">
        <v>42</v>
      </c>
      <c r="G29" s="49"/>
      <c r="H29" s="49"/>
      <c r="I29" s="170" t="s">
        <v>41</v>
      </c>
      <c r="J29" s="54" t="s">
        <v>43</v>
      </c>
      <c r="K29" s="53"/>
    </row>
    <row r="30" s="1" customFormat="1" ht="14.4" customHeight="1">
      <c r="B30" s="48"/>
      <c r="C30" s="49"/>
      <c r="D30" s="57" t="s">
        <v>44</v>
      </c>
      <c r="E30" s="57" t="s">
        <v>45</v>
      </c>
      <c r="F30" s="171">
        <f>ROUND(SUM(BE137:BE2393), 2)</f>
        <v>0</v>
      </c>
      <c r="G30" s="49"/>
      <c r="H30" s="49"/>
      <c r="I30" s="172">
        <v>0.20999999999999999</v>
      </c>
      <c r="J30" s="171">
        <f>ROUND(ROUND((SUM(BE137:BE2393)), 2)*I30, 2)</f>
        <v>0</v>
      </c>
      <c r="K30" s="53"/>
    </row>
    <row r="31" s="1" customFormat="1" ht="14.4" customHeight="1">
      <c r="B31" s="48"/>
      <c r="C31" s="49"/>
      <c r="D31" s="49"/>
      <c r="E31" s="57" t="s">
        <v>46</v>
      </c>
      <c r="F31" s="171">
        <f>ROUND(SUM(BF137:BF2393), 2)</f>
        <v>0</v>
      </c>
      <c r="G31" s="49"/>
      <c r="H31" s="49"/>
      <c r="I31" s="172">
        <v>0.14999999999999999</v>
      </c>
      <c r="J31" s="171">
        <f>ROUND(ROUND((SUM(BF137:BF2393)), 2)*I31, 2)</f>
        <v>0</v>
      </c>
      <c r="K31" s="53"/>
    </row>
    <row r="32" hidden="1" s="1" customFormat="1" ht="14.4" customHeight="1">
      <c r="B32" s="48"/>
      <c r="C32" s="49"/>
      <c r="D32" s="49"/>
      <c r="E32" s="57" t="s">
        <v>47</v>
      </c>
      <c r="F32" s="171">
        <f>ROUND(SUM(BG137:BG2393), 2)</f>
        <v>0</v>
      </c>
      <c r="G32" s="49"/>
      <c r="H32" s="49"/>
      <c r="I32" s="172">
        <v>0.20999999999999999</v>
      </c>
      <c r="J32" s="171">
        <v>0</v>
      </c>
      <c r="K32" s="53"/>
    </row>
    <row r="33" hidden="1" s="1" customFormat="1" ht="14.4" customHeight="1">
      <c r="B33" s="48"/>
      <c r="C33" s="49"/>
      <c r="D33" s="49"/>
      <c r="E33" s="57" t="s">
        <v>48</v>
      </c>
      <c r="F33" s="171">
        <f>ROUND(SUM(BH137:BH2393), 2)</f>
        <v>0</v>
      </c>
      <c r="G33" s="49"/>
      <c r="H33" s="49"/>
      <c r="I33" s="172">
        <v>0.14999999999999999</v>
      </c>
      <c r="J33" s="171">
        <v>0</v>
      </c>
      <c r="K33" s="53"/>
    </row>
    <row r="34" hidden="1" s="1" customFormat="1" ht="14.4" customHeight="1">
      <c r="B34" s="48"/>
      <c r="C34" s="49"/>
      <c r="D34" s="49"/>
      <c r="E34" s="57" t="s">
        <v>49</v>
      </c>
      <c r="F34" s="171">
        <f>ROUND(SUM(BI137:BI2393), 2)</f>
        <v>0</v>
      </c>
      <c r="G34" s="49"/>
      <c r="H34" s="49"/>
      <c r="I34" s="172">
        <v>0</v>
      </c>
      <c r="J34" s="171">
        <v>0</v>
      </c>
      <c r="K34" s="53"/>
    </row>
    <row r="35" s="1" customFormat="1" ht="6.96" customHeight="1">
      <c r="B35" s="48"/>
      <c r="C35" s="49"/>
      <c r="D35" s="49"/>
      <c r="E35" s="49"/>
      <c r="F35" s="49"/>
      <c r="G35" s="49"/>
      <c r="H35" s="49"/>
      <c r="I35" s="158"/>
      <c r="J35" s="49"/>
      <c r="K35" s="53"/>
    </row>
    <row r="36" s="1" customFormat="1" ht="25.44" customHeight="1">
      <c r="B36" s="48"/>
      <c r="C36" s="173"/>
      <c r="D36" s="174" t="s">
        <v>50</v>
      </c>
      <c r="E36" s="100"/>
      <c r="F36" s="100"/>
      <c r="G36" s="175" t="s">
        <v>51</v>
      </c>
      <c r="H36" s="176" t="s">
        <v>52</v>
      </c>
      <c r="I36" s="177"/>
      <c r="J36" s="178">
        <f>SUM(J27:J34)</f>
        <v>0</v>
      </c>
      <c r="K36" s="179"/>
    </row>
    <row r="37" s="1" customFormat="1" ht="14.4" customHeight="1">
      <c r="B37" s="69"/>
      <c r="C37" s="70"/>
      <c r="D37" s="70"/>
      <c r="E37" s="70"/>
      <c r="F37" s="70"/>
      <c r="G37" s="70"/>
      <c r="H37" s="70"/>
      <c r="I37" s="180"/>
      <c r="J37" s="70"/>
      <c r="K37" s="71"/>
    </row>
    <row r="41" s="1" customFormat="1" ht="6.96" customHeight="1">
      <c r="B41" s="181"/>
      <c r="C41" s="182"/>
      <c r="D41" s="182"/>
      <c r="E41" s="182"/>
      <c r="F41" s="182"/>
      <c r="G41" s="182"/>
      <c r="H41" s="182"/>
      <c r="I41" s="183"/>
      <c r="J41" s="182"/>
      <c r="K41" s="184"/>
    </row>
    <row r="42" s="1" customFormat="1" ht="36.96" customHeight="1">
      <c r="B42" s="48"/>
      <c r="C42" s="32" t="s">
        <v>107</v>
      </c>
      <c r="D42" s="49"/>
      <c r="E42" s="49"/>
      <c r="F42" s="49"/>
      <c r="G42" s="49"/>
      <c r="H42" s="49"/>
      <c r="I42" s="158"/>
      <c r="J42" s="49"/>
      <c r="K42" s="53"/>
    </row>
    <row r="43" s="1" customFormat="1" ht="6.96" customHeight="1">
      <c r="B43" s="48"/>
      <c r="C43" s="49"/>
      <c r="D43" s="49"/>
      <c r="E43" s="49"/>
      <c r="F43" s="49"/>
      <c r="G43" s="49"/>
      <c r="H43" s="49"/>
      <c r="I43" s="158"/>
      <c r="J43" s="49"/>
      <c r="K43" s="53"/>
    </row>
    <row r="44" s="1" customFormat="1" ht="14.4" customHeight="1">
      <c r="B44" s="48"/>
      <c r="C44" s="42" t="s">
        <v>18</v>
      </c>
      <c r="D44" s="49"/>
      <c r="E44" s="49"/>
      <c r="F44" s="49"/>
      <c r="G44" s="49"/>
      <c r="H44" s="49"/>
      <c r="I44" s="158"/>
      <c r="J44" s="49"/>
      <c r="K44" s="53"/>
    </row>
    <row r="45" s="1" customFormat="1" ht="16.5" customHeight="1">
      <c r="B45" s="48"/>
      <c r="C45" s="49"/>
      <c r="D45" s="49"/>
      <c r="E45" s="157" t="str">
        <f>E7</f>
        <v>Město Beroun – Stavební a dispoziční úpravy budovy č.1 na pozemku p.č. 813 v k.ú. Beroun, ve starých kasárnách</v>
      </c>
      <c r="F45" s="42"/>
      <c r="G45" s="42"/>
      <c r="H45" s="42"/>
      <c r="I45" s="158"/>
      <c r="J45" s="49"/>
      <c r="K45" s="53"/>
    </row>
    <row r="46" s="1" customFormat="1" ht="14.4" customHeight="1">
      <c r="B46" s="48"/>
      <c r="C46" s="42" t="s">
        <v>104</v>
      </c>
      <c r="D46" s="49"/>
      <c r="E46" s="49"/>
      <c r="F46" s="49"/>
      <c r="G46" s="49"/>
      <c r="H46" s="49"/>
      <c r="I46" s="158"/>
      <c r="J46" s="49"/>
      <c r="K46" s="53"/>
    </row>
    <row r="47" s="1" customFormat="1" ht="17.25" customHeight="1">
      <c r="B47" s="48"/>
      <c r="C47" s="49"/>
      <c r="D47" s="49"/>
      <c r="E47" s="159" t="str">
        <f>E9</f>
        <v>22-18-07-VZ-02-BK1 - Rekonstrukce celého objektu bez vestavby 4.NP</v>
      </c>
      <c r="F47" s="49"/>
      <c r="G47" s="49"/>
      <c r="H47" s="49"/>
      <c r="I47" s="158"/>
      <c r="J47" s="49"/>
      <c r="K47" s="53"/>
    </row>
    <row r="48" s="1" customFormat="1" ht="6.96" customHeight="1">
      <c r="B48" s="48"/>
      <c r="C48" s="49"/>
      <c r="D48" s="49"/>
      <c r="E48" s="49"/>
      <c r="F48" s="49"/>
      <c r="G48" s="49"/>
      <c r="H48" s="49"/>
      <c r="I48" s="158"/>
      <c r="J48" s="49"/>
      <c r="K48" s="53"/>
    </row>
    <row r="49" s="1" customFormat="1" ht="18" customHeight="1">
      <c r="B49" s="48"/>
      <c r="C49" s="42" t="s">
        <v>23</v>
      </c>
      <c r="D49" s="49"/>
      <c r="E49" s="49"/>
      <c r="F49" s="37" t="str">
        <f>F12</f>
        <v>Beroun</v>
      </c>
      <c r="G49" s="49"/>
      <c r="H49" s="49"/>
      <c r="I49" s="160" t="s">
        <v>25</v>
      </c>
      <c r="J49" s="161" t="str">
        <f>IF(J12="","",J12)</f>
        <v>27. 2. 2018</v>
      </c>
      <c r="K49" s="53"/>
    </row>
    <row r="50" s="1" customFormat="1" ht="6.96" customHeight="1">
      <c r="B50" s="48"/>
      <c r="C50" s="49"/>
      <c r="D50" s="49"/>
      <c r="E50" s="49"/>
      <c r="F50" s="49"/>
      <c r="G50" s="49"/>
      <c r="H50" s="49"/>
      <c r="I50" s="158"/>
      <c r="J50" s="49"/>
      <c r="K50" s="53"/>
    </row>
    <row r="51" s="1" customFormat="1">
      <c r="B51" s="48"/>
      <c r="C51" s="42" t="s">
        <v>27</v>
      </c>
      <c r="D51" s="49"/>
      <c r="E51" s="49"/>
      <c r="F51" s="37" t="str">
        <f>E15</f>
        <v>Město Beroun, Husovo nám. 68,266 43</v>
      </c>
      <c r="G51" s="49"/>
      <c r="H51" s="49"/>
      <c r="I51" s="160" t="s">
        <v>33</v>
      </c>
      <c r="J51" s="46" t="str">
        <f>E21</f>
        <v>SPEKTRA s.r.o.,V Hlinkách 1548,266 01</v>
      </c>
      <c r="K51" s="53"/>
    </row>
    <row r="52" s="1" customFormat="1" ht="14.4" customHeight="1">
      <c r="B52" s="48"/>
      <c r="C52" s="42" t="s">
        <v>31</v>
      </c>
      <c r="D52" s="49"/>
      <c r="E52" s="49"/>
      <c r="F52" s="37" t="str">
        <f>IF(E18="","",E18)</f>
        <v/>
      </c>
      <c r="G52" s="49"/>
      <c r="H52" s="49"/>
      <c r="I52" s="158"/>
      <c r="J52" s="185"/>
      <c r="K52" s="53"/>
    </row>
    <row r="53" s="1" customFormat="1" ht="10.32" customHeight="1">
      <c r="B53" s="48"/>
      <c r="C53" s="49"/>
      <c r="D53" s="49"/>
      <c r="E53" s="49"/>
      <c r="F53" s="49"/>
      <c r="G53" s="49"/>
      <c r="H53" s="49"/>
      <c r="I53" s="158"/>
      <c r="J53" s="49"/>
      <c r="K53" s="53"/>
    </row>
    <row r="54" s="1" customFormat="1" ht="29.28" customHeight="1">
      <c r="B54" s="48"/>
      <c r="C54" s="186" t="s">
        <v>108</v>
      </c>
      <c r="D54" s="173"/>
      <c r="E54" s="173"/>
      <c r="F54" s="173"/>
      <c r="G54" s="173"/>
      <c r="H54" s="173"/>
      <c r="I54" s="187"/>
      <c r="J54" s="188" t="s">
        <v>109</v>
      </c>
      <c r="K54" s="189"/>
    </row>
    <row r="55" s="1" customFormat="1" ht="10.32" customHeight="1">
      <c r="B55" s="48"/>
      <c r="C55" s="49"/>
      <c r="D55" s="49"/>
      <c r="E55" s="49"/>
      <c r="F55" s="49"/>
      <c r="G55" s="49"/>
      <c r="H55" s="49"/>
      <c r="I55" s="158"/>
      <c r="J55" s="49"/>
      <c r="K55" s="53"/>
    </row>
    <row r="56" s="1" customFormat="1" ht="29.28" customHeight="1">
      <c r="B56" s="48"/>
      <c r="C56" s="190" t="s">
        <v>110</v>
      </c>
      <c r="D56" s="49"/>
      <c r="E56" s="49"/>
      <c r="F56" s="49"/>
      <c r="G56" s="49"/>
      <c r="H56" s="49"/>
      <c r="I56" s="158"/>
      <c r="J56" s="169">
        <f>J137</f>
        <v>0</v>
      </c>
      <c r="K56" s="53"/>
      <c r="AU56" s="26" t="s">
        <v>111</v>
      </c>
    </row>
    <row r="57" s="8" customFormat="1" ht="24.96" customHeight="1">
      <c r="B57" s="191"/>
      <c r="C57" s="192"/>
      <c r="D57" s="193" t="s">
        <v>112</v>
      </c>
      <c r="E57" s="194"/>
      <c r="F57" s="194"/>
      <c r="G57" s="194"/>
      <c r="H57" s="194"/>
      <c r="I57" s="195"/>
      <c r="J57" s="196">
        <f>J138</f>
        <v>0</v>
      </c>
      <c r="K57" s="197"/>
    </row>
    <row r="58" s="9" customFormat="1" ht="19.92" customHeight="1">
      <c r="B58" s="198"/>
      <c r="C58" s="199"/>
      <c r="D58" s="200" t="s">
        <v>113</v>
      </c>
      <c r="E58" s="201"/>
      <c r="F58" s="201"/>
      <c r="G58" s="201"/>
      <c r="H58" s="201"/>
      <c r="I58" s="202"/>
      <c r="J58" s="203">
        <f>J139</f>
        <v>0</v>
      </c>
      <c r="K58" s="204"/>
    </row>
    <row r="59" s="9" customFormat="1" ht="19.92" customHeight="1">
      <c r="B59" s="198"/>
      <c r="C59" s="199"/>
      <c r="D59" s="200" t="s">
        <v>114</v>
      </c>
      <c r="E59" s="201"/>
      <c r="F59" s="201"/>
      <c r="G59" s="201"/>
      <c r="H59" s="201"/>
      <c r="I59" s="202"/>
      <c r="J59" s="203">
        <f>J284</f>
        <v>0</v>
      </c>
      <c r="K59" s="204"/>
    </row>
    <row r="60" s="9" customFormat="1" ht="19.92" customHeight="1">
      <c r="B60" s="198"/>
      <c r="C60" s="199"/>
      <c r="D60" s="200" t="s">
        <v>115</v>
      </c>
      <c r="E60" s="201"/>
      <c r="F60" s="201"/>
      <c r="G60" s="201"/>
      <c r="H60" s="201"/>
      <c r="I60" s="202"/>
      <c r="J60" s="203">
        <f>J413</f>
        <v>0</v>
      </c>
      <c r="K60" s="204"/>
    </row>
    <row r="61" s="9" customFormat="1" ht="19.92" customHeight="1">
      <c r="B61" s="198"/>
      <c r="C61" s="199"/>
      <c r="D61" s="200" t="s">
        <v>116</v>
      </c>
      <c r="E61" s="201"/>
      <c r="F61" s="201"/>
      <c r="G61" s="201"/>
      <c r="H61" s="201"/>
      <c r="I61" s="202"/>
      <c r="J61" s="203">
        <f>J716</f>
        <v>0</v>
      </c>
      <c r="K61" s="204"/>
    </row>
    <row r="62" s="9" customFormat="1" ht="14.88" customHeight="1">
      <c r="B62" s="198"/>
      <c r="C62" s="199"/>
      <c r="D62" s="200" t="s">
        <v>117</v>
      </c>
      <c r="E62" s="201"/>
      <c r="F62" s="201"/>
      <c r="G62" s="201"/>
      <c r="H62" s="201"/>
      <c r="I62" s="202"/>
      <c r="J62" s="203">
        <f>J886</f>
        <v>0</v>
      </c>
      <c r="K62" s="204"/>
    </row>
    <row r="63" s="9" customFormat="1" ht="19.92" customHeight="1">
      <c r="B63" s="198"/>
      <c r="C63" s="199"/>
      <c r="D63" s="200" t="s">
        <v>118</v>
      </c>
      <c r="E63" s="201"/>
      <c r="F63" s="201"/>
      <c r="G63" s="201"/>
      <c r="H63" s="201"/>
      <c r="I63" s="202"/>
      <c r="J63" s="203">
        <f>J934</f>
        <v>0</v>
      </c>
      <c r="K63" s="204"/>
    </row>
    <row r="64" s="9" customFormat="1" ht="19.92" customHeight="1">
      <c r="B64" s="198"/>
      <c r="C64" s="199"/>
      <c r="D64" s="200" t="s">
        <v>119</v>
      </c>
      <c r="E64" s="201"/>
      <c r="F64" s="201"/>
      <c r="G64" s="201"/>
      <c r="H64" s="201"/>
      <c r="I64" s="202"/>
      <c r="J64" s="203">
        <f>J947</f>
        <v>0</v>
      </c>
      <c r="K64" s="204"/>
    </row>
    <row r="65" s="8" customFormat="1" ht="24.96" customHeight="1">
      <c r="B65" s="191"/>
      <c r="C65" s="192"/>
      <c r="D65" s="193" t="s">
        <v>120</v>
      </c>
      <c r="E65" s="194"/>
      <c r="F65" s="194"/>
      <c r="G65" s="194"/>
      <c r="H65" s="194"/>
      <c r="I65" s="195"/>
      <c r="J65" s="196">
        <f>J949</f>
        <v>0</v>
      </c>
      <c r="K65" s="197"/>
    </row>
    <row r="66" s="9" customFormat="1" ht="19.92" customHeight="1">
      <c r="B66" s="198"/>
      <c r="C66" s="199"/>
      <c r="D66" s="200" t="s">
        <v>121</v>
      </c>
      <c r="E66" s="201"/>
      <c r="F66" s="201"/>
      <c r="G66" s="201"/>
      <c r="H66" s="201"/>
      <c r="I66" s="202"/>
      <c r="J66" s="203">
        <f>J950</f>
        <v>0</v>
      </c>
      <c r="K66" s="204"/>
    </row>
    <row r="67" s="9" customFormat="1" ht="19.92" customHeight="1">
      <c r="B67" s="198"/>
      <c r="C67" s="199"/>
      <c r="D67" s="200" t="s">
        <v>122</v>
      </c>
      <c r="E67" s="201"/>
      <c r="F67" s="201"/>
      <c r="G67" s="201"/>
      <c r="H67" s="201"/>
      <c r="I67" s="202"/>
      <c r="J67" s="203">
        <f>J1000</f>
        <v>0</v>
      </c>
      <c r="K67" s="204"/>
    </row>
    <row r="68" s="9" customFormat="1" ht="19.92" customHeight="1">
      <c r="B68" s="198"/>
      <c r="C68" s="199"/>
      <c r="D68" s="200" t="s">
        <v>123</v>
      </c>
      <c r="E68" s="201"/>
      <c r="F68" s="201"/>
      <c r="G68" s="201"/>
      <c r="H68" s="201"/>
      <c r="I68" s="202"/>
      <c r="J68" s="203">
        <f>J1019</f>
        <v>0</v>
      </c>
      <c r="K68" s="204"/>
    </row>
    <row r="69" s="9" customFormat="1" ht="19.92" customHeight="1">
      <c r="B69" s="198"/>
      <c r="C69" s="199"/>
      <c r="D69" s="200" t="s">
        <v>124</v>
      </c>
      <c r="E69" s="201"/>
      <c r="F69" s="201"/>
      <c r="G69" s="201"/>
      <c r="H69" s="201"/>
      <c r="I69" s="202"/>
      <c r="J69" s="203">
        <f>J1048</f>
        <v>0</v>
      </c>
      <c r="K69" s="204"/>
    </row>
    <row r="70" s="9" customFormat="1" ht="19.92" customHeight="1">
      <c r="B70" s="198"/>
      <c r="C70" s="199"/>
      <c r="D70" s="200" t="s">
        <v>125</v>
      </c>
      <c r="E70" s="201"/>
      <c r="F70" s="201"/>
      <c r="G70" s="201"/>
      <c r="H70" s="201"/>
      <c r="I70" s="202"/>
      <c r="J70" s="203">
        <f>J1054</f>
        <v>0</v>
      </c>
      <c r="K70" s="204"/>
    </row>
    <row r="71" s="9" customFormat="1" ht="19.92" customHeight="1">
      <c r="B71" s="198"/>
      <c r="C71" s="199"/>
      <c r="D71" s="200" t="s">
        <v>126</v>
      </c>
      <c r="E71" s="201"/>
      <c r="F71" s="201"/>
      <c r="G71" s="201"/>
      <c r="H71" s="201"/>
      <c r="I71" s="202"/>
      <c r="J71" s="203">
        <f>J1075</f>
        <v>0</v>
      </c>
      <c r="K71" s="204"/>
    </row>
    <row r="72" s="9" customFormat="1" ht="19.92" customHeight="1">
      <c r="B72" s="198"/>
      <c r="C72" s="199"/>
      <c r="D72" s="200" t="s">
        <v>127</v>
      </c>
      <c r="E72" s="201"/>
      <c r="F72" s="201"/>
      <c r="G72" s="201"/>
      <c r="H72" s="201"/>
      <c r="I72" s="202"/>
      <c r="J72" s="203">
        <f>J1079</f>
        <v>0</v>
      </c>
      <c r="K72" s="204"/>
    </row>
    <row r="73" s="9" customFormat="1" ht="14.88" customHeight="1">
      <c r="B73" s="198"/>
      <c r="C73" s="199"/>
      <c r="D73" s="200" t="s">
        <v>128</v>
      </c>
      <c r="E73" s="201"/>
      <c r="F73" s="201"/>
      <c r="G73" s="201"/>
      <c r="H73" s="201"/>
      <c r="I73" s="202"/>
      <c r="J73" s="203">
        <f>J1084</f>
        <v>0</v>
      </c>
      <c r="K73" s="204"/>
    </row>
    <row r="74" s="9" customFormat="1" ht="14.88" customHeight="1">
      <c r="B74" s="198"/>
      <c r="C74" s="199"/>
      <c r="D74" s="200" t="s">
        <v>129</v>
      </c>
      <c r="E74" s="201"/>
      <c r="F74" s="201"/>
      <c r="G74" s="201"/>
      <c r="H74" s="201"/>
      <c r="I74" s="202"/>
      <c r="J74" s="203">
        <f>J1087</f>
        <v>0</v>
      </c>
      <c r="K74" s="204"/>
    </row>
    <row r="75" s="9" customFormat="1" ht="14.88" customHeight="1">
      <c r="B75" s="198"/>
      <c r="C75" s="199"/>
      <c r="D75" s="200" t="s">
        <v>130</v>
      </c>
      <c r="E75" s="201"/>
      <c r="F75" s="201"/>
      <c r="G75" s="201"/>
      <c r="H75" s="201"/>
      <c r="I75" s="202"/>
      <c r="J75" s="203">
        <f>J1091</f>
        <v>0</v>
      </c>
      <c r="K75" s="204"/>
    </row>
    <row r="76" s="9" customFormat="1" ht="14.88" customHeight="1">
      <c r="B76" s="198"/>
      <c r="C76" s="199"/>
      <c r="D76" s="200" t="s">
        <v>131</v>
      </c>
      <c r="E76" s="201"/>
      <c r="F76" s="201"/>
      <c r="G76" s="201"/>
      <c r="H76" s="201"/>
      <c r="I76" s="202"/>
      <c r="J76" s="203">
        <f>J1101</f>
        <v>0</v>
      </c>
      <c r="K76" s="204"/>
    </row>
    <row r="77" s="9" customFormat="1" ht="14.88" customHeight="1">
      <c r="B77" s="198"/>
      <c r="C77" s="199"/>
      <c r="D77" s="200" t="s">
        <v>132</v>
      </c>
      <c r="E77" s="201"/>
      <c r="F77" s="201"/>
      <c r="G77" s="201"/>
      <c r="H77" s="201"/>
      <c r="I77" s="202"/>
      <c r="J77" s="203">
        <f>J1117</f>
        <v>0</v>
      </c>
      <c r="K77" s="204"/>
    </row>
    <row r="78" s="9" customFormat="1" ht="19.92" customHeight="1">
      <c r="B78" s="198"/>
      <c r="C78" s="199"/>
      <c r="D78" s="200" t="s">
        <v>133</v>
      </c>
      <c r="E78" s="201"/>
      <c r="F78" s="201"/>
      <c r="G78" s="201"/>
      <c r="H78" s="201"/>
      <c r="I78" s="202"/>
      <c r="J78" s="203">
        <f>J1127</f>
        <v>0</v>
      </c>
      <c r="K78" s="204"/>
    </row>
    <row r="79" s="9" customFormat="1" ht="19.92" customHeight="1">
      <c r="B79" s="198"/>
      <c r="C79" s="199"/>
      <c r="D79" s="200" t="s">
        <v>134</v>
      </c>
      <c r="E79" s="201"/>
      <c r="F79" s="201"/>
      <c r="G79" s="201"/>
      <c r="H79" s="201"/>
      <c r="I79" s="202"/>
      <c r="J79" s="203">
        <f>J1240</f>
        <v>0</v>
      </c>
      <c r="K79" s="204"/>
    </row>
    <row r="80" s="9" customFormat="1" ht="19.92" customHeight="1">
      <c r="B80" s="198"/>
      <c r="C80" s="199"/>
      <c r="D80" s="200" t="s">
        <v>135</v>
      </c>
      <c r="E80" s="201"/>
      <c r="F80" s="201"/>
      <c r="G80" s="201"/>
      <c r="H80" s="201"/>
      <c r="I80" s="202"/>
      <c r="J80" s="203">
        <f>J1513</f>
        <v>0</v>
      </c>
      <c r="K80" s="204"/>
    </row>
    <row r="81" s="9" customFormat="1" ht="19.92" customHeight="1">
      <c r="B81" s="198"/>
      <c r="C81" s="199"/>
      <c r="D81" s="200" t="s">
        <v>136</v>
      </c>
      <c r="E81" s="201"/>
      <c r="F81" s="201"/>
      <c r="G81" s="201"/>
      <c r="H81" s="201"/>
      <c r="I81" s="202"/>
      <c r="J81" s="203">
        <f>J1606</f>
        <v>0</v>
      </c>
      <c r="K81" s="204"/>
    </row>
    <row r="82" s="9" customFormat="1" ht="19.92" customHeight="1">
      <c r="B82" s="198"/>
      <c r="C82" s="199"/>
      <c r="D82" s="200" t="s">
        <v>137</v>
      </c>
      <c r="E82" s="201"/>
      <c r="F82" s="201"/>
      <c r="G82" s="201"/>
      <c r="H82" s="201"/>
      <c r="I82" s="202"/>
      <c r="J82" s="203">
        <f>J1662</f>
        <v>0</v>
      </c>
      <c r="K82" s="204"/>
    </row>
    <row r="83" s="9" customFormat="1" ht="19.92" customHeight="1">
      <c r="B83" s="198"/>
      <c r="C83" s="199"/>
      <c r="D83" s="200" t="s">
        <v>138</v>
      </c>
      <c r="E83" s="201"/>
      <c r="F83" s="201"/>
      <c r="G83" s="201"/>
      <c r="H83" s="201"/>
      <c r="I83" s="202"/>
      <c r="J83" s="203">
        <f>J1695</f>
        <v>0</v>
      </c>
      <c r="K83" s="204"/>
    </row>
    <row r="84" s="9" customFormat="1" ht="19.92" customHeight="1">
      <c r="B84" s="198"/>
      <c r="C84" s="199"/>
      <c r="D84" s="200" t="s">
        <v>139</v>
      </c>
      <c r="E84" s="201"/>
      <c r="F84" s="201"/>
      <c r="G84" s="201"/>
      <c r="H84" s="201"/>
      <c r="I84" s="202"/>
      <c r="J84" s="203">
        <f>J1773</f>
        <v>0</v>
      </c>
      <c r="K84" s="204"/>
    </row>
    <row r="85" s="9" customFormat="1" ht="19.92" customHeight="1">
      <c r="B85" s="198"/>
      <c r="C85" s="199"/>
      <c r="D85" s="200" t="s">
        <v>140</v>
      </c>
      <c r="E85" s="201"/>
      <c r="F85" s="201"/>
      <c r="G85" s="201"/>
      <c r="H85" s="201"/>
      <c r="I85" s="202"/>
      <c r="J85" s="203">
        <f>J1857</f>
        <v>0</v>
      </c>
      <c r="K85" s="204"/>
    </row>
    <row r="86" s="9" customFormat="1" ht="19.92" customHeight="1">
      <c r="B86" s="198"/>
      <c r="C86" s="199"/>
      <c r="D86" s="200" t="s">
        <v>141</v>
      </c>
      <c r="E86" s="201"/>
      <c r="F86" s="201"/>
      <c r="G86" s="201"/>
      <c r="H86" s="201"/>
      <c r="I86" s="202"/>
      <c r="J86" s="203">
        <f>J1922</f>
        <v>0</v>
      </c>
      <c r="K86" s="204"/>
    </row>
    <row r="87" s="9" customFormat="1" ht="19.92" customHeight="1">
      <c r="B87" s="198"/>
      <c r="C87" s="199"/>
      <c r="D87" s="200" t="s">
        <v>142</v>
      </c>
      <c r="E87" s="201"/>
      <c r="F87" s="201"/>
      <c r="G87" s="201"/>
      <c r="H87" s="201"/>
      <c r="I87" s="202"/>
      <c r="J87" s="203">
        <f>J1932</f>
        <v>0</v>
      </c>
      <c r="K87" s="204"/>
    </row>
    <row r="88" s="9" customFormat="1" ht="19.92" customHeight="1">
      <c r="B88" s="198"/>
      <c r="C88" s="199"/>
      <c r="D88" s="200" t="s">
        <v>143</v>
      </c>
      <c r="E88" s="201"/>
      <c r="F88" s="201"/>
      <c r="G88" s="201"/>
      <c r="H88" s="201"/>
      <c r="I88" s="202"/>
      <c r="J88" s="203">
        <f>J2157</f>
        <v>0</v>
      </c>
      <c r="K88" s="204"/>
    </row>
    <row r="89" s="9" customFormat="1" ht="19.92" customHeight="1">
      <c r="B89" s="198"/>
      <c r="C89" s="199"/>
      <c r="D89" s="200" t="s">
        <v>144</v>
      </c>
      <c r="E89" s="201"/>
      <c r="F89" s="201"/>
      <c r="G89" s="201"/>
      <c r="H89" s="201"/>
      <c r="I89" s="202"/>
      <c r="J89" s="203">
        <f>J2164</f>
        <v>0</v>
      </c>
      <c r="K89" s="204"/>
    </row>
    <row r="90" s="9" customFormat="1" ht="19.92" customHeight="1">
      <c r="B90" s="198"/>
      <c r="C90" s="199"/>
      <c r="D90" s="200" t="s">
        <v>145</v>
      </c>
      <c r="E90" s="201"/>
      <c r="F90" s="201"/>
      <c r="G90" s="201"/>
      <c r="H90" s="201"/>
      <c r="I90" s="202"/>
      <c r="J90" s="203">
        <f>J2183</f>
        <v>0</v>
      </c>
      <c r="K90" s="204"/>
    </row>
    <row r="91" s="8" customFormat="1" ht="24.96" customHeight="1">
      <c r="B91" s="191"/>
      <c r="C91" s="192"/>
      <c r="D91" s="193" t="s">
        <v>146</v>
      </c>
      <c r="E91" s="194"/>
      <c r="F91" s="194"/>
      <c r="G91" s="194"/>
      <c r="H91" s="194"/>
      <c r="I91" s="195"/>
      <c r="J91" s="196">
        <f>J2212</f>
        <v>0</v>
      </c>
      <c r="K91" s="197"/>
    </row>
    <row r="92" s="9" customFormat="1" ht="19.92" customHeight="1">
      <c r="B92" s="198"/>
      <c r="C92" s="199"/>
      <c r="D92" s="200" t="s">
        <v>147</v>
      </c>
      <c r="E92" s="201"/>
      <c r="F92" s="201"/>
      <c r="G92" s="201"/>
      <c r="H92" s="201"/>
      <c r="I92" s="202"/>
      <c r="J92" s="203">
        <f>J2213</f>
        <v>0</v>
      </c>
      <c r="K92" s="204"/>
    </row>
    <row r="93" s="9" customFormat="1" ht="14.88" customHeight="1">
      <c r="B93" s="198"/>
      <c r="C93" s="199"/>
      <c r="D93" s="200" t="s">
        <v>148</v>
      </c>
      <c r="E93" s="201"/>
      <c r="F93" s="201"/>
      <c r="G93" s="201"/>
      <c r="H93" s="201"/>
      <c r="I93" s="202"/>
      <c r="J93" s="203">
        <f>J2215</f>
        <v>0</v>
      </c>
      <c r="K93" s="204"/>
    </row>
    <row r="94" s="9" customFormat="1" ht="21.84" customHeight="1">
      <c r="B94" s="198"/>
      <c r="C94" s="199"/>
      <c r="D94" s="200" t="s">
        <v>149</v>
      </c>
      <c r="E94" s="201"/>
      <c r="F94" s="201"/>
      <c r="G94" s="201"/>
      <c r="H94" s="201"/>
      <c r="I94" s="202"/>
      <c r="J94" s="203">
        <f>J2216</f>
        <v>0</v>
      </c>
      <c r="K94" s="204"/>
    </row>
    <row r="95" s="9" customFormat="1" ht="21.84" customHeight="1">
      <c r="B95" s="198"/>
      <c r="C95" s="199"/>
      <c r="D95" s="200" t="s">
        <v>150</v>
      </c>
      <c r="E95" s="201"/>
      <c r="F95" s="201"/>
      <c r="G95" s="201"/>
      <c r="H95" s="201"/>
      <c r="I95" s="202"/>
      <c r="J95" s="203">
        <f>J2242</f>
        <v>0</v>
      </c>
      <c r="K95" s="204"/>
    </row>
    <row r="96" s="9" customFormat="1" ht="21.84" customHeight="1">
      <c r="B96" s="198"/>
      <c r="C96" s="199"/>
      <c r="D96" s="200" t="s">
        <v>151</v>
      </c>
      <c r="E96" s="201"/>
      <c r="F96" s="201"/>
      <c r="G96" s="201"/>
      <c r="H96" s="201"/>
      <c r="I96" s="202"/>
      <c r="J96" s="203">
        <f>J2249</f>
        <v>0</v>
      </c>
      <c r="K96" s="204"/>
    </row>
    <row r="97" s="9" customFormat="1" ht="14.88" customHeight="1">
      <c r="B97" s="198"/>
      <c r="C97" s="199"/>
      <c r="D97" s="200" t="s">
        <v>152</v>
      </c>
      <c r="E97" s="201"/>
      <c r="F97" s="201"/>
      <c r="G97" s="201"/>
      <c r="H97" s="201"/>
      <c r="I97" s="202"/>
      <c r="J97" s="203">
        <f>J2261</f>
        <v>0</v>
      </c>
      <c r="K97" s="204"/>
    </row>
    <row r="98" s="9" customFormat="1" ht="21.84" customHeight="1">
      <c r="B98" s="198"/>
      <c r="C98" s="199"/>
      <c r="D98" s="200" t="s">
        <v>153</v>
      </c>
      <c r="E98" s="201"/>
      <c r="F98" s="201"/>
      <c r="G98" s="201"/>
      <c r="H98" s="201"/>
      <c r="I98" s="202"/>
      <c r="J98" s="203">
        <f>J2262</f>
        <v>0</v>
      </c>
      <c r="K98" s="204"/>
    </row>
    <row r="99" s="9" customFormat="1" ht="21.84" customHeight="1">
      <c r="B99" s="198"/>
      <c r="C99" s="199"/>
      <c r="D99" s="200" t="s">
        <v>154</v>
      </c>
      <c r="E99" s="201"/>
      <c r="F99" s="201"/>
      <c r="G99" s="201"/>
      <c r="H99" s="201"/>
      <c r="I99" s="202"/>
      <c r="J99" s="203">
        <f>J2273</f>
        <v>0</v>
      </c>
      <c r="K99" s="204"/>
    </row>
    <row r="100" s="9" customFormat="1" ht="21.84" customHeight="1">
      <c r="B100" s="198"/>
      <c r="C100" s="199"/>
      <c r="D100" s="200" t="s">
        <v>155</v>
      </c>
      <c r="E100" s="201"/>
      <c r="F100" s="201"/>
      <c r="G100" s="201"/>
      <c r="H100" s="201"/>
      <c r="I100" s="202"/>
      <c r="J100" s="203">
        <f>J2281</f>
        <v>0</v>
      </c>
      <c r="K100" s="204"/>
    </row>
    <row r="101" s="9" customFormat="1" ht="14.88" customHeight="1">
      <c r="B101" s="198"/>
      <c r="C101" s="199"/>
      <c r="D101" s="200" t="s">
        <v>156</v>
      </c>
      <c r="E101" s="201"/>
      <c r="F101" s="201"/>
      <c r="G101" s="201"/>
      <c r="H101" s="201"/>
      <c r="I101" s="202"/>
      <c r="J101" s="203">
        <f>J2290</f>
        <v>0</v>
      </c>
      <c r="K101" s="204"/>
    </row>
    <row r="102" s="9" customFormat="1" ht="21.84" customHeight="1">
      <c r="B102" s="198"/>
      <c r="C102" s="199"/>
      <c r="D102" s="200" t="s">
        <v>157</v>
      </c>
      <c r="E102" s="201"/>
      <c r="F102" s="201"/>
      <c r="G102" s="201"/>
      <c r="H102" s="201"/>
      <c r="I102" s="202"/>
      <c r="J102" s="203">
        <f>J2291</f>
        <v>0</v>
      </c>
      <c r="K102" s="204"/>
    </row>
    <row r="103" s="9" customFormat="1" ht="21.84" customHeight="1">
      <c r="B103" s="198"/>
      <c r="C103" s="199"/>
      <c r="D103" s="200" t="s">
        <v>158</v>
      </c>
      <c r="E103" s="201"/>
      <c r="F103" s="201"/>
      <c r="G103" s="201"/>
      <c r="H103" s="201"/>
      <c r="I103" s="202"/>
      <c r="J103" s="203">
        <f>J2305</f>
        <v>0</v>
      </c>
      <c r="K103" s="204"/>
    </row>
    <row r="104" s="9" customFormat="1" ht="21.84" customHeight="1">
      <c r="B104" s="198"/>
      <c r="C104" s="199"/>
      <c r="D104" s="200" t="s">
        <v>159</v>
      </c>
      <c r="E104" s="201"/>
      <c r="F104" s="201"/>
      <c r="G104" s="201"/>
      <c r="H104" s="201"/>
      <c r="I104" s="202"/>
      <c r="J104" s="203">
        <f>J2309</f>
        <v>0</v>
      </c>
      <c r="K104" s="204"/>
    </row>
    <row r="105" s="9" customFormat="1" ht="19.92" customHeight="1">
      <c r="B105" s="198"/>
      <c r="C105" s="199"/>
      <c r="D105" s="200" t="s">
        <v>160</v>
      </c>
      <c r="E105" s="201"/>
      <c r="F105" s="201"/>
      <c r="G105" s="201"/>
      <c r="H105" s="201"/>
      <c r="I105" s="202"/>
      <c r="J105" s="203">
        <f>J2316</f>
        <v>0</v>
      </c>
      <c r="K105" s="204"/>
    </row>
    <row r="106" s="9" customFormat="1" ht="14.88" customHeight="1">
      <c r="B106" s="198"/>
      <c r="C106" s="199"/>
      <c r="D106" s="200" t="s">
        <v>161</v>
      </c>
      <c r="E106" s="201"/>
      <c r="F106" s="201"/>
      <c r="G106" s="201"/>
      <c r="H106" s="201"/>
      <c r="I106" s="202"/>
      <c r="J106" s="203">
        <f>J2317</f>
        <v>0</v>
      </c>
      <c r="K106" s="204"/>
    </row>
    <row r="107" s="9" customFormat="1" ht="14.88" customHeight="1">
      <c r="B107" s="198"/>
      <c r="C107" s="199"/>
      <c r="D107" s="200" t="s">
        <v>162</v>
      </c>
      <c r="E107" s="201"/>
      <c r="F107" s="201"/>
      <c r="G107" s="201"/>
      <c r="H107" s="201"/>
      <c r="I107" s="202"/>
      <c r="J107" s="203">
        <f>J2320</f>
        <v>0</v>
      </c>
      <c r="K107" s="204"/>
    </row>
    <row r="108" s="9" customFormat="1" ht="14.88" customHeight="1">
      <c r="B108" s="198"/>
      <c r="C108" s="199"/>
      <c r="D108" s="200" t="s">
        <v>163</v>
      </c>
      <c r="E108" s="201"/>
      <c r="F108" s="201"/>
      <c r="G108" s="201"/>
      <c r="H108" s="201"/>
      <c r="I108" s="202"/>
      <c r="J108" s="203">
        <f>J2328</f>
        <v>0</v>
      </c>
      <c r="K108" s="204"/>
    </row>
    <row r="109" s="9" customFormat="1" ht="14.88" customHeight="1">
      <c r="B109" s="198"/>
      <c r="C109" s="199"/>
      <c r="D109" s="200" t="s">
        <v>164</v>
      </c>
      <c r="E109" s="201"/>
      <c r="F109" s="201"/>
      <c r="G109" s="201"/>
      <c r="H109" s="201"/>
      <c r="I109" s="202"/>
      <c r="J109" s="203">
        <f>J2333</f>
        <v>0</v>
      </c>
      <c r="K109" s="204"/>
    </row>
    <row r="110" s="9" customFormat="1" ht="14.88" customHeight="1">
      <c r="B110" s="198"/>
      <c r="C110" s="199"/>
      <c r="D110" s="200" t="s">
        <v>165</v>
      </c>
      <c r="E110" s="201"/>
      <c r="F110" s="201"/>
      <c r="G110" s="201"/>
      <c r="H110" s="201"/>
      <c r="I110" s="202"/>
      <c r="J110" s="203">
        <f>J2340</f>
        <v>0</v>
      </c>
      <c r="K110" s="204"/>
    </row>
    <row r="111" s="9" customFormat="1" ht="14.88" customHeight="1">
      <c r="B111" s="198"/>
      <c r="C111" s="199"/>
      <c r="D111" s="200" t="s">
        <v>166</v>
      </c>
      <c r="E111" s="201"/>
      <c r="F111" s="201"/>
      <c r="G111" s="201"/>
      <c r="H111" s="201"/>
      <c r="I111" s="202"/>
      <c r="J111" s="203">
        <f>J2344</f>
        <v>0</v>
      </c>
      <c r="K111" s="204"/>
    </row>
    <row r="112" s="9" customFormat="1" ht="19.92" customHeight="1">
      <c r="B112" s="198"/>
      <c r="C112" s="199"/>
      <c r="D112" s="200" t="s">
        <v>167</v>
      </c>
      <c r="E112" s="201"/>
      <c r="F112" s="201"/>
      <c r="G112" s="201"/>
      <c r="H112" s="201"/>
      <c r="I112" s="202"/>
      <c r="J112" s="203">
        <f>J2349</f>
        <v>0</v>
      </c>
      <c r="K112" s="204"/>
    </row>
    <row r="113" s="9" customFormat="1" ht="14.88" customHeight="1">
      <c r="B113" s="198"/>
      <c r="C113" s="199"/>
      <c r="D113" s="200" t="s">
        <v>168</v>
      </c>
      <c r="E113" s="201"/>
      <c r="F113" s="201"/>
      <c r="G113" s="201"/>
      <c r="H113" s="201"/>
      <c r="I113" s="202"/>
      <c r="J113" s="203">
        <f>J2350</f>
        <v>0</v>
      </c>
      <c r="K113" s="204"/>
    </row>
    <row r="114" s="9" customFormat="1" ht="14.88" customHeight="1">
      <c r="B114" s="198"/>
      <c r="C114" s="199"/>
      <c r="D114" s="200" t="s">
        <v>169</v>
      </c>
      <c r="E114" s="201"/>
      <c r="F114" s="201"/>
      <c r="G114" s="201"/>
      <c r="H114" s="201"/>
      <c r="I114" s="202"/>
      <c r="J114" s="203">
        <f>J2369</f>
        <v>0</v>
      </c>
      <c r="K114" s="204"/>
    </row>
    <row r="115" s="9" customFormat="1" ht="14.88" customHeight="1">
      <c r="B115" s="198"/>
      <c r="C115" s="199"/>
      <c r="D115" s="200" t="s">
        <v>170</v>
      </c>
      <c r="E115" s="201"/>
      <c r="F115" s="201"/>
      <c r="G115" s="201"/>
      <c r="H115" s="201"/>
      <c r="I115" s="202"/>
      <c r="J115" s="203">
        <f>J2371</f>
        <v>0</v>
      </c>
      <c r="K115" s="204"/>
    </row>
    <row r="116" s="9" customFormat="1" ht="14.88" customHeight="1">
      <c r="B116" s="198"/>
      <c r="C116" s="199"/>
      <c r="D116" s="200" t="s">
        <v>171</v>
      </c>
      <c r="E116" s="201"/>
      <c r="F116" s="201"/>
      <c r="G116" s="201"/>
      <c r="H116" s="201"/>
      <c r="I116" s="202"/>
      <c r="J116" s="203">
        <f>J2376</f>
        <v>0</v>
      </c>
      <c r="K116" s="204"/>
    </row>
    <row r="117" s="8" customFormat="1" ht="24.96" customHeight="1">
      <c r="B117" s="191"/>
      <c r="C117" s="192"/>
      <c r="D117" s="193" t="s">
        <v>172</v>
      </c>
      <c r="E117" s="194"/>
      <c r="F117" s="194"/>
      <c r="G117" s="194"/>
      <c r="H117" s="194"/>
      <c r="I117" s="195"/>
      <c r="J117" s="196">
        <f>J2381</f>
        <v>0</v>
      </c>
      <c r="K117" s="197"/>
    </row>
    <row r="118" s="1" customFormat="1" ht="21.84" customHeight="1">
      <c r="B118" s="48"/>
      <c r="C118" s="49"/>
      <c r="D118" s="49"/>
      <c r="E118" s="49"/>
      <c r="F118" s="49"/>
      <c r="G118" s="49"/>
      <c r="H118" s="49"/>
      <c r="I118" s="158"/>
      <c r="J118" s="49"/>
      <c r="K118" s="53"/>
    </row>
    <row r="119" s="1" customFormat="1" ht="6.96" customHeight="1">
      <c r="B119" s="69"/>
      <c r="C119" s="70"/>
      <c r="D119" s="70"/>
      <c r="E119" s="70"/>
      <c r="F119" s="70"/>
      <c r="G119" s="70"/>
      <c r="H119" s="70"/>
      <c r="I119" s="180"/>
      <c r="J119" s="70"/>
      <c r="K119" s="71"/>
    </row>
    <row r="123" s="1" customFormat="1" ht="6.96" customHeight="1">
      <c r="B123" s="72"/>
      <c r="C123" s="73"/>
      <c r="D123" s="73"/>
      <c r="E123" s="73"/>
      <c r="F123" s="73"/>
      <c r="G123" s="73"/>
      <c r="H123" s="73"/>
      <c r="I123" s="183"/>
      <c r="J123" s="73"/>
      <c r="K123" s="73"/>
      <c r="L123" s="74"/>
    </row>
    <row r="124" s="1" customFormat="1" ht="36.96" customHeight="1">
      <c r="B124" s="48"/>
      <c r="C124" s="75" t="s">
        <v>173</v>
      </c>
      <c r="D124" s="76"/>
      <c r="E124" s="76"/>
      <c r="F124" s="76"/>
      <c r="G124" s="76"/>
      <c r="H124" s="76"/>
      <c r="I124" s="205"/>
      <c r="J124" s="76"/>
      <c r="K124" s="76"/>
      <c r="L124" s="74"/>
    </row>
    <row r="125" s="1" customFormat="1" ht="6.96" customHeight="1">
      <c r="B125" s="48"/>
      <c r="C125" s="76"/>
      <c r="D125" s="76"/>
      <c r="E125" s="76"/>
      <c r="F125" s="76"/>
      <c r="G125" s="76"/>
      <c r="H125" s="76"/>
      <c r="I125" s="205"/>
      <c r="J125" s="76"/>
      <c r="K125" s="76"/>
      <c r="L125" s="74"/>
    </row>
    <row r="126" s="1" customFormat="1" ht="14.4" customHeight="1">
      <c r="B126" s="48"/>
      <c r="C126" s="78" t="s">
        <v>18</v>
      </c>
      <c r="D126" s="76"/>
      <c r="E126" s="76"/>
      <c r="F126" s="76"/>
      <c r="G126" s="76"/>
      <c r="H126" s="76"/>
      <c r="I126" s="205"/>
      <c r="J126" s="76"/>
      <c r="K126" s="76"/>
      <c r="L126" s="74"/>
    </row>
    <row r="127" s="1" customFormat="1" ht="16.5" customHeight="1">
      <c r="B127" s="48"/>
      <c r="C127" s="76"/>
      <c r="D127" s="76"/>
      <c r="E127" s="206" t="str">
        <f>E7</f>
        <v>Město Beroun – Stavební a dispoziční úpravy budovy č.1 na pozemku p.č. 813 v k.ú. Beroun, ve starých kasárnách</v>
      </c>
      <c r="F127" s="78"/>
      <c r="G127" s="78"/>
      <c r="H127" s="78"/>
      <c r="I127" s="205"/>
      <c r="J127" s="76"/>
      <c r="K127" s="76"/>
      <c r="L127" s="74"/>
    </row>
    <row r="128" s="1" customFormat="1" ht="14.4" customHeight="1">
      <c r="B128" s="48"/>
      <c r="C128" s="78" t="s">
        <v>104</v>
      </c>
      <c r="D128" s="76"/>
      <c r="E128" s="76"/>
      <c r="F128" s="76"/>
      <c r="G128" s="76"/>
      <c r="H128" s="76"/>
      <c r="I128" s="205"/>
      <c r="J128" s="76"/>
      <c r="K128" s="76"/>
      <c r="L128" s="74"/>
    </row>
    <row r="129" s="1" customFormat="1" ht="17.25" customHeight="1">
      <c r="B129" s="48"/>
      <c r="C129" s="76"/>
      <c r="D129" s="76"/>
      <c r="E129" s="84" t="str">
        <f>E9</f>
        <v>22-18-07-VZ-02-BK1 - Rekonstrukce celého objektu bez vestavby 4.NP</v>
      </c>
      <c r="F129" s="76"/>
      <c r="G129" s="76"/>
      <c r="H129" s="76"/>
      <c r="I129" s="205"/>
      <c r="J129" s="76"/>
      <c r="K129" s="76"/>
      <c r="L129" s="74"/>
    </row>
    <row r="130" s="1" customFormat="1" ht="6.96" customHeight="1">
      <c r="B130" s="48"/>
      <c r="C130" s="76"/>
      <c r="D130" s="76"/>
      <c r="E130" s="76"/>
      <c r="F130" s="76"/>
      <c r="G130" s="76"/>
      <c r="H130" s="76"/>
      <c r="I130" s="205"/>
      <c r="J130" s="76"/>
      <c r="K130" s="76"/>
      <c r="L130" s="74"/>
    </row>
    <row r="131" s="1" customFormat="1" ht="18" customHeight="1">
      <c r="B131" s="48"/>
      <c r="C131" s="78" t="s">
        <v>23</v>
      </c>
      <c r="D131" s="76"/>
      <c r="E131" s="76"/>
      <c r="F131" s="207" t="str">
        <f>F12</f>
        <v>Beroun</v>
      </c>
      <c r="G131" s="76"/>
      <c r="H131" s="76"/>
      <c r="I131" s="208" t="s">
        <v>25</v>
      </c>
      <c r="J131" s="87" t="str">
        <f>IF(J12="","",J12)</f>
        <v>27. 2. 2018</v>
      </c>
      <c r="K131" s="76"/>
      <c r="L131" s="74"/>
    </row>
    <row r="132" s="1" customFormat="1" ht="6.96" customHeight="1">
      <c r="B132" s="48"/>
      <c r="C132" s="76"/>
      <c r="D132" s="76"/>
      <c r="E132" s="76"/>
      <c r="F132" s="76"/>
      <c r="G132" s="76"/>
      <c r="H132" s="76"/>
      <c r="I132" s="205"/>
      <c r="J132" s="76"/>
      <c r="K132" s="76"/>
      <c r="L132" s="74"/>
    </row>
    <row r="133" s="1" customFormat="1">
      <c r="B133" s="48"/>
      <c r="C133" s="78" t="s">
        <v>27</v>
      </c>
      <c r="D133" s="76"/>
      <c r="E133" s="76"/>
      <c r="F133" s="207" t="str">
        <f>E15</f>
        <v>Město Beroun, Husovo nám. 68,266 43</v>
      </c>
      <c r="G133" s="76"/>
      <c r="H133" s="76"/>
      <c r="I133" s="208" t="s">
        <v>33</v>
      </c>
      <c r="J133" s="207" t="str">
        <f>E21</f>
        <v>SPEKTRA s.r.o.,V Hlinkách 1548,266 01</v>
      </c>
      <c r="K133" s="76"/>
      <c r="L133" s="74"/>
    </row>
    <row r="134" s="1" customFormat="1" ht="14.4" customHeight="1">
      <c r="B134" s="48"/>
      <c r="C134" s="78" t="s">
        <v>31</v>
      </c>
      <c r="D134" s="76"/>
      <c r="E134" s="76"/>
      <c r="F134" s="207" t="str">
        <f>IF(E18="","",E18)</f>
        <v/>
      </c>
      <c r="G134" s="76"/>
      <c r="H134" s="76"/>
      <c r="I134" s="205"/>
      <c r="J134" s="76"/>
      <c r="K134" s="76"/>
      <c r="L134" s="74"/>
    </row>
    <row r="135" s="1" customFormat="1" ht="10.32" customHeight="1">
      <c r="B135" s="48"/>
      <c r="C135" s="76"/>
      <c r="D135" s="76"/>
      <c r="E135" s="76"/>
      <c r="F135" s="76"/>
      <c r="G135" s="76"/>
      <c r="H135" s="76"/>
      <c r="I135" s="205"/>
      <c r="J135" s="76"/>
      <c r="K135" s="76"/>
      <c r="L135" s="74"/>
    </row>
    <row r="136" s="10" customFormat="1" ht="29.28" customHeight="1">
      <c r="B136" s="209"/>
      <c r="C136" s="210" t="s">
        <v>174</v>
      </c>
      <c r="D136" s="211" t="s">
        <v>59</v>
      </c>
      <c r="E136" s="211" t="s">
        <v>55</v>
      </c>
      <c r="F136" s="211" t="s">
        <v>175</v>
      </c>
      <c r="G136" s="211" t="s">
        <v>176</v>
      </c>
      <c r="H136" s="211" t="s">
        <v>177</v>
      </c>
      <c r="I136" s="212" t="s">
        <v>178</v>
      </c>
      <c r="J136" s="211" t="s">
        <v>109</v>
      </c>
      <c r="K136" s="213" t="s">
        <v>179</v>
      </c>
      <c r="L136" s="214"/>
      <c r="M136" s="104" t="s">
        <v>180</v>
      </c>
      <c r="N136" s="105" t="s">
        <v>44</v>
      </c>
      <c r="O136" s="105" t="s">
        <v>181</v>
      </c>
      <c r="P136" s="105" t="s">
        <v>182</v>
      </c>
      <c r="Q136" s="105" t="s">
        <v>183</v>
      </c>
      <c r="R136" s="105" t="s">
        <v>184</v>
      </c>
      <c r="S136" s="105" t="s">
        <v>185</v>
      </c>
      <c r="T136" s="106" t="s">
        <v>186</v>
      </c>
    </row>
    <row r="137" s="1" customFormat="1" ht="29.28" customHeight="1">
      <c r="B137" s="48"/>
      <c r="C137" s="110" t="s">
        <v>110</v>
      </c>
      <c r="D137" s="76"/>
      <c r="E137" s="76"/>
      <c r="F137" s="76"/>
      <c r="G137" s="76"/>
      <c r="H137" s="76"/>
      <c r="I137" s="205"/>
      <c r="J137" s="215">
        <f>BK137</f>
        <v>0</v>
      </c>
      <c r="K137" s="76"/>
      <c r="L137" s="74"/>
      <c r="M137" s="107"/>
      <c r="N137" s="108"/>
      <c r="O137" s="108"/>
      <c r="P137" s="216">
        <f>P138+P949+P2212+P2381</f>
        <v>0</v>
      </c>
      <c r="Q137" s="108"/>
      <c r="R137" s="216">
        <f>R138+R949+R2212+R2381</f>
        <v>6232.7421367000006</v>
      </c>
      <c r="S137" s="108"/>
      <c r="T137" s="217">
        <f>T138+T949+T2212+T2381</f>
        <v>1732.8583626000004</v>
      </c>
      <c r="AT137" s="26" t="s">
        <v>73</v>
      </c>
      <c r="AU137" s="26" t="s">
        <v>111</v>
      </c>
      <c r="BK137" s="218">
        <f>BK138+BK949+BK2212+BK2381</f>
        <v>0</v>
      </c>
    </row>
    <row r="138" s="11" customFormat="1" ht="37.44" customHeight="1">
      <c r="B138" s="219"/>
      <c r="C138" s="220"/>
      <c r="D138" s="221" t="s">
        <v>73</v>
      </c>
      <c r="E138" s="222" t="s">
        <v>187</v>
      </c>
      <c r="F138" s="222" t="s">
        <v>188</v>
      </c>
      <c r="G138" s="220"/>
      <c r="H138" s="220"/>
      <c r="I138" s="223"/>
      <c r="J138" s="224">
        <f>BK138</f>
        <v>0</v>
      </c>
      <c r="K138" s="220"/>
      <c r="L138" s="225"/>
      <c r="M138" s="226"/>
      <c r="N138" s="227"/>
      <c r="O138" s="227"/>
      <c r="P138" s="228">
        <f>P139+P284+P413+P716+P934+P947</f>
        <v>0</v>
      </c>
      <c r="Q138" s="227"/>
      <c r="R138" s="228">
        <f>R139+R284+R413+R716+R934+R947</f>
        <v>665.51466062999998</v>
      </c>
      <c r="S138" s="227"/>
      <c r="T138" s="229">
        <f>T139+T284+T413+T716+T934+T947</f>
        <v>1490.6684150000003</v>
      </c>
      <c r="AR138" s="230" t="s">
        <v>82</v>
      </c>
      <c r="AT138" s="231" t="s">
        <v>73</v>
      </c>
      <c r="AU138" s="231" t="s">
        <v>74</v>
      </c>
      <c r="AY138" s="230" t="s">
        <v>189</v>
      </c>
      <c r="BK138" s="232">
        <f>BK139+BK284+BK413+BK716+BK934+BK947</f>
        <v>0</v>
      </c>
    </row>
    <row r="139" s="11" customFormat="1" ht="19.92" customHeight="1">
      <c r="B139" s="219"/>
      <c r="C139" s="220"/>
      <c r="D139" s="221" t="s">
        <v>73</v>
      </c>
      <c r="E139" s="233" t="s">
        <v>190</v>
      </c>
      <c r="F139" s="233" t="s">
        <v>191</v>
      </c>
      <c r="G139" s="220"/>
      <c r="H139" s="220"/>
      <c r="I139" s="223"/>
      <c r="J139" s="234">
        <f>BK139</f>
        <v>0</v>
      </c>
      <c r="K139" s="220"/>
      <c r="L139" s="225"/>
      <c r="M139" s="226"/>
      <c r="N139" s="227"/>
      <c r="O139" s="227"/>
      <c r="P139" s="228">
        <f>SUM(P140:P283)</f>
        <v>0</v>
      </c>
      <c r="Q139" s="227"/>
      <c r="R139" s="228">
        <f>SUM(R140:R283)</f>
        <v>395.63250326999992</v>
      </c>
      <c r="S139" s="227"/>
      <c r="T139" s="229">
        <f>SUM(T140:T283)</f>
        <v>0</v>
      </c>
      <c r="AR139" s="230" t="s">
        <v>82</v>
      </c>
      <c r="AT139" s="231" t="s">
        <v>73</v>
      </c>
      <c r="AU139" s="231" t="s">
        <v>82</v>
      </c>
      <c r="AY139" s="230" t="s">
        <v>189</v>
      </c>
      <c r="BK139" s="232">
        <f>SUM(BK140:BK283)</f>
        <v>0</v>
      </c>
    </row>
    <row r="140" s="1" customFormat="1" ht="25.5" customHeight="1">
      <c r="B140" s="48"/>
      <c r="C140" s="235" t="s">
        <v>82</v>
      </c>
      <c r="D140" s="235" t="s">
        <v>192</v>
      </c>
      <c r="E140" s="236" t="s">
        <v>193</v>
      </c>
      <c r="F140" s="237" t="s">
        <v>194</v>
      </c>
      <c r="G140" s="238" t="s">
        <v>195</v>
      </c>
      <c r="H140" s="239">
        <v>6.407</v>
      </c>
      <c r="I140" s="240"/>
      <c r="J140" s="241">
        <f>ROUND(I140*H140,2)</f>
        <v>0</v>
      </c>
      <c r="K140" s="237" t="s">
        <v>196</v>
      </c>
      <c r="L140" s="74"/>
      <c r="M140" s="242" t="s">
        <v>21</v>
      </c>
      <c r="N140" s="243" t="s">
        <v>45</v>
      </c>
      <c r="O140" s="49"/>
      <c r="P140" s="244">
        <f>O140*H140</f>
        <v>0</v>
      </c>
      <c r="Q140" s="244">
        <v>1.80972</v>
      </c>
      <c r="R140" s="244">
        <f>Q140*H140</f>
        <v>11.594876040000001</v>
      </c>
      <c r="S140" s="244">
        <v>0</v>
      </c>
      <c r="T140" s="245">
        <f>S140*H140</f>
        <v>0</v>
      </c>
      <c r="AR140" s="26" t="s">
        <v>197</v>
      </c>
      <c r="AT140" s="26" t="s">
        <v>192</v>
      </c>
      <c r="AU140" s="26" t="s">
        <v>84</v>
      </c>
      <c r="AY140" s="26" t="s">
        <v>189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6" t="s">
        <v>82</v>
      </c>
      <c r="BK140" s="246">
        <f>ROUND(I140*H140,2)</f>
        <v>0</v>
      </c>
      <c r="BL140" s="26" t="s">
        <v>197</v>
      </c>
      <c r="BM140" s="26" t="s">
        <v>198</v>
      </c>
    </row>
    <row r="141" s="12" customFormat="1">
      <c r="B141" s="247"/>
      <c r="C141" s="248"/>
      <c r="D141" s="249" t="s">
        <v>199</v>
      </c>
      <c r="E141" s="250" t="s">
        <v>21</v>
      </c>
      <c r="F141" s="251" t="s">
        <v>200</v>
      </c>
      <c r="G141" s="248"/>
      <c r="H141" s="252">
        <v>6.407</v>
      </c>
      <c r="I141" s="253"/>
      <c r="J141" s="248"/>
      <c r="K141" s="248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199</v>
      </c>
      <c r="AU141" s="258" t="s">
        <v>84</v>
      </c>
      <c r="AV141" s="12" t="s">
        <v>84</v>
      </c>
      <c r="AW141" s="12" t="s">
        <v>37</v>
      </c>
      <c r="AX141" s="12" t="s">
        <v>82</v>
      </c>
      <c r="AY141" s="258" t="s">
        <v>189</v>
      </c>
    </row>
    <row r="142" s="1" customFormat="1" ht="38.25" customHeight="1">
      <c r="B142" s="48"/>
      <c r="C142" s="235" t="s">
        <v>84</v>
      </c>
      <c r="D142" s="235" t="s">
        <v>192</v>
      </c>
      <c r="E142" s="236" t="s">
        <v>201</v>
      </c>
      <c r="F142" s="237" t="s">
        <v>202</v>
      </c>
      <c r="G142" s="238" t="s">
        <v>195</v>
      </c>
      <c r="H142" s="239">
        <v>47.700000000000003</v>
      </c>
      <c r="I142" s="240"/>
      <c r="J142" s="241">
        <f>ROUND(I142*H142,2)</f>
        <v>0</v>
      </c>
      <c r="K142" s="237" t="s">
        <v>196</v>
      </c>
      <c r="L142" s="74"/>
      <c r="M142" s="242" t="s">
        <v>21</v>
      </c>
      <c r="N142" s="243" t="s">
        <v>45</v>
      </c>
      <c r="O142" s="49"/>
      <c r="P142" s="244">
        <f>O142*H142</f>
        <v>0</v>
      </c>
      <c r="Q142" s="244">
        <v>0.69606000000000001</v>
      </c>
      <c r="R142" s="244">
        <f>Q142*H142</f>
        <v>33.202062000000005</v>
      </c>
      <c r="S142" s="244">
        <v>0</v>
      </c>
      <c r="T142" s="245">
        <f>S142*H142</f>
        <v>0</v>
      </c>
      <c r="AR142" s="26" t="s">
        <v>197</v>
      </c>
      <c r="AT142" s="26" t="s">
        <v>192</v>
      </c>
      <c r="AU142" s="26" t="s">
        <v>84</v>
      </c>
      <c r="AY142" s="26" t="s">
        <v>189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6" t="s">
        <v>82</v>
      </c>
      <c r="BK142" s="246">
        <f>ROUND(I142*H142,2)</f>
        <v>0</v>
      </c>
      <c r="BL142" s="26" t="s">
        <v>197</v>
      </c>
      <c r="BM142" s="26" t="s">
        <v>203</v>
      </c>
    </row>
    <row r="143" s="13" customFormat="1">
      <c r="B143" s="259"/>
      <c r="C143" s="260"/>
      <c r="D143" s="249" t="s">
        <v>199</v>
      </c>
      <c r="E143" s="261" t="s">
        <v>21</v>
      </c>
      <c r="F143" s="262" t="s">
        <v>204</v>
      </c>
      <c r="G143" s="260"/>
      <c r="H143" s="261" t="s">
        <v>21</v>
      </c>
      <c r="I143" s="263"/>
      <c r="J143" s="260"/>
      <c r="K143" s="260"/>
      <c r="L143" s="264"/>
      <c r="M143" s="265"/>
      <c r="N143" s="266"/>
      <c r="O143" s="266"/>
      <c r="P143" s="266"/>
      <c r="Q143" s="266"/>
      <c r="R143" s="266"/>
      <c r="S143" s="266"/>
      <c r="T143" s="267"/>
      <c r="AT143" s="268" t="s">
        <v>199</v>
      </c>
      <c r="AU143" s="268" t="s">
        <v>84</v>
      </c>
      <c r="AV143" s="13" t="s">
        <v>82</v>
      </c>
      <c r="AW143" s="13" t="s">
        <v>37</v>
      </c>
      <c r="AX143" s="13" t="s">
        <v>74</v>
      </c>
      <c r="AY143" s="268" t="s">
        <v>189</v>
      </c>
    </row>
    <row r="144" s="13" customFormat="1">
      <c r="B144" s="259"/>
      <c r="C144" s="260"/>
      <c r="D144" s="249" t="s">
        <v>199</v>
      </c>
      <c r="E144" s="261" t="s">
        <v>21</v>
      </c>
      <c r="F144" s="262" t="s">
        <v>205</v>
      </c>
      <c r="G144" s="260"/>
      <c r="H144" s="261" t="s">
        <v>21</v>
      </c>
      <c r="I144" s="263"/>
      <c r="J144" s="260"/>
      <c r="K144" s="260"/>
      <c r="L144" s="264"/>
      <c r="M144" s="265"/>
      <c r="N144" s="266"/>
      <c r="O144" s="266"/>
      <c r="P144" s="266"/>
      <c r="Q144" s="266"/>
      <c r="R144" s="266"/>
      <c r="S144" s="266"/>
      <c r="T144" s="267"/>
      <c r="AT144" s="268" t="s">
        <v>199</v>
      </c>
      <c r="AU144" s="268" t="s">
        <v>84</v>
      </c>
      <c r="AV144" s="13" t="s">
        <v>82</v>
      </c>
      <c r="AW144" s="13" t="s">
        <v>37</v>
      </c>
      <c r="AX144" s="13" t="s">
        <v>74</v>
      </c>
      <c r="AY144" s="268" t="s">
        <v>189</v>
      </c>
    </row>
    <row r="145" s="13" customFormat="1">
      <c r="B145" s="259"/>
      <c r="C145" s="260"/>
      <c r="D145" s="249" t="s">
        <v>199</v>
      </c>
      <c r="E145" s="261" t="s">
        <v>21</v>
      </c>
      <c r="F145" s="262" t="s">
        <v>206</v>
      </c>
      <c r="G145" s="260"/>
      <c r="H145" s="261" t="s">
        <v>21</v>
      </c>
      <c r="I145" s="263"/>
      <c r="J145" s="260"/>
      <c r="K145" s="260"/>
      <c r="L145" s="264"/>
      <c r="M145" s="265"/>
      <c r="N145" s="266"/>
      <c r="O145" s="266"/>
      <c r="P145" s="266"/>
      <c r="Q145" s="266"/>
      <c r="R145" s="266"/>
      <c r="S145" s="266"/>
      <c r="T145" s="267"/>
      <c r="AT145" s="268" t="s">
        <v>199</v>
      </c>
      <c r="AU145" s="268" t="s">
        <v>84</v>
      </c>
      <c r="AV145" s="13" t="s">
        <v>82</v>
      </c>
      <c r="AW145" s="13" t="s">
        <v>37</v>
      </c>
      <c r="AX145" s="13" t="s">
        <v>74</v>
      </c>
      <c r="AY145" s="268" t="s">
        <v>189</v>
      </c>
    </row>
    <row r="146" s="12" customFormat="1">
      <c r="B146" s="247"/>
      <c r="C146" s="248"/>
      <c r="D146" s="249" t="s">
        <v>199</v>
      </c>
      <c r="E146" s="250" t="s">
        <v>21</v>
      </c>
      <c r="F146" s="251" t="s">
        <v>207</v>
      </c>
      <c r="G146" s="248"/>
      <c r="H146" s="252">
        <v>47.700000000000003</v>
      </c>
      <c r="I146" s="253"/>
      <c r="J146" s="248"/>
      <c r="K146" s="248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199</v>
      </c>
      <c r="AU146" s="258" t="s">
        <v>84</v>
      </c>
      <c r="AV146" s="12" t="s">
        <v>84</v>
      </c>
      <c r="AW146" s="12" t="s">
        <v>37</v>
      </c>
      <c r="AX146" s="12" t="s">
        <v>82</v>
      </c>
      <c r="AY146" s="258" t="s">
        <v>189</v>
      </c>
    </row>
    <row r="147" s="1" customFormat="1" ht="38.25" customHeight="1">
      <c r="B147" s="48"/>
      <c r="C147" s="235" t="s">
        <v>190</v>
      </c>
      <c r="D147" s="235" t="s">
        <v>192</v>
      </c>
      <c r="E147" s="236" t="s">
        <v>208</v>
      </c>
      <c r="F147" s="237" t="s">
        <v>209</v>
      </c>
      <c r="G147" s="238" t="s">
        <v>195</v>
      </c>
      <c r="H147" s="239">
        <v>441.48000000000002</v>
      </c>
      <c r="I147" s="240"/>
      <c r="J147" s="241">
        <f>ROUND(I147*H147,2)</f>
        <v>0</v>
      </c>
      <c r="K147" s="237" t="s">
        <v>196</v>
      </c>
      <c r="L147" s="74"/>
      <c r="M147" s="242" t="s">
        <v>21</v>
      </c>
      <c r="N147" s="243" t="s">
        <v>45</v>
      </c>
      <c r="O147" s="49"/>
      <c r="P147" s="244">
        <f>O147*H147</f>
        <v>0</v>
      </c>
      <c r="Q147" s="244">
        <v>0.69737000000000005</v>
      </c>
      <c r="R147" s="244">
        <f>Q147*H147</f>
        <v>307.87490760000003</v>
      </c>
      <c r="S147" s="244">
        <v>0</v>
      </c>
      <c r="T147" s="245">
        <f>S147*H147</f>
        <v>0</v>
      </c>
      <c r="AR147" s="26" t="s">
        <v>197</v>
      </c>
      <c r="AT147" s="26" t="s">
        <v>192</v>
      </c>
      <c r="AU147" s="26" t="s">
        <v>84</v>
      </c>
      <c r="AY147" s="26" t="s">
        <v>189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6" t="s">
        <v>82</v>
      </c>
      <c r="BK147" s="246">
        <f>ROUND(I147*H147,2)</f>
        <v>0</v>
      </c>
      <c r="BL147" s="26" t="s">
        <v>197</v>
      </c>
      <c r="BM147" s="26" t="s">
        <v>210</v>
      </c>
    </row>
    <row r="148" s="13" customFormat="1">
      <c r="B148" s="259"/>
      <c r="C148" s="260"/>
      <c r="D148" s="249" t="s">
        <v>199</v>
      </c>
      <c r="E148" s="261" t="s">
        <v>21</v>
      </c>
      <c r="F148" s="262" t="s">
        <v>204</v>
      </c>
      <c r="G148" s="260"/>
      <c r="H148" s="261" t="s">
        <v>21</v>
      </c>
      <c r="I148" s="263"/>
      <c r="J148" s="260"/>
      <c r="K148" s="260"/>
      <c r="L148" s="264"/>
      <c r="M148" s="265"/>
      <c r="N148" s="266"/>
      <c r="O148" s="266"/>
      <c r="P148" s="266"/>
      <c r="Q148" s="266"/>
      <c r="R148" s="266"/>
      <c r="S148" s="266"/>
      <c r="T148" s="267"/>
      <c r="AT148" s="268" t="s">
        <v>199</v>
      </c>
      <c r="AU148" s="268" t="s">
        <v>84</v>
      </c>
      <c r="AV148" s="13" t="s">
        <v>82</v>
      </c>
      <c r="AW148" s="13" t="s">
        <v>37</v>
      </c>
      <c r="AX148" s="13" t="s">
        <v>74</v>
      </c>
      <c r="AY148" s="268" t="s">
        <v>189</v>
      </c>
    </row>
    <row r="149" s="13" customFormat="1">
      <c r="B149" s="259"/>
      <c r="C149" s="260"/>
      <c r="D149" s="249" t="s">
        <v>199</v>
      </c>
      <c r="E149" s="261" t="s">
        <v>21</v>
      </c>
      <c r="F149" s="262" t="s">
        <v>205</v>
      </c>
      <c r="G149" s="260"/>
      <c r="H149" s="261" t="s">
        <v>21</v>
      </c>
      <c r="I149" s="263"/>
      <c r="J149" s="260"/>
      <c r="K149" s="260"/>
      <c r="L149" s="264"/>
      <c r="M149" s="265"/>
      <c r="N149" s="266"/>
      <c r="O149" s="266"/>
      <c r="P149" s="266"/>
      <c r="Q149" s="266"/>
      <c r="R149" s="266"/>
      <c r="S149" s="266"/>
      <c r="T149" s="267"/>
      <c r="AT149" s="268" t="s">
        <v>199</v>
      </c>
      <c r="AU149" s="268" t="s">
        <v>84</v>
      </c>
      <c r="AV149" s="13" t="s">
        <v>82</v>
      </c>
      <c r="AW149" s="13" t="s">
        <v>37</v>
      </c>
      <c r="AX149" s="13" t="s">
        <v>74</v>
      </c>
      <c r="AY149" s="268" t="s">
        <v>189</v>
      </c>
    </row>
    <row r="150" s="13" customFormat="1">
      <c r="B150" s="259"/>
      <c r="C150" s="260"/>
      <c r="D150" s="249" t="s">
        <v>199</v>
      </c>
      <c r="E150" s="261" t="s">
        <v>21</v>
      </c>
      <c r="F150" s="262" t="s">
        <v>206</v>
      </c>
      <c r="G150" s="260"/>
      <c r="H150" s="261" t="s">
        <v>21</v>
      </c>
      <c r="I150" s="263"/>
      <c r="J150" s="260"/>
      <c r="K150" s="260"/>
      <c r="L150" s="264"/>
      <c r="M150" s="265"/>
      <c r="N150" s="266"/>
      <c r="O150" s="266"/>
      <c r="P150" s="266"/>
      <c r="Q150" s="266"/>
      <c r="R150" s="266"/>
      <c r="S150" s="266"/>
      <c r="T150" s="267"/>
      <c r="AT150" s="268" t="s">
        <v>199</v>
      </c>
      <c r="AU150" s="268" t="s">
        <v>84</v>
      </c>
      <c r="AV150" s="13" t="s">
        <v>82</v>
      </c>
      <c r="AW150" s="13" t="s">
        <v>37</v>
      </c>
      <c r="AX150" s="13" t="s">
        <v>74</v>
      </c>
      <c r="AY150" s="268" t="s">
        <v>189</v>
      </c>
    </row>
    <row r="151" s="12" customFormat="1">
      <c r="B151" s="247"/>
      <c r="C151" s="248"/>
      <c r="D151" s="249" t="s">
        <v>199</v>
      </c>
      <c r="E151" s="250" t="s">
        <v>21</v>
      </c>
      <c r="F151" s="251" t="s">
        <v>211</v>
      </c>
      <c r="G151" s="248"/>
      <c r="H151" s="252">
        <v>508.23000000000002</v>
      </c>
      <c r="I151" s="253"/>
      <c r="J151" s="248"/>
      <c r="K151" s="248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199</v>
      </c>
      <c r="AU151" s="258" t="s">
        <v>84</v>
      </c>
      <c r="AV151" s="12" t="s">
        <v>84</v>
      </c>
      <c r="AW151" s="12" t="s">
        <v>37</v>
      </c>
      <c r="AX151" s="12" t="s">
        <v>74</v>
      </c>
      <c r="AY151" s="258" t="s">
        <v>189</v>
      </c>
    </row>
    <row r="152" s="12" customFormat="1">
      <c r="B152" s="247"/>
      <c r="C152" s="248"/>
      <c r="D152" s="249" t="s">
        <v>199</v>
      </c>
      <c r="E152" s="250" t="s">
        <v>21</v>
      </c>
      <c r="F152" s="251" t="s">
        <v>212</v>
      </c>
      <c r="G152" s="248"/>
      <c r="H152" s="252">
        <v>19.949999999999999</v>
      </c>
      <c r="I152" s="253"/>
      <c r="J152" s="248"/>
      <c r="K152" s="248"/>
      <c r="L152" s="254"/>
      <c r="M152" s="255"/>
      <c r="N152" s="256"/>
      <c r="O152" s="256"/>
      <c r="P152" s="256"/>
      <c r="Q152" s="256"/>
      <c r="R152" s="256"/>
      <c r="S152" s="256"/>
      <c r="T152" s="257"/>
      <c r="AT152" s="258" t="s">
        <v>199</v>
      </c>
      <c r="AU152" s="258" t="s">
        <v>84</v>
      </c>
      <c r="AV152" s="12" t="s">
        <v>84</v>
      </c>
      <c r="AW152" s="12" t="s">
        <v>37</v>
      </c>
      <c r="AX152" s="12" t="s">
        <v>74</v>
      </c>
      <c r="AY152" s="258" t="s">
        <v>189</v>
      </c>
    </row>
    <row r="153" s="12" customFormat="1">
      <c r="B153" s="247"/>
      <c r="C153" s="248"/>
      <c r="D153" s="249" t="s">
        <v>199</v>
      </c>
      <c r="E153" s="250" t="s">
        <v>21</v>
      </c>
      <c r="F153" s="251" t="s">
        <v>213</v>
      </c>
      <c r="G153" s="248"/>
      <c r="H153" s="252">
        <v>-86.700000000000003</v>
      </c>
      <c r="I153" s="253"/>
      <c r="J153" s="248"/>
      <c r="K153" s="248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199</v>
      </c>
      <c r="AU153" s="258" t="s">
        <v>84</v>
      </c>
      <c r="AV153" s="12" t="s">
        <v>84</v>
      </c>
      <c r="AW153" s="12" t="s">
        <v>37</v>
      </c>
      <c r="AX153" s="12" t="s">
        <v>74</v>
      </c>
      <c r="AY153" s="258" t="s">
        <v>189</v>
      </c>
    </row>
    <row r="154" s="14" customFormat="1">
      <c r="B154" s="269"/>
      <c r="C154" s="270"/>
      <c r="D154" s="249" t="s">
        <v>199</v>
      </c>
      <c r="E154" s="271" t="s">
        <v>21</v>
      </c>
      <c r="F154" s="272" t="s">
        <v>214</v>
      </c>
      <c r="G154" s="270"/>
      <c r="H154" s="273">
        <v>441.48000000000002</v>
      </c>
      <c r="I154" s="274"/>
      <c r="J154" s="270"/>
      <c r="K154" s="270"/>
      <c r="L154" s="275"/>
      <c r="M154" s="276"/>
      <c r="N154" s="277"/>
      <c r="O154" s="277"/>
      <c r="P154" s="277"/>
      <c r="Q154" s="277"/>
      <c r="R154" s="277"/>
      <c r="S154" s="277"/>
      <c r="T154" s="278"/>
      <c r="AT154" s="279" t="s">
        <v>199</v>
      </c>
      <c r="AU154" s="279" t="s">
        <v>84</v>
      </c>
      <c r="AV154" s="14" t="s">
        <v>197</v>
      </c>
      <c r="AW154" s="14" t="s">
        <v>37</v>
      </c>
      <c r="AX154" s="14" t="s">
        <v>82</v>
      </c>
      <c r="AY154" s="279" t="s">
        <v>189</v>
      </c>
    </row>
    <row r="155" s="1" customFormat="1" ht="38.25" customHeight="1">
      <c r="B155" s="48"/>
      <c r="C155" s="235" t="s">
        <v>197</v>
      </c>
      <c r="D155" s="235" t="s">
        <v>192</v>
      </c>
      <c r="E155" s="236" t="s">
        <v>215</v>
      </c>
      <c r="F155" s="237" t="s">
        <v>216</v>
      </c>
      <c r="G155" s="238" t="s">
        <v>195</v>
      </c>
      <c r="H155" s="239">
        <v>3.7799999999999998</v>
      </c>
      <c r="I155" s="240"/>
      <c r="J155" s="241">
        <f>ROUND(I155*H155,2)</f>
        <v>0</v>
      </c>
      <c r="K155" s="237" t="s">
        <v>196</v>
      </c>
      <c r="L155" s="74"/>
      <c r="M155" s="242" t="s">
        <v>21</v>
      </c>
      <c r="N155" s="243" t="s">
        <v>45</v>
      </c>
      <c r="O155" s="49"/>
      <c r="P155" s="244">
        <f>O155*H155</f>
        <v>0</v>
      </c>
      <c r="Q155" s="244">
        <v>0.70296999999999998</v>
      </c>
      <c r="R155" s="244">
        <f>Q155*H155</f>
        <v>2.6572266</v>
      </c>
      <c r="S155" s="244">
        <v>0</v>
      </c>
      <c r="T155" s="245">
        <f>S155*H155</f>
        <v>0</v>
      </c>
      <c r="AR155" s="26" t="s">
        <v>197</v>
      </c>
      <c r="AT155" s="26" t="s">
        <v>192</v>
      </c>
      <c r="AU155" s="26" t="s">
        <v>84</v>
      </c>
      <c r="AY155" s="26" t="s">
        <v>189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6" t="s">
        <v>82</v>
      </c>
      <c r="BK155" s="246">
        <f>ROUND(I155*H155,2)</f>
        <v>0</v>
      </c>
      <c r="BL155" s="26" t="s">
        <v>197</v>
      </c>
      <c r="BM155" s="26" t="s">
        <v>217</v>
      </c>
    </row>
    <row r="156" s="12" customFormat="1">
      <c r="B156" s="247"/>
      <c r="C156" s="248"/>
      <c r="D156" s="249" t="s">
        <v>199</v>
      </c>
      <c r="E156" s="250" t="s">
        <v>21</v>
      </c>
      <c r="F156" s="251" t="s">
        <v>218</v>
      </c>
      <c r="G156" s="248"/>
      <c r="H156" s="252">
        <v>2.2679999999999998</v>
      </c>
      <c r="I156" s="253"/>
      <c r="J156" s="248"/>
      <c r="K156" s="248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199</v>
      </c>
      <c r="AU156" s="258" t="s">
        <v>84</v>
      </c>
      <c r="AV156" s="12" t="s">
        <v>84</v>
      </c>
      <c r="AW156" s="12" t="s">
        <v>37</v>
      </c>
      <c r="AX156" s="12" t="s">
        <v>74</v>
      </c>
      <c r="AY156" s="258" t="s">
        <v>189</v>
      </c>
    </row>
    <row r="157" s="12" customFormat="1">
      <c r="B157" s="247"/>
      <c r="C157" s="248"/>
      <c r="D157" s="249" t="s">
        <v>199</v>
      </c>
      <c r="E157" s="250" t="s">
        <v>21</v>
      </c>
      <c r="F157" s="251" t="s">
        <v>219</v>
      </c>
      <c r="G157" s="248"/>
      <c r="H157" s="252">
        <v>1.512</v>
      </c>
      <c r="I157" s="253"/>
      <c r="J157" s="248"/>
      <c r="K157" s="248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199</v>
      </c>
      <c r="AU157" s="258" t="s">
        <v>84</v>
      </c>
      <c r="AV157" s="12" t="s">
        <v>84</v>
      </c>
      <c r="AW157" s="12" t="s">
        <v>37</v>
      </c>
      <c r="AX157" s="12" t="s">
        <v>74</v>
      </c>
      <c r="AY157" s="258" t="s">
        <v>189</v>
      </c>
    </row>
    <row r="158" s="14" customFormat="1">
      <c r="B158" s="269"/>
      <c r="C158" s="270"/>
      <c r="D158" s="249" t="s">
        <v>199</v>
      </c>
      <c r="E158" s="271" t="s">
        <v>21</v>
      </c>
      <c r="F158" s="272" t="s">
        <v>214</v>
      </c>
      <c r="G158" s="270"/>
      <c r="H158" s="273">
        <v>3.7799999999999998</v>
      </c>
      <c r="I158" s="274"/>
      <c r="J158" s="270"/>
      <c r="K158" s="270"/>
      <c r="L158" s="275"/>
      <c r="M158" s="276"/>
      <c r="N158" s="277"/>
      <c r="O158" s="277"/>
      <c r="P158" s="277"/>
      <c r="Q158" s="277"/>
      <c r="R158" s="277"/>
      <c r="S158" s="277"/>
      <c r="T158" s="278"/>
      <c r="AT158" s="279" t="s">
        <v>199</v>
      </c>
      <c r="AU158" s="279" t="s">
        <v>84</v>
      </c>
      <c r="AV158" s="14" t="s">
        <v>197</v>
      </c>
      <c r="AW158" s="14" t="s">
        <v>37</v>
      </c>
      <c r="AX158" s="14" t="s">
        <v>82</v>
      </c>
      <c r="AY158" s="279" t="s">
        <v>189</v>
      </c>
    </row>
    <row r="159" s="1" customFormat="1" ht="38.25" customHeight="1">
      <c r="B159" s="48"/>
      <c r="C159" s="235" t="s">
        <v>220</v>
      </c>
      <c r="D159" s="235" t="s">
        <v>192</v>
      </c>
      <c r="E159" s="236" t="s">
        <v>221</v>
      </c>
      <c r="F159" s="237" t="s">
        <v>222</v>
      </c>
      <c r="G159" s="238" t="s">
        <v>223</v>
      </c>
      <c r="H159" s="239">
        <v>1</v>
      </c>
      <c r="I159" s="240"/>
      <c r="J159" s="241">
        <f>ROUND(I159*H159,2)</f>
        <v>0</v>
      </c>
      <c r="K159" s="237" t="s">
        <v>196</v>
      </c>
      <c r="L159" s="74"/>
      <c r="M159" s="242" t="s">
        <v>21</v>
      </c>
      <c r="N159" s="243" t="s">
        <v>45</v>
      </c>
      <c r="O159" s="49"/>
      <c r="P159" s="244">
        <f>O159*H159</f>
        <v>0</v>
      </c>
      <c r="Q159" s="244">
        <v>0.021270000000000001</v>
      </c>
      <c r="R159" s="244">
        <f>Q159*H159</f>
        <v>0.021270000000000001</v>
      </c>
      <c r="S159" s="244">
        <v>0</v>
      </c>
      <c r="T159" s="245">
        <f>S159*H159</f>
        <v>0</v>
      </c>
      <c r="AR159" s="26" t="s">
        <v>197</v>
      </c>
      <c r="AT159" s="26" t="s">
        <v>192</v>
      </c>
      <c r="AU159" s="26" t="s">
        <v>84</v>
      </c>
      <c r="AY159" s="26" t="s">
        <v>189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6" t="s">
        <v>82</v>
      </c>
      <c r="BK159" s="246">
        <f>ROUND(I159*H159,2)</f>
        <v>0</v>
      </c>
      <c r="BL159" s="26" t="s">
        <v>197</v>
      </c>
      <c r="BM159" s="26" t="s">
        <v>224</v>
      </c>
    </row>
    <row r="160" s="12" customFormat="1">
      <c r="B160" s="247"/>
      <c r="C160" s="248"/>
      <c r="D160" s="249" t="s">
        <v>199</v>
      </c>
      <c r="E160" s="250" t="s">
        <v>21</v>
      </c>
      <c r="F160" s="251" t="s">
        <v>225</v>
      </c>
      <c r="G160" s="248"/>
      <c r="H160" s="252">
        <v>1</v>
      </c>
      <c r="I160" s="253"/>
      <c r="J160" s="248"/>
      <c r="K160" s="248"/>
      <c r="L160" s="254"/>
      <c r="M160" s="255"/>
      <c r="N160" s="256"/>
      <c r="O160" s="256"/>
      <c r="P160" s="256"/>
      <c r="Q160" s="256"/>
      <c r="R160" s="256"/>
      <c r="S160" s="256"/>
      <c r="T160" s="257"/>
      <c r="AT160" s="258" t="s">
        <v>199</v>
      </c>
      <c r="AU160" s="258" t="s">
        <v>84</v>
      </c>
      <c r="AV160" s="12" t="s">
        <v>84</v>
      </c>
      <c r="AW160" s="12" t="s">
        <v>37</v>
      </c>
      <c r="AX160" s="12" t="s">
        <v>82</v>
      </c>
      <c r="AY160" s="258" t="s">
        <v>189</v>
      </c>
    </row>
    <row r="161" s="1" customFormat="1" ht="25.5" customHeight="1">
      <c r="B161" s="48"/>
      <c r="C161" s="235" t="s">
        <v>226</v>
      </c>
      <c r="D161" s="235" t="s">
        <v>192</v>
      </c>
      <c r="E161" s="236" t="s">
        <v>227</v>
      </c>
      <c r="F161" s="237" t="s">
        <v>228</v>
      </c>
      <c r="G161" s="238" t="s">
        <v>223</v>
      </c>
      <c r="H161" s="239">
        <v>11</v>
      </c>
      <c r="I161" s="240"/>
      <c r="J161" s="241">
        <f>ROUND(I161*H161,2)</f>
        <v>0</v>
      </c>
      <c r="K161" s="237" t="s">
        <v>196</v>
      </c>
      <c r="L161" s="74"/>
      <c r="M161" s="242" t="s">
        <v>21</v>
      </c>
      <c r="N161" s="243" t="s">
        <v>45</v>
      </c>
      <c r="O161" s="49"/>
      <c r="P161" s="244">
        <f>O161*H161</f>
        <v>0</v>
      </c>
      <c r="Q161" s="244">
        <v>0.026839999999999999</v>
      </c>
      <c r="R161" s="244">
        <f>Q161*H161</f>
        <v>0.29524</v>
      </c>
      <c r="S161" s="244">
        <v>0</v>
      </c>
      <c r="T161" s="245">
        <f>S161*H161</f>
        <v>0</v>
      </c>
      <c r="AR161" s="26" t="s">
        <v>197</v>
      </c>
      <c r="AT161" s="26" t="s">
        <v>192</v>
      </c>
      <c r="AU161" s="26" t="s">
        <v>84</v>
      </c>
      <c r="AY161" s="26" t="s">
        <v>189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6" t="s">
        <v>82</v>
      </c>
      <c r="BK161" s="246">
        <f>ROUND(I161*H161,2)</f>
        <v>0</v>
      </c>
      <c r="BL161" s="26" t="s">
        <v>197</v>
      </c>
      <c r="BM161" s="26" t="s">
        <v>229</v>
      </c>
    </row>
    <row r="162" s="12" customFormat="1">
      <c r="B162" s="247"/>
      <c r="C162" s="248"/>
      <c r="D162" s="249" t="s">
        <v>199</v>
      </c>
      <c r="E162" s="250" t="s">
        <v>21</v>
      </c>
      <c r="F162" s="251" t="s">
        <v>230</v>
      </c>
      <c r="G162" s="248"/>
      <c r="H162" s="252">
        <v>11</v>
      </c>
      <c r="I162" s="253"/>
      <c r="J162" s="248"/>
      <c r="K162" s="248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199</v>
      </c>
      <c r="AU162" s="258" t="s">
        <v>84</v>
      </c>
      <c r="AV162" s="12" t="s">
        <v>84</v>
      </c>
      <c r="AW162" s="12" t="s">
        <v>37</v>
      </c>
      <c r="AX162" s="12" t="s">
        <v>82</v>
      </c>
      <c r="AY162" s="258" t="s">
        <v>189</v>
      </c>
    </row>
    <row r="163" s="1" customFormat="1" ht="16.5" customHeight="1">
      <c r="B163" s="48"/>
      <c r="C163" s="235" t="s">
        <v>231</v>
      </c>
      <c r="D163" s="235" t="s">
        <v>192</v>
      </c>
      <c r="E163" s="236" t="s">
        <v>232</v>
      </c>
      <c r="F163" s="237" t="s">
        <v>233</v>
      </c>
      <c r="G163" s="238" t="s">
        <v>195</v>
      </c>
      <c r="H163" s="239">
        <v>9.0820000000000007</v>
      </c>
      <c r="I163" s="240"/>
      <c r="J163" s="241">
        <f>ROUND(I163*H163,2)</f>
        <v>0</v>
      </c>
      <c r="K163" s="237" t="s">
        <v>196</v>
      </c>
      <c r="L163" s="74"/>
      <c r="M163" s="242" t="s">
        <v>21</v>
      </c>
      <c r="N163" s="243" t="s">
        <v>45</v>
      </c>
      <c r="O163" s="49"/>
      <c r="P163" s="244">
        <f>O163*H163</f>
        <v>0</v>
      </c>
      <c r="Q163" s="244">
        <v>1.94302</v>
      </c>
      <c r="R163" s="244">
        <f>Q163*H163</f>
        <v>17.646507639999999</v>
      </c>
      <c r="S163" s="244">
        <v>0</v>
      </c>
      <c r="T163" s="245">
        <f>S163*H163</f>
        <v>0</v>
      </c>
      <c r="AR163" s="26" t="s">
        <v>197</v>
      </c>
      <c r="AT163" s="26" t="s">
        <v>192</v>
      </c>
      <c r="AU163" s="26" t="s">
        <v>84</v>
      </c>
      <c r="AY163" s="26" t="s">
        <v>189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6" t="s">
        <v>82</v>
      </c>
      <c r="BK163" s="246">
        <f>ROUND(I163*H163,2)</f>
        <v>0</v>
      </c>
      <c r="BL163" s="26" t="s">
        <v>197</v>
      </c>
      <c r="BM163" s="26" t="s">
        <v>234</v>
      </c>
    </row>
    <row r="164" s="13" customFormat="1">
      <c r="B164" s="259"/>
      <c r="C164" s="260"/>
      <c r="D164" s="249" t="s">
        <v>199</v>
      </c>
      <c r="E164" s="261" t="s">
        <v>21</v>
      </c>
      <c r="F164" s="262" t="s">
        <v>235</v>
      </c>
      <c r="G164" s="260"/>
      <c r="H164" s="261" t="s">
        <v>21</v>
      </c>
      <c r="I164" s="263"/>
      <c r="J164" s="260"/>
      <c r="K164" s="260"/>
      <c r="L164" s="264"/>
      <c r="M164" s="265"/>
      <c r="N164" s="266"/>
      <c r="O164" s="266"/>
      <c r="P164" s="266"/>
      <c r="Q164" s="266"/>
      <c r="R164" s="266"/>
      <c r="S164" s="266"/>
      <c r="T164" s="267"/>
      <c r="AT164" s="268" t="s">
        <v>199</v>
      </c>
      <c r="AU164" s="268" t="s">
        <v>84</v>
      </c>
      <c r="AV164" s="13" t="s">
        <v>82</v>
      </c>
      <c r="AW164" s="13" t="s">
        <v>37</v>
      </c>
      <c r="AX164" s="13" t="s">
        <v>74</v>
      </c>
      <c r="AY164" s="268" t="s">
        <v>189</v>
      </c>
    </row>
    <row r="165" s="13" customFormat="1">
      <c r="B165" s="259"/>
      <c r="C165" s="260"/>
      <c r="D165" s="249" t="s">
        <v>199</v>
      </c>
      <c r="E165" s="261" t="s">
        <v>21</v>
      </c>
      <c r="F165" s="262" t="s">
        <v>236</v>
      </c>
      <c r="G165" s="260"/>
      <c r="H165" s="261" t="s">
        <v>21</v>
      </c>
      <c r="I165" s="263"/>
      <c r="J165" s="260"/>
      <c r="K165" s="260"/>
      <c r="L165" s="264"/>
      <c r="M165" s="265"/>
      <c r="N165" s="266"/>
      <c r="O165" s="266"/>
      <c r="P165" s="266"/>
      <c r="Q165" s="266"/>
      <c r="R165" s="266"/>
      <c r="S165" s="266"/>
      <c r="T165" s="267"/>
      <c r="AT165" s="268" t="s">
        <v>199</v>
      </c>
      <c r="AU165" s="268" t="s">
        <v>84</v>
      </c>
      <c r="AV165" s="13" t="s">
        <v>82</v>
      </c>
      <c r="AW165" s="13" t="s">
        <v>37</v>
      </c>
      <c r="AX165" s="13" t="s">
        <v>74</v>
      </c>
      <c r="AY165" s="268" t="s">
        <v>189</v>
      </c>
    </row>
    <row r="166" s="12" customFormat="1">
      <c r="B166" s="247"/>
      <c r="C166" s="248"/>
      <c r="D166" s="249" t="s">
        <v>199</v>
      </c>
      <c r="E166" s="250" t="s">
        <v>21</v>
      </c>
      <c r="F166" s="251" t="s">
        <v>237</v>
      </c>
      <c r="G166" s="248"/>
      <c r="H166" s="252">
        <v>0.76800000000000002</v>
      </c>
      <c r="I166" s="253"/>
      <c r="J166" s="248"/>
      <c r="K166" s="248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199</v>
      </c>
      <c r="AU166" s="258" t="s">
        <v>84</v>
      </c>
      <c r="AV166" s="12" t="s">
        <v>84</v>
      </c>
      <c r="AW166" s="12" t="s">
        <v>37</v>
      </c>
      <c r="AX166" s="12" t="s">
        <v>74</v>
      </c>
      <c r="AY166" s="258" t="s">
        <v>189</v>
      </c>
    </row>
    <row r="167" s="12" customFormat="1">
      <c r="B167" s="247"/>
      <c r="C167" s="248"/>
      <c r="D167" s="249" t="s">
        <v>199</v>
      </c>
      <c r="E167" s="250" t="s">
        <v>21</v>
      </c>
      <c r="F167" s="251" t="s">
        <v>238</v>
      </c>
      <c r="G167" s="248"/>
      <c r="H167" s="252">
        <v>3.456</v>
      </c>
      <c r="I167" s="253"/>
      <c r="J167" s="248"/>
      <c r="K167" s="248"/>
      <c r="L167" s="254"/>
      <c r="M167" s="255"/>
      <c r="N167" s="256"/>
      <c r="O167" s="256"/>
      <c r="P167" s="256"/>
      <c r="Q167" s="256"/>
      <c r="R167" s="256"/>
      <c r="S167" s="256"/>
      <c r="T167" s="257"/>
      <c r="AT167" s="258" t="s">
        <v>199</v>
      </c>
      <c r="AU167" s="258" t="s">
        <v>84</v>
      </c>
      <c r="AV167" s="12" t="s">
        <v>84</v>
      </c>
      <c r="AW167" s="12" t="s">
        <v>37</v>
      </c>
      <c r="AX167" s="12" t="s">
        <v>74</v>
      </c>
      <c r="AY167" s="258" t="s">
        <v>189</v>
      </c>
    </row>
    <row r="168" s="12" customFormat="1">
      <c r="B168" s="247"/>
      <c r="C168" s="248"/>
      <c r="D168" s="249" t="s">
        <v>199</v>
      </c>
      <c r="E168" s="250" t="s">
        <v>21</v>
      </c>
      <c r="F168" s="251" t="s">
        <v>239</v>
      </c>
      <c r="G168" s="248"/>
      <c r="H168" s="252">
        <v>1.024</v>
      </c>
      <c r="I168" s="253"/>
      <c r="J168" s="248"/>
      <c r="K168" s="248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199</v>
      </c>
      <c r="AU168" s="258" t="s">
        <v>84</v>
      </c>
      <c r="AV168" s="12" t="s">
        <v>84</v>
      </c>
      <c r="AW168" s="12" t="s">
        <v>37</v>
      </c>
      <c r="AX168" s="12" t="s">
        <v>74</v>
      </c>
      <c r="AY168" s="258" t="s">
        <v>189</v>
      </c>
    </row>
    <row r="169" s="12" customFormat="1">
      <c r="B169" s="247"/>
      <c r="C169" s="248"/>
      <c r="D169" s="249" t="s">
        <v>199</v>
      </c>
      <c r="E169" s="250" t="s">
        <v>21</v>
      </c>
      <c r="F169" s="251" t="s">
        <v>240</v>
      </c>
      <c r="G169" s="248"/>
      <c r="H169" s="252">
        <v>2.29</v>
      </c>
      <c r="I169" s="253"/>
      <c r="J169" s="248"/>
      <c r="K169" s="248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199</v>
      </c>
      <c r="AU169" s="258" t="s">
        <v>84</v>
      </c>
      <c r="AV169" s="12" t="s">
        <v>84</v>
      </c>
      <c r="AW169" s="12" t="s">
        <v>37</v>
      </c>
      <c r="AX169" s="12" t="s">
        <v>74</v>
      </c>
      <c r="AY169" s="258" t="s">
        <v>189</v>
      </c>
    </row>
    <row r="170" s="15" customFormat="1">
      <c r="B170" s="280"/>
      <c r="C170" s="281"/>
      <c r="D170" s="249" t="s">
        <v>199</v>
      </c>
      <c r="E170" s="282" t="s">
        <v>21</v>
      </c>
      <c r="F170" s="283" t="s">
        <v>241</v>
      </c>
      <c r="G170" s="281"/>
      <c r="H170" s="284">
        <v>7.5380000000000003</v>
      </c>
      <c r="I170" s="285"/>
      <c r="J170" s="281"/>
      <c r="K170" s="281"/>
      <c r="L170" s="286"/>
      <c r="M170" s="287"/>
      <c r="N170" s="288"/>
      <c r="O170" s="288"/>
      <c r="P170" s="288"/>
      <c r="Q170" s="288"/>
      <c r="R170" s="288"/>
      <c r="S170" s="288"/>
      <c r="T170" s="289"/>
      <c r="AT170" s="290" t="s">
        <v>199</v>
      </c>
      <c r="AU170" s="290" t="s">
        <v>84</v>
      </c>
      <c r="AV170" s="15" t="s">
        <v>190</v>
      </c>
      <c r="AW170" s="15" t="s">
        <v>37</v>
      </c>
      <c r="AX170" s="15" t="s">
        <v>74</v>
      </c>
      <c r="AY170" s="290" t="s">
        <v>189</v>
      </c>
    </row>
    <row r="171" s="13" customFormat="1">
      <c r="B171" s="259"/>
      <c r="C171" s="260"/>
      <c r="D171" s="249" t="s">
        <v>199</v>
      </c>
      <c r="E171" s="261" t="s">
        <v>21</v>
      </c>
      <c r="F171" s="262" t="s">
        <v>242</v>
      </c>
      <c r="G171" s="260"/>
      <c r="H171" s="261" t="s">
        <v>21</v>
      </c>
      <c r="I171" s="263"/>
      <c r="J171" s="260"/>
      <c r="K171" s="260"/>
      <c r="L171" s="264"/>
      <c r="M171" s="265"/>
      <c r="N171" s="266"/>
      <c r="O171" s="266"/>
      <c r="P171" s="266"/>
      <c r="Q171" s="266"/>
      <c r="R171" s="266"/>
      <c r="S171" s="266"/>
      <c r="T171" s="267"/>
      <c r="AT171" s="268" t="s">
        <v>199</v>
      </c>
      <c r="AU171" s="268" t="s">
        <v>84</v>
      </c>
      <c r="AV171" s="13" t="s">
        <v>82</v>
      </c>
      <c r="AW171" s="13" t="s">
        <v>37</v>
      </c>
      <c r="AX171" s="13" t="s">
        <v>74</v>
      </c>
      <c r="AY171" s="268" t="s">
        <v>189</v>
      </c>
    </row>
    <row r="172" s="12" customFormat="1">
      <c r="B172" s="247"/>
      <c r="C172" s="248"/>
      <c r="D172" s="249" t="s">
        <v>199</v>
      </c>
      <c r="E172" s="250" t="s">
        <v>21</v>
      </c>
      <c r="F172" s="251" t="s">
        <v>243</v>
      </c>
      <c r="G172" s="248"/>
      <c r="H172" s="252">
        <v>0.37</v>
      </c>
      <c r="I172" s="253"/>
      <c r="J172" s="248"/>
      <c r="K172" s="248"/>
      <c r="L172" s="254"/>
      <c r="M172" s="255"/>
      <c r="N172" s="256"/>
      <c r="O172" s="256"/>
      <c r="P172" s="256"/>
      <c r="Q172" s="256"/>
      <c r="R172" s="256"/>
      <c r="S172" s="256"/>
      <c r="T172" s="257"/>
      <c r="AT172" s="258" t="s">
        <v>199</v>
      </c>
      <c r="AU172" s="258" t="s">
        <v>84</v>
      </c>
      <c r="AV172" s="12" t="s">
        <v>84</v>
      </c>
      <c r="AW172" s="12" t="s">
        <v>37</v>
      </c>
      <c r="AX172" s="12" t="s">
        <v>74</v>
      </c>
      <c r="AY172" s="258" t="s">
        <v>189</v>
      </c>
    </row>
    <row r="173" s="12" customFormat="1">
      <c r="B173" s="247"/>
      <c r="C173" s="248"/>
      <c r="D173" s="249" t="s">
        <v>199</v>
      </c>
      <c r="E173" s="250" t="s">
        <v>21</v>
      </c>
      <c r="F173" s="251" t="s">
        <v>244</v>
      </c>
      <c r="G173" s="248"/>
      <c r="H173" s="252">
        <v>0.252</v>
      </c>
      <c r="I173" s="253"/>
      <c r="J173" s="248"/>
      <c r="K173" s="248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199</v>
      </c>
      <c r="AU173" s="258" t="s">
        <v>84</v>
      </c>
      <c r="AV173" s="12" t="s">
        <v>84</v>
      </c>
      <c r="AW173" s="12" t="s">
        <v>37</v>
      </c>
      <c r="AX173" s="12" t="s">
        <v>74</v>
      </c>
      <c r="AY173" s="258" t="s">
        <v>189</v>
      </c>
    </row>
    <row r="174" s="12" customFormat="1">
      <c r="B174" s="247"/>
      <c r="C174" s="248"/>
      <c r="D174" s="249" t="s">
        <v>199</v>
      </c>
      <c r="E174" s="250" t="s">
        <v>21</v>
      </c>
      <c r="F174" s="251" t="s">
        <v>245</v>
      </c>
      <c r="G174" s="248"/>
      <c r="H174" s="252">
        <v>0.92200000000000004</v>
      </c>
      <c r="I174" s="253"/>
      <c r="J174" s="248"/>
      <c r="K174" s="248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199</v>
      </c>
      <c r="AU174" s="258" t="s">
        <v>84</v>
      </c>
      <c r="AV174" s="12" t="s">
        <v>84</v>
      </c>
      <c r="AW174" s="12" t="s">
        <v>37</v>
      </c>
      <c r="AX174" s="12" t="s">
        <v>74</v>
      </c>
      <c r="AY174" s="258" t="s">
        <v>189</v>
      </c>
    </row>
    <row r="175" s="15" customFormat="1">
      <c r="B175" s="280"/>
      <c r="C175" s="281"/>
      <c r="D175" s="249" t="s">
        <v>199</v>
      </c>
      <c r="E175" s="282" t="s">
        <v>21</v>
      </c>
      <c r="F175" s="283" t="s">
        <v>246</v>
      </c>
      <c r="G175" s="281"/>
      <c r="H175" s="284">
        <v>1.544</v>
      </c>
      <c r="I175" s="285"/>
      <c r="J175" s="281"/>
      <c r="K175" s="281"/>
      <c r="L175" s="286"/>
      <c r="M175" s="287"/>
      <c r="N175" s="288"/>
      <c r="O175" s="288"/>
      <c r="P175" s="288"/>
      <c r="Q175" s="288"/>
      <c r="R175" s="288"/>
      <c r="S175" s="288"/>
      <c r="T175" s="289"/>
      <c r="AT175" s="290" t="s">
        <v>199</v>
      </c>
      <c r="AU175" s="290" t="s">
        <v>84</v>
      </c>
      <c r="AV175" s="15" t="s">
        <v>190</v>
      </c>
      <c r="AW175" s="15" t="s">
        <v>37</v>
      </c>
      <c r="AX175" s="15" t="s">
        <v>74</v>
      </c>
      <c r="AY175" s="290" t="s">
        <v>189</v>
      </c>
    </row>
    <row r="176" s="12" customFormat="1">
      <c r="B176" s="247"/>
      <c r="C176" s="248"/>
      <c r="D176" s="249" t="s">
        <v>199</v>
      </c>
      <c r="E176" s="250" t="s">
        <v>21</v>
      </c>
      <c r="F176" s="251" t="s">
        <v>21</v>
      </c>
      <c r="G176" s="248"/>
      <c r="H176" s="252">
        <v>0</v>
      </c>
      <c r="I176" s="253"/>
      <c r="J176" s="248"/>
      <c r="K176" s="248"/>
      <c r="L176" s="254"/>
      <c r="M176" s="255"/>
      <c r="N176" s="256"/>
      <c r="O176" s="256"/>
      <c r="P176" s="256"/>
      <c r="Q176" s="256"/>
      <c r="R176" s="256"/>
      <c r="S176" s="256"/>
      <c r="T176" s="257"/>
      <c r="AT176" s="258" t="s">
        <v>199</v>
      </c>
      <c r="AU176" s="258" t="s">
        <v>84</v>
      </c>
      <c r="AV176" s="12" t="s">
        <v>84</v>
      </c>
      <c r="AW176" s="12" t="s">
        <v>37</v>
      </c>
      <c r="AX176" s="12" t="s">
        <v>74</v>
      </c>
      <c r="AY176" s="258" t="s">
        <v>189</v>
      </c>
    </row>
    <row r="177" s="12" customFormat="1">
      <c r="B177" s="247"/>
      <c r="C177" s="248"/>
      <c r="D177" s="249" t="s">
        <v>199</v>
      </c>
      <c r="E177" s="250" t="s">
        <v>21</v>
      </c>
      <c r="F177" s="251" t="s">
        <v>21</v>
      </c>
      <c r="G177" s="248"/>
      <c r="H177" s="252">
        <v>0</v>
      </c>
      <c r="I177" s="253"/>
      <c r="J177" s="248"/>
      <c r="K177" s="248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199</v>
      </c>
      <c r="AU177" s="258" t="s">
        <v>84</v>
      </c>
      <c r="AV177" s="12" t="s">
        <v>84</v>
      </c>
      <c r="AW177" s="12" t="s">
        <v>37</v>
      </c>
      <c r="AX177" s="12" t="s">
        <v>74</v>
      </c>
      <c r="AY177" s="258" t="s">
        <v>189</v>
      </c>
    </row>
    <row r="178" s="12" customFormat="1">
      <c r="B178" s="247"/>
      <c r="C178" s="248"/>
      <c r="D178" s="249" t="s">
        <v>199</v>
      </c>
      <c r="E178" s="250" t="s">
        <v>21</v>
      </c>
      <c r="F178" s="251" t="s">
        <v>21</v>
      </c>
      <c r="G178" s="248"/>
      <c r="H178" s="252">
        <v>0</v>
      </c>
      <c r="I178" s="253"/>
      <c r="J178" s="248"/>
      <c r="K178" s="248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199</v>
      </c>
      <c r="AU178" s="258" t="s">
        <v>84</v>
      </c>
      <c r="AV178" s="12" t="s">
        <v>84</v>
      </c>
      <c r="AW178" s="12" t="s">
        <v>37</v>
      </c>
      <c r="AX178" s="12" t="s">
        <v>74</v>
      </c>
      <c r="AY178" s="258" t="s">
        <v>189</v>
      </c>
    </row>
    <row r="179" s="12" customFormat="1">
      <c r="B179" s="247"/>
      <c r="C179" s="248"/>
      <c r="D179" s="249" t="s">
        <v>199</v>
      </c>
      <c r="E179" s="250" t="s">
        <v>21</v>
      </c>
      <c r="F179" s="251" t="s">
        <v>21</v>
      </c>
      <c r="G179" s="248"/>
      <c r="H179" s="252">
        <v>0</v>
      </c>
      <c r="I179" s="253"/>
      <c r="J179" s="248"/>
      <c r="K179" s="248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199</v>
      </c>
      <c r="AU179" s="258" t="s">
        <v>84</v>
      </c>
      <c r="AV179" s="12" t="s">
        <v>84</v>
      </c>
      <c r="AW179" s="12" t="s">
        <v>37</v>
      </c>
      <c r="AX179" s="12" t="s">
        <v>74</v>
      </c>
      <c r="AY179" s="258" t="s">
        <v>189</v>
      </c>
    </row>
    <row r="180" s="12" customFormat="1">
      <c r="B180" s="247"/>
      <c r="C180" s="248"/>
      <c r="D180" s="249" t="s">
        <v>199</v>
      </c>
      <c r="E180" s="250" t="s">
        <v>21</v>
      </c>
      <c r="F180" s="251" t="s">
        <v>21</v>
      </c>
      <c r="G180" s="248"/>
      <c r="H180" s="252">
        <v>0</v>
      </c>
      <c r="I180" s="253"/>
      <c r="J180" s="248"/>
      <c r="K180" s="248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199</v>
      </c>
      <c r="AU180" s="258" t="s">
        <v>84</v>
      </c>
      <c r="AV180" s="12" t="s">
        <v>84</v>
      </c>
      <c r="AW180" s="12" t="s">
        <v>37</v>
      </c>
      <c r="AX180" s="12" t="s">
        <v>74</v>
      </c>
      <c r="AY180" s="258" t="s">
        <v>189</v>
      </c>
    </row>
    <row r="181" s="14" customFormat="1">
      <c r="B181" s="269"/>
      <c r="C181" s="270"/>
      <c r="D181" s="249" t="s">
        <v>199</v>
      </c>
      <c r="E181" s="271" t="s">
        <v>21</v>
      </c>
      <c r="F181" s="272" t="s">
        <v>214</v>
      </c>
      <c r="G181" s="270"/>
      <c r="H181" s="273">
        <v>9.0820000000000007</v>
      </c>
      <c r="I181" s="274"/>
      <c r="J181" s="270"/>
      <c r="K181" s="270"/>
      <c r="L181" s="275"/>
      <c r="M181" s="276"/>
      <c r="N181" s="277"/>
      <c r="O181" s="277"/>
      <c r="P181" s="277"/>
      <c r="Q181" s="277"/>
      <c r="R181" s="277"/>
      <c r="S181" s="277"/>
      <c r="T181" s="278"/>
      <c r="AT181" s="279" t="s">
        <v>199</v>
      </c>
      <c r="AU181" s="279" t="s">
        <v>84</v>
      </c>
      <c r="AV181" s="14" t="s">
        <v>197</v>
      </c>
      <c r="AW181" s="14" t="s">
        <v>37</v>
      </c>
      <c r="AX181" s="14" t="s">
        <v>82</v>
      </c>
      <c r="AY181" s="279" t="s">
        <v>189</v>
      </c>
    </row>
    <row r="182" s="1" customFormat="1" ht="25.5" customHeight="1">
      <c r="B182" s="48"/>
      <c r="C182" s="235" t="s">
        <v>247</v>
      </c>
      <c r="D182" s="235" t="s">
        <v>192</v>
      </c>
      <c r="E182" s="236" t="s">
        <v>248</v>
      </c>
      <c r="F182" s="237" t="s">
        <v>249</v>
      </c>
      <c r="G182" s="238" t="s">
        <v>250</v>
      </c>
      <c r="H182" s="239">
        <v>1.99</v>
      </c>
      <c r="I182" s="240"/>
      <c r="J182" s="241">
        <f>ROUND(I182*H182,2)</f>
        <v>0</v>
      </c>
      <c r="K182" s="237" t="s">
        <v>196</v>
      </c>
      <c r="L182" s="74"/>
      <c r="M182" s="242" t="s">
        <v>21</v>
      </c>
      <c r="N182" s="243" t="s">
        <v>45</v>
      </c>
      <c r="O182" s="49"/>
      <c r="P182" s="244">
        <f>O182*H182</f>
        <v>0</v>
      </c>
      <c r="Q182" s="244">
        <v>1.0900000000000001</v>
      </c>
      <c r="R182" s="244">
        <f>Q182*H182</f>
        <v>2.1691000000000003</v>
      </c>
      <c r="S182" s="244">
        <v>0</v>
      </c>
      <c r="T182" s="245">
        <f>S182*H182</f>
        <v>0</v>
      </c>
      <c r="AR182" s="26" t="s">
        <v>197</v>
      </c>
      <c r="AT182" s="26" t="s">
        <v>192</v>
      </c>
      <c r="AU182" s="26" t="s">
        <v>84</v>
      </c>
      <c r="AY182" s="26" t="s">
        <v>189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6" t="s">
        <v>82</v>
      </c>
      <c r="BK182" s="246">
        <f>ROUND(I182*H182,2)</f>
        <v>0</v>
      </c>
      <c r="BL182" s="26" t="s">
        <v>197</v>
      </c>
      <c r="BM182" s="26" t="s">
        <v>251</v>
      </c>
    </row>
    <row r="183" s="13" customFormat="1">
      <c r="B183" s="259"/>
      <c r="C183" s="260"/>
      <c r="D183" s="249" t="s">
        <v>199</v>
      </c>
      <c r="E183" s="261" t="s">
        <v>21</v>
      </c>
      <c r="F183" s="262" t="s">
        <v>235</v>
      </c>
      <c r="G183" s="260"/>
      <c r="H183" s="261" t="s">
        <v>21</v>
      </c>
      <c r="I183" s="263"/>
      <c r="J183" s="260"/>
      <c r="K183" s="260"/>
      <c r="L183" s="264"/>
      <c r="M183" s="265"/>
      <c r="N183" s="266"/>
      <c r="O183" s="266"/>
      <c r="P183" s="266"/>
      <c r="Q183" s="266"/>
      <c r="R183" s="266"/>
      <c r="S183" s="266"/>
      <c r="T183" s="267"/>
      <c r="AT183" s="268" t="s">
        <v>199</v>
      </c>
      <c r="AU183" s="268" t="s">
        <v>84</v>
      </c>
      <c r="AV183" s="13" t="s">
        <v>82</v>
      </c>
      <c r="AW183" s="13" t="s">
        <v>37</v>
      </c>
      <c r="AX183" s="13" t="s">
        <v>74</v>
      </c>
      <c r="AY183" s="268" t="s">
        <v>189</v>
      </c>
    </row>
    <row r="184" s="13" customFormat="1">
      <c r="B184" s="259"/>
      <c r="C184" s="260"/>
      <c r="D184" s="249" t="s">
        <v>199</v>
      </c>
      <c r="E184" s="261" t="s">
        <v>21</v>
      </c>
      <c r="F184" s="262" t="s">
        <v>236</v>
      </c>
      <c r="G184" s="260"/>
      <c r="H184" s="261" t="s">
        <v>21</v>
      </c>
      <c r="I184" s="263"/>
      <c r="J184" s="260"/>
      <c r="K184" s="260"/>
      <c r="L184" s="264"/>
      <c r="M184" s="265"/>
      <c r="N184" s="266"/>
      <c r="O184" s="266"/>
      <c r="P184" s="266"/>
      <c r="Q184" s="266"/>
      <c r="R184" s="266"/>
      <c r="S184" s="266"/>
      <c r="T184" s="267"/>
      <c r="AT184" s="268" t="s">
        <v>199</v>
      </c>
      <c r="AU184" s="268" t="s">
        <v>84</v>
      </c>
      <c r="AV184" s="13" t="s">
        <v>82</v>
      </c>
      <c r="AW184" s="13" t="s">
        <v>37</v>
      </c>
      <c r="AX184" s="13" t="s">
        <v>74</v>
      </c>
      <c r="AY184" s="268" t="s">
        <v>189</v>
      </c>
    </row>
    <row r="185" s="12" customFormat="1">
      <c r="B185" s="247"/>
      <c r="C185" s="248"/>
      <c r="D185" s="249" t="s">
        <v>199</v>
      </c>
      <c r="E185" s="250" t="s">
        <v>21</v>
      </c>
      <c r="F185" s="251" t="s">
        <v>252</v>
      </c>
      <c r="G185" s="248"/>
      <c r="H185" s="252">
        <v>0.221</v>
      </c>
      <c r="I185" s="253"/>
      <c r="J185" s="248"/>
      <c r="K185" s="248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199</v>
      </c>
      <c r="AU185" s="258" t="s">
        <v>84</v>
      </c>
      <c r="AV185" s="12" t="s">
        <v>84</v>
      </c>
      <c r="AW185" s="12" t="s">
        <v>37</v>
      </c>
      <c r="AX185" s="12" t="s">
        <v>74</v>
      </c>
      <c r="AY185" s="258" t="s">
        <v>189</v>
      </c>
    </row>
    <row r="186" s="12" customFormat="1">
      <c r="B186" s="247"/>
      <c r="C186" s="248"/>
      <c r="D186" s="249" t="s">
        <v>199</v>
      </c>
      <c r="E186" s="250" t="s">
        <v>21</v>
      </c>
      <c r="F186" s="251" t="s">
        <v>253</v>
      </c>
      <c r="G186" s="248"/>
      <c r="H186" s="252">
        <v>0.92600000000000005</v>
      </c>
      <c r="I186" s="253"/>
      <c r="J186" s="248"/>
      <c r="K186" s="248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199</v>
      </c>
      <c r="AU186" s="258" t="s">
        <v>84</v>
      </c>
      <c r="AV186" s="12" t="s">
        <v>84</v>
      </c>
      <c r="AW186" s="12" t="s">
        <v>37</v>
      </c>
      <c r="AX186" s="12" t="s">
        <v>74</v>
      </c>
      <c r="AY186" s="258" t="s">
        <v>189</v>
      </c>
    </row>
    <row r="187" s="12" customFormat="1">
      <c r="B187" s="247"/>
      <c r="C187" s="248"/>
      <c r="D187" s="249" t="s">
        <v>199</v>
      </c>
      <c r="E187" s="250" t="s">
        <v>21</v>
      </c>
      <c r="F187" s="251" t="s">
        <v>254</v>
      </c>
      <c r="G187" s="248"/>
      <c r="H187" s="252">
        <v>0.29399999999999998</v>
      </c>
      <c r="I187" s="253"/>
      <c r="J187" s="248"/>
      <c r="K187" s="248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199</v>
      </c>
      <c r="AU187" s="258" t="s">
        <v>84</v>
      </c>
      <c r="AV187" s="12" t="s">
        <v>84</v>
      </c>
      <c r="AW187" s="12" t="s">
        <v>37</v>
      </c>
      <c r="AX187" s="12" t="s">
        <v>74</v>
      </c>
      <c r="AY187" s="258" t="s">
        <v>189</v>
      </c>
    </row>
    <row r="188" s="15" customFormat="1">
      <c r="B188" s="280"/>
      <c r="C188" s="281"/>
      <c r="D188" s="249" t="s">
        <v>199</v>
      </c>
      <c r="E188" s="282" t="s">
        <v>21</v>
      </c>
      <c r="F188" s="283" t="s">
        <v>255</v>
      </c>
      <c r="G188" s="281"/>
      <c r="H188" s="284">
        <v>1.4410000000000001</v>
      </c>
      <c r="I188" s="285"/>
      <c r="J188" s="281"/>
      <c r="K188" s="281"/>
      <c r="L188" s="286"/>
      <c r="M188" s="287"/>
      <c r="N188" s="288"/>
      <c r="O188" s="288"/>
      <c r="P188" s="288"/>
      <c r="Q188" s="288"/>
      <c r="R188" s="288"/>
      <c r="S188" s="288"/>
      <c r="T188" s="289"/>
      <c r="AT188" s="290" t="s">
        <v>199</v>
      </c>
      <c r="AU188" s="290" t="s">
        <v>84</v>
      </c>
      <c r="AV188" s="15" t="s">
        <v>190</v>
      </c>
      <c r="AW188" s="15" t="s">
        <v>37</v>
      </c>
      <c r="AX188" s="15" t="s">
        <v>74</v>
      </c>
      <c r="AY188" s="290" t="s">
        <v>189</v>
      </c>
    </row>
    <row r="189" s="13" customFormat="1">
      <c r="B189" s="259"/>
      <c r="C189" s="260"/>
      <c r="D189" s="249" t="s">
        <v>199</v>
      </c>
      <c r="E189" s="261" t="s">
        <v>21</v>
      </c>
      <c r="F189" s="262" t="s">
        <v>242</v>
      </c>
      <c r="G189" s="260"/>
      <c r="H189" s="261" t="s">
        <v>21</v>
      </c>
      <c r="I189" s="263"/>
      <c r="J189" s="260"/>
      <c r="K189" s="260"/>
      <c r="L189" s="264"/>
      <c r="M189" s="265"/>
      <c r="N189" s="266"/>
      <c r="O189" s="266"/>
      <c r="P189" s="266"/>
      <c r="Q189" s="266"/>
      <c r="R189" s="266"/>
      <c r="S189" s="266"/>
      <c r="T189" s="267"/>
      <c r="AT189" s="268" t="s">
        <v>199</v>
      </c>
      <c r="AU189" s="268" t="s">
        <v>84</v>
      </c>
      <c r="AV189" s="13" t="s">
        <v>82</v>
      </c>
      <c r="AW189" s="13" t="s">
        <v>37</v>
      </c>
      <c r="AX189" s="13" t="s">
        <v>74</v>
      </c>
      <c r="AY189" s="268" t="s">
        <v>189</v>
      </c>
    </row>
    <row r="190" s="12" customFormat="1">
      <c r="B190" s="247"/>
      <c r="C190" s="248"/>
      <c r="D190" s="249" t="s">
        <v>199</v>
      </c>
      <c r="E190" s="250" t="s">
        <v>21</v>
      </c>
      <c r="F190" s="251" t="s">
        <v>256</v>
      </c>
      <c r="G190" s="248"/>
      <c r="H190" s="252">
        <v>0.087999999999999995</v>
      </c>
      <c r="I190" s="253"/>
      <c r="J190" s="248"/>
      <c r="K190" s="248"/>
      <c r="L190" s="254"/>
      <c r="M190" s="255"/>
      <c r="N190" s="256"/>
      <c r="O190" s="256"/>
      <c r="P190" s="256"/>
      <c r="Q190" s="256"/>
      <c r="R190" s="256"/>
      <c r="S190" s="256"/>
      <c r="T190" s="257"/>
      <c r="AT190" s="258" t="s">
        <v>199</v>
      </c>
      <c r="AU190" s="258" t="s">
        <v>84</v>
      </c>
      <c r="AV190" s="12" t="s">
        <v>84</v>
      </c>
      <c r="AW190" s="12" t="s">
        <v>37</v>
      </c>
      <c r="AX190" s="12" t="s">
        <v>74</v>
      </c>
      <c r="AY190" s="258" t="s">
        <v>189</v>
      </c>
    </row>
    <row r="191" s="12" customFormat="1">
      <c r="B191" s="247"/>
      <c r="C191" s="248"/>
      <c r="D191" s="249" t="s">
        <v>199</v>
      </c>
      <c r="E191" s="250" t="s">
        <v>21</v>
      </c>
      <c r="F191" s="251" t="s">
        <v>257</v>
      </c>
      <c r="G191" s="248"/>
      <c r="H191" s="252">
        <v>0.059999999999999998</v>
      </c>
      <c r="I191" s="253"/>
      <c r="J191" s="248"/>
      <c r="K191" s="248"/>
      <c r="L191" s="254"/>
      <c r="M191" s="255"/>
      <c r="N191" s="256"/>
      <c r="O191" s="256"/>
      <c r="P191" s="256"/>
      <c r="Q191" s="256"/>
      <c r="R191" s="256"/>
      <c r="S191" s="256"/>
      <c r="T191" s="257"/>
      <c r="AT191" s="258" t="s">
        <v>199</v>
      </c>
      <c r="AU191" s="258" t="s">
        <v>84</v>
      </c>
      <c r="AV191" s="12" t="s">
        <v>84</v>
      </c>
      <c r="AW191" s="12" t="s">
        <v>37</v>
      </c>
      <c r="AX191" s="12" t="s">
        <v>74</v>
      </c>
      <c r="AY191" s="258" t="s">
        <v>189</v>
      </c>
    </row>
    <row r="192" s="12" customFormat="1">
      <c r="B192" s="247"/>
      <c r="C192" s="248"/>
      <c r="D192" s="249" t="s">
        <v>199</v>
      </c>
      <c r="E192" s="250" t="s">
        <v>21</v>
      </c>
      <c r="F192" s="251" t="s">
        <v>258</v>
      </c>
      <c r="G192" s="248"/>
      <c r="H192" s="252">
        <v>0.247</v>
      </c>
      <c r="I192" s="253"/>
      <c r="J192" s="248"/>
      <c r="K192" s="248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199</v>
      </c>
      <c r="AU192" s="258" t="s">
        <v>84</v>
      </c>
      <c r="AV192" s="12" t="s">
        <v>84</v>
      </c>
      <c r="AW192" s="12" t="s">
        <v>37</v>
      </c>
      <c r="AX192" s="12" t="s">
        <v>74</v>
      </c>
      <c r="AY192" s="258" t="s">
        <v>189</v>
      </c>
    </row>
    <row r="193" s="15" customFormat="1">
      <c r="B193" s="280"/>
      <c r="C193" s="281"/>
      <c r="D193" s="249" t="s">
        <v>199</v>
      </c>
      <c r="E193" s="282" t="s">
        <v>21</v>
      </c>
      <c r="F193" s="283" t="s">
        <v>259</v>
      </c>
      <c r="G193" s="281"/>
      <c r="H193" s="284">
        <v>0.39500000000000002</v>
      </c>
      <c r="I193" s="285"/>
      <c r="J193" s="281"/>
      <c r="K193" s="281"/>
      <c r="L193" s="286"/>
      <c r="M193" s="287"/>
      <c r="N193" s="288"/>
      <c r="O193" s="288"/>
      <c r="P193" s="288"/>
      <c r="Q193" s="288"/>
      <c r="R193" s="288"/>
      <c r="S193" s="288"/>
      <c r="T193" s="289"/>
      <c r="AT193" s="290" t="s">
        <v>199</v>
      </c>
      <c r="AU193" s="290" t="s">
        <v>84</v>
      </c>
      <c r="AV193" s="15" t="s">
        <v>190</v>
      </c>
      <c r="AW193" s="15" t="s">
        <v>37</v>
      </c>
      <c r="AX193" s="15" t="s">
        <v>74</v>
      </c>
      <c r="AY193" s="290" t="s">
        <v>189</v>
      </c>
    </row>
    <row r="194" s="13" customFormat="1">
      <c r="B194" s="259"/>
      <c r="C194" s="260"/>
      <c r="D194" s="249" t="s">
        <v>199</v>
      </c>
      <c r="E194" s="261" t="s">
        <v>21</v>
      </c>
      <c r="F194" s="262" t="s">
        <v>260</v>
      </c>
      <c r="G194" s="260"/>
      <c r="H194" s="261" t="s">
        <v>21</v>
      </c>
      <c r="I194" s="263"/>
      <c r="J194" s="260"/>
      <c r="K194" s="260"/>
      <c r="L194" s="264"/>
      <c r="M194" s="265"/>
      <c r="N194" s="266"/>
      <c r="O194" s="266"/>
      <c r="P194" s="266"/>
      <c r="Q194" s="266"/>
      <c r="R194" s="266"/>
      <c r="S194" s="266"/>
      <c r="T194" s="267"/>
      <c r="AT194" s="268" t="s">
        <v>199</v>
      </c>
      <c r="AU194" s="268" t="s">
        <v>84</v>
      </c>
      <c r="AV194" s="13" t="s">
        <v>82</v>
      </c>
      <c r="AW194" s="13" t="s">
        <v>37</v>
      </c>
      <c r="AX194" s="13" t="s">
        <v>74</v>
      </c>
      <c r="AY194" s="268" t="s">
        <v>189</v>
      </c>
    </row>
    <row r="195" s="12" customFormat="1">
      <c r="B195" s="247"/>
      <c r="C195" s="248"/>
      <c r="D195" s="249" t="s">
        <v>199</v>
      </c>
      <c r="E195" s="250" t="s">
        <v>21</v>
      </c>
      <c r="F195" s="251" t="s">
        <v>261</v>
      </c>
      <c r="G195" s="248"/>
      <c r="H195" s="252">
        <v>0.154</v>
      </c>
      <c r="I195" s="253"/>
      <c r="J195" s="248"/>
      <c r="K195" s="248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199</v>
      </c>
      <c r="AU195" s="258" t="s">
        <v>84</v>
      </c>
      <c r="AV195" s="12" t="s">
        <v>84</v>
      </c>
      <c r="AW195" s="12" t="s">
        <v>37</v>
      </c>
      <c r="AX195" s="12" t="s">
        <v>74</v>
      </c>
      <c r="AY195" s="258" t="s">
        <v>189</v>
      </c>
    </row>
    <row r="196" s="15" customFormat="1">
      <c r="B196" s="280"/>
      <c r="C196" s="281"/>
      <c r="D196" s="249" t="s">
        <v>199</v>
      </c>
      <c r="E196" s="282" t="s">
        <v>21</v>
      </c>
      <c r="F196" s="283" t="s">
        <v>262</v>
      </c>
      <c r="G196" s="281"/>
      <c r="H196" s="284">
        <v>0.154</v>
      </c>
      <c r="I196" s="285"/>
      <c r="J196" s="281"/>
      <c r="K196" s="281"/>
      <c r="L196" s="286"/>
      <c r="M196" s="287"/>
      <c r="N196" s="288"/>
      <c r="O196" s="288"/>
      <c r="P196" s="288"/>
      <c r="Q196" s="288"/>
      <c r="R196" s="288"/>
      <c r="S196" s="288"/>
      <c r="T196" s="289"/>
      <c r="AT196" s="290" t="s">
        <v>199</v>
      </c>
      <c r="AU196" s="290" t="s">
        <v>84</v>
      </c>
      <c r="AV196" s="15" t="s">
        <v>190</v>
      </c>
      <c r="AW196" s="15" t="s">
        <v>37</v>
      </c>
      <c r="AX196" s="15" t="s">
        <v>74</v>
      </c>
      <c r="AY196" s="290" t="s">
        <v>189</v>
      </c>
    </row>
    <row r="197" s="14" customFormat="1">
      <c r="B197" s="269"/>
      <c r="C197" s="270"/>
      <c r="D197" s="249" t="s">
        <v>199</v>
      </c>
      <c r="E197" s="271" t="s">
        <v>21</v>
      </c>
      <c r="F197" s="272" t="s">
        <v>214</v>
      </c>
      <c r="G197" s="270"/>
      <c r="H197" s="273">
        <v>1.99</v>
      </c>
      <c r="I197" s="274"/>
      <c r="J197" s="270"/>
      <c r="K197" s="270"/>
      <c r="L197" s="275"/>
      <c r="M197" s="276"/>
      <c r="N197" s="277"/>
      <c r="O197" s="277"/>
      <c r="P197" s="277"/>
      <c r="Q197" s="277"/>
      <c r="R197" s="277"/>
      <c r="S197" s="277"/>
      <c r="T197" s="278"/>
      <c r="AT197" s="279" t="s">
        <v>199</v>
      </c>
      <c r="AU197" s="279" t="s">
        <v>84</v>
      </c>
      <c r="AV197" s="14" t="s">
        <v>197</v>
      </c>
      <c r="AW197" s="14" t="s">
        <v>37</v>
      </c>
      <c r="AX197" s="14" t="s">
        <v>82</v>
      </c>
      <c r="AY197" s="279" t="s">
        <v>189</v>
      </c>
    </row>
    <row r="198" s="1" customFormat="1" ht="25.5" customHeight="1">
      <c r="B198" s="48"/>
      <c r="C198" s="235" t="s">
        <v>263</v>
      </c>
      <c r="D198" s="235" t="s">
        <v>192</v>
      </c>
      <c r="E198" s="236" t="s">
        <v>264</v>
      </c>
      <c r="F198" s="237" t="s">
        <v>265</v>
      </c>
      <c r="G198" s="238" t="s">
        <v>250</v>
      </c>
      <c r="H198" s="239">
        <v>0.78400000000000003</v>
      </c>
      <c r="I198" s="240"/>
      <c r="J198" s="241">
        <f>ROUND(I198*H198,2)</f>
        <v>0</v>
      </c>
      <c r="K198" s="237" t="s">
        <v>196</v>
      </c>
      <c r="L198" s="74"/>
      <c r="M198" s="242" t="s">
        <v>21</v>
      </c>
      <c r="N198" s="243" t="s">
        <v>45</v>
      </c>
      <c r="O198" s="49"/>
      <c r="P198" s="244">
        <f>O198*H198</f>
        <v>0</v>
      </c>
      <c r="Q198" s="244">
        <v>1.0900000000000001</v>
      </c>
      <c r="R198" s="244">
        <f>Q198*H198</f>
        <v>0.8545600000000001</v>
      </c>
      <c r="S198" s="244">
        <v>0</v>
      </c>
      <c r="T198" s="245">
        <f>S198*H198</f>
        <v>0</v>
      </c>
      <c r="AR198" s="26" t="s">
        <v>197</v>
      </c>
      <c r="AT198" s="26" t="s">
        <v>192</v>
      </c>
      <c r="AU198" s="26" t="s">
        <v>84</v>
      </c>
      <c r="AY198" s="26" t="s">
        <v>189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6" t="s">
        <v>82</v>
      </c>
      <c r="BK198" s="246">
        <f>ROUND(I198*H198,2)</f>
        <v>0</v>
      </c>
      <c r="BL198" s="26" t="s">
        <v>197</v>
      </c>
      <c r="BM198" s="26" t="s">
        <v>266</v>
      </c>
    </row>
    <row r="199" s="13" customFormat="1">
      <c r="B199" s="259"/>
      <c r="C199" s="260"/>
      <c r="D199" s="249" t="s">
        <v>199</v>
      </c>
      <c r="E199" s="261" t="s">
        <v>21</v>
      </c>
      <c r="F199" s="262" t="s">
        <v>267</v>
      </c>
      <c r="G199" s="260"/>
      <c r="H199" s="261" t="s">
        <v>21</v>
      </c>
      <c r="I199" s="263"/>
      <c r="J199" s="260"/>
      <c r="K199" s="260"/>
      <c r="L199" s="264"/>
      <c r="M199" s="265"/>
      <c r="N199" s="266"/>
      <c r="O199" s="266"/>
      <c r="P199" s="266"/>
      <c r="Q199" s="266"/>
      <c r="R199" s="266"/>
      <c r="S199" s="266"/>
      <c r="T199" s="267"/>
      <c r="AT199" s="268" t="s">
        <v>199</v>
      </c>
      <c r="AU199" s="268" t="s">
        <v>84</v>
      </c>
      <c r="AV199" s="13" t="s">
        <v>82</v>
      </c>
      <c r="AW199" s="13" t="s">
        <v>37</v>
      </c>
      <c r="AX199" s="13" t="s">
        <v>74</v>
      </c>
      <c r="AY199" s="268" t="s">
        <v>189</v>
      </c>
    </row>
    <row r="200" s="13" customFormat="1">
      <c r="B200" s="259"/>
      <c r="C200" s="260"/>
      <c r="D200" s="249" t="s">
        <v>199</v>
      </c>
      <c r="E200" s="261" t="s">
        <v>21</v>
      </c>
      <c r="F200" s="262" t="s">
        <v>268</v>
      </c>
      <c r="G200" s="260"/>
      <c r="H200" s="261" t="s">
        <v>21</v>
      </c>
      <c r="I200" s="263"/>
      <c r="J200" s="260"/>
      <c r="K200" s="260"/>
      <c r="L200" s="264"/>
      <c r="M200" s="265"/>
      <c r="N200" s="266"/>
      <c r="O200" s="266"/>
      <c r="P200" s="266"/>
      <c r="Q200" s="266"/>
      <c r="R200" s="266"/>
      <c r="S200" s="266"/>
      <c r="T200" s="267"/>
      <c r="AT200" s="268" t="s">
        <v>199</v>
      </c>
      <c r="AU200" s="268" t="s">
        <v>84</v>
      </c>
      <c r="AV200" s="13" t="s">
        <v>82</v>
      </c>
      <c r="AW200" s="13" t="s">
        <v>37</v>
      </c>
      <c r="AX200" s="13" t="s">
        <v>74</v>
      </c>
      <c r="AY200" s="268" t="s">
        <v>189</v>
      </c>
    </row>
    <row r="201" s="13" customFormat="1">
      <c r="B201" s="259"/>
      <c r="C201" s="260"/>
      <c r="D201" s="249" t="s">
        <v>199</v>
      </c>
      <c r="E201" s="261" t="s">
        <v>21</v>
      </c>
      <c r="F201" s="262" t="s">
        <v>235</v>
      </c>
      <c r="G201" s="260"/>
      <c r="H201" s="261" t="s">
        <v>21</v>
      </c>
      <c r="I201" s="263"/>
      <c r="J201" s="260"/>
      <c r="K201" s="260"/>
      <c r="L201" s="264"/>
      <c r="M201" s="265"/>
      <c r="N201" s="266"/>
      <c r="O201" s="266"/>
      <c r="P201" s="266"/>
      <c r="Q201" s="266"/>
      <c r="R201" s="266"/>
      <c r="S201" s="266"/>
      <c r="T201" s="267"/>
      <c r="AT201" s="268" t="s">
        <v>199</v>
      </c>
      <c r="AU201" s="268" t="s">
        <v>84</v>
      </c>
      <c r="AV201" s="13" t="s">
        <v>82</v>
      </c>
      <c r="AW201" s="13" t="s">
        <v>37</v>
      </c>
      <c r="AX201" s="13" t="s">
        <v>74</v>
      </c>
      <c r="AY201" s="268" t="s">
        <v>189</v>
      </c>
    </row>
    <row r="202" s="13" customFormat="1">
      <c r="B202" s="259"/>
      <c r="C202" s="260"/>
      <c r="D202" s="249" t="s">
        <v>199</v>
      </c>
      <c r="E202" s="261" t="s">
        <v>21</v>
      </c>
      <c r="F202" s="262" t="s">
        <v>236</v>
      </c>
      <c r="G202" s="260"/>
      <c r="H202" s="261" t="s">
        <v>21</v>
      </c>
      <c r="I202" s="263"/>
      <c r="J202" s="260"/>
      <c r="K202" s="260"/>
      <c r="L202" s="264"/>
      <c r="M202" s="265"/>
      <c r="N202" s="266"/>
      <c r="O202" s="266"/>
      <c r="P202" s="266"/>
      <c r="Q202" s="266"/>
      <c r="R202" s="266"/>
      <c r="S202" s="266"/>
      <c r="T202" s="267"/>
      <c r="AT202" s="268" t="s">
        <v>199</v>
      </c>
      <c r="AU202" s="268" t="s">
        <v>84</v>
      </c>
      <c r="AV202" s="13" t="s">
        <v>82</v>
      </c>
      <c r="AW202" s="13" t="s">
        <v>37</v>
      </c>
      <c r="AX202" s="13" t="s">
        <v>74</v>
      </c>
      <c r="AY202" s="268" t="s">
        <v>189</v>
      </c>
    </row>
    <row r="203" s="12" customFormat="1">
      <c r="B203" s="247"/>
      <c r="C203" s="248"/>
      <c r="D203" s="249" t="s">
        <v>199</v>
      </c>
      <c r="E203" s="250" t="s">
        <v>21</v>
      </c>
      <c r="F203" s="251" t="s">
        <v>269</v>
      </c>
      <c r="G203" s="248"/>
      <c r="H203" s="252">
        <v>0.78400000000000003</v>
      </c>
      <c r="I203" s="253"/>
      <c r="J203" s="248"/>
      <c r="K203" s="248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199</v>
      </c>
      <c r="AU203" s="258" t="s">
        <v>84</v>
      </c>
      <c r="AV203" s="12" t="s">
        <v>84</v>
      </c>
      <c r="AW203" s="12" t="s">
        <v>37</v>
      </c>
      <c r="AX203" s="12" t="s">
        <v>74</v>
      </c>
      <c r="AY203" s="258" t="s">
        <v>189</v>
      </c>
    </row>
    <row r="204" s="14" customFormat="1">
      <c r="B204" s="269"/>
      <c r="C204" s="270"/>
      <c r="D204" s="249" t="s">
        <v>199</v>
      </c>
      <c r="E204" s="271" t="s">
        <v>21</v>
      </c>
      <c r="F204" s="272" t="s">
        <v>214</v>
      </c>
      <c r="G204" s="270"/>
      <c r="H204" s="273">
        <v>0.78400000000000003</v>
      </c>
      <c r="I204" s="274"/>
      <c r="J204" s="270"/>
      <c r="K204" s="270"/>
      <c r="L204" s="275"/>
      <c r="M204" s="276"/>
      <c r="N204" s="277"/>
      <c r="O204" s="277"/>
      <c r="P204" s="277"/>
      <c r="Q204" s="277"/>
      <c r="R204" s="277"/>
      <c r="S204" s="277"/>
      <c r="T204" s="278"/>
      <c r="AT204" s="279" t="s">
        <v>199</v>
      </c>
      <c r="AU204" s="279" t="s">
        <v>84</v>
      </c>
      <c r="AV204" s="14" t="s">
        <v>197</v>
      </c>
      <c r="AW204" s="14" t="s">
        <v>37</v>
      </c>
      <c r="AX204" s="14" t="s">
        <v>82</v>
      </c>
      <c r="AY204" s="279" t="s">
        <v>189</v>
      </c>
    </row>
    <row r="205" s="1" customFormat="1" ht="25.5" customHeight="1">
      <c r="B205" s="48"/>
      <c r="C205" s="235" t="s">
        <v>270</v>
      </c>
      <c r="D205" s="235" t="s">
        <v>192</v>
      </c>
      <c r="E205" s="236" t="s">
        <v>271</v>
      </c>
      <c r="F205" s="237" t="s">
        <v>272</v>
      </c>
      <c r="G205" s="238" t="s">
        <v>273</v>
      </c>
      <c r="H205" s="239">
        <v>59.082000000000001</v>
      </c>
      <c r="I205" s="240"/>
      <c r="J205" s="241">
        <f>ROUND(I205*H205,2)</f>
        <v>0</v>
      </c>
      <c r="K205" s="237" t="s">
        <v>196</v>
      </c>
      <c r="L205" s="74"/>
      <c r="M205" s="242" t="s">
        <v>21</v>
      </c>
      <c r="N205" s="243" t="s">
        <v>45</v>
      </c>
      <c r="O205" s="49"/>
      <c r="P205" s="244">
        <f>O205*H205</f>
        <v>0</v>
      </c>
      <c r="Q205" s="244">
        <v>0.11576</v>
      </c>
      <c r="R205" s="244">
        <f>Q205*H205</f>
        <v>6.8393323200000005</v>
      </c>
      <c r="S205" s="244">
        <v>0</v>
      </c>
      <c r="T205" s="245">
        <f>S205*H205</f>
        <v>0</v>
      </c>
      <c r="AR205" s="26" t="s">
        <v>197</v>
      </c>
      <c r="AT205" s="26" t="s">
        <v>192</v>
      </c>
      <c r="AU205" s="26" t="s">
        <v>84</v>
      </c>
      <c r="AY205" s="26" t="s">
        <v>189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6" t="s">
        <v>82</v>
      </c>
      <c r="BK205" s="246">
        <f>ROUND(I205*H205,2)</f>
        <v>0</v>
      </c>
      <c r="BL205" s="26" t="s">
        <v>197</v>
      </c>
      <c r="BM205" s="26" t="s">
        <v>274</v>
      </c>
    </row>
    <row r="206" s="13" customFormat="1">
      <c r="B206" s="259"/>
      <c r="C206" s="260"/>
      <c r="D206" s="249" t="s">
        <v>199</v>
      </c>
      <c r="E206" s="261" t="s">
        <v>21</v>
      </c>
      <c r="F206" s="262" t="s">
        <v>275</v>
      </c>
      <c r="G206" s="260"/>
      <c r="H206" s="261" t="s">
        <v>21</v>
      </c>
      <c r="I206" s="263"/>
      <c r="J206" s="260"/>
      <c r="K206" s="260"/>
      <c r="L206" s="264"/>
      <c r="M206" s="265"/>
      <c r="N206" s="266"/>
      <c r="O206" s="266"/>
      <c r="P206" s="266"/>
      <c r="Q206" s="266"/>
      <c r="R206" s="266"/>
      <c r="S206" s="266"/>
      <c r="T206" s="267"/>
      <c r="AT206" s="268" t="s">
        <v>199</v>
      </c>
      <c r="AU206" s="268" t="s">
        <v>84</v>
      </c>
      <c r="AV206" s="13" t="s">
        <v>82</v>
      </c>
      <c r="AW206" s="13" t="s">
        <v>37</v>
      </c>
      <c r="AX206" s="13" t="s">
        <v>74</v>
      </c>
      <c r="AY206" s="268" t="s">
        <v>189</v>
      </c>
    </row>
    <row r="207" s="13" customFormat="1">
      <c r="B207" s="259"/>
      <c r="C207" s="260"/>
      <c r="D207" s="249" t="s">
        <v>199</v>
      </c>
      <c r="E207" s="261" t="s">
        <v>21</v>
      </c>
      <c r="F207" s="262" t="s">
        <v>276</v>
      </c>
      <c r="G207" s="260"/>
      <c r="H207" s="261" t="s">
        <v>21</v>
      </c>
      <c r="I207" s="263"/>
      <c r="J207" s="260"/>
      <c r="K207" s="260"/>
      <c r="L207" s="264"/>
      <c r="M207" s="265"/>
      <c r="N207" s="266"/>
      <c r="O207" s="266"/>
      <c r="P207" s="266"/>
      <c r="Q207" s="266"/>
      <c r="R207" s="266"/>
      <c r="S207" s="266"/>
      <c r="T207" s="267"/>
      <c r="AT207" s="268" t="s">
        <v>199</v>
      </c>
      <c r="AU207" s="268" t="s">
        <v>84</v>
      </c>
      <c r="AV207" s="13" t="s">
        <v>82</v>
      </c>
      <c r="AW207" s="13" t="s">
        <v>37</v>
      </c>
      <c r="AX207" s="13" t="s">
        <v>74</v>
      </c>
      <c r="AY207" s="268" t="s">
        <v>189</v>
      </c>
    </row>
    <row r="208" s="12" customFormat="1">
      <c r="B208" s="247"/>
      <c r="C208" s="248"/>
      <c r="D208" s="249" t="s">
        <v>199</v>
      </c>
      <c r="E208" s="250" t="s">
        <v>21</v>
      </c>
      <c r="F208" s="251" t="s">
        <v>277</v>
      </c>
      <c r="G208" s="248"/>
      <c r="H208" s="252">
        <v>5.5199999999999996</v>
      </c>
      <c r="I208" s="253"/>
      <c r="J208" s="248"/>
      <c r="K208" s="248"/>
      <c r="L208" s="254"/>
      <c r="M208" s="255"/>
      <c r="N208" s="256"/>
      <c r="O208" s="256"/>
      <c r="P208" s="256"/>
      <c r="Q208" s="256"/>
      <c r="R208" s="256"/>
      <c r="S208" s="256"/>
      <c r="T208" s="257"/>
      <c r="AT208" s="258" t="s">
        <v>199</v>
      </c>
      <c r="AU208" s="258" t="s">
        <v>84</v>
      </c>
      <c r="AV208" s="12" t="s">
        <v>84</v>
      </c>
      <c r="AW208" s="12" t="s">
        <v>37</v>
      </c>
      <c r="AX208" s="12" t="s">
        <v>74</v>
      </c>
      <c r="AY208" s="258" t="s">
        <v>189</v>
      </c>
    </row>
    <row r="209" s="12" customFormat="1">
      <c r="B209" s="247"/>
      <c r="C209" s="248"/>
      <c r="D209" s="249" t="s">
        <v>199</v>
      </c>
      <c r="E209" s="250" t="s">
        <v>21</v>
      </c>
      <c r="F209" s="251" t="s">
        <v>278</v>
      </c>
      <c r="G209" s="248"/>
      <c r="H209" s="252">
        <v>5.0999999999999996</v>
      </c>
      <c r="I209" s="253"/>
      <c r="J209" s="248"/>
      <c r="K209" s="248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199</v>
      </c>
      <c r="AU209" s="258" t="s">
        <v>84</v>
      </c>
      <c r="AV209" s="12" t="s">
        <v>84</v>
      </c>
      <c r="AW209" s="12" t="s">
        <v>37</v>
      </c>
      <c r="AX209" s="12" t="s">
        <v>74</v>
      </c>
      <c r="AY209" s="258" t="s">
        <v>189</v>
      </c>
    </row>
    <row r="210" s="15" customFormat="1">
      <c r="B210" s="280"/>
      <c r="C210" s="281"/>
      <c r="D210" s="249" t="s">
        <v>199</v>
      </c>
      <c r="E210" s="282" t="s">
        <v>21</v>
      </c>
      <c r="F210" s="283" t="s">
        <v>279</v>
      </c>
      <c r="G210" s="281"/>
      <c r="H210" s="284">
        <v>10.619999999999999</v>
      </c>
      <c r="I210" s="285"/>
      <c r="J210" s="281"/>
      <c r="K210" s="281"/>
      <c r="L210" s="286"/>
      <c r="M210" s="287"/>
      <c r="N210" s="288"/>
      <c r="O210" s="288"/>
      <c r="P210" s="288"/>
      <c r="Q210" s="288"/>
      <c r="R210" s="288"/>
      <c r="S210" s="288"/>
      <c r="T210" s="289"/>
      <c r="AT210" s="290" t="s">
        <v>199</v>
      </c>
      <c r="AU210" s="290" t="s">
        <v>84</v>
      </c>
      <c r="AV210" s="15" t="s">
        <v>190</v>
      </c>
      <c r="AW210" s="15" t="s">
        <v>37</v>
      </c>
      <c r="AX210" s="15" t="s">
        <v>74</v>
      </c>
      <c r="AY210" s="290" t="s">
        <v>189</v>
      </c>
    </row>
    <row r="211" s="13" customFormat="1">
      <c r="B211" s="259"/>
      <c r="C211" s="260"/>
      <c r="D211" s="249" t="s">
        <v>199</v>
      </c>
      <c r="E211" s="261" t="s">
        <v>21</v>
      </c>
      <c r="F211" s="262" t="s">
        <v>236</v>
      </c>
      <c r="G211" s="260"/>
      <c r="H211" s="261" t="s">
        <v>21</v>
      </c>
      <c r="I211" s="263"/>
      <c r="J211" s="260"/>
      <c r="K211" s="260"/>
      <c r="L211" s="264"/>
      <c r="M211" s="265"/>
      <c r="N211" s="266"/>
      <c r="O211" s="266"/>
      <c r="P211" s="266"/>
      <c r="Q211" s="266"/>
      <c r="R211" s="266"/>
      <c r="S211" s="266"/>
      <c r="T211" s="267"/>
      <c r="AT211" s="268" t="s">
        <v>199</v>
      </c>
      <c r="AU211" s="268" t="s">
        <v>84</v>
      </c>
      <c r="AV211" s="13" t="s">
        <v>82</v>
      </c>
      <c r="AW211" s="13" t="s">
        <v>37</v>
      </c>
      <c r="AX211" s="13" t="s">
        <v>74</v>
      </c>
      <c r="AY211" s="268" t="s">
        <v>189</v>
      </c>
    </row>
    <row r="212" s="12" customFormat="1">
      <c r="B212" s="247"/>
      <c r="C212" s="248"/>
      <c r="D212" s="249" t="s">
        <v>199</v>
      </c>
      <c r="E212" s="250" t="s">
        <v>21</v>
      </c>
      <c r="F212" s="251" t="s">
        <v>280</v>
      </c>
      <c r="G212" s="248"/>
      <c r="H212" s="252">
        <v>3.7799999999999998</v>
      </c>
      <c r="I212" s="253"/>
      <c r="J212" s="248"/>
      <c r="K212" s="248"/>
      <c r="L212" s="254"/>
      <c r="M212" s="255"/>
      <c r="N212" s="256"/>
      <c r="O212" s="256"/>
      <c r="P212" s="256"/>
      <c r="Q212" s="256"/>
      <c r="R212" s="256"/>
      <c r="S212" s="256"/>
      <c r="T212" s="257"/>
      <c r="AT212" s="258" t="s">
        <v>199</v>
      </c>
      <c r="AU212" s="258" t="s">
        <v>84</v>
      </c>
      <c r="AV212" s="12" t="s">
        <v>84</v>
      </c>
      <c r="AW212" s="12" t="s">
        <v>37</v>
      </c>
      <c r="AX212" s="12" t="s">
        <v>74</v>
      </c>
      <c r="AY212" s="258" t="s">
        <v>189</v>
      </c>
    </row>
    <row r="213" s="12" customFormat="1">
      <c r="B213" s="247"/>
      <c r="C213" s="248"/>
      <c r="D213" s="249" t="s">
        <v>199</v>
      </c>
      <c r="E213" s="250" t="s">
        <v>21</v>
      </c>
      <c r="F213" s="251" t="s">
        <v>281</v>
      </c>
      <c r="G213" s="248"/>
      <c r="H213" s="252">
        <v>9.75</v>
      </c>
      <c r="I213" s="253"/>
      <c r="J213" s="248"/>
      <c r="K213" s="248"/>
      <c r="L213" s="254"/>
      <c r="M213" s="255"/>
      <c r="N213" s="256"/>
      <c r="O213" s="256"/>
      <c r="P213" s="256"/>
      <c r="Q213" s="256"/>
      <c r="R213" s="256"/>
      <c r="S213" s="256"/>
      <c r="T213" s="257"/>
      <c r="AT213" s="258" t="s">
        <v>199</v>
      </c>
      <c r="AU213" s="258" t="s">
        <v>84</v>
      </c>
      <c r="AV213" s="12" t="s">
        <v>84</v>
      </c>
      <c r="AW213" s="12" t="s">
        <v>37</v>
      </c>
      <c r="AX213" s="12" t="s">
        <v>74</v>
      </c>
      <c r="AY213" s="258" t="s">
        <v>189</v>
      </c>
    </row>
    <row r="214" s="12" customFormat="1">
      <c r="B214" s="247"/>
      <c r="C214" s="248"/>
      <c r="D214" s="249" t="s">
        <v>199</v>
      </c>
      <c r="E214" s="250" t="s">
        <v>21</v>
      </c>
      <c r="F214" s="251" t="s">
        <v>282</v>
      </c>
      <c r="G214" s="248"/>
      <c r="H214" s="252">
        <v>12</v>
      </c>
      <c r="I214" s="253"/>
      <c r="J214" s="248"/>
      <c r="K214" s="248"/>
      <c r="L214" s="254"/>
      <c r="M214" s="255"/>
      <c r="N214" s="256"/>
      <c r="O214" s="256"/>
      <c r="P214" s="256"/>
      <c r="Q214" s="256"/>
      <c r="R214" s="256"/>
      <c r="S214" s="256"/>
      <c r="T214" s="257"/>
      <c r="AT214" s="258" t="s">
        <v>199</v>
      </c>
      <c r="AU214" s="258" t="s">
        <v>84</v>
      </c>
      <c r="AV214" s="12" t="s">
        <v>84</v>
      </c>
      <c r="AW214" s="12" t="s">
        <v>37</v>
      </c>
      <c r="AX214" s="12" t="s">
        <v>74</v>
      </c>
      <c r="AY214" s="258" t="s">
        <v>189</v>
      </c>
    </row>
    <row r="215" s="12" customFormat="1">
      <c r="B215" s="247"/>
      <c r="C215" s="248"/>
      <c r="D215" s="249" t="s">
        <v>199</v>
      </c>
      <c r="E215" s="250" t="s">
        <v>21</v>
      </c>
      <c r="F215" s="251" t="s">
        <v>283</v>
      </c>
      <c r="G215" s="248"/>
      <c r="H215" s="252">
        <v>3</v>
      </c>
      <c r="I215" s="253"/>
      <c r="J215" s="248"/>
      <c r="K215" s="248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199</v>
      </c>
      <c r="AU215" s="258" t="s">
        <v>84</v>
      </c>
      <c r="AV215" s="12" t="s">
        <v>84</v>
      </c>
      <c r="AW215" s="12" t="s">
        <v>37</v>
      </c>
      <c r="AX215" s="12" t="s">
        <v>74</v>
      </c>
      <c r="AY215" s="258" t="s">
        <v>189</v>
      </c>
    </row>
    <row r="216" s="15" customFormat="1">
      <c r="B216" s="280"/>
      <c r="C216" s="281"/>
      <c r="D216" s="249" t="s">
        <v>199</v>
      </c>
      <c r="E216" s="282" t="s">
        <v>21</v>
      </c>
      <c r="F216" s="283" t="s">
        <v>241</v>
      </c>
      <c r="G216" s="281"/>
      <c r="H216" s="284">
        <v>28.530000000000001</v>
      </c>
      <c r="I216" s="285"/>
      <c r="J216" s="281"/>
      <c r="K216" s="281"/>
      <c r="L216" s="286"/>
      <c r="M216" s="287"/>
      <c r="N216" s="288"/>
      <c r="O216" s="288"/>
      <c r="P216" s="288"/>
      <c r="Q216" s="288"/>
      <c r="R216" s="288"/>
      <c r="S216" s="288"/>
      <c r="T216" s="289"/>
      <c r="AT216" s="290" t="s">
        <v>199</v>
      </c>
      <c r="AU216" s="290" t="s">
        <v>84</v>
      </c>
      <c r="AV216" s="15" t="s">
        <v>190</v>
      </c>
      <c r="AW216" s="15" t="s">
        <v>37</v>
      </c>
      <c r="AX216" s="15" t="s">
        <v>74</v>
      </c>
      <c r="AY216" s="290" t="s">
        <v>189</v>
      </c>
    </row>
    <row r="217" s="13" customFormat="1">
      <c r="B217" s="259"/>
      <c r="C217" s="260"/>
      <c r="D217" s="249" t="s">
        <v>199</v>
      </c>
      <c r="E217" s="261" t="s">
        <v>21</v>
      </c>
      <c r="F217" s="262" t="s">
        <v>284</v>
      </c>
      <c r="G217" s="260"/>
      <c r="H217" s="261" t="s">
        <v>21</v>
      </c>
      <c r="I217" s="263"/>
      <c r="J217" s="260"/>
      <c r="K217" s="260"/>
      <c r="L217" s="264"/>
      <c r="M217" s="265"/>
      <c r="N217" s="266"/>
      <c r="O217" s="266"/>
      <c r="P217" s="266"/>
      <c r="Q217" s="266"/>
      <c r="R217" s="266"/>
      <c r="S217" s="266"/>
      <c r="T217" s="267"/>
      <c r="AT217" s="268" t="s">
        <v>199</v>
      </c>
      <c r="AU217" s="268" t="s">
        <v>84</v>
      </c>
      <c r="AV217" s="13" t="s">
        <v>82</v>
      </c>
      <c r="AW217" s="13" t="s">
        <v>37</v>
      </c>
      <c r="AX217" s="13" t="s">
        <v>74</v>
      </c>
      <c r="AY217" s="268" t="s">
        <v>189</v>
      </c>
    </row>
    <row r="218" s="12" customFormat="1">
      <c r="B218" s="247"/>
      <c r="C218" s="248"/>
      <c r="D218" s="249" t="s">
        <v>199</v>
      </c>
      <c r="E218" s="250" t="s">
        <v>21</v>
      </c>
      <c r="F218" s="251" t="s">
        <v>285</v>
      </c>
      <c r="G218" s="248"/>
      <c r="H218" s="252">
        <v>4.6200000000000001</v>
      </c>
      <c r="I218" s="253"/>
      <c r="J218" s="248"/>
      <c r="K218" s="248"/>
      <c r="L218" s="254"/>
      <c r="M218" s="255"/>
      <c r="N218" s="256"/>
      <c r="O218" s="256"/>
      <c r="P218" s="256"/>
      <c r="Q218" s="256"/>
      <c r="R218" s="256"/>
      <c r="S218" s="256"/>
      <c r="T218" s="257"/>
      <c r="AT218" s="258" t="s">
        <v>199</v>
      </c>
      <c r="AU218" s="258" t="s">
        <v>84</v>
      </c>
      <c r="AV218" s="12" t="s">
        <v>84</v>
      </c>
      <c r="AW218" s="12" t="s">
        <v>37</v>
      </c>
      <c r="AX218" s="12" t="s">
        <v>74</v>
      </c>
      <c r="AY218" s="258" t="s">
        <v>189</v>
      </c>
    </row>
    <row r="219" s="12" customFormat="1">
      <c r="B219" s="247"/>
      <c r="C219" s="248"/>
      <c r="D219" s="249" t="s">
        <v>199</v>
      </c>
      <c r="E219" s="250" t="s">
        <v>21</v>
      </c>
      <c r="F219" s="251" t="s">
        <v>286</v>
      </c>
      <c r="G219" s="248"/>
      <c r="H219" s="252">
        <v>3.2999999999999998</v>
      </c>
      <c r="I219" s="253"/>
      <c r="J219" s="248"/>
      <c r="K219" s="248"/>
      <c r="L219" s="254"/>
      <c r="M219" s="255"/>
      <c r="N219" s="256"/>
      <c r="O219" s="256"/>
      <c r="P219" s="256"/>
      <c r="Q219" s="256"/>
      <c r="R219" s="256"/>
      <c r="S219" s="256"/>
      <c r="T219" s="257"/>
      <c r="AT219" s="258" t="s">
        <v>199</v>
      </c>
      <c r="AU219" s="258" t="s">
        <v>84</v>
      </c>
      <c r="AV219" s="12" t="s">
        <v>84</v>
      </c>
      <c r="AW219" s="12" t="s">
        <v>37</v>
      </c>
      <c r="AX219" s="12" t="s">
        <v>74</v>
      </c>
      <c r="AY219" s="258" t="s">
        <v>189</v>
      </c>
    </row>
    <row r="220" s="12" customFormat="1">
      <c r="B220" s="247"/>
      <c r="C220" s="248"/>
      <c r="D220" s="249" t="s">
        <v>199</v>
      </c>
      <c r="E220" s="250" t="s">
        <v>21</v>
      </c>
      <c r="F220" s="251" t="s">
        <v>287</v>
      </c>
      <c r="G220" s="248"/>
      <c r="H220" s="252">
        <v>8.2680000000000007</v>
      </c>
      <c r="I220" s="253"/>
      <c r="J220" s="248"/>
      <c r="K220" s="248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199</v>
      </c>
      <c r="AU220" s="258" t="s">
        <v>84</v>
      </c>
      <c r="AV220" s="12" t="s">
        <v>84</v>
      </c>
      <c r="AW220" s="12" t="s">
        <v>37</v>
      </c>
      <c r="AX220" s="12" t="s">
        <v>74</v>
      </c>
      <c r="AY220" s="258" t="s">
        <v>189</v>
      </c>
    </row>
    <row r="221" s="12" customFormat="1">
      <c r="B221" s="247"/>
      <c r="C221" s="248"/>
      <c r="D221" s="249" t="s">
        <v>199</v>
      </c>
      <c r="E221" s="250" t="s">
        <v>21</v>
      </c>
      <c r="F221" s="251" t="s">
        <v>288</v>
      </c>
      <c r="G221" s="248"/>
      <c r="H221" s="252">
        <v>3.7440000000000002</v>
      </c>
      <c r="I221" s="253"/>
      <c r="J221" s="248"/>
      <c r="K221" s="248"/>
      <c r="L221" s="254"/>
      <c r="M221" s="255"/>
      <c r="N221" s="256"/>
      <c r="O221" s="256"/>
      <c r="P221" s="256"/>
      <c r="Q221" s="256"/>
      <c r="R221" s="256"/>
      <c r="S221" s="256"/>
      <c r="T221" s="257"/>
      <c r="AT221" s="258" t="s">
        <v>199</v>
      </c>
      <c r="AU221" s="258" t="s">
        <v>84</v>
      </c>
      <c r="AV221" s="12" t="s">
        <v>84</v>
      </c>
      <c r="AW221" s="12" t="s">
        <v>37</v>
      </c>
      <c r="AX221" s="12" t="s">
        <v>74</v>
      </c>
      <c r="AY221" s="258" t="s">
        <v>189</v>
      </c>
    </row>
    <row r="222" s="15" customFormat="1">
      <c r="B222" s="280"/>
      <c r="C222" s="281"/>
      <c r="D222" s="249" t="s">
        <v>199</v>
      </c>
      <c r="E222" s="282" t="s">
        <v>21</v>
      </c>
      <c r="F222" s="283" t="s">
        <v>246</v>
      </c>
      <c r="G222" s="281"/>
      <c r="H222" s="284">
        <v>19.931999999999999</v>
      </c>
      <c r="I222" s="285"/>
      <c r="J222" s="281"/>
      <c r="K222" s="281"/>
      <c r="L222" s="286"/>
      <c r="M222" s="287"/>
      <c r="N222" s="288"/>
      <c r="O222" s="288"/>
      <c r="P222" s="288"/>
      <c r="Q222" s="288"/>
      <c r="R222" s="288"/>
      <c r="S222" s="288"/>
      <c r="T222" s="289"/>
      <c r="AT222" s="290" t="s">
        <v>199</v>
      </c>
      <c r="AU222" s="290" t="s">
        <v>84</v>
      </c>
      <c r="AV222" s="15" t="s">
        <v>190</v>
      </c>
      <c r="AW222" s="15" t="s">
        <v>37</v>
      </c>
      <c r="AX222" s="15" t="s">
        <v>74</v>
      </c>
      <c r="AY222" s="290" t="s">
        <v>189</v>
      </c>
    </row>
    <row r="223" s="14" customFormat="1">
      <c r="B223" s="269"/>
      <c r="C223" s="270"/>
      <c r="D223" s="249" t="s">
        <v>199</v>
      </c>
      <c r="E223" s="271" t="s">
        <v>21</v>
      </c>
      <c r="F223" s="272" t="s">
        <v>214</v>
      </c>
      <c r="G223" s="270"/>
      <c r="H223" s="273">
        <v>59.082000000000001</v>
      </c>
      <c r="I223" s="274"/>
      <c r="J223" s="270"/>
      <c r="K223" s="270"/>
      <c r="L223" s="275"/>
      <c r="M223" s="276"/>
      <c r="N223" s="277"/>
      <c r="O223" s="277"/>
      <c r="P223" s="277"/>
      <c r="Q223" s="277"/>
      <c r="R223" s="277"/>
      <c r="S223" s="277"/>
      <c r="T223" s="278"/>
      <c r="AT223" s="279" t="s">
        <v>199</v>
      </c>
      <c r="AU223" s="279" t="s">
        <v>84</v>
      </c>
      <c r="AV223" s="14" t="s">
        <v>197</v>
      </c>
      <c r="AW223" s="14" t="s">
        <v>37</v>
      </c>
      <c r="AX223" s="14" t="s">
        <v>82</v>
      </c>
      <c r="AY223" s="279" t="s">
        <v>189</v>
      </c>
    </row>
    <row r="224" s="1" customFormat="1" ht="25.5" customHeight="1">
      <c r="B224" s="48"/>
      <c r="C224" s="235" t="s">
        <v>289</v>
      </c>
      <c r="D224" s="235" t="s">
        <v>192</v>
      </c>
      <c r="E224" s="236" t="s">
        <v>290</v>
      </c>
      <c r="F224" s="237" t="s">
        <v>291</v>
      </c>
      <c r="G224" s="238" t="s">
        <v>195</v>
      </c>
      <c r="H224" s="239">
        <v>0.877</v>
      </c>
      <c r="I224" s="240"/>
      <c r="J224" s="241">
        <f>ROUND(I224*H224,2)</f>
        <v>0</v>
      </c>
      <c r="K224" s="237" t="s">
        <v>196</v>
      </c>
      <c r="L224" s="74"/>
      <c r="M224" s="242" t="s">
        <v>21</v>
      </c>
      <c r="N224" s="243" t="s">
        <v>45</v>
      </c>
      <c r="O224" s="49"/>
      <c r="P224" s="244">
        <f>O224*H224</f>
        <v>0</v>
      </c>
      <c r="Q224" s="244">
        <v>2.45329</v>
      </c>
      <c r="R224" s="244">
        <f>Q224*H224</f>
        <v>2.1515353300000002</v>
      </c>
      <c r="S224" s="244">
        <v>0</v>
      </c>
      <c r="T224" s="245">
        <f>S224*H224</f>
        <v>0</v>
      </c>
      <c r="AR224" s="26" t="s">
        <v>197</v>
      </c>
      <c r="AT224" s="26" t="s">
        <v>192</v>
      </c>
      <c r="AU224" s="26" t="s">
        <v>84</v>
      </c>
      <c r="AY224" s="26" t="s">
        <v>189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26" t="s">
        <v>82</v>
      </c>
      <c r="BK224" s="246">
        <f>ROUND(I224*H224,2)</f>
        <v>0</v>
      </c>
      <c r="BL224" s="26" t="s">
        <v>197</v>
      </c>
      <c r="BM224" s="26" t="s">
        <v>292</v>
      </c>
    </row>
    <row r="225" s="13" customFormat="1">
      <c r="B225" s="259"/>
      <c r="C225" s="260"/>
      <c r="D225" s="249" t="s">
        <v>199</v>
      </c>
      <c r="E225" s="261" t="s">
        <v>21</v>
      </c>
      <c r="F225" s="262" t="s">
        <v>267</v>
      </c>
      <c r="G225" s="260"/>
      <c r="H225" s="261" t="s">
        <v>21</v>
      </c>
      <c r="I225" s="263"/>
      <c r="J225" s="260"/>
      <c r="K225" s="260"/>
      <c r="L225" s="264"/>
      <c r="M225" s="265"/>
      <c r="N225" s="266"/>
      <c r="O225" s="266"/>
      <c r="P225" s="266"/>
      <c r="Q225" s="266"/>
      <c r="R225" s="266"/>
      <c r="S225" s="266"/>
      <c r="T225" s="267"/>
      <c r="AT225" s="268" t="s">
        <v>199</v>
      </c>
      <c r="AU225" s="268" t="s">
        <v>84</v>
      </c>
      <c r="AV225" s="13" t="s">
        <v>82</v>
      </c>
      <c r="AW225" s="13" t="s">
        <v>37</v>
      </c>
      <c r="AX225" s="13" t="s">
        <v>74</v>
      </c>
      <c r="AY225" s="268" t="s">
        <v>189</v>
      </c>
    </row>
    <row r="226" s="13" customFormat="1">
      <c r="B226" s="259"/>
      <c r="C226" s="260"/>
      <c r="D226" s="249" t="s">
        <v>199</v>
      </c>
      <c r="E226" s="261" t="s">
        <v>21</v>
      </c>
      <c r="F226" s="262" t="s">
        <v>293</v>
      </c>
      <c r="G226" s="260"/>
      <c r="H226" s="261" t="s">
        <v>21</v>
      </c>
      <c r="I226" s="263"/>
      <c r="J226" s="260"/>
      <c r="K226" s="260"/>
      <c r="L226" s="264"/>
      <c r="M226" s="265"/>
      <c r="N226" s="266"/>
      <c r="O226" s="266"/>
      <c r="P226" s="266"/>
      <c r="Q226" s="266"/>
      <c r="R226" s="266"/>
      <c r="S226" s="266"/>
      <c r="T226" s="267"/>
      <c r="AT226" s="268" t="s">
        <v>199</v>
      </c>
      <c r="AU226" s="268" t="s">
        <v>84</v>
      </c>
      <c r="AV226" s="13" t="s">
        <v>82</v>
      </c>
      <c r="AW226" s="13" t="s">
        <v>37</v>
      </c>
      <c r="AX226" s="13" t="s">
        <v>74</v>
      </c>
      <c r="AY226" s="268" t="s">
        <v>189</v>
      </c>
    </row>
    <row r="227" s="13" customFormat="1">
      <c r="B227" s="259"/>
      <c r="C227" s="260"/>
      <c r="D227" s="249" t="s">
        <v>199</v>
      </c>
      <c r="E227" s="261" t="s">
        <v>21</v>
      </c>
      <c r="F227" s="262" t="s">
        <v>294</v>
      </c>
      <c r="G227" s="260"/>
      <c r="H227" s="261" t="s">
        <v>21</v>
      </c>
      <c r="I227" s="263"/>
      <c r="J227" s="260"/>
      <c r="K227" s="260"/>
      <c r="L227" s="264"/>
      <c r="M227" s="265"/>
      <c r="N227" s="266"/>
      <c r="O227" s="266"/>
      <c r="P227" s="266"/>
      <c r="Q227" s="266"/>
      <c r="R227" s="266"/>
      <c r="S227" s="266"/>
      <c r="T227" s="267"/>
      <c r="AT227" s="268" t="s">
        <v>199</v>
      </c>
      <c r="AU227" s="268" t="s">
        <v>84</v>
      </c>
      <c r="AV227" s="13" t="s">
        <v>82</v>
      </c>
      <c r="AW227" s="13" t="s">
        <v>37</v>
      </c>
      <c r="AX227" s="13" t="s">
        <v>74</v>
      </c>
      <c r="AY227" s="268" t="s">
        <v>189</v>
      </c>
    </row>
    <row r="228" s="13" customFormat="1">
      <c r="B228" s="259"/>
      <c r="C228" s="260"/>
      <c r="D228" s="249" t="s">
        <v>199</v>
      </c>
      <c r="E228" s="261" t="s">
        <v>21</v>
      </c>
      <c r="F228" s="262" t="s">
        <v>295</v>
      </c>
      <c r="G228" s="260"/>
      <c r="H228" s="261" t="s">
        <v>21</v>
      </c>
      <c r="I228" s="263"/>
      <c r="J228" s="260"/>
      <c r="K228" s="260"/>
      <c r="L228" s="264"/>
      <c r="M228" s="265"/>
      <c r="N228" s="266"/>
      <c r="O228" s="266"/>
      <c r="P228" s="266"/>
      <c r="Q228" s="266"/>
      <c r="R228" s="266"/>
      <c r="S228" s="266"/>
      <c r="T228" s="267"/>
      <c r="AT228" s="268" t="s">
        <v>199</v>
      </c>
      <c r="AU228" s="268" t="s">
        <v>84</v>
      </c>
      <c r="AV228" s="13" t="s">
        <v>82</v>
      </c>
      <c r="AW228" s="13" t="s">
        <v>37</v>
      </c>
      <c r="AX228" s="13" t="s">
        <v>74</v>
      </c>
      <c r="AY228" s="268" t="s">
        <v>189</v>
      </c>
    </row>
    <row r="229" s="13" customFormat="1">
      <c r="B229" s="259"/>
      <c r="C229" s="260"/>
      <c r="D229" s="249" t="s">
        <v>199</v>
      </c>
      <c r="E229" s="261" t="s">
        <v>21</v>
      </c>
      <c r="F229" s="262" t="s">
        <v>296</v>
      </c>
      <c r="G229" s="260"/>
      <c r="H229" s="261" t="s">
        <v>21</v>
      </c>
      <c r="I229" s="263"/>
      <c r="J229" s="260"/>
      <c r="K229" s="260"/>
      <c r="L229" s="264"/>
      <c r="M229" s="265"/>
      <c r="N229" s="266"/>
      <c r="O229" s="266"/>
      <c r="P229" s="266"/>
      <c r="Q229" s="266"/>
      <c r="R229" s="266"/>
      <c r="S229" s="266"/>
      <c r="T229" s="267"/>
      <c r="AT229" s="268" t="s">
        <v>199</v>
      </c>
      <c r="AU229" s="268" t="s">
        <v>84</v>
      </c>
      <c r="AV229" s="13" t="s">
        <v>82</v>
      </c>
      <c r="AW229" s="13" t="s">
        <v>37</v>
      </c>
      <c r="AX229" s="13" t="s">
        <v>74</v>
      </c>
      <c r="AY229" s="268" t="s">
        <v>189</v>
      </c>
    </row>
    <row r="230" s="13" customFormat="1">
      <c r="B230" s="259"/>
      <c r="C230" s="260"/>
      <c r="D230" s="249" t="s">
        <v>199</v>
      </c>
      <c r="E230" s="261" t="s">
        <v>21</v>
      </c>
      <c r="F230" s="262" t="s">
        <v>297</v>
      </c>
      <c r="G230" s="260"/>
      <c r="H230" s="261" t="s">
        <v>21</v>
      </c>
      <c r="I230" s="263"/>
      <c r="J230" s="260"/>
      <c r="K230" s="260"/>
      <c r="L230" s="264"/>
      <c r="M230" s="265"/>
      <c r="N230" s="266"/>
      <c r="O230" s="266"/>
      <c r="P230" s="266"/>
      <c r="Q230" s="266"/>
      <c r="R230" s="266"/>
      <c r="S230" s="266"/>
      <c r="T230" s="267"/>
      <c r="AT230" s="268" t="s">
        <v>199</v>
      </c>
      <c r="AU230" s="268" t="s">
        <v>84</v>
      </c>
      <c r="AV230" s="13" t="s">
        <v>82</v>
      </c>
      <c r="AW230" s="13" t="s">
        <v>37</v>
      </c>
      <c r="AX230" s="13" t="s">
        <v>74</v>
      </c>
      <c r="AY230" s="268" t="s">
        <v>189</v>
      </c>
    </row>
    <row r="231" s="12" customFormat="1">
      <c r="B231" s="247"/>
      <c r="C231" s="248"/>
      <c r="D231" s="249" t="s">
        <v>199</v>
      </c>
      <c r="E231" s="250" t="s">
        <v>21</v>
      </c>
      <c r="F231" s="251" t="s">
        <v>298</v>
      </c>
      <c r="G231" s="248"/>
      <c r="H231" s="252">
        <v>0.27700000000000002</v>
      </c>
      <c r="I231" s="253"/>
      <c r="J231" s="248"/>
      <c r="K231" s="248"/>
      <c r="L231" s="254"/>
      <c r="M231" s="255"/>
      <c r="N231" s="256"/>
      <c r="O231" s="256"/>
      <c r="P231" s="256"/>
      <c r="Q231" s="256"/>
      <c r="R231" s="256"/>
      <c r="S231" s="256"/>
      <c r="T231" s="257"/>
      <c r="AT231" s="258" t="s">
        <v>199</v>
      </c>
      <c r="AU231" s="258" t="s">
        <v>84</v>
      </c>
      <c r="AV231" s="12" t="s">
        <v>84</v>
      </c>
      <c r="AW231" s="12" t="s">
        <v>37</v>
      </c>
      <c r="AX231" s="12" t="s">
        <v>74</v>
      </c>
      <c r="AY231" s="258" t="s">
        <v>189</v>
      </c>
    </row>
    <row r="232" s="12" customFormat="1">
      <c r="B232" s="247"/>
      <c r="C232" s="248"/>
      <c r="D232" s="249" t="s">
        <v>199</v>
      </c>
      <c r="E232" s="250" t="s">
        <v>21</v>
      </c>
      <c r="F232" s="251" t="s">
        <v>299</v>
      </c>
      <c r="G232" s="248"/>
      <c r="H232" s="252">
        <v>0.23100000000000001</v>
      </c>
      <c r="I232" s="253"/>
      <c r="J232" s="248"/>
      <c r="K232" s="248"/>
      <c r="L232" s="254"/>
      <c r="M232" s="255"/>
      <c r="N232" s="256"/>
      <c r="O232" s="256"/>
      <c r="P232" s="256"/>
      <c r="Q232" s="256"/>
      <c r="R232" s="256"/>
      <c r="S232" s="256"/>
      <c r="T232" s="257"/>
      <c r="AT232" s="258" t="s">
        <v>199</v>
      </c>
      <c r="AU232" s="258" t="s">
        <v>84</v>
      </c>
      <c r="AV232" s="12" t="s">
        <v>84</v>
      </c>
      <c r="AW232" s="12" t="s">
        <v>37</v>
      </c>
      <c r="AX232" s="12" t="s">
        <v>74</v>
      </c>
      <c r="AY232" s="258" t="s">
        <v>189</v>
      </c>
    </row>
    <row r="233" s="12" customFormat="1">
      <c r="B233" s="247"/>
      <c r="C233" s="248"/>
      <c r="D233" s="249" t="s">
        <v>199</v>
      </c>
      <c r="E233" s="250" t="s">
        <v>21</v>
      </c>
      <c r="F233" s="251" t="s">
        <v>300</v>
      </c>
      <c r="G233" s="248"/>
      <c r="H233" s="252">
        <v>0.36899999999999999</v>
      </c>
      <c r="I233" s="253"/>
      <c r="J233" s="248"/>
      <c r="K233" s="248"/>
      <c r="L233" s="254"/>
      <c r="M233" s="255"/>
      <c r="N233" s="256"/>
      <c r="O233" s="256"/>
      <c r="P233" s="256"/>
      <c r="Q233" s="256"/>
      <c r="R233" s="256"/>
      <c r="S233" s="256"/>
      <c r="T233" s="257"/>
      <c r="AT233" s="258" t="s">
        <v>199</v>
      </c>
      <c r="AU233" s="258" t="s">
        <v>84</v>
      </c>
      <c r="AV233" s="12" t="s">
        <v>84</v>
      </c>
      <c r="AW233" s="12" t="s">
        <v>37</v>
      </c>
      <c r="AX233" s="12" t="s">
        <v>74</v>
      </c>
      <c r="AY233" s="258" t="s">
        <v>189</v>
      </c>
    </row>
    <row r="234" s="14" customFormat="1">
      <c r="B234" s="269"/>
      <c r="C234" s="270"/>
      <c r="D234" s="249" t="s">
        <v>199</v>
      </c>
      <c r="E234" s="271" t="s">
        <v>21</v>
      </c>
      <c r="F234" s="272" t="s">
        <v>214</v>
      </c>
      <c r="G234" s="270"/>
      <c r="H234" s="273">
        <v>0.877</v>
      </c>
      <c r="I234" s="274"/>
      <c r="J234" s="270"/>
      <c r="K234" s="270"/>
      <c r="L234" s="275"/>
      <c r="M234" s="276"/>
      <c r="N234" s="277"/>
      <c r="O234" s="277"/>
      <c r="P234" s="277"/>
      <c r="Q234" s="277"/>
      <c r="R234" s="277"/>
      <c r="S234" s="277"/>
      <c r="T234" s="278"/>
      <c r="AT234" s="279" t="s">
        <v>199</v>
      </c>
      <c r="AU234" s="279" t="s">
        <v>84</v>
      </c>
      <c r="AV234" s="14" t="s">
        <v>197</v>
      </c>
      <c r="AW234" s="14" t="s">
        <v>37</v>
      </c>
      <c r="AX234" s="14" t="s">
        <v>82</v>
      </c>
      <c r="AY234" s="279" t="s">
        <v>189</v>
      </c>
    </row>
    <row r="235" s="1" customFormat="1" ht="38.25" customHeight="1">
      <c r="B235" s="48"/>
      <c r="C235" s="235" t="s">
        <v>301</v>
      </c>
      <c r="D235" s="235" t="s">
        <v>192</v>
      </c>
      <c r="E235" s="236" t="s">
        <v>302</v>
      </c>
      <c r="F235" s="237" t="s">
        <v>303</v>
      </c>
      <c r="G235" s="238" t="s">
        <v>273</v>
      </c>
      <c r="H235" s="239">
        <v>11.378</v>
      </c>
      <c r="I235" s="240"/>
      <c r="J235" s="241">
        <f>ROUND(I235*H235,2)</f>
        <v>0</v>
      </c>
      <c r="K235" s="237" t="s">
        <v>196</v>
      </c>
      <c r="L235" s="74"/>
      <c r="M235" s="242" t="s">
        <v>21</v>
      </c>
      <c r="N235" s="243" t="s">
        <v>45</v>
      </c>
      <c r="O235" s="49"/>
      <c r="P235" s="244">
        <f>O235*H235</f>
        <v>0</v>
      </c>
      <c r="Q235" s="244">
        <v>0.0012600000000000001</v>
      </c>
      <c r="R235" s="244">
        <f>Q235*H235</f>
        <v>0.014336280000000002</v>
      </c>
      <c r="S235" s="244">
        <v>0</v>
      </c>
      <c r="T235" s="245">
        <f>S235*H235</f>
        <v>0</v>
      </c>
      <c r="AR235" s="26" t="s">
        <v>197</v>
      </c>
      <c r="AT235" s="26" t="s">
        <v>192</v>
      </c>
      <c r="AU235" s="26" t="s">
        <v>84</v>
      </c>
      <c r="AY235" s="26" t="s">
        <v>189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26" t="s">
        <v>82</v>
      </c>
      <c r="BK235" s="246">
        <f>ROUND(I235*H235,2)</f>
        <v>0</v>
      </c>
      <c r="BL235" s="26" t="s">
        <v>197</v>
      </c>
      <c r="BM235" s="26" t="s">
        <v>304</v>
      </c>
    </row>
    <row r="236" s="13" customFormat="1">
      <c r="B236" s="259"/>
      <c r="C236" s="260"/>
      <c r="D236" s="249" t="s">
        <v>199</v>
      </c>
      <c r="E236" s="261" t="s">
        <v>21</v>
      </c>
      <c r="F236" s="262" t="s">
        <v>267</v>
      </c>
      <c r="G236" s="260"/>
      <c r="H236" s="261" t="s">
        <v>21</v>
      </c>
      <c r="I236" s="263"/>
      <c r="J236" s="260"/>
      <c r="K236" s="260"/>
      <c r="L236" s="264"/>
      <c r="M236" s="265"/>
      <c r="N236" s="266"/>
      <c r="O236" s="266"/>
      <c r="P236" s="266"/>
      <c r="Q236" s="266"/>
      <c r="R236" s="266"/>
      <c r="S236" s="266"/>
      <c r="T236" s="267"/>
      <c r="AT236" s="268" t="s">
        <v>199</v>
      </c>
      <c r="AU236" s="268" t="s">
        <v>84</v>
      </c>
      <c r="AV236" s="13" t="s">
        <v>82</v>
      </c>
      <c r="AW236" s="13" t="s">
        <v>37</v>
      </c>
      <c r="AX236" s="13" t="s">
        <v>74</v>
      </c>
      <c r="AY236" s="268" t="s">
        <v>189</v>
      </c>
    </row>
    <row r="237" s="13" customFormat="1">
      <c r="B237" s="259"/>
      <c r="C237" s="260"/>
      <c r="D237" s="249" t="s">
        <v>199</v>
      </c>
      <c r="E237" s="261" t="s">
        <v>21</v>
      </c>
      <c r="F237" s="262" t="s">
        <v>293</v>
      </c>
      <c r="G237" s="260"/>
      <c r="H237" s="261" t="s">
        <v>21</v>
      </c>
      <c r="I237" s="263"/>
      <c r="J237" s="260"/>
      <c r="K237" s="260"/>
      <c r="L237" s="264"/>
      <c r="M237" s="265"/>
      <c r="N237" s="266"/>
      <c r="O237" s="266"/>
      <c r="P237" s="266"/>
      <c r="Q237" s="266"/>
      <c r="R237" s="266"/>
      <c r="S237" s="266"/>
      <c r="T237" s="267"/>
      <c r="AT237" s="268" t="s">
        <v>199</v>
      </c>
      <c r="AU237" s="268" t="s">
        <v>84</v>
      </c>
      <c r="AV237" s="13" t="s">
        <v>82</v>
      </c>
      <c r="AW237" s="13" t="s">
        <v>37</v>
      </c>
      <c r="AX237" s="13" t="s">
        <v>74</v>
      </c>
      <c r="AY237" s="268" t="s">
        <v>189</v>
      </c>
    </row>
    <row r="238" s="13" customFormat="1">
      <c r="B238" s="259"/>
      <c r="C238" s="260"/>
      <c r="D238" s="249" t="s">
        <v>199</v>
      </c>
      <c r="E238" s="261" t="s">
        <v>21</v>
      </c>
      <c r="F238" s="262" t="s">
        <v>294</v>
      </c>
      <c r="G238" s="260"/>
      <c r="H238" s="261" t="s">
        <v>21</v>
      </c>
      <c r="I238" s="263"/>
      <c r="J238" s="260"/>
      <c r="K238" s="260"/>
      <c r="L238" s="264"/>
      <c r="M238" s="265"/>
      <c r="N238" s="266"/>
      <c r="O238" s="266"/>
      <c r="P238" s="266"/>
      <c r="Q238" s="266"/>
      <c r="R238" s="266"/>
      <c r="S238" s="266"/>
      <c r="T238" s="267"/>
      <c r="AT238" s="268" t="s">
        <v>199</v>
      </c>
      <c r="AU238" s="268" t="s">
        <v>84</v>
      </c>
      <c r="AV238" s="13" t="s">
        <v>82</v>
      </c>
      <c r="AW238" s="13" t="s">
        <v>37</v>
      </c>
      <c r="AX238" s="13" t="s">
        <v>74</v>
      </c>
      <c r="AY238" s="268" t="s">
        <v>189</v>
      </c>
    </row>
    <row r="239" s="13" customFormat="1">
      <c r="B239" s="259"/>
      <c r="C239" s="260"/>
      <c r="D239" s="249" t="s">
        <v>199</v>
      </c>
      <c r="E239" s="261" t="s">
        <v>21</v>
      </c>
      <c r="F239" s="262" t="s">
        <v>295</v>
      </c>
      <c r="G239" s="260"/>
      <c r="H239" s="261" t="s">
        <v>21</v>
      </c>
      <c r="I239" s="263"/>
      <c r="J239" s="260"/>
      <c r="K239" s="260"/>
      <c r="L239" s="264"/>
      <c r="M239" s="265"/>
      <c r="N239" s="266"/>
      <c r="O239" s="266"/>
      <c r="P239" s="266"/>
      <c r="Q239" s="266"/>
      <c r="R239" s="266"/>
      <c r="S239" s="266"/>
      <c r="T239" s="267"/>
      <c r="AT239" s="268" t="s">
        <v>199</v>
      </c>
      <c r="AU239" s="268" t="s">
        <v>84</v>
      </c>
      <c r="AV239" s="13" t="s">
        <v>82</v>
      </c>
      <c r="AW239" s="13" t="s">
        <v>37</v>
      </c>
      <c r="AX239" s="13" t="s">
        <v>74</v>
      </c>
      <c r="AY239" s="268" t="s">
        <v>189</v>
      </c>
    </row>
    <row r="240" s="13" customFormat="1">
      <c r="B240" s="259"/>
      <c r="C240" s="260"/>
      <c r="D240" s="249" t="s">
        <v>199</v>
      </c>
      <c r="E240" s="261" t="s">
        <v>21</v>
      </c>
      <c r="F240" s="262" t="s">
        <v>296</v>
      </c>
      <c r="G240" s="260"/>
      <c r="H240" s="261" t="s">
        <v>21</v>
      </c>
      <c r="I240" s="263"/>
      <c r="J240" s="260"/>
      <c r="K240" s="260"/>
      <c r="L240" s="264"/>
      <c r="M240" s="265"/>
      <c r="N240" s="266"/>
      <c r="O240" s="266"/>
      <c r="P240" s="266"/>
      <c r="Q240" s="266"/>
      <c r="R240" s="266"/>
      <c r="S240" s="266"/>
      <c r="T240" s="267"/>
      <c r="AT240" s="268" t="s">
        <v>199</v>
      </c>
      <c r="AU240" s="268" t="s">
        <v>84</v>
      </c>
      <c r="AV240" s="13" t="s">
        <v>82</v>
      </c>
      <c r="AW240" s="13" t="s">
        <v>37</v>
      </c>
      <c r="AX240" s="13" t="s">
        <v>74</v>
      </c>
      <c r="AY240" s="268" t="s">
        <v>189</v>
      </c>
    </row>
    <row r="241" s="13" customFormat="1">
      <c r="B241" s="259"/>
      <c r="C241" s="260"/>
      <c r="D241" s="249" t="s">
        <v>199</v>
      </c>
      <c r="E241" s="261" t="s">
        <v>21</v>
      </c>
      <c r="F241" s="262" t="s">
        <v>297</v>
      </c>
      <c r="G241" s="260"/>
      <c r="H241" s="261" t="s">
        <v>21</v>
      </c>
      <c r="I241" s="263"/>
      <c r="J241" s="260"/>
      <c r="K241" s="260"/>
      <c r="L241" s="264"/>
      <c r="M241" s="265"/>
      <c r="N241" s="266"/>
      <c r="O241" s="266"/>
      <c r="P241" s="266"/>
      <c r="Q241" s="266"/>
      <c r="R241" s="266"/>
      <c r="S241" s="266"/>
      <c r="T241" s="267"/>
      <c r="AT241" s="268" t="s">
        <v>199</v>
      </c>
      <c r="AU241" s="268" t="s">
        <v>84</v>
      </c>
      <c r="AV241" s="13" t="s">
        <v>82</v>
      </c>
      <c r="AW241" s="13" t="s">
        <v>37</v>
      </c>
      <c r="AX241" s="13" t="s">
        <v>74</v>
      </c>
      <c r="AY241" s="268" t="s">
        <v>189</v>
      </c>
    </row>
    <row r="242" s="12" customFormat="1">
      <c r="B242" s="247"/>
      <c r="C242" s="248"/>
      <c r="D242" s="249" t="s">
        <v>199</v>
      </c>
      <c r="E242" s="250" t="s">
        <v>21</v>
      </c>
      <c r="F242" s="251" t="s">
        <v>305</v>
      </c>
      <c r="G242" s="248"/>
      <c r="H242" s="252">
        <v>3.6899999999999999</v>
      </c>
      <c r="I242" s="253"/>
      <c r="J242" s="248"/>
      <c r="K242" s="248"/>
      <c r="L242" s="254"/>
      <c r="M242" s="255"/>
      <c r="N242" s="256"/>
      <c r="O242" s="256"/>
      <c r="P242" s="256"/>
      <c r="Q242" s="256"/>
      <c r="R242" s="256"/>
      <c r="S242" s="256"/>
      <c r="T242" s="257"/>
      <c r="AT242" s="258" t="s">
        <v>199</v>
      </c>
      <c r="AU242" s="258" t="s">
        <v>84</v>
      </c>
      <c r="AV242" s="12" t="s">
        <v>84</v>
      </c>
      <c r="AW242" s="12" t="s">
        <v>37</v>
      </c>
      <c r="AX242" s="12" t="s">
        <v>74</v>
      </c>
      <c r="AY242" s="258" t="s">
        <v>189</v>
      </c>
    </row>
    <row r="243" s="12" customFormat="1">
      <c r="B243" s="247"/>
      <c r="C243" s="248"/>
      <c r="D243" s="249" t="s">
        <v>199</v>
      </c>
      <c r="E243" s="250" t="s">
        <v>21</v>
      </c>
      <c r="F243" s="251" t="s">
        <v>306</v>
      </c>
      <c r="G243" s="248"/>
      <c r="H243" s="252">
        <v>3.383</v>
      </c>
      <c r="I243" s="253"/>
      <c r="J243" s="248"/>
      <c r="K243" s="248"/>
      <c r="L243" s="254"/>
      <c r="M243" s="255"/>
      <c r="N243" s="256"/>
      <c r="O243" s="256"/>
      <c r="P243" s="256"/>
      <c r="Q243" s="256"/>
      <c r="R243" s="256"/>
      <c r="S243" s="256"/>
      <c r="T243" s="257"/>
      <c r="AT243" s="258" t="s">
        <v>199</v>
      </c>
      <c r="AU243" s="258" t="s">
        <v>84</v>
      </c>
      <c r="AV243" s="12" t="s">
        <v>84</v>
      </c>
      <c r="AW243" s="12" t="s">
        <v>37</v>
      </c>
      <c r="AX243" s="12" t="s">
        <v>74</v>
      </c>
      <c r="AY243" s="258" t="s">
        <v>189</v>
      </c>
    </row>
    <row r="244" s="12" customFormat="1">
      <c r="B244" s="247"/>
      <c r="C244" s="248"/>
      <c r="D244" s="249" t="s">
        <v>199</v>
      </c>
      <c r="E244" s="250" t="s">
        <v>21</v>
      </c>
      <c r="F244" s="251" t="s">
        <v>307</v>
      </c>
      <c r="G244" s="248"/>
      <c r="H244" s="252">
        <v>4.3049999999999997</v>
      </c>
      <c r="I244" s="253"/>
      <c r="J244" s="248"/>
      <c r="K244" s="248"/>
      <c r="L244" s="254"/>
      <c r="M244" s="255"/>
      <c r="N244" s="256"/>
      <c r="O244" s="256"/>
      <c r="P244" s="256"/>
      <c r="Q244" s="256"/>
      <c r="R244" s="256"/>
      <c r="S244" s="256"/>
      <c r="T244" s="257"/>
      <c r="AT244" s="258" t="s">
        <v>199</v>
      </c>
      <c r="AU244" s="258" t="s">
        <v>84</v>
      </c>
      <c r="AV244" s="12" t="s">
        <v>84</v>
      </c>
      <c r="AW244" s="12" t="s">
        <v>37</v>
      </c>
      <c r="AX244" s="12" t="s">
        <v>74</v>
      </c>
      <c r="AY244" s="258" t="s">
        <v>189</v>
      </c>
    </row>
    <row r="245" s="14" customFormat="1">
      <c r="B245" s="269"/>
      <c r="C245" s="270"/>
      <c r="D245" s="249" t="s">
        <v>199</v>
      </c>
      <c r="E245" s="271" t="s">
        <v>21</v>
      </c>
      <c r="F245" s="272" t="s">
        <v>214</v>
      </c>
      <c r="G245" s="270"/>
      <c r="H245" s="273">
        <v>11.378</v>
      </c>
      <c r="I245" s="274"/>
      <c r="J245" s="270"/>
      <c r="K245" s="270"/>
      <c r="L245" s="275"/>
      <c r="M245" s="276"/>
      <c r="N245" s="277"/>
      <c r="O245" s="277"/>
      <c r="P245" s="277"/>
      <c r="Q245" s="277"/>
      <c r="R245" s="277"/>
      <c r="S245" s="277"/>
      <c r="T245" s="278"/>
      <c r="AT245" s="279" t="s">
        <v>199</v>
      </c>
      <c r="AU245" s="279" t="s">
        <v>84</v>
      </c>
      <c r="AV245" s="14" t="s">
        <v>197</v>
      </c>
      <c r="AW245" s="14" t="s">
        <v>37</v>
      </c>
      <c r="AX245" s="14" t="s">
        <v>82</v>
      </c>
      <c r="AY245" s="279" t="s">
        <v>189</v>
      </c>
    </row>
    <row r="246" s="1" customFormat="1" ht="38.25" customHeight="1">
      <c r="B246" s="48"/>
      <c r="C246" s="235" t="s">
        <v>308</v>
      </c>
      <c r="D246" s="235" t="s">
        <v>192</v>
      </c>
      <c r="E246" s="236" t="s">
        <v>309</v>
      </c>
      <c r="F246" s="237" t="s">
        <v>310</v>
      </c>
      <c r="G246" s="238" t="s">
        <v>273</v>
      </c>
      <c r="H246" s="239">
        <v>11.378</v>
      </c>
      <c r="I246" s="240"/>
      <c r="J246" s="241">
        <f>ROUND(I246*H246,2)</f>
        <v>0</v>
      </c>
      <c r="K246" s="237" t="s">
        <v>196</v>
      </c>
      <c r="L246" s="74"/>
      <c r="M246" s="242" t="s">
        <v>21</v>
      </c>
      <c r="N246" s="243" t="s">
        <v>45</v>
      </c>
      <c r="O246" s="49"/>
      <c r="P246" s="244">
        <f>O246*H246</f>
        <v>0</v>
      </c>
      <c r="Q246" s="244">
        <v>0</v>
      </c>
      <c r="R246" s="244">
        <f>Q246*H246</f>
        <v>0</v>
      </c>
      <c r="S246" s="244">
        <v>0</v>
      </c>
      <c r="T246" s="245">
        <f>S246*H246</f>
        <v>0</v>
      </c>
      <c r="AR246" s="26" t="s">
        <v>197</v>
      </c>
      <c r="AT246" s="26" t="s">
        <v>192</v>
      </c>
      <c r="AU246" s="26" t="s">
        <v>84</v>
      </c>
      <c r="AY246" s="26" t="s">
        <v>189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26" t="s">
        <v>82</v>
      </c>
      <c r="BK246" s="246">
        <f>ROUND(I246*H246,2)</f>
        <v>0</v>
      </c>
      <c r="BL246" s="26" t="s">
        <v>197</v>
      </c>
      <c r="BM246" s="26" t="s">
        <v>311</v>
      </c>
    </row>
    <row r="247" s="1" customFormat="1" ht="25.5" customHeight="1">
      <c r="B247" s="48"/>
      <c r="C247" s="235" t="s">
        <v>312</v>
      </c>
      <c r="D247" s="235" t="s">
        <v>192</v>
      </c>
      <c r="E247" s="236" t="s">
        <v>313</v>
      </c>
      <c r="F247" s="237" t="s">
        <v>314</v>
      </c>
      <c r="G247" s="238" t="s">
        <v>250</v>
      </c>
      <c r="H247" s="239">
        <v>0.092999999999999999</v>
      </c>
      <c r="I247" s="240"/>
      <c r="J247" s="241">
        <f>ROUND(I247*H247,2)</f>
        <v>0</v>
      </c>
      <c r="K247" s="237" t="s">
        <v>196</v>
      </c>
      <c r="L247" s="74"/>
      <c r="M247" s="242" t="s">
        <v>21</v>
      </c>
      <c r="N247" s="243" t="s">
        <v>45</v>
      </c>
      <c r="O247" s="49"/>
      <c r="P247" s="244">
        <f>O247*H247</f>
        <v>0</v>
      </c>
      <c r="Q247" s="244">
        <v>1.0519700000000001</v>
      </c>
      <c r="R247" s="244">
        <f>Q247*H247</f>
        <v>0.097833210000000004</v>
      </c>
      <c r="S247" s="244">
        <v>0</v>
      </c>
      <c r="T247" s="245">
        <f>S247*H247</f>
        <v>0</v>
      </c>
      <c r="AR247" s="26" t="s">
        <v>197</v>
      </c>
      <c r="AT247" s="26" t="s">
        <v>192</v>
      </c>
      <c r="AU247" s="26" t="s">
        <v>84</v>
      </c>
      <c r="AY247" s="26" t="s">
        <v>189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26" t="s">
        <v>82</v>
      </c>
      <c r="BK247" s="246">
        <f>ROUND(I247*H247,2)</f>
        <v>0</v>
      </c>
      <c r="BL247" s="26" t="s">
        <v>197</v>
      </c>
      <c r="BM247" s="26" t="s">
        <v>315</v>
      </c>
    </row>
    <row r="248" s="13" customFormat="1">
      <c r="B248" s="259"/>
      <c r="C248" s="260"/>
      <c r="D248" s="249" t="s">
        <v>199</v>
      </c>
      <c r="E248" s="261" t="s">
        <v>21</v>
      </c>
      <c r="F248" s="262" t="s">
        <v>267</v>
      </c>
      <c r="G248" s="260"/>
      <c r="H248" s="261" t="s">
        <v>21</v>
      </c>
      <c r="I248" s="263"/>
      <c r="J248" s="260"/>
      <c r="K248" s="260"/>
      <c r="L248" s="264"/>
      <c r="M248" s="265"/>
      <c r="N248" s="266"/>
      <c r="O248" s="266"/>
      <c r="P248" s="266"/>
      <c r="Q248" s="266"/>
      <c r="R248" s="266"/>
      <c r="S248" s="266"/>
      <c r="T248" s="267"/>
      <c r="AT248" s="268" t="s">
        <v>199</v>
      </c>
      <c r="AU248" s="268" t="s">
        <v>84</v>
      </c>
      <c r="AV248" s="13" t="s">
        <v>82</v>
      </c>
      <c r="AW248" s="13" t="s">
        <v>37</v>
      </c>
      <c r="AX248" s="13" t="s">
        <v>74</v>
      </c>
      <c r="AY248" s="268" t="s">
        <v>189</v>
      </c>
    </row>
    <row r="249" s="13" customFormat="1">
      <c r="B249" s="259"/>
      <c r="C249" s="260"/>
      <c r="D249" s="249" t="s">
        <v>199</v>
      </c>
      <c r="E249" s="261" t="s">
        <v>21</v>
      </c>
      <c r="F249" s="262" t="s">
        <v>293</v>
      </c>
      <c r="G249" s="260"/>
      <c r="H249" s="261" t="s">
        <v>21</v>
      </c>
      <c r="I249" s="263"/>
      <c r="J249" s="260"/>
      <c r="K249" s="260"/>
      <c r="L249" s="264"/>
      <c r="M249" s="265"/>
      <c r="N249" s="266"/>
      <c r="O249" s="266"/>
      <c r="P249" s="266"/>
      <c r="Q249" s="266"/>
      <c r="R249" s="266"/>
      <c r="S249" s="266"/>
      <c r="T249" s="267"/>
      <c r="AT249" s="268" t="s">
        <v>199</v>
      </c>
      <c r="AU249" s="268" t="s">
        <v>84</v>
      </c>
      <c r="AV249" s="13" t="s">
        <v>82</v>
      </c>
      <c r="AW249" s="13" t="s">
        <v>37</v>
      </c>
      <c r="AX249" s="13" t="s">
        <v>74</v>
      </c>
      <c r="AY249" s="268" t="s">
        <v>189</v>
      </c>
    </row>
    <row r="250" s="13" customFormat="1">
      <c r="B250" s="259"/>
      <c r="C250" s="260"/>
      <c r="D250" s="249" t="s">
        <v>199</v>
      </c>
      <c r="E250" s="261" t="s">
        <v>21</v>
      </c>
      <c r="F250" s="262" t="s">
        <v>294</v>
      </c>
      <c r="G250" s="260"/>
      <c r="H250" s="261" t="s">
        <v>21</v>
      </c>
      <c r="I250" s="263"/>
      <c r="J250" s="260"/>
      <c r="K250" s="260"/>
      <c r="L250" s="264"/>
      <c r="M250" s="265"/>
      <c r="N250" s="266"/>
      <c r="O250" s="266"/>
      <c r="P250" s="266"/>
      <c r="Q250" s="266"/>
      <c r="R250" s="266"/>
      <c r="S250" s="266"/>
      <c r="T250" s="267"/>
      <c r="AT250" s="268" t="s">
        <v>199</v>
      </c>
      <c r="AU250" s="268" t="s">
        <v>84</v>
      </c>
      <c r="AV250" s="13" t="s">
        <v>82</v>
      </c>
      <c r="AW250" s="13" t="s">
        <v>37</v>
      </c>
      <c r="AX250" s="13" t="s">
        <v>74</v>
      </c>
      <c r="AY250" s="268" t="s">
        <v>189</v>
      </c>
    </row>
    <row r="251" s="13" customFormat="1">
      <c r="B251" s="259"/>
      <c r="C251" s="260"/>
      <c r="D251" s="249" t="s">
        <v>199</v>
      </c>
      <c r="E251" s="261" t="s">
        <v>21</v>
      </c>
      <c r="F251" s="262" t="s">
        <v>295</v>
      </c>
      <c r="G251" s="260"/>
      <c r="H251" s="261" t="s">
        <v>21</v>
      </c>
      <c r="I251" s="263"/>
      <c r="J251" s="260"/>
      <c r="K251" s="260"/>
      <c r="L251" s="264"/>
      <c r="M251" s="265"/>
      <c r="N251" s="266"/>
      <c r="O251" s="266"/>
      <c r="P251" s="266"/>
      <c r="Q251" s="266"/>
      <c r="R251" s="266"/>
      <c r="S251" s="266"/>
      <c r="T251" s="267"/>
      <c r="AT251" s="268" t="s">
        <v>199</v>
      </c>
      <c r="AU251" s="268" t="s">
        <v>84</v>
      </c>
      <c r="AV251" s="13" t="s">
        <v>82</v>
      </c>
      <c r="AW251" s="13" t="s">
        <v>37</v>
      </c>
      <c r="AX251" s="13" t="s">
        <v>74</v>
      </c>
      <c r="AY251" s="268" t="s">
        <v>189</v>
      </c>
    </row>
    <row r="252" s="13" customFormat="1">
      <c r="B252" s="259"/>
      <c r="C252" s="260"/>
      <c r="D252" s="249" t="s">
        <v>199</v>
      </c>
      <c r="E252" s="261" t="s">
        <v>21</v>
      </c>
      <c r="F252" s="262" t="s">
        <v>296</v>
      </c>
      <c r="G252" s="260"/>
      <c r="H252" s="261" t="s">
        <v>21</v>
      </c>
      <c r="I252" s="263"/>
      <c r="J252" s="260"/>
      <c r="K252" s="260"/>
      <c r="L252" s="264"/>
      <c r="M252" s="265"/>
      <c r="N252" s="266"/>
      <c r="O252" s="266"/>
      <c r="P252" s="266"/>
      <c r="Q252" s="266"/>
      <c r="R252" s="266"/>
      <c r="S252" s="266"/>
      <c r="T252" s="267"/>
      <c r="AT252" s="268" t="s">
        <v>199</v>
      </c>
      <c r="AU252" s="268" t="s">
        <v>84</v>
      </c>
      <c r="AV252" s="13" t="s">
        <v>82</v>
      </c>
      <c r="AW252" s="13" t="s">
        <v>37</v>
      </c>
      <c r="AX252" s="13" t="s">
        <v>74</v>
      </c>
      <c r="AY252" s="268" t="s">
        <v>189</v>
      </c>
    </row>
    <row r="253" s="13" customFormat="1">
      <c r="B253" s="259"/>
      <c r="C253" s="260"/>
      <c r="D253" s="249" t="s">
        <v>199</v>
      </c>
      <c r="E253" s="261" t="s">
        <v>21</v>
      </c>
      <c r="F253" s="262" t="s">
        <v>297</v>
      </c>
      <c r="G253" s="260"/>
      <c r="H253" s="261" t="s">
        <v>21</v>
      </c>
      <c r="I253" s="263"/>
      <c r="J253" s="260"/>
      <c r="K253" s="260"/>
      <c r="L253" s="264"/>
      <c r="M253" s="265"/>
      <c r="N253" s="266"/>
      <c r="O253" s="266"/>
      <c r="P253" s="266"/>
      <c r="Q253" s="266"/>
      <c r="R253" s="266"/>
      <c r="S253" s="266"/>
      <c r="T253" s="267"/>
      <c r="AT253" s="268" t="s">
        <v>199</v>
      </c>
      <c r="AU253" s="268" t="s">
        <v>84</v>
      </c>
      <c r="AV253" s="13" t="s">
        <v>82</v>
      </c>
      <c r="AW253" s="13" t="s">
        <v>37</v>
      </c>
      <c r="AX253" s="13" t="s">
        <v>74</v>
      </c>
      <c r="AY253" s="268" t="s">
        <v>189</v>
      </c>
    </row>
    <row r="254" s="12" customFormat="1">
      <c r="B254" s="247"/>
      <c r="C254" s="248"/>
      <c r="D254" s="249" t="s">
        <v>199</v>
      </c>
      <c r="E254" s="250" t="s">
        <v>21</v>
      </c>
      <c r="F254" s="251" t="s">
        <v>316</v>
      </c>
      <c r="G254" s="248"/>
      <c r="H254" s="252">
        <v>0.031</v>
      </c>
      <c r="I254" s="253"/>
      <c r="J254" s="248"/>
      <c r="K254" s="248"/>
      <c r="L254" s="254"/>
      <c r="M254" s="255"/>
      <c r="N254" s="256"/>
      <c r="O254" s="256"/>
      <c r="P254" s="256"/>
      <c r="Q254" s="256"/>
      <c r="R254" s="256"/>
      <c r="S254" s="256"/>
      <c r="T254" s="257"/>
      <c r="AT254" s="258" t="s">
        <v>199</v>
      </c>
      <c r="AU254" s="258" t="s">
        <v>84</v>
      </c>
      <c r="AV254" s="12" t="s">
        <v>84</v>
      </c>
      <c r="AW254" s="12" t="s">
        <v>37</v>
      </c>
      <c r="AX254" s="12" t="s">
        <v>74</v>
      </c>
      <c r="AY254" s="258" t="s">
        <v>189</v>
      </c>
    </row>
    <row r="255" s="12" customFormat="1">
      <c r="B255" s="247"/>
      <c r="C255" s="248"/>
      <c r="D255" s="249" t="s">
        <v>199</v>
      </c>
      <c r="E255" s="250" t="s">
        <v>21</v>
      </c>
      <c r="F255" s="251" t="s">
        <v>317</v>
      </c>
      <c r="G255" s="248"/>
      <c r="H255" s="252">
        <v>0.031</v>
      </c>
      <c r="I255" s="253"/>
      <c r="J255" s="248"/>
      <c r="K255" s="248"/>
      <c r="L255" s="254"/>
      <c r="M255" s="255"/>
      <c r="N255" s="256"/>
      <c r="O255" s="256"/>
      <c r="P255" s="256"/>
      <c r="Q255" s="256"/>
      <c r="R255" s="256"/>
      <c r="S255" s="256"/>
      <c r="T255" s="257"/>
      <c r="AT255" s="258" t="s">
        <v>199</v>
      </c>
      <c r="AU255" s="258" t="s">
        <v>84</v>
      </c>
      <c r="AV255" s="12" t="s">
        <v>84</v>
      </c>
      <c r="AW255" s="12" t="s">
        <v>37</v>
      </c>
      <c r="AX255" s="12" t="s">
        <v>74</v>
      </c>
      <c r="AY255" s="258" t="s">
        <v>189</v>
      </c>
    </row>
    <row r="256" s="12" customFormat="1">
      <c r="B256" s="247"/>
      <c r="C256" s="248"/>
      <c r="D256" s="249" t="s">
        <v>199</v>
      </c>
      <c r="E256" s="250" t="s">
        <v>21</v>
      </c>
      <c r="F256" s="251" t="s">
        <v>318</v>
      </c>
      <c r="G256" s="248"/>
      <c r="H256" s="252">
        <v>0.031</v>
      </c>
      <c r="I256" s="253"/>
      <c r="J256" s="248"/>
      <c r="K256" s="248"/>
      <c r="L256" s="254"/>
      <c r="M256" s="255"/>
      <c r="N256" s="256"/>
      <c r="O256" s="256"/>
      <c r="P256" s="256"/>
      <c r="Q256" s="256"/>
      <c r="R256" s="256"/>
      <c r="S256" s="256"/>
      <c r="T256" s="257"/>
      <c r="AT256" s="258" t="s">
        <v>199</v>
      </c>
      <c r="AU256" s="258" t="s">
        <v>84</v>
      </c>
      <c r="AV256" s="12" t="s">
        <v>84</v>
      </c>
      <c r="AW256" s="12" t="s">
        <v>37</v>
      </c>
      <c r="AX256" s="12" t="s">
        <v>74</v>
      </c>
      <c r="AY256" s="258" t="s">
        <v>189</v>
      </c>
    </row>
    <row r="257" s="14" customFormat="1">
      <c r="B257" s="269"/>
      <c r="C257" s="270"/>
      <c r="D257" s="249" t="s">
        <v>199</v>
      </c>
      <c r="E257" s="271" t="s">
        <v>21</v>
      </c>
      <c r="F257" s="272" t="s">
        <v>214</v>
      </c>
      <c r="G257" s="270"/>
      <c r="H257" s="273">
        <v>0.092999999999999999</v>
      </c>
      <c r="I257" s="274"/>
      <c r="J257" s="270"/>
      <c r="K257" s="270"/>
      <c r="L257" s="275"/>
      <c r="M257" s="276"/>
      <c r="N257" s="277"/>
      <c r="O257" s="277"/>
      <c r="P257" s="277"/>
      <c r="Q257" s="277"/>
      <c r="R257" s="277"/>
      <c r="S257" s="277"/>
      <c r="T257" s="278"/>
      <c r="AT257" s="279" t="s">
        <v>199</v>
      </c>
      <c r="AU257" s="279" t="s">
        <v>84</v>
      </c>
      <c r="AV257" s="14" t="s">
        <v>197</v>
      </c>
      <c r="AW257" s="14" t="s">
        <v>37</v>
      </c>
      <c r="AX257" s="14" t="s">
        <v>82</v>
      </c>
      <c r="AY257" s="279" t="s">
        <v>189</v>
      </c>
    </row>
    <row r="258" s="1" customFormat="1" ht="25.5" customHeight="1">
      <c r="B258" s="48"/>
      <c r="C258" s="235" t="s">
        <v>10</v>
      </c>
      <c r="D258" s="235" t="s">
        <v>192</v>
      </c>
      <c r="E258" s="236" t="s">
        <v>319</v>
      </c>
      <c r="F258" s="237" t="s">
        <v>320</v>
      </c>
      <c r="G258" s="238" t="s">
        <v>273</v>
      </c>
      <c r="H258" s="239">
        <v>8</v>
      </c>
      <c r="I258" s="240"/>
      <c r="J258" s="241">
        <f>ROUND(I258*H258,2)</f>
        <v>0</v>
      </c>
      <c r="K258" s="237" t="s">
        <v>196</v>
      </c>
      <c r="L258" s="74"/>
      <c r="M258" s="242" t="s">
        <v>21</v>
      </c>
      <c r="N258" s="243" t="s">
        <v>45</v>
      </c>
      <c r="O258" s="49"/>
      <c r="P258" s="244">
        <f>O258*H258</f>
        <v>0</v>
      </c>
      <c r="Q258" s="244">
        <v>0.087069999999999995</v>
      </c>
      <c r="R258" s="244">
        <f>Q258*H258</f>
        <v>0.69655999999999996</v>
      </c>
      <c r="S258" s="244">
        <v>0</v>
      </c>
      <c r="T258" s="245">
        <f>S258*H258</f>
        <v>0</v>
      </c>
      <c r="AR258" s="26" t="s">
        <v>197</v>
      </c>
      <c r="AT258" s="26" t="s">
        <v>192</v>
      </c>
      <c r="AU258" s="26" t="s">
        <v>84</v>
      </c>
      <c r="AY258" s="26" t="s">
        <v>189</v>
      </c>
      <c r="BE258" s="246">
        <f>IF(N258="základní",J258,0)</f>
        <v>0</v>
      </c>
      <c r="BF258" s="246">
        <f>IF(N258="snížená",J258,0)</f>
        <v>0</v>
      </c>
      <c r="BG258" s="246">
        <f>IF(N258="zákl. přenesená",J258,0)</f>
        <v>0</v>
      </c>
      <c r="BH258" s="246">
        <f>IF(N258="sníž. přenesená",J258,0)</f>
        <v>0</v>
      </c>
      <c r="BI258" s="246">
        <f>IF(N258="nulová",J258,0)</f>
        <v>0</v>
      </c>
      <c r="BJ258" s="26" t="s">
        <v>82</v>
      </c>
      <c r="BK258" s="246">
        <f>ROUND(I258*H258,2)</f>
        <v>0</v>
      </c>
      <c r="BL258" s="26" t="s">
        <v>197</v>
      </c>
      <c r="BM258" s="26" t="s">
        <v>321</v>
      </c>
    </row>
    <row r="259" s="13" customFormat="1">
      <c r="B259" s="259"/>
      <c r="C259" s="260"/>
      <c r="D259" s="249" t="s">
        <v>199</v>
      </c>
      <c r="E259" s="261" t="s">
        <v>21</v>
      </c>
      <c r="F259" s="262" t="s">
        <v>242</v>
      </c>
      <c r="G259" s="260"/>
      <c r="H259" s="261" t="s">
        <v>21</v>
      </c>
      <c r="I259" s="263"/>
      <c r="J259" s="260"/>
      <c r="K259" s="260"/>
      <c r="L259" s="264"/>
      <c r="M259" s="265"/>
      <c r="N259" s="266"/>
      <c r="O259" s="266"/>
      <c r="P259" s="266"/>
      <c r="Q259" s="266"/>
      <c r="R259" s="266"/>
      <c r="S259" s="266"/>
      <c r="T259" s="267"/>
      <c r="AT259" s="268" t="s">
        <v>199</v>
      </c>
      <c r="AU259" s="268" t="s">
        <v>84</v>
      </c>
      <c r="AV259" s="13" t="s">
        <v>82</v>
      </c>
      <c r="AW259" s="13" t="s">
        <v>37</v>
      </c>
      <c r="AX259" s="13" t="s">
        <v>74</v>
      </c>
      <c r="AY259" s="268" t="s">
        <v>189</v>
      </c>
    </row>
    <row r="260" s="12" customFormat="1">
      <c r="B260" s="247"/>
      <c r="C260" s="248"/>
      <c r="D260" s="249" t="s">
        <v>199</v>
      </c>
      <c r="E260" s="250" t="s">
        <v>21</v>
      </c>
      <c r="F260" s="251" t="s">
        <v>322</v>
      </c>
      <c r="G260" s="248"/>
      <c r="H260" s="252">
        <v>8</v>
      </c>
      <c r="I260" s="253"/>
      <c r="J260" s="248"/>
      <c r="K260" s="248"/>
      <c r="L260" s="254"/>
      <c r="M260" s="255"/>
      <c r="N260" s="256"/>
      <c r="O260" s="256"/>
      <c r="P260" s="256"/>
      <c r="Q260" s="256"/>
      <c r="R260" s="256"/>
      <c r="S260" s="256"/>
      <c r="T260" s="257"/>
      <c r="AT260" s="258" t="s">
        <v>199</v>
      </c>
      <c r="AU260" s="258" t="s">
        <v>84</v>
      </c>
      <c r="AV260" s="12" t="s">
        <v>84</v>
      </c>
      <c r="AW260" s="12" t="s">
        <v>37</v>
      </c>
      <c r="AX260" s="12" t="s">
        <v>82</v>
      </c>
      <c r="AY260" s="258" t="s">
        <v>189</v>
      </c>
    </row>
    <row r="261" s="1" customFormat="1" ht="38.25" customHeight="1">
      <c r="B261" s="48"/>
      <c r="C261" s="235" t="s">
        <v>323</v>
      </c>
      <c r="D261" s="235" t="s">
        <v>192</v>
      </c>
      <c r="E261" s="236" t="s">
        <v>324</v>
      </c>
      <c r="F261" s="237" t="s">
        <v>325</v>
      </c>
      <c r="G261" s="238" t="s">
        <v>273</v>
      </c>
      <c r="H261" s="239">
        <v>75.295000000000002</v>
      </c>
      <c r="I261" s="240"/>
      <c r="J261" s="241">
        <f>ROUND(I261*H261,2)</f>
        <v>0</v>
      </c>
      <c r="K261" s="237" t="s">
        <v>196</v>
      </c>
      <c r="L261" s="74"/>
      <c r="M261" s="242" t="s">
        <v>21</v>
      </c>
      <c r="N261" s="243" t="s">
        <v>45</v>
      </c>
      <c r="O261" s="49"/>
      <c r="P261" s="244">
        <f>O261*H261</f>
        <v>0</v>
      </c>
      <c r="Q261" s="244">
        <v>0.069510000000000002</v>
      </c>
      <c r="R261" s="244">
        <f>Q261*H261</f>
        <v>5.2337554500000003</v>
      </c>
      <c r="S261" s="244">
        <v>0</v>
      </c>
      <c r="T261" s="245">
        <f>S261*H261</f>
        <v>0</v>
      </c>
      <c r="AR261" s="26" t="s">
        <v>197</v>
      </c>
      <c r="AT261" s="26" t="s">
        <v>192</v>
      </c>
      <c r="AU261" s="26" t="s">
        <v>84</v>
      </c>
      <c r="AY261" s="26" t="s">
        <v>189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26" t="s">
        <v>82</v>
      </c>
      <c r="BK261" s="246">
        <f>ROUND(I261*H261,2)</f>
        <v>0</v>
      </c>
      <c r="BL261" s="26" t="s">
        <v>197</v>
      </c>
      <c r="BM261" s="26" t="s">
        <v>326</v>
      </c>
    </row>
    <row r="262" s="13" customFormat="1">
      <c r="B262" s="259"/>
      <c r="C262" s="260"/>
      <c r="D262" s="249" t="s">
        <v>199</v>
      </c>
      <c r="E262" s="261" t="s">
        <v>21</v>
      </c>
      <c r="F262" s="262" t="s">
        <v>242</v>
      </c>
      <c r="G262" s="260"/>
      <c r="H262" s="261" t="s">
        <v>21</v>
      </c>
      <c r="I262" s="263"/>
      <c r="J262" s="260"/>
      <c r="K262" s="260"/>
      <c r="L262" s="264"/>
      <c r="M262" s="265"/>
      <c r="N262" s="266"/>
      <c r="O262" s="266"/>
      <c r="P262" s="266"/>
      <c r="Q262" s="266"/>
      <c r="R262" s="266"/>
      <c r="S262" s="266"/>
      <c r="T262" s="267"/>
      <c r="AT262" s="268" t="s">
        <v>199</v>
      </c>
      <c r="AU262" s="268" t="s">
        <v>84</v>
      </c>
      <c r="AV262" s="13" t="s">
        <v>82</v>
      </c>
      <c r="AW262" s="13" t="s">
        <v>37</v>
      </c>
      <c r="AX262" s="13" t="s">
        <v>74</v>
      </c>
      <c r="AY262" s="268" t="s">
        <v>189</v>
      </c>
    </row>
    <row r="263" s="12" customFormat="1">
      <c r="B263" s="247"/>
      <c r="C263" s="248"/>
      <c r="D263" s="249" t="s">
        <v>199</v>
      </c>
      <c r="E263" s="250" t="s">
        <v>21</v>
      </c>
      <c r="F263" s="251" t="s">
        <v>327</v>
      </c>
      <c r="G263" s="248"/>
      <c r="H263" s="252">
        <v>71.864999999999995</v>
      </c>
      <c r="I263" s="253"/>
      <c r="J263" s="248"/>
      <c r="K263" s="248"/>
      <c r="L263" s="254"/>
      <c r="M263" s="255"/>
      <c r="N263" s="256"/>
      <c r="O263" s="256"/>
      <c r="P263" s="256"/>
      <c r="Q263" s="256"/>
      <c r="R263" s="256"/>
      <c r="S263" s="256"/>
      <c r="T263" s="257"/>
      <c r="AT263" s="258" t="s">
        <v>199</v>
      </c>
      <c r="AU263" s="258" t="s">
        <v>84</v>
      </c>
      <c r="AV263" s="12" t="s">
        <v>84</v>
      </c>
      <c r="AW263" s="12" t="s">
        <v>37</v>
      </c>
      <c r="AX263" s="12" t="s">
        <v>74</v>
      </c>
      <c r="AY263" s="258" t="s">
        <v>189</v>
      </c>
    </row>
    <row r="264" s="12" customFormat="1">
      <c r="B264" s="247"/>
      <c r="C264" s="248"/>
      <c r="D264" s="249" t="s">
        <v>199</v>
      </c>
      <c r="E264" s="250" t="s">
        <v>21</v>
      </c>
      <c r="F264" s="251" t="s">
        <v>328</v>
      </c>
      <c r="G264" s="248"/>
      <c r="H264" s="252">
        <v>1.1200000000000001</v>
      </c>
      <c r="I264" s="253"/>
      <c r="J264" s="248"/>
      <c r="K264" s="248"/>
      <c r="L264" s="254"/>
      <c r="M264" s="255"/>
      <c r="N264" s="256"/>
      <c r="O264" s="256"/>
      <c r="P264" s="256"/>
      <c r="Q264" s="256"/>
      <c r="R264" s="256"/>
      <c r="S264" s="256"/>
      <c r="T264" s="257"/>
      <c r="AT264" s="258" t="s">
        <v>199</v>
      </c>
      <c r="AU264" s="258" t="s">
        <v>84</v>
      </c>
      <c r="AV264" s="12" t="s">
        <v>84</v>
      </c>
      <c r="AW264" s="12" t="s">
        <v>37</v>
      </c>
      <c r="AX264" s="12" t="s">
        <v>74</v>
      </c>
      <c r="AY264" s="258" t="s">
        <v>189</v>
      </c>
    </row>
    <row r="265" s="12" customFormat="1">
      <c r="B265" s="247"/>
      <c r="C265" s="248"/>
      <c r="D265" s="249" t="s">
        <v>199</v>
      </c>
      <c r="E265" s="250" t="s">
        <v>21</v>
      </c>
      <c r="F265" s="251" t="s">
        <v>329</v>
      </c>
      <c r="G265" s="248"/>
      <c r="H265" s="252">
        <v>2.3100000000000001</v>
      </c>
      <c r="I265" s="253"/>
      <c r="J265" s="248"/>
      <c r="K265" s="248"/>
      <c r="L265" s="254"/>
      <c r="M265" s="255"/>
      <c r="N265" s="256"/>
      <c r="O265" s="256"/>
      <c r="P265" s="256"/>
      <c r="Q265" s="256"/>
      <c r="R265" s="256"/>
      <c r="S265" s="256"/>
      <c r="T265" s="257"/>
      <c r="AT265" s="258" t="s">
        <v>199</v>
      </c>
      <c r="AU265" s="258" t="s">
        <v>84</v>
      </c>
      <c r="AV265" s="12" t="s">
        <v>84</v>
      </c>
      <c r="AW265" s="12" t="s">
        <v>37</v>
      </c>
      <c r="AX265" s="12" t="s">
        <v>74</v>
      </c>
      <c r="AY265" s="258" t="s">
        <v>189</v>
      </c>
    </row>
    <row r="266" s="15" customFormat="1">
      <c r="B266" s="280"/>
      <c r="C266" s="281"/>
      <c r="D266" s="249" t="s">
        <v>199</v>
      </c>
      <c r="E266" s="282" t="s">
        <v>21</v>
      </c>
      <c r="F266" s="283" t="s">
        <v>246</v>
      </c>
      <c r="G266" s="281"/>
      <c r="H266" s="284">
        <v>75.295000000000002</v>
      </c>
      <c r="I266" s="285"/>
      <c r="J266" s="281"/>
      <c r="K266" s="281"/>
      <c r="L266" s="286"/>
      <c r="M266" s="287"/>
      <c r="N266" s="288"/>
      <c r="O266" s="288"/>
      <c r="P266" s="288"/>
      <c r="Q266" s="288"/>
      <c r="R266" s="288"/>
      <c r="S266" s="288"/>
      <c r="T266" s="289"/>
      <c r="AT266" s="290" t="s">
        <v>199</v>
      </c>
      <c r="AU266" s="290" t="s">
        <v>84</v>
      </c>
      <c r="AV266" s="15" t="s">
        <v>190</v>
      </c>
      <c r="AW266" s="15" t="s">
        <v>37</v>
      </c>
      <c r="AX266" s="15" t="s">
        <v>82</v>
      </c>
      <c r="AY266" s="290" t="s">
        <v>189</v>
      </c>
    </row>
    <row r="267" s="1" customFormat="1" ht="38.25" customHeight="1">
      <c r="B267" s="48"/>
      <c r="C267" s="235" t="s">
        <v>330</v>
      </c>
      <c r="D267" s="235" t="s">
        <v>192</v>
      </c>
      <c r="E267" s="236" t="s">
        <v>331</v>
      </c>
      <c r="F267" s="237" t="s">
        <v>332</v>
      </c>
      <c r="G267" s="238" t="s">
        <v>273</v>
      </c>
      <c r="H267" s="239">
        <v>25.966999999999999</v>
      </c>
      <c r="I267" s="240"/>
      <c r="J267" s="241">
        <f>ROUND(I267*H267,2)</f>
        <v>0</v>
      </c>
      <c r="K267" s="237" t="s">
        <v>196</v>
      </c>
      <c r="L267" s="74"/>
      <c r="M267" s="242" t="s">
        <v>21</v>
      </c>
      <c r="N267" s="243" t="s">
        <v>45</v>
      </c>
      <c r="O267" s="49"/>
      <c r="P267" s="244">
        <f>O267*H267</f>
        <v>0</v>
      </c>
      <c r="Q267" s="244">
        <v>0.10359</v>
      </c>
      <c r="R267" s="244">
        <f>Q267*H267</f>
        <v>2.6899215299999999</v>
      </c>
      <c r="S267" s="244">
        <v>0</v>
      </c>
      <c r="T267" s="245">
        <f>S267*H267</f>
        <v>0</v>
      </c>
      <c r="AR267" s="26" t="s">
        <v>197</v>
      </c>
      <c r="AT267" s="26" t="s">
        <v>192</v>
      </c>
      <c r="AU267" s="26" t="s">
        <v>84</v>
      </c>
      <c r="AY267" s="26" t="s">
        <v>189</v>
      </c>
      <c r="BE267" s="246">
        <f>IF(N267="základní",J267,0)</f>
        <v>0</v>
      </c>
      <c r="BF267" s="246">
        <f>IF(N267="snížená",J267,0)</f>
        <v>0</v>
      </c>
      <c r="BG267" s="246">
        <f>IF(N267="zákl. přenesená",J267,0)</f>
        <v>0</v>
      </c>
      <c r="BH267" s="246">
        <f>IF(N267="sníž. přenesená",J267,0)</f>
        <v>0</v>
      </c>
      <c r="BI267" s="246">
        <f>IF(N267="nulová",J267,0)</f>
        <v>0</v>
      </c>
      <c r="BJ267" s="26" t="s">
        <v>82</v>
      </c>
      <c r="BK267" s="246">
        <f>ROUND(I267*H267,2)</f>
        <v>0</v>
      </c>
      <c r="BL267" s="26" t="s">
        <v>197</v>
      </c>
      <c r="BM267" s="26" t="s">
        <v>333</v>
      </c>
    </row>
    <row r="268" s="13" customFormat="1">
      <c r="B268" s="259"/>
      <c r="C268" s="260"/>
      <c r="D268" s="249" t="s">
        <v>199</v>
      </c>
      <c r="E268" s="261" t="s">
        <v>21</v>
      </c>
      <c r="F268" s="262" t="s">
        <v>242</v>
      </c>
      <c r="G268" s="260"/>
      <c r="H268" s="261" t="s">
        <v>21</v>
      </c>
      <c r="I268" s="263"/>
      <c r="J268" s="260"/>
      <c r="K268" s="260"/>
      <c r="L268" s="264"/>
      <c r="M268" s="265"/>
      <c r="N268" s="266"/>
      <c r="O268" s="266"/>
      <c r="P268" s="266"/>
      <c r="Q268" s="266"/>
      <c r="R268" s="266"/>
      <c r="S268" s="266"/>
      <c r="T268" s="267"/>
      <c r="AT268" s="268" t="s">
        <v>199</v>
      </c>
      <c r="AU268" s="268" t="s">
        <v>84</v>
      </c>
      <c r="AV268" s="13" t="s">
        <v>82</v>
      </c>
      <c r="AW268" s="13" t="s">
        <v>37</v>
      </c>
      <c r="AX268" s="13" t="s">
        <v>74</v>
      </c>
      <c r="AY268" s="268" t="s">
        <v>189</v>
      </c>
    </row>
    <row r="269" s="12" customFormat="1">
      <c r="B269" s="247"/>
      <c r="C269" s="248"/>
      <c r="D269" s="249" t="s">
        <v>199</v>
      </c>
      <c r="E269" s="250" t="s">
        <v>21</v>
      </c>
      <c r="F269" s="251" t="s">
        <v>334</v>
      </c>
      <c r="G269" s="248"/>
      <c r="H269" s="252">
        <v>25.966999999999999</v>
      </c>
      <c r="I269" s="253"/>
      <c r="J269" s="248"/>
      <c r="K269" s="248"/>
      <c r="L269" s="254"/>
      <c r="M269" s="255"/>
      <c r="N269" s="256"/>
      <c r="O269" s="256"/>
      <c r="P269" s="256"/>
      <c r="Q269" s="256"/>
      <c r="R269" s="256"/>
      <c r="S269" s="256"/>
      <c r="T269" s="257"/>
      <c r="AT269" s="258" t="s">
        <v>199</v>
      </c>
      <c r="AU269" s="258" t="s">
        <v>84</v>
      </c>
      <c r="AV269" s="12" t="s">
        <v>84</v>
      </c>
      <c r="AW269" s="12" t="s">
        <v>37</v>
      </c>
      <c r="AX269" s="12" t="s">
        <v>74</v>
      </c>
      <c r="AY269" s="258" t="s">
        <v>189</v>
      </c>
    </row>
    <row r="270" s="15" customFormat="1">
      <c r="B270" s="280"/>
      <c r="C270" s="281"/>
      <c r="D270" s="249" t="s">
        <v>199</v>
      </c>
      <c r="E270" s="282" t="s">
        <v>21</v>
      </c>
      <c r="F270" s="283" t="s">
        <v>246</v>
      </c>
      <c r="G270" s="281"/>
      <c r="H270" s="284">
        <v>25.966999999999999</v>
      </c>
      <c r="I270" s="285"/>
      <c r="J270" s="281"/>
      <c r="K270" s="281"/>
      <c r="L270" s="286"/>
      <c r="M270" s="287"/>
      <c r="N270" s="288"/>
      <c r="O270" s="288"/>
      <c r="P270" s="288"/>
      <c r="Q270" s="288"/>
      <c r="R270" s="288"/>
      <c r="S270" s="288"/>
      <c r="T270" s="289"/>
      <c r="AT270" s="290" t="s">
        <v>199</v>
      </c>
      <c r="AU270" s="290" t="s">
        <v>84</v>
      </c>
      <c r="AV270" s="15" t="s">
        <v>190</v>
      </c>
      <c r="AW270" s="15" t="s">
        <v>37</v>
      </c>
      <c r="AX270" s="15" t="s">
        <v>82</v>
      </c>
      <c r="AY270" s="290" t="s">
        <v>189</v>
      </c>
    </row>
    <row r="271" s="1" customFormat="1" ht="25.5" customHeight="1">
      <c r="B271" s="48"/>
      <c r="C271" s="235" t="s">
        <v>335</v>
      </c>
      <c r="D271" s="235" t="s">
        <v>192</v>
      </c>
      <c r="E271" s="236" t="s">
        <v>336</v>
      </c>
      <c r="F271" s="237" t="s">
        <v>337</v>
      </c>
      <c r="G271" s="238" t="s">
        <v>273</v>
      </c>
      <c r="H271" s="239">
        <v>3.1200000000000001</v>
      </c>
      <c r="I271" s="240"/>
      <c r="J271" s="241">
        <f>ROUND(I271*H271,2)</f>
        <v>0</v>
      </c>
      <c r="K271" s="237" t="s">
        <v>196</v>
      </c>
      <c r="L271" s="74"/>
      <c r="M271" s="242" t="s">
        <v>21</v>
      </c>
      <c r="N271" s="243" t="s">
        <v>45</v>
      </c>
      <c r="O271" s="49"/>
      <c r="P271" s="244">
        <f>O271*H271</f>
        <v>0</v>
      </c>
      <c r="Q271" s="244">
        <v>0.090569999999999998</v>
      </c>
      <c r="R271" s="244">
        <f>Q271*H271</f>
        <v>0.28257840000000001</v>
      </c>
      <c r="S271" s="244">
        <v>0</v>
      </c>
      <c r="T271" s="245">
        <f>S271*H271</f>
        <v>0</v>
      </c>
      <c r="AR271" s="26" t="s">
        <v>197</v>
      </c>
      <c r="AT271" s="26" t="s">
        <v>192</v>
      </c>
      <c r="AU271" s="26" t="s">
        <v>84</v>
      </c>
      <c r="AY271" s="26" t="s">
        <v>189</v>
      </c>
      <c r="BE271" s="246">
        <f>IF(N271="základní",J271,0)</f>
        <v>0</v>
      </c>
      <c r="BF271" s="246">
        <f>IF(N271="snížená",J271,0)</f>
        <v>0</v>
      </c>
      <c r="BG271" s="246">
        <f>IF(N271="zákl. přenesená",J271,0)</f>
        <v>0</v>
      </c>
      <c r="BH271" s="246">
        <f>IF(N271="sníž. přenesená",J271,0)</f>
        <v>0</v>
      </c>
      <c r="BI271" s="246">
        <f>IF(N271="nulová",J271,0)</f>
        <v>0</v>
      </c>
      <c r="BJ271" s="26" t="s">
        <v>82</v>
      </c>
      <c r="BK271" s="246">
        <f>ROUND(I271*H271,2)</f>
        <v>0</v>
      </c>
      <c r="BL271" s="26" t="s">
        <v>197</v>
      </c>
      <c r="BM271" s="26" t="s">
        <v>338</v>
      </c>
    </row>
    <row r="272" s="13" customFormat="1">
      <c r="B272" s="259"/>
      <c r="C272" s="260"/>
      <c r="D272" s="249" t="s">
        <v>199</v>
      </c>
      <c r="E272" s="261" t="s">
        <v>21</v>
      </c>
      <c r="F272" s="262" t="s">
        <v>339</v>
      </c>
      <c r="G272" s="260"/>
      <c r="H272" s="261" t="s">
        <v>21</v>
      </c>
      <c r="I272" s="263"/>
      <c r="J272" s="260"/>
      <c r="K272" s="260"/>
      <c r="L272" s="264"/>
      <c r="M272" s="265"/>
      <c r="N272" s="266"/>
      <c r="O272" s="266"/>
      <c r="P272" s="266"/>
      <c r="Q272" s="266"/>
      <c r="R272" s="266"/>
      <c r="S272" s="266"/>
      <c r="T272" s="267"/>
      <c r="AT272" s="268" t="s">
        <v>199</v>
      </c>
      <c r="AU272" s="268" t="s">
        <v>84</v>
      </c>
      <c r="AV272" s="13" t="s">
        <v>82</v>
      </c>
      <c r="AW272" s="13" t="s">
        <v>37</v>
      </c>
      <c r="AX272" s="13" t="s">
        <v>74</v>
      </c>
      <c r="AY272" s="268" t="s">
        <v>189</v>
      </c>
    </row>
    <row r="273" s="12" customFormat="1">
      <c r="B273" s="247"/>
      <c r="C273" s="248"/>
      <c r="D273" s="249" t="s">
        <v>199</v>
      </c>
      <c r="E273" s="250" t="s">
        <v>21</v>
      </c>
      <c r="F273" s="251" t="s">
        <v>340</v>
      </c>
      <c r="G273" s="248"/>
      <c r="H273" s="252">
        <v>3.1200000000000001</v>
      </c>
      <c r="I273" s="253"/>
      <c r="J273" s="248"/>
      <c r="K273" s="248"/>
      <c r="L273" s="254"/>
      <c r="M273" s="255"/>
      <c r="N273" s="256"/>
      <c r="O273" s="256"/>
      <c r="P273" s="256"/>
      <c r="Q273" s="256"/>
      <c r="R273" s="256"/>
      <c r="S273" s="256"/>
      <c r="T273" s="257"/>
      <c r="AT273" s="258" t="s">
        <v>199</v>
      </c>
      <c r="AU273" s="258" t="s">
        <v>84</v>
      </c>
      <c r="AV273" s="12" t="s">
        <v>84</v>
      </c>
      <c r="AW273" s="12" t="s">
        <v>37</v>
      </c>
      <c r="AX273" s="12" t="s">
        <v>82</v>
      </c>
      <c r="AY273" s="258" t="s">
        <v>189</v>
      </c>
    </row>
    <row r="274" s="1" customFormat="1" ht="25.5" customHeight="1">
      <c r="B274" s="48"/>
      <c r="C274" s="235" t="s">
        <v>341</v>
      </c>
      <c r="D274" s="235" t="s">
        <v>192</v>
      </c>
      <c r="E274" s="236" t="s">
        <v>342</v>
      </c>
      <c r="F274" s="237" t="s">
        <v>343</v>
      </c>
      <c r="G274" s="238" t="s">
        <v>273</v>
      </c>
      <c r="H274" s="239">
        <v>4.0499999999999998</v>
      </c>
      <c r="I274" s="240"/>
      <c r="J274" s="241">
        <f>ROUND(I274*H274,2)</f>
        <v>0</v>
      </c>
      <c r="K274" s="237" t="s">
        <v>196</v>
      </c>
      <c r="L274" s="74"/>
      <c r="M274" s="242" t="s">
        <v>21</v>
      </c>
      <c r="N274" s="243" t="s">
        <v>45</v>
      </c>
      <c r="O274" s="49"/>
      <c r="P274" s="244">
        <f>O274*H274</f>
        <v>0</v>
      </c>
      <c r="Q274" s="244">
        <v>0.26723000000000002</v>
      </c>
      <c r="R274" s="244">
        <f>Q274*H274</f>
        <v>1.0822815000000001</v>
      </c>
      <c r="S274" s="244">
        <v>0</v>
      </c>
      <c r="T274" s="245">
        <f>S274*H274</f>
        <v>0</v>
      </c>
      <c r="AR274" s="26" t="s">
        <v>197</v>
      </c>
      <c r="AT274" s="26" t="s">
        <v>192</v>
      </c>
      <c r="AU274" s="26" t="s">
        <v>84</v>
      </c>
      <c r="AY274" s="26" t="s">
        <v>189</v>
      </c>
      <c r="BE274" s="246">
        <f>IF(N274="základní",J274,0)</f>
        <v>0</v>
      </c>
      <c r="BF274" s="246">
        <f>IF(N274="snížená",J274,0)</f>
        <v>0</v>
      </c>
      <c r="BG274" s="246">
        <f>IF(N274="zákl. přenesená",J274,0)</f>
        <v>0</v>
      </c>
      <c r="BH274" s="246">
        <f>IF(N274="sníž. přenesená",J274,0)</f>
        <v>0</v>
      </c>
      <c r="BI274" s="246">
        <f>IF(N274="nulová",J274,0)</f>
        <v>0</v>
      </c>
      <c r="BJ274" s="26" t="s">
        <v>82</v>
      </c>
      <c r="BK274" s="246">
        <f>ROUND(I274*H274,2)</f>
        <v>0</v>
      </c>
      <c r="BL274" s="26" t="s">
        <v>197</v>
      </c>
      <c r="BM274" s="26" t="s">
        <v>344</v>
      </c>
    </row>
    <row r="275" s="13" customFormat="1">
      <c r="B275" s="259"/>
      <c r="C275" s="260"/>
      <c r="D275" s="249" t="s">
        <v>199</v>
      </c>
      <c r="E275" s="261" t="s">
        <v>21</v>
      </c>
      <c r="F275" s="262" t="s">
        <v>242</v>
      </c>
      <c r="G275" s="260"/>
      <c r="H275" s="261" t="s">
        <v>21</v>
      </c>
      <c r="I275" s="263"/>
      <c r="J275" s="260"/>
      <c r="K275" s="260"/>
      <c r="L275" s="264"/>
      <c r="M275" s="265"/>
      <c r="N275" s="266"/>
      <c r="O275" s="266"/>
      <c r="P275" s="266"/>
      <c r="Q275" s="266"/>
      <c r="R275" s="266"/>
      <c r="S275" s="266"/>
      <c r="T275" s="267"/>
      <c r="AT275" s="268" t="s">
        <v>199</v>
      </c>
      <c r="AU275" s="268" t="s">
        <v>84</v>
      </c>
      <c r="AV275" s="13" t="s">
        <v>82</v>
      </c>
      <c r="AW275" s="13" t="s">
        <v>37</v>
      </c>
      <c r="AX275" s="13" t="s">
        <v>74</v>
      </c>
      <c r="AY275" s="268" t="s">
        <v>189</v>
      </c>
    </row>
    <row r="276" s="12" customFormat="1">
      <c r="B276" s="247"/>
      <c r="C276" s="248"/>
      <c r="D276" s="249" t="s">
        <v>199</v>
      </c>
      <c r="E276" s="250" t="s">
        <v>21</v>
      </c>
      <c r="F276" s="251" t="s">
        <v>345</v>
      </c>
      <c r="G276" s="248"/>
      <c r="H276" s="252">
        <v>4.0499999999999998</v>
      </c>
      <c r="I276" s="253"/>
      <c r="J276" s="248"/>
      <c r="K276" s="248"/>
      <c r="L276" s="254"/>
      <c r="M276" s="255"/>
      <c r="N276" s="256"/>
      <c r="O276" s="256"/>
      <c r="P276" s="256"/>
      <c r="Q276" s="256"/>
      <c r="R276" s="256"/>
      <c r="S276" s="256"/>
      <c r="T276" s="257"/>
      <c r="AT276" s="258" t="s">
        <v>199</v>
      </c>
      <c r="AU276" s="258" t="s">
        <v>84</v>
      </c>
      <c r="AV276" s="12" t="s">
        <v>84</v>
      </c>
      <c r="AW276" s="12" t="s">
        <v>37</v>
      </c>
      <c r="AX276" s="12" t="s">
        <v>82</v>
      </c>
      <c r="AY276" s="258" t="s">
        <v>189</v>
      </c>
    </row>
    <row r="277" s="1" customFormat="1" ht="63.75" customHeight="1">
      <c r="B277" s="48"/>
      <c r="C277" s="235" t="s">
        <v>346</v>
      </c>
      <c r="D277" s="235" t="s">
        <v>192</v>
      </c>
      <c r="E277" s="236" t="s">
        <v>347</v>
      </c>
      <c r="F277" s="237" t="s">
        <v>348</v>
      </c>
      <c r="G277" s="238" t="s">
        <v>349</v>
      </c>
      <c r="H277" s="239">
        <v>3.5</v>
      </c>
      <c r="I277" s="240"/>
      <c r="J277" s="241">
        <f>ROUND(I277*H277,2)</f>
        <v>0</v>
      </c>
      <c r="K277" s="237" t="s">
        <v>21</v>
      </c>
      <c r="L277" s="74"/>
      <c r="M277" s="242" t="s">
        <v>21</v>
      </c>
      <c r="N277" s="243" t="s">
        <v>45</v>
      </c>
      <c r="O277" s="49"/>
      <c r="P277" s="244">
        <f>O277*H277</f>
        <v>0</v>
      </c>
      <c r="Q277" s="244">
        <v>0.028170000000000001</v>
      </c>
      <c r="R277" s="244">
        <f>Q277*H277</f>
        <v>0.098595000000000002</v>
      </c>
      <c r="S277" s="244">
        <v>0</v>
      </c>
      <c r="T277" s="245">
        <f>S277*H277</f>
        <v>0</v>
      </c>
      <c r="AR277" s="26" t="s">
        <v>197</v>
      </c>
      <c r="AT277" s="26" t="s">
        <v>192</v>
      </c>
      <c r="AU277" s="26" t="s">
        <v>84</v>
      </c>
      <c r="AY277" s="26" t="s">
        <v>189</v>
      </c>
      <c r="BE277" s="246">
        <f>IF(N277="základní",J277,0)</f>
        <v>0</v>
      </c>
      <c r="BF277" s="246">
        <f>IF(N277="snížená",J277,0)</f>
        <v>0</v>
      </c>
      <c r="BG277" s="246">
        <f>IF(N277="zákl. přenesená",J277,0)</f>
        <v>0</v>
      </c>
      <c r="BH277" s="246">
        <f>IF(N277="sníž. přenesená",J277,0)</f>
        <v>0</v>
      </c>
      <c r="BI277" s="246">
        <f>IF(N277="nulová",J277,0)</f>
        <v>0</v>
      </c>
      <c r="BJ277" s="26" t="s">
        <v>82</v>
      </c>
      <c r="BK277" s="246">
        <f>ROUND(I277*H277,2)</f>
        <v>0</v>
      </c>
      <c r="BL277" s="26" t="s">
        <v>197</v>
      </c>
      <c r="BM277" s="26" t="s">
        <v>350</v>
      </c>
    </row>
    <row r="278" s="1" customFormat="1" ht="51" customHeight="1">
      <c r="B278" s="48"/>
      <c r="C278" s="235" t="s">
        <v>9</v>
      </c>
      <c r="D278" s="235" t="s">
        <v>192</v>
      </c>
      <c r="E278" s="236" t="s">
        <v>351</v>
      </c>
      <c r="F278" s="237" t="s">
        <v>352</v>
      </c>
      <c r="G278" s="238" t="s">
        <v>195</v>
      </c>
      <c r="H278" s="239">
        <v>0.052999999999999998</v>
      </c>
      <c r="I278" s="240"/>
      <c r="J278" s="241">
        <f>ROUND(I278*H278,2)</f>
        <v>0</v>
      </c>
      <c r="K278" s="237" t="s">
        <v>21</v>
      </c>
      <c r="L278" s="74"/>
      <c r="M278" s="242" t="s">
        <v>21</v>
      </c>
      <c r="N278" s="243" t="s">
        <v>45</v>
      </c>
      <c r="O278" s="49"/>
      <c r="P278" s="244">
        <f>O278*H278</f>
        <v>0</v>
      </c>
      <c r="Q278" s="244">
        <v>2.45329</v>
      </c>
      <c r="R278" s="244">
        <f>Q278*H278</f>
        <v>0.13002437</v>
      </c>
      <c r="S278" s="244">
        <v>0</v>
      </c>
      <c r="T278" s="245">
        <f>S278*H278</f>
        <v>0</v>
      </c>
      <c r="AR278" s="26" t="s">
        <v>197</v>
      </c>
      <c r="AT278" s="26" t="s">
        <v>192</v>
      </c>
      <c r="AU278" s="26" t="s">
        <v>84</v>
      </c>
      <c r="AY278" s="26" t="s">
        <v>189</v>
      </c>
      <c r="BE278" s="246">
        <f>IF(N278="základní",J278,0)</f>
        <v>0</v>
      </c>
      <c r="BF278" s="246">
        <f>IF(N278="snížená",J278,0)</f>
        <v>0</v>
      </c>
      <c r="BG278" s="246">
        <f>IF(N278="zákl. přenesená",J278,0)</f>
        <v>0</v>
      </c>
      <c r="BH278" s="246">
        <f>IF(N278="sníž. přenesená",J278,0)</f>
        <v>0</v>
      </c>
      <c r="BI278" s="246">
        <f>IF(N278="nulová",J278,0)</f>
        <v>0</v>
      </c>
      <c r="BJ278" s="26" t="s">
        <v>82</v>
      </c>
      <c r="BK278" s="246">
        <f>ROUND(I278*H278,2)</f>
        <v>0</v>
      </c>
      <c r="BL278" s="26" t="s">
        <v>197</v>
      </c>
      <c r="BM278" s="26" t="s">
        <v>353</v>
      </c>
    </row>
    <row r="279" s="13" customFormat="1">
      <c r="B279" s="259"/>
      <c r="C279" s="260"/>
      <c r="D279" s="249" t="s">
        <v>199</v>
      </c>
      <c r="E279" s="261" t="s">
        <v>21</v>
      </c>
      <c r="F279" s="262" t="s">
        <v>267</v>
      </c>
      <c r="G279" s="260"/>
      <c r="H279" s="261" t="s">
        <v>21</v>
      </c>
      <c r="I279" s="263"/>
      <c r="J279" s="260"/>
      <c r="K279" s="260"/>
      <c r="L279" s="264"/>
      <c r="M279" s="265"/>
      <c r="N279" s="266"/>
      <c r="O279" s="266"/>
      <c r="P279" s="266"/>
      <c r="Q279" s="266"/>
      <c r="R279" s="266"/>
      <c r="S279" s="266"/>
      <c r="T279" s="267"/>
      <c r="AT279" s="268" t="s">
        <v>199</v>
      </c>
      <c r="AU279" s="268" t="s">
        <v>84</v>
      </c>
      <c r="AV279" s="13" t="s">
        <v>82</v>
      </c>
      <c r="AW279" s="13" t="s">
        <v>37</v>
      </c>
      <c r="AX279" s="13" t="s">
        <v>74</v>
      </c>
      <c r="AY279" s="268" t="s">
        <v>189</v>
      </c>
    </row>
    <row r="280" s="13" customFormat="1">
      <c r="B280" s="259"/>
      <c r="C280" s="260"/>
      <c r="D280" s="249" t="s">
        <v>199</v>
      </c>
      <c r="E280" s="261" t="s">
        <v>21</v>
      </c>
      <c r="F280" s="262" t="s">
        <v>354</v>
      </c>
      <c r="G280" s="260"/>
      <c r="H280" s="261" t="s">
        <v>21</v>
      </c>
      <c r="I280" s="263"/>
      <c r="J280" s="260"/>
      <c r="K280" s="260"/>
      <c r="L280" s="264"/>
      <c r="M280" s="265"/>
      <c r="N280" s="266"/>
      <c r="O280" s="266"/>
      <c r="P280" s="266"/>
      <c r="Q280" s="266"/>
      <c r="R280" s="266"/>
      <c r="S280" s="266"/>
      <c r="T280" s="267"/>
      <c r="AT280" s="268" t="s">
        <v>199</v>
      </c>
      <c r="AU280" s="268" t="s">
        <v>84</v>
      </c>
      <c r="AV280" s="13" t="s">
        <v>82</v>
      </c>
      <c r="AW280" s="13" t="s">
        <v>37</v>
      </c>
      <c r="AX280" s="13" t="s">
        <v>74</v>
      </c>
      <c r="AY280" s="268" t="s">
        <v>189</v>
      </c>
    </row>
    <row r="281" s="12" customFormat="1">
      <c r="B281" s="247"/>
      <c r="C281" s="248"/>
      <c r="D281" s="249" t="s">
        <v>199</v>
      </c>
      <c r="E281" s="250" t="s">
        <v>21</v>
      </c>
      <c r="F281" s="251" t="s">
        <v>355</v>
      </c>
      <c r="G281" s="248"/>
      <c r="H281" s="252">
        <v>0.031</v>
      </c>
      <c r="I281" s="253"/>
      <c r="J281" s="248"/>
      <c r="K281" s="248"/>
      <c r="L281" s="254"/>
      <c r="M281" s="255"/>
      <c r="N281" s="256"/>
      <c r="O281" s="256"/>
      <c r="P281" s="256"/>
      <c r="Q281" s="256"/>
      <c r="R281" s="256"/>
      <c r="S281" s="256"/>
      <c r="T281" s="257"/>
      <c r="AT281" s="258" t="s">
        <v>199</v>
      </c>
      <c r="AU281" s="258" t="s">
        <v>84</v>
      </c>
      <c r="AV281" s="12" t="s">
        <v>84</v>
      </c>
      <c r="AW281" s="12" t="s">
        <v>37</v>
      </c>
      <c r="AX281" s="12" t="s">
        <v>74</v>
      </c>
      <c r="AY281" s="258" t="s">
        <v>189</v>
      </c>
    </row>
    <row r="282" s="12" customFormat="1">
      <c r="B282" s="247"/>
      <c r="C282" s="248"/>
      <c r="D282" s="249" t="s">
        <v>199</v>
      </c>
      <c r="E282" s="250" t="s">
        <v>21</v>
      </c>
      <c r="F282" s="251" t="s">
        <v>356</v>
      </c>
      <c r="G282" s="248"/>
      <c r="H282" s="252">
        <v>0.021999999999999999</v>
      </c>
      <c r="I282" s="253"/>
      <c r="J282" s="248"/>
      <c r="K282" s="248"/>
      <c r="L282" s="254"/>
      <c r="M282" s="255"/>
      <c r="N282" s="256"/>
      <c r="O282" s="256"/>
      <c r="P282" s="256"/>
      <c r="Q282" s="256"/>
      <c r="R282" s="256"/>
      <c r="S282" s="256"/>
      <c r="T282" s="257"/>
      <c r="AT282" s="258" t="s">
        <v>199</v>
      </c>
      <c r="AU282" s="258" t="s">
        <v>84</v>
      </c>
      <c r="AV282" s="12" t="s">
        <v>84</v>
      </c>
      <c r="AW282" s="12" t="s">
        <v>37</v>
      </c>
      <c r="AX282" s="12" t="s">
        <v>74</v>
      </c>
      <c r="AY282" s="258" t="s">
        <v>189</v>
      </c>
    </row>
    <row r="283" s="14" customFormat="1">
      <c r="B283" s="269"/>
      <c r="C283" s="270"/>
      <c r="D283" s="249" t="s">
        <v>199</v>
      </c>
      <c r="E283" s="271" t="s">
        <v>21</v>
      </c>
      <c r="F283" s="272" t="s">
        <v>214</v>
      </c>
      <c r="G283" s="270"/>
      <c r="H283" s="273">
        <v>0.052999999999999998</v>
      </c>
      <c r="I283" s="274"/>
      <c r="J283" s="270"/>
      <c r="K283" s="270"/>
      <c r="L283" s="275"/>
      <c r="M283" s="276"/>
      <c r="N283" s="277"/>
      <c r="O283" s="277"/>
      <c r="P283" s="277"/>
      <c r="Q283" s="277"/>
      <c r="R283" s="277"/>
      <c r="S283" s="277"/>
      <c r="T283" s="278"/>
      <c r="AT283" s="279" t="s">
        <v>199</v>
      </c>
      <c r="AU283" s="279" t="s">
        <v>84</v>
      </c>
      <c r="AV283" s="14" t="s">
        <v>197</v>
      </c>
      <c r="AW283" s="14" t="s">
        <v>37</v>
      </c>
      <c r="AX283" s="14" t="s">
        <v>82</v>
      </c>
      <c r="AY283" s="279" t="s">
        <v>189</v>
      </c>
    </row>
    <row r="284" s="11" customFormat="1" ht="29.88" customHeight="1">
      <c r="B284" s="219"/>
      <c r="C284" s="220"/>
      <c r="D284" s="221" t="s">
        <v>73</v>
      </c>
      <c r="E284" s="233" t="s">
        <v>197</v>
      </c>
      <c r="F284" s="233" t="s">
        <v>357</v>
      </c>
      <c r="G284" s="220"/>
      <c r="H284" s="220"/>
      <c r="I284" s="223"/>
      <c r="J284" s="234">
        <f>BK284</f>
        <v>0</v>
      </c>
      <c r="K284" s="220"/>
      <c r="L284" s="225"/>
      <c r="M284" s="226"/>
      <c r="N284" s="227"/>
      <c r="O284" s="227"/>
      <c r="P284" s="228">
        <f>SUM(P285:P412)</f>
        <v>0</v>
      </c>
      <c r="Q284" s="227"/>
      <c r="R284" s="228">
        <f>SUM(R285:R412)</f>
        <v>191.97733552999998</v>
      </c>
      <c r="S284" s="227"/>
      <c r="T284" s="229">
        <f>SUM(T285:T412)</f>
        <v>0</v>
      </c>
      <c r="AR284" s="230" t="s">
        <v>82</v>
      </c>
      <c r="AT284" s="231" t="s">
        <v>73</v>
      </c>
      <c r="AU284" s="231" t="s">
        <v>82</v>
      </c>
      <c r="AY284" s="230" t="s">
        <v>189</v>
      </c>
      <c r="BK284" s="232">
        <f>SUM(BK285:BK412)</f>
        <v>0</v>
      </c>
    </row>
    <row r="285" s="1" customFormat="1" ht="51" customHeight="1">
      <c r="B285" s="48"/>
      <c r="C285" s="235" t="s">
        <v>358</v>
      </c>
      <c r="D285" s="235" t="s">
        <v>192</v>
      </c>
      <c r="E285" s="236" t="s">
        <v>359</v>
      </c>
      <c r="F285" s="237" t="s">
        <v>360</v>
      </c>
      <c r="G285" s="238" t="s">
        <v>273</v>
      </c>
      <c r="H285" s="239">
        <v>23.460000000000001</v>
      </c>
      <c r="I285" s="240"/>
      <c r="J285" s="241">
        <f>ROUND(I285*H285,2)</f>
        <v>0</v>
      </c>
      <c r="K285" s="237" t="s">
        <v>21</v>
      </c>
      <c r="L285" s="74"/>
      <c r="M285" s="242" t="s">
        <v>21</v>
      </c>
      <c r="N285" s="243" t="s">
        <v>45</v>
      </c>
      <c r="O285" s="49"/>
      <c r="P285" s="244">
        <f>O285*H285</f>
        <v>0</v>
      </c>
      <c r="Q285" s="244">
        <v>0.29360000000000003</v>
      </c>
      <c r="R285" s="244">
        <f>Q285*H285</f>
        <v>6.8878560000000011</v>
      </c>
      <c r="S285" s="244">
        <v>0</v>
      </c>
      <c r="T285" s="245">
        <f>S285*H285</f>
        <v>0</v>
      </c>
      <c r="AR285" s="26" t="s">
        <v>197</v>
      </c>
      <c r="AT285" s="26" t="s">
        <v>192</v>
      </c>
      <c r="AU285" s="26" t="s">
        <v>84</v>
      </c>
      <c r="AY285" s="26" t="s">
        <v>189</v>
      </c>
      <c r="BE285" s="246">
        <f>IF(N285="základní",J285,0)</f>
        <v>0</v>
      </c>
      <c r="BF285" s="246">
        <f>IF(N285="snížená",J285,0)</f>
        <v>0</v>
      </c>
      <c r="BG285" s="246">
        <f>IF(N285="zákl. přenesená",J285,0)</f>
        <v>0</v>
      </c>
      <c r="BH285" s="246">
        <f>IF(N285="sníž. přenesená",J285,0)</f>
        <v>0</v>
      </c>
      <c r="BI285" s="246">
        <f>IF(N285="nulová",J285,0)</f>
        <v>0</v>
      </c>
      <c r="BJ285" s="26" t="s">
        <v>82</v>
      </c>
      <c r="BK285" s="246">
        <f>ROUND(I285*H285,2)</f>
        <v>0</v>
      </c>
      <c r="BL285" s="26" t="s">
        <v>197</v>
      </c>
      <c r="BM285" s="26" t="s">
        <v>361</v>
      </c>
    </row>
    <row r="286" s="13" customFormat="1">
      <c r="B286" s="259"/>
      <c r="C286" s="260"/>
      <c r="D286" s="249" t="s">
        <v>199</v>
      </c>
      <c r="E286" s="261" t="s">
        <v>21</v>
      </c>
      <c r="F286" s="262" t="s">
        <v>267</v>
      </c>
      <c r="G286" s="260"/>
      <c r="H286" s="261" t="s">
        <v>21</v>
      </c>
      <c r="I286" s="263"/>
      <c r="J286" s="260"/>
      <c r="K286" s="260"/>
      <c r="L286" s="264"/>
      <c r="M286" s="265"/>
      <c r="N286" s="266"/>
      <c r="O286" s="266"/>
      <c r="P286" s="266"/>
      <c r="Q286" s="266"/>
      <c r="R286" s="266"/>
      <c r="S286" s="266"/>
      <c r="T286" s="267"/>
      <c r="AT286" s="268" t="s">
        <v>199</v>
      </c>
      <c r="AU286" s="268" t="s">
        <v>84</v>
      </c>
      <c r="AV286" s="13" t="s">
        <v>82</v>
      </c>
      <c r="AW286" s="13" t="s">
        <v>37</v>
      </c>
      <c r="AX286" s="13" t="s">
        <v>74</v>
      </c>
      <c r="AY286" s="268" t="s">
        <v>189</v>
      </c>
    </row>
    <row r="287" s="13" customFormat="1">
      <c r="B287" s="259"/>
      <c r="C287" s="260"/>
      <c r="D287" s="249" t="s">
        <v>199</v>
      </c>
      <c r="E287" s="261" t="s">
        <v>21</v>
      </c>
      <c r="F287" s="262" t="s">
        <v>268</v>
      </c>
      <c r="G287" s="260"/>
      <c r="H287" s="261" t="s">
        <v>21</v>
      </c>
      <c r="I287" s="263"/>
      <c r="J287" s="260"/>
      <c r="K287" s="260"/>
      <c r="L287" s="264"/>
      <c r="M287" s="265"/>
      <c r="N287" s="266"/>
      <c r="O287" s="266"/>
      <c r="P287" s="266"/>
      <c r="Q287" s="266"/>
      <c r="R287" s="266"/>
      <c r="S287" s="266"/>
      <c r="T287" s="267"/>
      <c r="AT287" s="268" t="s">
        <v>199</v>
      </c>
      <c r="AU287" s="268" t="s">
        <v>84</v>
      </c>
      <c r="AV287" s="13" t="s">
        <v>82</v>
      </c>
      <c r="AW287" s="13" t="s">
        <v>37</v>
      </c>
      <c r="AX287" s="13" t="s">
        <v>74</v>
      </c>
      <c r="AY287" s="268" t="s">
        <v>189</v>
      </c>
    </row>
    <row r="288" s="13" customFormat="1">
      <c r="B288" s="259"/>
      <c r="C288" s="260"/>
      <c r="D288" s="249" t="s">
        <v>199</v>
      </c>
      <c r="E288" s="261" t="s">
        <v>21</v>
      </c>
      <c r="F288" s="262" t="s">
        <v>362</v>
      </c>
      <c r="G288" s="260"/>
      <c r="H288" s="261" t="s">
        <v>21</v>
      </c>
      <c r="I288" s="263"/>
      <c r="J288" s="260"/>
      <c r="K288" s="260"/>
      <c r="L288" s="264"/>
      <c r="M288" s="265"/>
      <c r="N288" s="266"/>
      <c r="O288" s="266"/>
      <c r="P288" s="266"/>
      <c r="Q288" s="266"/>
      <c r="R288" s="266"/>
      <c r="S288" s="266"/>
      <c r="T288" s="267"/>
      <c r="AT288" s="268" t="s">
        <v>199</v>
      </c>
      <c r="AU288" s="268" t="s">
        <v>84</v>
      </c>
      <c r="AV288" s="13" t="s">
        <v>82</v>
      </c>
      <c r="AW288" s="13" t="s">
        <v>37</v>
      </c>
      <c r="AX288" s="13" t="s">
        <v>74</v>
      </c>
      <c r="AY288" s="268" t="s">
        <v>189</v>
      </c>
    </row>
    <row r="289" s="12" customFormat="1">
      <c r="B289" s="247"/>
      <c r="C289" s="248"/>
      <c r="D289" s="249" t="s">
        <v>199</v>
      </c>
      <c r="E289" s="250" t="s">
        <v>21</v>
      </c>
      <c r="F289" s="251" t="s">
        <v>363</v>
      </c>
      <c r="G289" s="248"/>
      <c r="H289" s="252">
        <v>23.460000000000001</v>
      </c>
      <c r="I289" s="253"/>
      <c r="J289" s="248"/>
      <c r="K289" s="248"/>
      <c r="L289" s="254"/>
      <c r="M289" s="255"/>
      <c r="N289" s="256"/>
      <c r="O289" s="256"/>
      <c r="P289" s="256"/>
      <c r="Q289" s="256"/>
      <c r="R289" s="256"/>
      <c r="S289" s="256"/>
      <c r="T289" s="257"/>
      <c r="AT289" s="258" t="s">
        <v>199</v>
      </c>
      <c r="AU289" s="258" t="s">
        <v>84</v>
      </c>
      <c r="AV289" s="12" t="s">
        <v>84</v>
      </c>
      <c r="AW289" s="12" t="s">
        <v>37</v>
      </c>
      <c r="AX289" s="12" t="s">
        <v>82</v>
      </c>
      <c r="AY289" s="258" t="s">
        <v>189</v>
      </c>
    </row>
    <row r="290" s="1" customFormat="1" ht="51" customHeight="1">
      <c r="B290" s="48"/>
      <c r="C290" s="235" t="s">
        <v>364</v>
      </c>
      <c r="D290" s="235" t="s">
        <v>192</v>
      </c>
      <c r="E290" s="236" t="s">
        <v>365</v>
      </c>
      <c r="F290" s="237" t="s">
        <v>360</v>
      </c>
      <c r="G290" s="238" t="s">
        <v>273</v>
      </c>
      <c r="H290" s="239">
        <v>23.460000000000001</v>
      </c>
      <c r="I290" s="240"/>
      <c r="J290" s="241">
        <f>ROUND(I290*H290,2)</f>
        <v>0</v>
      </c>
      <c r="K290" s="237" t="s">
        <v>21</v>
      </c>
      <c r="L290" s="74"/>
      <c r="M290" s="242" t="s">
        <v>21</v>
      </c>
      <c r="N290" s="243" t="s">
        <v>45</v>
      </c>
      <c r="O290" s="49"/>
      <c r="P290" s="244">
        <f>O290*H290</f>
        <v>0</v>
      </c>
      <c r="Q290" s="244">
        <v>0.29360000000000003</v>
      </c>
      <c r="R290" s="244">
        <f>Q290*H290</f>
        <v>6.8878560000000011</v>
      </c>
      <c r="S290" s="244">
        <v>0</v>
      </c>
      <c r="T290" s="245">
        <f>S290*H290</f>
        <v>0</v>
      </c>
      <c r="AR290" s="26" t="s">
        <v>197</v>
      </c>
      <c r="AT290" s="26" t="s">
        <v>192</v>
      </c>
      <c r="AU290" s="26" t="s">
        <v>84</v>
      </c>
      <c r="AY290" s="26" t="s">
        <v>189</v>
      </c>
      <c r="BE290" s="246">
        <f>IF(N290="základní",J290,0)</f>
        <v>0</v>
      </c>
      <c r="BF290" s="246">
        <f>IF(N290="snížená",J290,0)</f>
        <v>0</v>
      </c>
      <c r="BG290" s="246">
        <f>IF(N290="zákl. přenesená",J290,0)</f>
        <v>0</v>
      </c>
      <c r="BH290" s="246">
        <f>IF(N290="sníž. přenesená",J290,0)</f>
        <v>0</v>
      </c>
      <c r="BI290" s="246">
        <f>IF(N290="nulová",J290,0)</f>
        <v>0</v>
      </c>
      <c r="BJ290" s="26" t="s">
        <v>82</v>
      </c>
      <c r="BK290" s="246">
        <f>ROUND(I290*H290,2)</f>
        <v>0</v>
      </c>
      <c r="BL290" s="26" t="s">
        <v>197</v>
      </c>
      <c r="BM290" s="26" t="s">
        <v>366</v>
      </c>
    </row>
    <row r="291" s="13" customFormat="1">
      <c r="B291" s="259"/>
      <c r="C291" s="260"/>
      <c r="D291" s="249" t="s">
        <v>199</v>
      </c>
      <c r="E291" s="261" t="s">
        <v>21</v>
      </c>
      <c r="F291" s="262" t="s">
        <v>267</v>
      </c>
      <c r="G291" s="260"/>
      <c r="H291" s="261" t="s">
        <v>21</v>
      </c>
      <c r="I291" s="263"/>
      <c r="J291" s="260"/>
      <c r="K291" s="260"/>
      <c r="L291" s="264"/>
      <c r="M291" s="265"/>
      <c r="N291" s="266"/>
      <c r="O291" s="266"/>
      <c r="P291" s="266"/>
      <c r="Q291" s="266"/>
      <c r="R291" s="266"/>
      <c r="S291" s="266"/>
      <c r="T291" s="267"/>
      <c r="AT291" s="268" t="s">
        <v>199</v>
      </c>
      <c r="AU291" s="268" t="s">
        <v>84</v>
      </c>
      <c r="AV291" s="13" t="s">
        <v>82</v>
      </c>
      <c r="AW291" s="13" t="s">
        <v>37</v>
      </c>
      <c r="AX291" s="13" t="s">
        <v>74</v>
      </c>
      <c r="AY291" s="268" t="s">
        <v>189</v>
      </c>
    </row>
    <row r="292" s="13" customFormat="1">
      <c r="B292" s="259"/>
      <c r="C292" s="260"/>
      <c r="D292" s="249" t="s">
        <v>199</v>
      </c>
      <c r="E292" s="261" t="s">
        <v>21</v>
      </c>
      <c r="F292" s="262" t="s">
        <v>367</v>
      </c>
      <c r="G292" s="260"/>
      <c r="H292" s="261" t="s">
        <v>21</v>
      </c>
      <c r="I292" s="263"/>
      <c r="J292" s="260"/>
      <c r="K292" s="260"/>
      <c r="L292" s="264"/>
      <c r="M292" s="265"/>
      <c r="N292" s="266"/>
      <c r="O292" s="266"/>
      <c r="P292" s="266"/>
      <c r="Q292" s="266"/>
      <c r="R292" s="266"/>
      <c r="S292" s="266"/>
      <c r="T292" s="267"/>
      <c r="AT292" s="268" t="s">
        <v>199</v>
      </c>
      <c r="AU292" s="268" t="s">
        <v>84</v>
      </c>
      <c r="AV292" s="13" t="s">
        <v>82</v>
      </c>
      <c r="AW292" s="13" t="s">
        <v>37</v>
      </c>
      <c r="AX292" s="13" t="s">
        <v>74</v>
      </c>
      <c r="AY292" s="268" t="s">
        <v>189</v>
      </c>
    </row>
    <row r="293" s="13" customFormat="1">
      <c r="B293" s="259"/>
      <c r="C293" s="260"/>
      <c r="D293" s="249" t="s">
        <v>199</v>
      </c>
      <c r="E293" s="261" t="s">
        <v>21</v>
      </c>
      <c r="F293" s="262" t="s">
        <v>362</v>
      </c>
      <c r="G293" s="260"/>
      <c r="H293" s="261" t="s">
        <v>21</v>
      </c>
      <c r="I293" s="263"/>
      <c r="J293" s="260"/>
      <c r="K293" s="260"/>
      <c r="L293" s="264"/>
      <c r="M293" s="265"/>
      <c r="N293" s="266"/>
      <c r="O293" s="266"/>
      <c r="P293" s="266"/>
      <c r="Q293" s="266"/>
      <c r="R293" s="266"/>
      <c r="S293" s="266"/>
      <c r="T293" s="267"/>
      <c r="AT293" s="268" t="s">
        <v>199</v>
      </c>
      <c r="AU293" s="268" t="s">
        <v>84</v>
      </c>
      <c r="AV293" s="13" t="s">
        <v>82</v>
      </c>
      <c r="AW293" s="13" t="s">
        <v>37</v>
      </c>
      <c r="AX293" s="13" t="s">
        <v>74</v>
      </c>
      <c r="AY293" s="268" t="s">
        <v>189</v>
      </c>
    </row>
    <row r="294" s="12" customFormat="1">
      <c r="B294" s="247"/>
      <c r="C294" s="248"/>
      <c r="D294" s="249" t="s">
        <v>199</v>
      </c>
      <c r="E294" s="250" t="s">
        <v>21</v>
      </c>
      <c r="F294" s="251" t="s">
        <v>363</v>
      </c>
      <c r="G294" s="248"/>
      <c r="H294" s="252">
        <v>23.460000000000001</v>
      </c>
      <c r="I294" s="253"/>
      <c r="J294" s="248"/>
      <c r="K294" s="248"/>
      <c r="L294" s="254"/>
      <c r="M294" s="255"/>
      <c r="N294" s="256"/>
      <c r="O294" s="256"/>
      <c r="P294" s="256"/>
      <c r="Q294" s="256"/>
      <c r="R294" s="256"/>
      <c r="S294" s="256"/>
      <c r="T294" s="257"/>
      <c r="AT294" s="258" t="s">
        <v>199</v>
      </c>
      <c r="AU294" s="258" t="s">
        <v>84</v>
      </c>
      <c r="AV294" s="12" t="s">
        <v>84</v>
      </c>
      <c r="AW294" s="12" t="s">
        <v>37</v>
      </c>
      <c r="AX294" s="12" t="s">
        <v>82</v>
      </c>
      <c r="AY294" s="258" t="s">
        <v>189</v>
      </c>
    </row>
    <row r="295" s="1" customFormat="1" ht="38.25" customHeight="1">
      <c r="B295" s="48"/>
      <c r="C295" s="235" t="s">
        <v>368</v>
      </c>
      <c r="D295" s="235" t="s">
        <v>192</v>
      </c>
      <c r="E295" s="236" t="s">
        <v>369</v>
      </c>
      <c r="F295" s="237" t="s">
        <v>370</v>
      </c>
      <c r="G295" s="238" t="s">
        <v>195</v>
      </c>
      <c r="H295" s="239">
        <v>15.670999999999999</v>
      </c>
      <c r="I295" s="240"/>
      <c r="J295" s="241">
        <f>ROUND(I295*H295,2)</f>
        <v>0</v>
      </c>
      <c r="K295" s="237" t="s">
        <v>196</v>
      </c>
      <c r="L295" s="74"/>
      <c r="M295" s="242" t="s">
        <v>21</v>
      </c>
      <c r="N295" s="243" t="s">
        <v>45</v>
      </c>
      <c r="O295" s="49"/>
      <c r="P295" s="244">
        <f>O295*H295</f>
        <v>0</v>
      </c>
      <c r="Q295" s="244">
        <v>2.45336</v>
      </c>
      <c r="R295" s="244">
        <f>Q295*H295</f>
        <v>38.446604559999997</v>
      </c>
      <c r="S295" s="244">
        <v>0</v>
      </c>
      <c r="T295" s="245">
        <f>S295*H295</f>
        <v>0</v>
      </c>
      <c r="AR295" s="26" t="s">
        <v>197</v>
      </c>
      <c r="AT295" s="26" t="s">
        <v>192</v>
      </c>
      <c r="AU295" s="26" t="s">
        <v>84</v>
      </c>
      <c r="AY295" s="26" t="s">
        <v>189</v>
      </c>
      <c r="BE295" s="246">
        <f>IF(N295="základní",J295,0)</f>
        <v>0</v>
      </c>
      <c r="BF295" s="246">
        <f>IF(N295="snížená",J295,0)</f>
        <v>0</v>
      </c>
      <c r="BG295" s="246">
        <f>IF(N295="zákl. přenesená",J295,0)</f>
        <v>0</v>
      </c>
      <c r="BH295" s="246">
        <f>IF(N295="sníž. přenesená",J295,0)</f>
        <v>0</v>
      </c>
      <c r="BI295" s="246">
        <f>IF(N295="nulová",J295,0)</f>
        <v>0</v>
      </c>
      <c r="BJ295" s="26" t="s">
        <v>82</v>
      </c>
      <c r="BK295" s="246">
        <f>ROUND(I295*H295,2)</f>
        <v>0</v>
      </c>
      <c r="BL295" s="26" t="s">
        <v>197</v>
      </c>
      <c r="BM295" s="26" t="s">
        <v>371</v>
      </c>
    </row>
    <row r="296" s="13" customFormat="1">
      <c r="B296" s="259"/>
      <c r="C296" s="260"/>
      <c r="D296" s="249" t="s">
        <v>199</v>
      </c>
      <c r="E296" s="261" t="s">
        <v>21</v>
      </c>
      <c r="F296" s="262" t="s">
        <v>267</v>
      </c>
      <c r="G296" s="260"/>
      <c r="H296" s="261" t="s">
        <v>21</v>
      </c>
      <c r="I296" s="263"/>
      <c r="J296" s="260"/>
      <c r="K296" s="260"/>
      <c r="L296" s="264"/>
      <c r="M296" s="265"/>
      <c r="N296" s="266"/>
      <c r="O296" s="266"/>
      <c r="P296" s="266"/>
      <c r="Q296" s="266"/>
      <c r="R296" s="266"/>
      <c r="S296" s="266"/>
      <c r="T296" s="267"/>
      <c r="AT296" s="268" t="s">
        <v>199</v>
      </c>
      <c r="AU296" s="268" t="s">
        <v>84</v>
      </c>
      <c r="AV296" s="13" t="s">
        <v>82</v>
      </c>
      <c r="AW296" s="13" t="s">
        <v>37</v>
      </c>
      <c r="AX296" s="13" t="s">
        <v>74</v>
      </c>
      <c r="AY296" s="268" t="s">
        <v>189</v>
      </c>
    </row>
    <row r="297" s="13" customFormat="1">
      <c r="B297" s="259"/>
      <c r="C297" s="260"/>
      <c r="D297" s="249" t="s">
        <v>199</v>
      </c>
      <c r="E297" s="261" t="s">
        <v>21</v>
      </c>
      <c r="F297" s="262" t="s">
        <v>367</v>
      </c>
      <c r="G297" s="260"/>
      <c r="H297" s="261" t="s">
        <v>21</v>
      </c>
      <c r="I297" s="263"/>
      <c r="J297" s="260"/>
      <c r="K297" s="260"/>
      <c r="L297" s="264"/>
      <c r="M297" s="265"/>
      <c r="N297" s="266"/>
      <c r="O297" s="266"/>
      <c r="P297" s="266"/>
      <c r="Q297" s="266"/>
      <c r="R297" s="266"/>
      <c r="S297" s="266"/>
      <c r="T297" s="267"/>
      <c r="AT297" s="268" t="s">
        <v>199</v>
      </c>
      <c r="AU297" s="268" t="s">
        <v>84</v>
      </c>
      <c r="AV297" s="13" t="s">
        <v>82</v>
      </c>
      <c r="AW297" s="13" t="s">
        <v>37</v>
      </c>
      <c r="AX297" s="13" t="s">
        <v>74</v>
      </c>
      <c r="AY297" s="268" t="s">
        <v>189</v>
      </c>
    </row>
    <row r="298" s="12" customFormat="1">
      <c r="B298" s="247"/>
      <c r="C298" s="248"/>
      <c r="D298" s="249" t="s">
        <v>199</v>
      </c>
      <c r="E298" s="250" t="s">
        <v>21</v>
      </c>
      <c r="F298" s="251" t="s">
        <v>372</v>
      </c>
      <c r="G298" s="248"/>
      <c r="H298" s="252">
        <v>9.3499999999999996</v>
      </c>
      <c r="I298" s="253"/>
      <c r="J298" s="248"/>
      <c r="K298" s="248"/>
      <c r="L298" s="254"/>
      <c r="M298" s="255"/>
      <c r="N298" s="256"/>
      <c r="O298" s="256"/>
      <c r="P298" s="256"/>
      <c r="Q298" s="256"/>
      <c r="R298" s="256"/>
      <c r="S298" s="256"/>
      <c r="T298" s="257"/>
      <c r="AT298" s="258" t="s">
        <v>199</v>
      </c>
      <c r="AU298" s="258" t="s">
        <v>84</v>
      </c>
      <c r="AV298" s="12" t="s">
        <v>84</v>
      </c>
      <c r="AW298" s="12" t="s">
        <v>37</v>
      </c>
      <c r="AX298" s="12" t="s">
        <v>74</v>
      </c>
      <c r="AY298" s="258" t="s">
        <v>189</v>
      </c>
    </row>
    <row r="299" s="12" customFormat="1">
      <c r="B299" s="247"/>
      <c r="C299" s="248"/>
      <c r="D299" s="249" t="s">
        <v>199</v>
      </c>
      <c r="E299" s="250" t="s">
        <v>21</v>
      </c>
      <c r="F299" s="251" t="s">
        <v>373</v>
      </c>
      <c r="G299" s="248"/>
      <c r="H299" s="252">
        <v>1.417</v>
      </c>
      <c r="I299" s="253"/>
      <c r="J299" s="248"/>
      <c r="K299" s="248"/>
      <c r="L299" s="254"/>
      <c r="M299" s="255"/>
      <c r="N299" s="256"/>
      <c r="O299" s="256"/>
      <c r="P299" s="256"/>
      <c r="Q299" s="256"/>
      <c r="R299" s="256"/>
      <c r="S299" s="256"/>
      <c r="T299" s="257"/>
      <c r="AT299" s="258" t="s">
        <v>199</v>
      </c>
      <c r="AU299" s="258" t="s">
        <v>84</v>
      </c>
      <c r="AV299" s="12" t="s">
        <v>84</v>
      </c>
      <c r="AW299" s="12" t="s">
        <v>37</v>
      </c>
      <c r="AX299" s="12" t="s">
        <v>74</v>
      </c>
      <c r="AY299" s="258" t="s">
        <v>189</v>
      </c>
    </row>
    <row r="300" s="12" customFormat="1">
      <c r="B300" s="247"/>
      <c r="C300" s="248"/>
      <c r="D300" s="249" t="s">
        <v>199</v>
      </c>
      <c r="E300" s="250" t="s">
        <v>21</v>
      </c>
      <c r="F300" s="251" t="s">
        <v>374</v>
      </c>
      <c r="G300" s="248"/>
      <c r="H300" s="252">
        <v>2.286</v>
      </c>
      <c r="I300" s="253"/>
      <c r="J300" s="248"/>
      <c r="K300" s="248"/>
      <c r="L300" s="254"/>
      <c r="M300" s="255"/>
      <c r="N300" s="256"/>
      <c r="O300" s="256"/>
      <c r="P300" s="256"/>
      <c r="Q300" s="256"/>
      <c r="R300" s="256"/>
      <c r="S300" s="256"/>
      <c r="T300" s="257"/>
      <c r="AT300" s="258" t="s">
        <v>199</v>
      </c>
      <c r="AU300" s="258" t="s">
        <v>84</v>
      </c>
      <c r="AV300" s="12" t="s">
        <v>84</v>
      </c>
      <c r="AW300" s="12" t="s">
        <v>37</v>
      </c>
      <c r="AX300" s="12" t="s">
        <v>74</v>
      </c>
      <c r="AY300" s="258" t="s">
        <v>189</v>
      </c>
    </row>
    <row r="301" s="12" customFormat="1">
      <c r="B301" s="247"/>
      <c r="C301" s="248"/>
      <c r="D301" s="249" t="s">
        <v>199</v>
      </c>
      <c r="E301" s="250" t="s">
        <v>21</v>
      </c>
      <c r="F301" s="251" t="s">
        <v>375</v>
      </c>
      <c r="G301" s="248"/>
      <c r="H301" s="252">
        <v>1.716</v>
      </c>
      <c r="I301" s="253"/>
      <c r="J301" s="248"/>
      <c r="K301" s="248"/>
      <c r="L301" s="254"/>
      <c r="M301" s="255"/>
      <c r="N301" s="256"/>
      <c r="O301" s="256"/>
      <c r="P301" s="256"/>
      <c r="Q301" s="256"/>
      <c r="R301" s="256"/>
      <c r="S301" s="256"/>
      <c r="T301" s="257"/>
      <c r="AT301" s="258" t="s">
        <v>199</v>
      </c>
      <c r="AU301" s="258" t="s">
        <v>84</v>
      </c>
      <c r="AV301" s="12" t="s">
        <v>84</v>
      </c>
      <c r="AW301" s="12" t="s">
        <v>37</v>
      </c>
      <c r="AX301" s="12" t="s">
        <v>74</v>
      </c>
      <c r="AY301" s="258" t="s">
        <v>189</v>
      </c>
    </row>
    <row r="302" s="12" customFormat="1">
      <c r="B302" s="247"/>
      <c r="C302" s="248"/>
      <c r="D302" s="249" t="s">
        <v>199</v>
      </c>
      <c r="E302" s="250" t="s">
        <v>21</v>
      </c>
      <c r="F302" s="251" t="s">
        <v>376</v>
      </c>
      <c r="G302" s="248"/>
      <c r="H302" s="252">
        <v>0.90200000000000002</v>
      </c>
      <c r="I302" s="253"/>
      <c r="J302" s="248"/>
      <c r="K302" s="248"/>
      <c r="L302" s="254"/>
      <c r="M302" s="255"/>
      <c r="N302" s="256"/>
      <c r="O302" s="256"/>
      <c r="P302" s="256"/>
      <c r="Q302" s="256"/>
      <c r="R302" s="256"/>
      <c r="S302" s="256"/>
      <c r="T302" s="257"/>
      <c r="AT302" s="258" t="s">
        <v>199</v>
      </c>
      <c r="AU302" s="258" t="s">
        <v>84</v>
      </c>
      <c r="AV302" s="12" t="s">
        <v>84</v>
      </c>
      <c r="AW302" s="12" t="s">
        <v>37</v>
      </c>
      <c r="AX302" s="12" t="s">
        <v>74</v>
      </c>
      <c r="AY302" s="258" t="s">
        <v>189</v>
      </c>
    </row>
    <row r="303" s="14" customFormat="1">
      <c r="B303" s="269"/>
      <c r="C303" s="270"/>
      <c r="D303" s="249" t="s">
        <v>199</v>
      </c>
      <c r="E303" s="271" t="s">
        <v>21</v>
      </c>
      <c r="F303" s="272" t="s">
        <v>214</v>
      </c>
      <c r="G303" s="270"/>
      <c r="H303" s="273">
        <v>15.670999999999999</v>
      </c>
      <c r="I303" s="274"/>
      <c r="J303" s="270"/>
      <c r="K303" s="270"/>
      <c r="L303" s="275"/>
      <c r="M303" s="276"/>
      <c r="N303" s="277"/>
      <c r="O303" s="277"/>
      <c r="P303" s="277"/>
      <c r="Q303" s="277"/>
      <c r="R303" s="277"/>
      <c r="S303" s="277"/>
      <c r="T303" s="278"/>
      <c r="AT303" s="279" t="s">
        <v>199</v>
      </c>
      <c r="AU303" s="279" t="s">
        <v>84</v>
      </c>
      <c r="AV303" s="14" t="s">
        <v>197</v>
      </c>
      <c r="AW303" s="14" t="s">
        <v>37</v>
      </c>
      <c r="AX303" s="14" t="s">
        <v>82</v>
      </c>
      <c r="AY303" s="279" t="s">
        <v>189</v>
      </c>
    </row>
    <row r="304" s="1" customFormat="1" ht="51" customHeight="1">
      <c r="B304" s="48"/>
      <c r="C304" s="235" t="s">
        <v>377</v>
      </c>
      <c r="D304" s="235" t="s">
        <v>192</v>
      </c>
      <c r="E304" s="236" t="s">
        <v>378</v>
      </c>
      <c r="F304" s="237" t="s">
        <v>379</v>
      </c>
      <c r="G304" s="238" t="s">
        <v>273</v>
      </c>
      <c r="H304" s="239">
        <v>83.715999999999994</v>
      </c>
      <c r="I304" s="240"/>
      <c r="J304" s="241">
        <f>ROUND(I304*H304,2)</f>
        <v>0</v>
      </c>
      <c r="K304" s="237" t="s">
        <v>196</v>
      </c>
      <c r="L304" s="74"/>
      <c r="M304" s="242" t="s">
        <v>21</v>
      </c>
      <c r="N304" s="243" t="s">
        <v>45</v>
      </c>
      <c r="O304" s="49"/>
      <c r="P304" s="244">
        <f>O304*H304</f>
        <v>0</v>
      </c>
      <c r="Q304" s="244">
        <v>0.00076999999999999996</v>
      </c>
      <c r="R304" s="244">
        <f>Q304*H304</f>
        <v>0.064461319999999989</v>
      </c>
      <c r="S304" s="244">
        <v>0</v>
      </c>
      <c r="T304" s="245">
        <f>S304*H304</f>
        <v>0</v>
      </c>
      <c r="AR304" s="26" t="s">
        <v>197</v>
      </c>
      <c r="AT304" s="26" t="s">
        <v>192</v>
      </c>
      <c r="AU304" s="26" t="s">
        <v>84</v>
      </c>
      <c r="AY304" s="26" t="s">
        <v>189</v>
      </c>
      <c r="BE304" s="246">
        <f>IF(N304="základní",J304,0)</f>
        <v>0</v>
      </c>
      <c r="BF304" s="246">
        <f>IF(N304="snížená",J304,0)</f>
        <v>0</v>
      </c>
      <c r="BG304" s="246">
        <f>IF(N304="zákl. přenesená",J304,0)</f>
        <v>0</v>
      </c>
      <c r="BH304" s="246">
        <f>IF(N304="sníž. přenesená",J304,0)</f>
        <v>0</v>
      </c>
      <c r="BI304" s="246">
        <f>IF(N304="nulová",J304,0)</f>
        <v>0</v>
      </c>
      <c r="BJ304" s="26" t="s">
        <v>82</v>
      </c>
      <c r="BK304" s="246">
        <f>ROUND(I304*H304,2)</f>
        <v>0</v>
      </c>
      <c r="BL304" s="26" t="s">
        <v>197</v>
      </c>
      <c r="BM304" s="26" t="s">
        <v>380</v>
      </c>
    </row>
    <row r="305" s="13" customFormat="1">
      <c r="B305" s="259"/>
      <c r="C305" s="260"/>
      <c r="D305" s="249" t="s">
        <v>199</v>
      </c>
      <c r="E305" s="261" t="s">
        <v>21</v>
      </c>
      <c r="F305" s="262" t="s">
        <v>267</v>
      </c>
      <c r="G305" s="260"/>
      <c r="H305" s="261" t="s">
        <v>21</v>
      </c>
      <c r="I305" s="263"/>
      <c r="J305" s="260"/>
      <c r="K305" s="260"/>
      <c r="L305" s="264"/>
      <c r="M305" s="265"/>
      <c r="N305" s="266"/>
      <c r="O305" s="266"/>
      <c r="P305" s="266"/>
      <c r="Q305" s="266"/>
      <c r="R305" s="266"/>
      <c r="S305" s="266"/>
      <c r="T305" s="267"/>
      <c r="AT305" s="268" t="s">
        <v>199</v>
      </c>
      <c r="AU305" s="268" t="s">
        <v>84</v>
      </c>
      <c r="AV305" s="13" t="s">
        <v>82</v>
      </c>
      <c r="AW305" s="13" t="s">
        <v>37</v>
      </c>
      <c r="AX305" s="13" t="s">
        <v>74</v>
      </c>
      <c r="AY305" s="268" t="s">
        <v>189</v>
      </c>
    </row>
    <row r="306" s="13" customFormat="1">
      <c r="B306" s="259"/>
      <c r="C306" s="260"/>
      <c r="D306" s="249" t="s">
        <v>199</v>
      </c>
      <c r="E306" s="261" t="s">
        <v>21</v>
      </c>
      <c r="F306" s="262" t="s">
        <v>367</v>
      </c>
      <c r="G306" s="260"/>
      <c r="H306" s="261" t="s">
        <v>21</v>
      </c>
      <c r="I306" s="263"/>
      <c r="J306" s="260"/>
      <c r="K306" s="260"/>
      <c r="L306" s="264"/>
      <c r="M306" s="265"/>
      <c r="N306" s="266"/>
      <c r="O306" s="266"/>
      <c r="P306" s="266"/>
      <c r="Q306" s="266"/>
      <c r="R306" s="266"/>
      <c r="S306" s="266"/>
      <c r="T306" s="267"/>
      <c r="AT306" s="268" t="s">
        <v>199</v>
      </c>
      <c r="AU306" s="268" t="s">
        <v>84</v>
      </c>
      <c r="AV306" s="13" t="s">
        <v>82</v>
      </c>
      <c r="AW306" s="13" t="s">
        <v>37</v>
      </c>
      <c r="AX306" s="13" t="s">
        <v>74</v>
      </c>
      <c r="AY306" s="268" t="s">
        <v>189</v>
      </c>
    </row>
    <row r="307" s="12" customFormat="1">
      <c r="B307" s="247"/>
      <c r="C307" s="248"/>
      <c r="D307" s="249" t="s">
        <v>199</v>
      </c>
      <c r="E307" s="250" t="s">
        <v>21</v>
      </c>
      <c r="F307" s="251" t="s">
        <v>381</v>
      </c>
      <c r="G307" s="248"/>
      <c r="H307" s="252">
        <v>42.128</v>
      </c>
      <c r="I307" s="253"/>
      <c r="J307" s="248"/>
      <c r="K307" s="248"/>
      <c r="L307" s="254"/>
      <c r="M307" s="255"/>
      <c r="N307" s="256"/>
      <c r="O307" s="256"/>
      <c r="P307" s="256"/>
      <c r="Q307" s="256"/>
      <c r="R307" s="256"/>
      <c r="S307" s="256"/>
      <c r="T307" s="257"/>
      <c r="AT307" s="258" t="s">
        <v>199</v>
      </c>
      <c r="AU307" s="258" t="s">
        <v>84</v>
      </c>
      <c r="AV307" s="12" t="s">
        <v>84</v>
      </c>
      <c r="AW307" s="12" t="s">
        <v>37</v>
      </c>
      <c r="AX307" s="12" t="s">
        <v>74</v>
      </c>
      <c r="AY307" s="258" t="s">
        <v>189</v>
      </c>
    </row>
    <row r="308" s="12" customFormat="1">
      <c r="B308" s="247"/>
      <c r="C308" s="248"/>
      <c r="D308" s="249" t="s">
        <v>199</v>
      </c>
      <c r="E308" s="250" t="s">
        <v>21</v>
      </c>
      <c r="F308" s="251" t="s">
        <v>382</v>
      </c>
      <c r="G308" s="248"/>
      <c r="H308" s="252">
        <v>7.9029999999999996</v>
      </c>
      <c r="I308" s="253"/>
      <c r="J308" s="248"/>
      <c r="K308" s="248"/>
      <c r="L308" s="254"/>
      <c r="M308" s="255"/>
      <c r="N308" s="256"/>
      <c r="O308" s="256"/>
      <c r="P308" s="256"/>
      <c r="Q308" s="256"/>
      <c r="R308" s="256"/>
      <c r="S308" s="256"/>
      <c r="T308" s="257"/>
      <c r="AT308" s="258" t="s">
        <v>199</v>
      </c>
      <c r="AU308" s="258" t="s">
        <v>84</v>
      </c>
      <c r="AV308" s="12" t="s">
        <v>84</v>
      </c>
      <c r="AW308" s="12" t="s">
        <v>37</v>
      </c>
      <c r="AX308" s="12" t="s">
        <v>74</v>
      </c>
      <c r="AY308" s="258" t="s">
        <v>189</v>
      </c>
    </row>
    <row r="309" s="12" customFormat="1">
      <c r="B309" s="247"/>
      <c r="C309" s="248"/>
      <c r="D309" s="249" t="s">
        <v>199</v>
      </c>
      <c r="E309" s="250" t="s">
        <v>21</v>
      </c>
      <c r="F309" s="251" t="s">
        <v>383</v>
      </c>
      <c r="G309" s="248"/>
      <c r="H309" s="252">
        <v>19.050000000000001</v>
      </c>
      <c r="I309" s="253"/>
      <c r="J309" s="248"/>
      <c r="K309" s="248"/>
      <c r="L309" s="254"/>
      <c r="M309" s="255"/>
      <c r="N309" s="256"/>
      <c r="O309" s="256"/>
      <c r="P309" s="256"/>
      <c r="Q309" s="256"/>
      <c r="R309" s="256"/>
      <c r="S309" s="256"/>
      <c r="T309" s="257"/>
      <c r="AT309" s="258" t="s">
        <v>199</v>
      </c>
      <c r="AU309" s="258" t="s">
        <v>84</v>
      </c>
      <c r="AV309" s="12" t="s">
        <v>84</v>
      </c>
      <c r="AW309" s="12" t="s">
        <v>37</v>
      </c>
      <c r="AX309" s="12" t="s">
        <v>74</v>
      </c>
      <c r="AY309" s="258" t="s">
        <v>189</v>
      </c>
    </row>
    <row r="310" s="12" customFormat="1">
      <c r="B310" s="247"/>
      <c r="C310" s="248"/>
      <c r="D310" s="249" t="s">
        <v>199</v>
      </c>
      <c r="E310" s="250" t="s">
        <v>21</v>
      </c>
      <c r="F310" s="251" t="s">
        <v>384</v>
      </c>
      <c r="G310" s="248"/>
      <c r="H310" s="252">
        <v>9.0999999999999996</v>
      </c>
      <c r="I310" s="253"/>
      <c r="J310" s="248"/>
      <c r="K310" s="248"/>
      <c r="L310" s="254"/>
      <c r="M310" s="255"/>
      <c r="N310" s="256"/>
      <c r="O310" s="256"/>
      <c r="P310" s="256"/>
      <c r="Q310" s="256"/>
      <c r="R310" s="256"/>
      <c r="S310" s="256"/>
      <c r="T310" s="257"/>
      <c r="AT310" s="258" t="s">
        <v>199</v>
      </c>
      <c r="AU310" s="258" t="s">
        <v>84</v>
      </c>
      <c r="AV310" s="12" t="s">
        <v>84</v>
      </c>
      <c r="AW310" s="12" t="s">
        <v>37</v>
      </c>
      <c r="AX310" s="12" t="s">
        <v>74</v>
      </c>
      <c r="AY310" s="258" t="s">
        <v>189</v>
      </c>
    </row>
    <row r="311" s="12" customFormat="1">
      <c r="B311" s="247"/>
      <c r="C311" s="248"/>
      <c r="D311" s="249" t="s">
        <v>199</v>
      </c>
      <c r="E311" s="250" t="s">
        <v>21</v>
      </c>
      <c r="F311" s="251" t="s">
        <v>385</v>
      </c>
      <c r="G311" s="248"/>
      <c r="H311" s="252">
        <v>5.5350000000000001</v>
      </c>
      <c r="I311" s="253"/>
      <c r="J311" s="248"/>
      <c r="K311" s="248"/>
      <c r="L311" s="254"/>
      <c r="M311" s="255"/>
      <c r="N311" s="256"/>
      <c r="O311" s="256"/>
      <c r="P311" s="256"/>
      <c r="Q311" s="256"/>
      <c r="R311" s="256"/>
      <c r="S311" s="256"/>
      <c r="T311" s="257"/>
      <c r="AT311" s="258" t="s">
        <v>199</v>
      </c>
      <c r="AU311" s="258" t="s">
        <v>84</v>
      </c>
      <c r="AV311" s="12" t="s">
        <v>84</v>
      </c>
      <c r="AW311" s="12" t="s">
        <v>37</v>
      </c>
      <c r="AX311" s="12" t="s">
        <v>74</v>
      </c>
      <c r="AY311" s="258" t="s">
        <v>189</v>
      </c>
    </row>
    <row r="312" s="14" customFormat="1">
      <c r="B312" s="269"/>
      <c r="C312" s="270"/>
      <c r="D312" s="249" t="s">
        <v>199</v>
      </c>
      <c r="E312" s="271" t="s">
        <v>21</v>
      </c>
      <c r="F312" s="272" t="s">
        <v>214</v>
      </c>
      <c r="G312" s="270"/>
      <c r="H312" s="273">
        <v>83.715999999999994</v>
      </c>
      <c r="I312" s="274"/>
      <c r="J312" s="270"/>
      <c r="K312" s="270"/>
      <c r="L312" s="275"/>
      <c r="M312" s="276"/>
      <c r="N312" s="277"/>
      <c r="O312" s="277"/>
      <c r="P312" s="277"/>
      <c r="Q312" s="277"/>
      <c r="R312" s="277"/>
      <c r="S312" s="277"/>
      <c r="T312" s="278"/>
      <c r="AT312" s="279" t="s">
        <v>199</v>
      </c>
      <c r="AU312" s="279" t="s">
        <v>84</v>
      </c>
      <c r="AV312" s="14" t="s">
        <v>197</v>
      </c>
      <c r="AW312" s="14" t="s">
        <v>37</v>
      </c>
      <c r="AX312" s="14" t="s">
        <v>82</v>
      </c>
      <c r="AY312" s="279" t="s">
        <v>189</v>
      </c>
    </row>
    <row r="313" s="1" customFormat="1" ht="51" customHeight="1">
      <c r="B313" s="48"/>
      <c r="C313" s="235" t="s">
        <v>386</v>
      </c>
      <c r="D313" s="235" t="s">
        <v>192</v>
      </c>
      <c r="E313" s="236" t="s">
        <v>387</v>
      </c>
      <c r="F313" s="237" t="s">
        <v>388</v>
      </c>
      <c r="G313" s="238" t="s">
        <v>273</v>
      </c>
      <c r="H313" s="239">
        <v>83.715999999999994</v>
      </c>
      <c r="I313" s="240"/>
      <c r="J313" s="241">
        <f>ROUND(I313*H313,2)</f>
        <v>0</v>
      </c>
      <c r="K313" s="237" t="s">
        <v>196</v>
      </c>
      <c r="L313" s="74"/>
      <c r="M313" s="242" t="s">
        <v>21</v>
      </c>
      <c r="N313" s="243" t="s">
        <v>45</v>
      </c>
      <c r="O313" s="49"/>
      <c r="P313" s="244">
        <f>O313*H313</f>
        <v>0</v>
      </c>
      <c r="Q313" s="244">
        <v>0</v>
      </c>
      <c r="R313" s="244">
        <f>Q313*H313</f>
        <v>0</v>
      </c>
      <c r="S313" s="244">
        <v>0</v>
      </c>
      <c r="T313" s="245">
        <f>S313*H313</f>
        <v>0</v>
      </c>
      <c r="AR313" s="26" t="s">
        <v>197</v>
      </c>
      <c r="AT313" s="26" t="s">
        <v>192</v>
      </c>
      <c r="AU313" s="26" t="s">
        <v>84</v>
      </c>
      <c r="AY313" s="26" t="s">
        <v>189</v>
      </c>
      <c r="BE313" s="246">
        <f>IF(N313="základní",J313,0)</f>
        <v>0</v>
      </c>
      <c r="BF313" s="246">
        <f>IF(N313="snížená",J313,0)</f>
        <v>0</v>
      </c>
      <c r="BG313" s="246">
        <f>IF(N313="zákl. přenesená",J313,0)</f>
        <v>0</v>
      </c>
      <c r="BH313" s="246">
        <f>IF(N313="sníž. přenesená",J313,0)</f>
        <v>0</v>
      </c>
      <c r="BI313" s="246">
        <f>IF(N313="nulová",J313,0)</f>
        <v>0</v>
      </c>
      <c r="BJ313" s="26" t="s">
        <v>82</v>
      </c>
      <c r="BK313" s="246">
        <f>ROUND(I313*H313,2)</f>
        <v>0</v>
      </c>
      <c r="BL313" s="26" t="s">
        <v>197</v>
      </c>
      <c r="BM313" s="26" t="s">
        <v>389</v>
      </c>
    </row>
    <row r="314" s="1" customFormat="1" ht="38.25" customHeight="1">
      <c r="B314" s="48"/>
      <c r="C314" s="235" t="s">
        <v>390</v>
      </c>
      <c r="D314" s="235" t="s">
        <v>192</v>
      </c>
      <c r="E314" s="236" t="s">
        <v>391</v>
      </c>
      <c r="F314" s="237" t="s">
        <v>392</v>
      </c>
      <c r="G314" s="238" t="s">
        <v>273</v>
      </c>
      <c r="H314" s="239">
        <v>25.826000000000001</v>
      </c>
      <c r="I314" s="240"/>
      <c r="J314" s="241">
        <f>ROUND(I314*H314,2)</f>
        <v>0</v>
      </c>
      <c r="K314" s="237" t="s">
        <v>196</v>
      </c>
      <c r="L314" s="74"/>
      <c r="M314" s="242" t="s">
        <v>21</v>
      </c>
      <c r="N314" s="243" t="s">
        <v>45</v>
      </c>
      <c r="O314" s="49"/>
      <c r="P314" s="244">
        <f>O314*H314</f>
        <v>0</v>
      </c>
      <c r="Q314" s="244">
        <v>0.0082000000000000007</v>
      </c>
      <c r="R314" s="244">
        <f>Q314*H314</f>
        <v>0.21177320000000002</v>
      </c>
      <c r="S314" s="244">
        <v>0</v>
      </c>
      <c r="T314" s="245">
        <f>S314*H314</f>
        <v>0</v>
      </c>
      <c r="AR314" s="26" t="s">
        <v>197</v>
      </c>
      <c r="AT314" s="26" t="s">
        <v>192</v>
      </c>
      <c r="AU314" s="26" t="s">
        <v>84</v>
      </c>
      <c r="AY314" s="26" t="s">
        <v>189</v>
      </c>
      <c r="BE314" s="246">
        <f>IF(N314="základní",J314,0)</f>
        <v>0</v>
      </c>
      <c r="BF314" s="246">
        <f>IF(N314="snížená",J314,0)</f>
        <v>0</v>
      </c>
      <c r="BG314" s="246">
        <f>IF(N314="zákl. přenesená",J314,0)</f>
        <v>0</v>
      </c>
      <c r="BH314" s="246">
        <f>IF(N314="sníž. přenesená",J314,0)</f>
        <v>0</v>
      </c>
      <c r="BI314" s="246">
        <f>IF(N314="nulová",J314,0)</f>
        <v>0</v>
      </c>
      <c r="BJ314" s="26" t="s">
        <v>82</v>
      </c>
      <c r="BK314" s="246">
        <f>ROUND(I314*H314,2)</f>
        <v>0</v>
      </c>
      <c r="BL314" s="26" t="s">
        <v>197</v>
      </c>
      <c r="BM314" s="26" t="s">
        <v>393</v>
      </c>
    </row>
    <row r="315" s="13" customFormat="1">
      <c r="B315" s="259"/>
      <c r="C315" s="260"/>
      <c r="D315" s="249" t="s">
        <v>199</v>
      </c>
      <c r="E315" s="261" t="s">
        <v>21</v>
      </c>
      <c r="F315" s="262" t="s">
        <v>267</v>
      </c>
      <c r="G315" s="260"/>
      <c r="H315" s="261" t="s">
        <v>21</v>
      </c>
      <c r="I315" s="263"/>
      <c r="J315" s="260"/>
      <c r="K315" s="260"/>
      <c r="L315" s="264"/>
      <c r="M315" s="265"/>
      <c r="N315" s="266"/>
      <c r="O315" s="266"/>
      <c r="P315" s="266"/>
      <c r="Q315" s="266"/>
      <c r="R315" s="266"/>
      <c r="S315" s="266"/>
      <c r="T315" s="267"/>
      <c r="AT315" s="268" t="s">
        <v>199</v>
      </c>
      <c r="AU315" s="268" t="s">
        <v>84</v>
      </c>
      <c r="AV315" s="13" t="s">
        <v>82</v>
      </c>
      <c r="AW315" s="13" t="s">
        <v>37</v>
      </c>
      <c r="AX315" s="13" t="s">
        <v>74</v>
      </c>
      <c r="AY315" s="268" t="s">
        <v>189</v>
      </c>
    </row>
    <row r="316" s="13" customFormat="1">
      <c r="B316" s="259"/>
      <c r="C316" s="260"/>
      <c r="D316" s="249" t="s">
        <v>199</v>
      </c>
      <c r="E316" s="261" t="s">
        <v>21</v>
      </c>
      <c r="F316" s="262" t="s">
        <v>367</v>
      </c>
      <c r="G316" s="260"/>
      <c r="H316" s="261" t="s">
        <v>21</v>
      </c>
      <c r="I316" s="263"/>
      <c r="J316" s="260"/>
      <c r="K316" s="260"/>
      <c r="L316" s="264"/>
      <c r="M316" s="265"/>
      <c r="N316" s="266"/>
      <c r="O316" s="266"/>
      <c r="P316" s="266"/>
      <c r="Q316" s="266"/>
      <c r="R316" s="266"/>
      <c r="S316" s="266"/>
      <c r="T316" s="267"/>
      <c r="AT316" s="268" t="s">
        <v>199</v>
      </c>
      <c r="AU316" s="268" t="s">
        <v>84</v>
      </c>
      <c r="AV316" s="13" t="s">
        <v>82</v>
      </c>
      <c r="AW316" s="13" t="s">
        <v>37</v>
      </c>
      <c r="AX316" s="13" t="s">
        <v>74</v>
      </c>
      <c r="AY316" s="268" t="s">
        <v>189</v>
      </c>
    </row>
    <row r="317" s="12" customFormat="1">
      <c r="B317" s="247"/>
      <c r="C317" s="248"/>
      <c r="D317" s="249" t="s">
        <v>199</v>
      </c>
      <c r="E317" s="250" t="s">
        <v>21</v>
      </c>
      <c r="F317" s="251" t="s">
        <v>394</v>
      </c>
      <c r="G317" s="248"/>
      <c r="H317" s="252">
        <v>13.358000000000001</v>
      </c>
      <c r="I317" s="253"/>
      <c r="J317" s="248"/>
      <c r="K317" s="248"/>
      <c r="L317" s="254"/>
      <c r="M317" s="255"/>
      <c r="N317" s="256"/>
      <c r="O317" s="256"/>
      <c r="P317" s="256"/>
      <c r="Q317" s="256"/>
      <c r="R317" s="256"/>
      <c r="S317" s="256"/>
      <c r="T317" s="257"/>
      <c r="AT317" s="258" t="s">
        <v>199</v>
      </c>
      <c r="AU317" s="258" t="s">
        <v>84</v>
      </c>
      <c r="AV317" s="12" t="s">
        <v>84</v>
      </c>
      <c r="AW317" s="12" t="s">
        <v>37</v>
      </c>
      <c r="AX317" s="12" t="s">
        <v>74</v>
      </c>
      <c r="AY317" s="258" t="s">
        <v>189</v>
      </c>
    </row>
    <row r="318" s="12" customFormat="1">
      <c r="B318" s="247"/>
      <c r="C318" s="248"/>
      <c r="D318" s="249" t="s">
        <v>199</v>
      </c>
      <c r="E318" s="250" t="s">
        <v>21</v>
      </c>
      <c r="F318" s="251" t="s">
        <v>395</v>
      </c>
      <c r="G318" s="248"/>
      <c r="H318" s="252">
        <v>3.5430000000000001</v>
      </c>
      <c r="I318" s="253"/>
      <c r="J318" s="248"/>
      <c r="K318" s="248"/>
      <c r="L318" s="254"/>
      <c r="M318" s="255"/>
      <c r="N318" s="256"/>
      <c r="O318" s="256"/>
      <c r="P318" s="256"/>
      <c r="Q318" s="256"/>
      <c r="R318" s="256"/>
      <c r="S318" s="256"/>
      <c r="T318" s="257"/>
      <c r="AT318" s="258" t="s">
        <v>199</v>
      </c>
      <c r="AU318" s="258" t="s">
        <v>84</v>
      </c>
      <c r="AV318" s="12" t="s">
        <v>84</v>
      </c>
      <c r="AW318" s="12" t="s">
        <v>37</v>
      </c>
      <c r="AX318" s="12" t="s">
        <v>74</v>
      </c>
      <c r="AY318" s="258" t="s">
        <v>189</v>
      </c>
    </row>
    <row r="319" s="12" customFormat="1">
      <c r="B319" s="247"/>
      <c r="C319" s="248"/>
      <c r="D319" s="249" t="s">
        <v>199</v>
      </c>
      <c r="E319" s="250" t="s">
        <v>21</v>
      </c>
      <c r="F319" s="251" t="s">
        <v>396</v>
      </c>
      <c r="G319" s="248"/>
      <c r="H319" s="252">
        <v>3.8100000000000001</v>
      </c>
      <c r="I319" s="253"/>
      <c r="J319" s="248"/>
      <c r="K319" s="248"/>
      <c r="L319" s="254"/>
      <c r="M319" s="255"/>
      <c r="N319" s="256"/>
      <c r="O319" s="256"/>
      <c r="P319" s="256"/>
      <c r="Q319" s="256"/>
      <c r="R319" s="256"/>
      <c r="S319" s="256"/>
      <c r="T319" s="257"/>
      <c r="AT319" s="258" t="s">
        <v>199</v>
      </c>
      <c r="AU319" s="258" t="s">
        <v>84</v>
      </c>
      <c r="AV319" s="12" t="s">
        <v>84</v>
      </c>
      <c r="AW319" s="12" t="s">
        <v>37</v>
      </c>
      <c r="AX319" s="12" t="s">
        <v>74</v>
      </c>
      <c r="AY319" s="258" t="s">
        <v>189</v>
      </c>
    </row>
    <row r="320" s="12" customFormat="1">
      <c r="B320" s="247"/>
      <c r="C320" s="248"/>
      <c r="D320" s="249" t="s">
        <v>199</v>
      </c>
      <c r="E320" s="250" t="s">
        <v>21</v>
      </c>
      <c r="F320" s="251" t="s">
        <v>397</v>
      </c>
      <c r="G320" s="248"/>
      <c r="H320" s="252">
        <v>2.8599999999999999</v>
      </c>
      <c r="I320" s="253"/>
      <c r="J320" s="248"/>
      <c r="K320" s="248"/>
      <c r="L320" s="254"/>
      <c r="M320" s="255"/>
      <c r="N320" s="256"/>
      <c r="O320" s="256"/>
      <c r="P320" s="256"/>
      <c r="Q320" s="256"/>
      <c r="R320" s="256"/>
      <c r="S320" s="256"/>
      <c r="T320" s="257"/>
      <c r="AT320" s="258" t="s">
        <v>199</v>
      </c>
      <c r="AU320" s="258" t="s">
        <v>84</v>
      </c>
      <c r="AV320" s="12" t="s">
        <v>84</v>
      </c>
      <c r="AW320" s="12" t="s">
        <v>37</v>
      </c>
      <c r="AX320" s="12" t="s">
        <v>74</v>
      </c>
      <c r="AY320" s="258" t="s">
        <v>189</v>
      </c>
    </row>
    <row r="321" s="12" customFormat="1">
      <c r="B321" s="247"/>
      <c r="C321" s="248"/>
      <c r="D321" s="249" t="s">
        <v>199</v>
      </c>
      <c r="E321" s="250" t="s">
        <v>21</v>
      </c>
      <c r="F321" s="251" t="s">
        <v>398</v>
      </c>
      <c r="G321" s="248"/>
      <c r="H321" s="252">
        <v>2.2549999999999999</v>
      </c>
      <c r="I321" s="253"/>
      <c r="J321" s="248"/>
      <c r="K321" s="248"/>
      <c r="L321" s="254"/>
      <c r="M321" s="255"/>
      <c r="N321" s="256"/>
      <c r="O321" s="256"/>
      <c r="P321" s="256"/>
      <c r="Q321" s="256"/>
      <c r="R321" s="256"/>
      <c r="S321" s="256"/>
      <c r="T321" s="257"/>
      <c r="AT321" s="258" t="s">
        <v>199</v>
      </c>
      <c r="AU321" s="258" t="s">
        <v>84</v>
      </c>
      <c r="AV321" s="12" t="s">
        <v>84</v>
      </c>
      <c r="AW321" s="12" t="s">
        <v>37</v>
      </c>
      <c r="AX321" s="12" t="s">
        <v>74</v>
      </c>
      <c r="AY321" s="258" t="s">
        <v>189</v>
      </c>
    </row>
    <row r="322" s="14" customFormat="1">
      <c r="B322" s="269"/>
      <c r="C322" s="270"/>
      <c r="D322" s="249" t="s">
        <v>199</v>
      </c>
      <c r="E322" s="271" t="s">
        <v>21</v>
      </c>
      <c r="F322" s="272" t="s">
        <v>214</v>
      </c>
      <c r="G322" s="270"/>
      <c r="H322" s="273">
        <v>25.826000000000001</v>
      </c>
      <c r="I322" s="274"/>
      <c r="J322" s="270"/>
      <c r="K322" s="270"/>
      <c r="L322" s="275"/>
      <c r="M322" s="276"/>
      <c r="N322" s="277"/>
      <c r="O322" s="277"/>
      <c r="P322" s="277"/>
      <c r="Q322" s="277"/>
      <c r="R322" s="277"/>
      <c r="S322" s="277"/>
      <c r="T322" s="278"/>
      <c r="AT322" s="279" t="s">
        <v>199</v>
      </c>
      <c r="AU322" s="279" t="s">
        <v>84</v>
      </c>
      <c r="AV322" s="14" t="s">
        <v>197</v>
      </c>
      <c r="AW322" s="14" t="s">
        <v>37</v>
      </c>
      <c r="AX322" s="14" t="s">
        <v>82</v>
      </c>
      <c r="AY322" s="279" t="s">
        <v>189</v>
      </c>
    </row>
    <row r="323" s="1" customFormat="1" ht="38.25" customHeight="1">
      <c r="B323" s="48"/>
      <c r="C323" s="235" t="s">
        <v>399</v>
      </c>
      <c r="D323" s="235" t="s">
        <v>192</v>
      </c>
      <c r="E323" s="236" t="s">
        <v>400</v>
      </c>
      <c r="F323" s="237" t="s">
        <v>401</v>
      </c>
      <c r="G323" s="238" t="s">
        <v>273</v>
      </c>
      <c r="H323" s="239">
        <v>25.826000000000001</v>
      </c>
      <c r="I323" s="240"/>
      <c r="J323" s="241">
        <f>ROUND(I323*H323,2)</f>
        <v>0</v>
      </c>
      <c r="K323" s="237" t="s">
        <v>196</v>
      </c>
      <c r="L323" s="74"/>
      <c r="M323" s="242" t="s">
        <v>21</v>
      </c>
      <c r="N323" s="243" t="s">
        <v>45</v>
      </c>
      <c r="O323" s="49"/>
      <c r="P323" s="244">
        <f>O323*H323</f>
        <v>0</v>
      </c>
      <c r="Q323" s="244">
        <v>0</v>
      </c>
      <c r="R323" s="244">
        <f>Q323*H323</f>
        <v>0</v>
      </c>
      <c r="S323" s="244">
        <v>0</v>
      </c>
      <c r="T323" s="245">
        <f>S323*H323</f>
        <v>0</v>
      </c>
      <c r="AR323" s="26" t="s">
        <v>197</v>
      </c>
      <c r="AT323" s="26" t="s">
        <v>192</v>
      </c>
      <c r="AU323" s="26" t="s">
        <v>84</v>
      </c>
      <c r="AY323" s="26" t="s">
        <v>189</v>
      </c>
      <c r="BE323" s="246">
        <f>IF(N323="základní",J323,0)</f>
        <v>0</v>
      </c>
      <c r="BF323" s="246">
        <f>IF(N323="snížená",J323,0)</f>
        <v>0</v>
      </c>
      <c r="BG323" s="246">
        <f>IF(N323="zákl. přenesená",J323,0)</f>
        <v>0</v>
      </c>
      <c r="BH323" s="246">
        <f>IF(N323="sníž. přenesená",J323,0)</f>
        <v>0</v>
      </c>
      <c r="BI323" s="246">
        <f>IF(N323="nulová",J323,0)</f>
        <v>0</v>
      </c>
      <c r="BJ323" s="26" t="s">
        <v>82</v>
      </c>
      <c r="BK323" s="246">
        <f>ROUND(I323*H323,2)</f>
        <v>0</v>
      </c>
      <c r="BL323" s="26" t="s">
        <v>197</v>
      </c>
      <c r="BM323" s="26" t="s">
        <v>402</v>
      </c>
    </row>
    <row r="324" s="1" customFormat="1" ht="51" customHeight="1">
      <c r="B324" s="48"/>
      <c r="C324" s="235" t="s">
        <v>403</v>
      </c>
      <c r="D324" s="235" t="s">
        <v>192</v>
      </c>
      <c r="E324" s="236" t="s">
        <v>404</v>
      </c>
      <c r="F324" s="237" t="s">
        <v>405</v>
      </c>
      <c r="G324" s="238" t="s">
        <v>250</v>
      </c>
      <c r="H324" s="239">
        <v>1.871</v>
      </c>
      <c r="I324" s="240"/>
      <c r="J324" s="241">
        <f>ROUND(I324*H324,2)</f>
        <v>0</v>
      </c>
      <c r="K324" s="237" t="s">
        <v>196</v>
      </c>
      <c r="L324" s="74"/>
      <c r="M324" s="242" t="s">
        <v>21</v>
      </c>
      <c r="N324" s="243" t="s">
        <v>45</v>
      </c>
      <c r="O324" s="49"/>
      <c r="P324" s="244">
        <f>O324*H324</f>
        <v>0</v>
      </c>
      <c r="Q324" s="244">
        <v>1.05464</v>
      </c>
      <c r="R324" s="244">
        <f>Q324*H324</f>
        <v>1.97323144</v>
      </c>
      <c r="S324" s="244">
        <v>0</v>
      </c>
      <c r="T324" s="245">
        <f>S324*H324</f>
        <v>0</v>
      </c>
      <c r="AR324" s="26" t="s">
        <v>197</v>
      </c>
      <c r="AT324" s="26" t="s">
        <v>192</v>
      </c>
      <c r="AU324" s="26" t="s">
        <v>84</v>
      </c>
      <c r="AY324" s="26" t="s">
        <v>189</v>
      </c>
      <c r="BE324" s="246">
        <f>IF(N324="základní",J324,0)</f>
        <v>0</v>
      </c>
      <c r="BF324" s="246">
        <f>IF(N324="snížená",J324,0)</f>
        <v>0</v>
      </c>
      <c r="BG324" s="246">
        <f>IF(N324="zákl. přenesená",J324,0)</f>
        <v>0</v>
      </c>
      <c r="BH324" s="246">
        <f>IF(N324="sníž. přenesená",J324,0)</f>
        <v>0</v>
      </c>
      <c r="BI324" s="246">
        <f>IF(N324="nulová",J324,0)</f>
        <v>0</v>
      </c>
      <c r="BJ324" s="26" t="s">
        <v>82</v>
      </c>
      <c r="BK324" s="246">
        <f>ROUND(I324*H324,2)</f>
        <v>0</v>
      </c>
      <c r="BL324" s="26" t="s">
        <v>197</v>
      </c>
      <c r="BM324" s="26" t="s">
        <v>406</v>
      </c>
    </row>
    <row r="325" s="13" customFormat="1">
      <c r="B325" s="259"/>
      <c r="C325" s="260"/>
      <c r="D325" s="249" t="s">
        <v>199</v>
      </c>
      <c r="E325" s="261" t="s">
        <v>21</v>
      </c>
      <c r="F325" s="262" t="s">
        <v>267</v>
      </c>
      <c r="G325" s="260"/>
      <c r="H325" s="261" t="s">
        <v>21</v>
      </c>
      <c r="I325" s="263"/>
      <c r="J325" s="260"/>
      <c r="K325" s="260"/>
      <c r="L325" s="264"/>
      <c r="M325" s="265"/>
      <c r="N325" s="266"/>
      <c r="O325" s="266"/>
      <c r="P325" s="266"/>
      <c r="Q325" s="266"/>
      <c r="R325" s="266"/>
      <c r="S325" s="266"/>
      <c r="T325" s="267"/>
      <c r="AT325" s="268" t="s">
        <v>199</v>
      </c>
      <c r="AU325" s="268" t="s">
        <v>84</v>
      </c>
      <c r="AV325" s="13" t="s">
        <v>82</v>
      </c>
      <c r="AW325" s="13" t="s">
        <v>37</v>
      </c>
      <c r="AX325" s="13" t="s">
        <v>74</v>
      </c>
      <c r="AY325" s="268" t="s">
        <v>189</v>
      </c>
    </row>
    <row r="326" s="13" customFormat="1">
      <c r="B326" s="259"/>
      <c r="C326" s="260"/>
      <c r="D326" s="249" t="s">
        <v>199</v>
      </c>
      <c r="E326" s="261" t="s">
        <v>21</v>
      </c>
      <c r="F326" s="262" t="s">
        <v>367</v>
      </c>
      <c r="G326" s="260"/>
      <c r="H326" s="261" t="s">
        <v>21</v>
      </c>
      <c r="I326" s="263"/>
      <c r="J326" s="260"/>
      <c r="K326" s="260"/>
      <c r="L326" s="264"/>
      <c r="M326" s="265"/>
      <c r="N326" s="266"/>
      <c r="O326" s="266"/>
      <c r="P326" s="266"/>
      <c r="Q326" s="266"/>
      <c r="R326" s="266"/>
      <c r="S326" s="266"/>
      <c r="T326" s="267"/>
      <c r="AT326" s="268" t="s">
        <v>199</v>
      </c>
      <c r="AU326" s="268" t="s">
        <v>84</v>
      </c>
      <c r="AV326" s="13" t="s">
        <v>82</v>
      </c>
      <c r="AW326" s="13" t="s">
        <v>37</v>
      </c>
      <c r="AX326" s="13" t="s">
        <v>74</v>
      </c>
      <c r="AY326" s="268" t="s">
        <v>189</v>
      </c>
    </row>
    <row r="327" s="12" customFormat="1">
      <c r="B327" s="247"/>
      <c r="C327" s="248"/>
      <c r="D327" s="249" t="s">
        <v>199</v>
      </c>
      <c r="E327" s="250" t="s">
        <v>21</v>
      </c>
      <c r="F327" s="251" t="s">
        <v>407</v>
      </c>
      <c r="G327" s="248"/>
      <c r="H327" s="252">
        <v>1.069</v>
      </c>
      <c r="I327" s="253"/>
      <c r="J327" s="248"/>
      <c r="K327" s="248"/>
      <c r="L327" s="254"/>
      <c r="M327" s="255"/>
      <c r="N327" s="256"/>
      <c r="O327" s="256"/>
      <c r="P327" s="256"/>
      <c r="Q327" s="256"/>
      <c r="R327" s="256"/>
      <c r="S327" s="256"/>
      <c r="T327" s="257"/>
      <c r="AT327" s="258" t="s">
        <v>199</v>
      </c>
      <c r="AU327" s="258" t="s">
        <v>84</v>
      </c>
      <c r="AV327" s="12" t="s">
        <v>84</v>
      </c>
      <c r="AW327" s="12" t="s">
        <v>37</v>
      </c>
      <c r="AX327" s="12" t="s">
        <v>74</v>
      </c>
      <c r="AY327" s="258" t="s">
        <v>189</v>
      </c>
    </row>
    <row r="328" s="12" customFormat="1">
      <c r="B328" s="247"/>
      <c r="C328" s="248"/>
      <c r="D328" s="249" t="s">
        <v>199</v>
      </c>
      <c r="E328" s="250" t="s">
        <v>21</v>
      </c>
      <c r="F328" s="251" t="s">
        <v>408</v>
      </c>
      <c r="G328" s="248"/>
      <c r="H328" s="252">
        <v>0.16400000000000001</v>
      </c>
      <c r="I328" s="253"/>
      <c r="J328" s="248"/>
      <c r="K328" s="248"/>
      <c r="L328" s="254"/>
      <c r="M328" s="255"/>
      <c r="N328" s="256"/>
      <c r="O328" s="256"/>
      <c r="P328" s="256"/>
      <c r="Q328" s="256"/>
      <c r="R328" s="256"/>
      <c r="S328" s="256"/>
      <c r="T328" s="257"/>
      <c r="AT328" s="258" t="s">
        <v>199</v>
      </c>
      <c r="AU328" s="258" t="s">
        <v>84</v>
      </c>
      <c r="AV328" s="12" t="s">
        <v>84</v>
      </c>
      <c r="AW328" s="12" t="s">
        <v>37</v>
      </c>
      <c r="AX328" s="12" t="s">
        <v>74</v>
      </c>
      <c r="AY328" s="258" t="s">
        <v>189</v>
      </c>
    </row>
    <row r="329" s="12" customFormat="1">
      <c r="B329" s="247"/>
      <c r="C329" s="248"/>
      <c r="D329" s="249" t="s">
        <v>199</v>
      </c>
      <c r="E329" s="250" t="s">
        <v>21</v>
      </c>
      <c r="F329" s="251" t="s">
        <v>409</v>
      </c>
      <c r="G329" s="248"/>
      <c r="H329" s="252">
        <v>0.36799999999999999</v>
      </c>
      <c r="I329" s="253"/>
      <c r="J329" s="248"/>
      <c r="K329" s="248"/>
      <c r="L329" s="254"/>
      <c r="M329" s="255"/>
      <c r="N329" s="256"/>
      <c r="O329" s="256"/>
      <c r="P329" s="256"/>
      <c r="Q329" s="256"/>
      <c r="R329" s="256"/>
      <c r="S329" s="256"/>
      <c r="T329" s="257"/>
      <c r="AT329" s="258" t="s">
        <v>199</v>
      </c>
      <c r="AU329" s="258" t="s">
        <v>84</v>
      </c>
      <c r="AV329" s="12" t="s">
        <v>84</v>
      </c>
      <c r="AW329" s="12" t="s">
        <v>37</v>
      </c>
      <c r="AX329" s="12" t="s">
        <v>74</v>
      </c>
      <c r="AY329" s="258" t="s">
        <v>189</v>
      </c>
    </row>
    <row r="330" s="12" customFormat="1">
      <c r="B330" s="247"/>
      <c r="C330" s="248"/>
      <c r="D330" s="249" t="s">
        <v>199</v>
      </c>
      <c r="E330" s="250" t="s">
        <v>21</v>
      </c>
      <c r="F330" s="251" t="s">
        <v>410</v>
      </c>
      <c r="G330" s="248"/>
      <c r="H330" s="252">
        <v>0.151</v>
      </c>
      <c r="I330" s="253"/>
      <c r="J330" s="248"/>
      <c r="K330" s="248"/>
      <c r="L330" s="254"/>
      <c r="M330" s="255"/>
      <c r="N330" s="256"/>
      <c r="O330" s="256"/>
      <c r="P330" s="256"/>
      <c r="Q330" s="256"/>
      <c r="R330" s="256"/>
      <c r="S330" s="256"/>
      <c r="T330" s="257"/>
      <c r="AT330" s="258" t="s">
        <v>199</v>
      </c>
      <c r="AU330" s="258" t="s">
        <v>84</v>
      </c>
      <c r="AV330" s="12" t="s">
        <v>84</v>
      </c>
      <c r="AW330" s="12" t="s">
        <v>37</v>
      </c>
      <c r="AX330" s="12" t="s">
        <v>74</v>
      </c>
      <c r="AY330" s="258" t="s">
        <v>189</v>
      </c>
    </row>
    <row r="331" s="12" customFormat="1">
      <c r="B331" s="247"/>
      <c r="C331" s="248"/>
      <c r="D331" s="249" t="s">
        <v>199</v>
      </c>
      <c r="E331" s="250" t="s">
        <v>21</v>
      </c>
      <c r="F331" s="251" t="s">
        <v>411</v>
      </c>
      <c r="G331" s="248"/>
      <c r="H331" s="252">
        <v>0.119</v>
      </c>
      <c r="I331" s="253"/>
      <c r="J331" s="248"/>
      <c r="K331" s="248"/>
      <c r="L331" s="254"/>
      <c r="M331" s="255"/>
      <c r="N331" s="256"/>
      <c r="O331" s="256"/>
      <c r="P331" s="256"/>
      <c r="Q331" s="256"/>
      <c r="R331" s="256"/>
      <c r="S331" s="256"/>
      <c r="T331" s="257"/>
      <c r="AT331" s="258" t="s">
        <v>199</v>
      </c>
      <c r="AU331" s="258" t="s">
        <v>84</v>
      </c>
      <c r="AV331" s="12" t="s">
        <v>84</v>
      </c>
      <c r="AW331" s="12" t="s">
        <v>37</v>
      </c>
      <c r="AX331" s="12" t="s">
        <v>74</v>
      </c>
      <c r="AY331" s="258" t="s">
        <v>189</v>
      </c>
    </row>
    <row r="332" s="14" customFormat="1">
      <c r="B332" s="269"/>
      <c r="C332" s="270"/>
      <c r="D332" s="249" t="s">
        <v>199</v>
      </c>
      <c r="E332" s="271" t="s">
        <v>21</v>
      </c>
      <c r="F332" s="272" t="s">
        <v>214</v>
      </c>
      <c r="G332" s="270"/>
      <c r="H332" s="273">
        <v>1.871</v>
      </c>
      <c r="I332" s="274"/>
      <c r="J332" s="270"/>
      <c r="K332" s="270"/>
      <c r="L332" s="275"/>
      <c r="M332" s="276"/>
      <c r="N332" s="277"/>
      <c r="O332" s="277"/>
      <c r="P332" s="277"/>
      <c r="Q332" s="277"/>
      <c r="R332" s="277"/>
      <c r="S332" s="277"/>
      <c r="T332" s="278"/>
      <c r="AT332" s="279" t="s">
        <v>199</v>
      </c>
      <c r="AU332" s="279" t="s">
        <v>84</v>
      </c>
      <c r="AV332" s="14" t="s">
        <v>197</v>
      </c>
      <c r="AW332" s="14" t="s">
        <v>37</v>
      </c>
      <c r="AX332" s="14" t="s">
        <v>82</v>
      </c>
      <c r="AY332" s="279" t="s">
        <v>189</v>
      </c>
    </row>
    <row r="333" s="1" customFormat="1" ht="16.5" customHeight="1">
      <c r="B333" s="48"/>
      <c r="C333" s="235" t="s">
        <v>412</v>
      </c>
      <c r="D333" s="235" t="s">
        <v>192</v>
      </c>
      <c r="E333" s="236" t="s">
        <v>413</v>
      </c>
      <c r="F333" s="237" t="s">
        <v>414</v>
      </c>
      <c r="G333" s="238" t="s">
        <v>195</v>
      </c>
      <c r="H333" s="239">
        <v>50.670000000000002</v>
      </c>
      <c r="I333" s="240"/>
      <c r="J333" s="241">
        <f>ROUND(I333*H333,2)</f>
        <v>0</v>
      </c>
      <c r="K333" s="237" t="s">
        <v>196</v>
      </c>
      <c r="L333" s="74"/>
      <c r="M333" s="242" t="s">
        <v>21</v>
      </c>
      <c r="N333" s="243" t="s">
        <v>45</v>
      </c>
      <c r="O333" s="49"/>
      <c r="P333" s="244">
        <f>O333*H333</f>
        <v>0</v>
      </c>
      <c r="Q333" s="244">
        <v>2.4533999999999998</v>
      </c>
      <c r="R333" s="244">
        <f>Q333*H333</f>
        <v>124.313778</v>
      </c>
      <c r="S333" s="244">
        <v>0</v>
      </c>
      <c r="T333" s="245">
        <f>S333*H333</f>
        <v>0</v>
      </c>
      <c r="AR333" s="26" t="s">
        <v>197</v>
      </c>
      <c r="AT333" s="26" t="s">
        <v>192</v>
      </c>
      <c r="AU333" s="26" t="s">
        <v>84</v>
      </c>
      <c r="AY333" s="26" t="s">
        <v>189</v>
      </c>
      <c r="BE333" s="246">
        <f>IF(N333="základní",J333,0)</f>
        <v>0</v>
      </c>
      <c r="BF333" s="246">
        <f>IF(N333="snížená",J333,0)</f>
        <v>0</v>
      </c>
      <c r="BG333" s="246">
        <f>IF(N333="zákl. přenesená",J333,0)</f>
        <v>0</v>
      </c>
      <c r="BH333" s="246">
        <f>IF(N333="sníž. přenesená",J333,0)</f>
        <v>0</v>
      </c>
      <c r="BI333" s="246">
        <f>IF(N333="nulová",J333,0)</f>
        <v>0</v>
      </c>
      <c r="BJ333" s="26" t="s">
        <v>82</v>
      </c>
      <c r="BK333" s="246">
        <f>ROUND(I333*H333,2)</f>
        <v>0</v>
      </c>
      <c r="BL333" s="26" t="s">
        <v>197</v>
      </c>
      <c r="BM333" s="26" t="s">
        <v>415</v>
      </c>
    </row>
    <row r="334" s="13" customFormat="1">
      <c r="B334" s="259"/>
      <c r="C334" s="260"/>
      <c r="D334" s="249" t="s">
        <v>199</v>
      </c>
      <c r="E334" s="261" t="s">
        <v>21</v>
      </c>
      <c r="F334" s="262" t="s">
        <v>267</v>
      </c>
      <c r="G334" s="260"/>
      <c r="H334" s="261" t="s">
        <v>21</v>
      </c>
      <c r="I334" s="263"/>
      <c r="J334" s="260"/>
      <c r="K334" s="260"/>
      <c r="L334" s="264"/>
      <c r="M334" s="265"/>
      <c r="N334" s="266"/>
      <c r="O334" s="266"/>
      <c r="P334" s="266"/>
      <c r="Q334" s="266"/>
      <c r="R334" s="266"/>
      <c r="S334" s="266"/>
      <c r="T334" s="267"/>
      <c r="AT334" s="268" t="s">
        <v>199</v>
      </c>
      <c r="AU334" s="268" t="s">
        <v>84</v>
      </c>
      <c r="AV334" s="13" t="s">
        <v>82</v>
      </c>
      <c r="AW334" s="13" t="s">
        <v>37</v>
      </c>
      <c r="AX334" s="13" t="s">
        <v>74</v>
      </c>
      <c r="AY334" s="268" t="s">
        <v>189</v>
      </c>
    </row>
    <row r="335" s="13" customFormat="1">
      <c r="B335" s="259"/>
      <c r="C335" s="260"/>
      <c r="D335" s="249" t="s">
        <v>199</v>
      </c>
      <c r="E335" s="261" t="s">
        <v>21</v>
      </c>
      <c r="F335" s="262" t="s">
        <v>293</v>
      </c>
      <c r="G335" s="260"/>
      <c r="H335" s="261" t="s">
        <v>21</v>
      </c>
      <c r="I335" s="263"/>
      <c r="J335" s="260"/>
      <c r="K335" s="260"/>
      <c r="L335" s="264"/>
      <c r="M335" s="265"/>
      <c r="N335" s="266"/>
      <c r="O335" s="266"/>
      <c r="P335" s="266"/>
      <c r="Q335" s="266"/>
      <c r="R335" s="266"/>
      <c r="S335" s="266"/>
      <c r="T335" s="267"/>
      <c r="AT335" s="268" t="s">
        <v>199</v>
      </c>
      <c r="AU335" s="268" t="s">
        <v>84</v>
      </c>
      <c r="AV335" s="13" t="s">
        <v>82</v>
      </c>
      <c r="AW335" s="13" t="s">
        <v>37</v>
      </c>
      <c r="AX335" s="13" t="s">
        <v>74</v>
      </c>
      <c r="AY335" s="268" t="s">
        <v>189</v>
      </c>
    </row>
    <row r="336" s="12" customFormat="1">
      <c r="B336" s="247"/>
      <c r="C336" s="248"/>
      <c r="D336" s="249" t="s">
        <v>199</v>
      </c>
      <c r="E336" s="250" t="s">
        <v>21</v>
      </c>
      <c r="F336" s="251" t="s">
        <v>416</v>
      </c>
      <c r="G336" s="248"/>
      <c r="H336" s="252">
        <v>2.9900000000000002</v>
      </c>
      <c r="I336" s="253"/>
      <c r="J336" s="248"/>
      <c r="K336" s="248"/>
      <c r="L336" s="254"/>
      <c r="M336" s="255"/>
      <c r="N336" s="256"/>
      <c r="O336" s="256"/>
      <c r="P336" s="256"/>
      <c r="Q336" s="256"/>
      <c r="R336" s="256"/>
      <c r="S336" s="256"/>
      <c r="T336" s="257"/>
      <c r="AT336" s="258" t="s">
        <v>199</v>
      </c>
      <c r="AU336" s="258" t="s">
        <v>84</v>
      </c>
      <c r="AV336" s="12" t="s">
        <v>84</v>
      </c>
      <c r="AW336" s="12" t="s">
        <v>37</v>
      </c>
      <c r="AX336" s="12" t="s">
        <v>74</v>
      </c>
      <c r="AY336" s="258" t="s">
        <v>189</v>
      </c>
    </row>
    <row r="337" s="12" customFormat="1">
      <c r="B337" s="247"/>
      <c r="C337" s="248"/>
      <c r="D337" s="249" t="s">
        <v>199</v>
      </c>
      <c r="E337" s="250" t="s">
        <v>21</v>
      </c>
      <c r="F337" s="251" t="s">
        <v>417</v>
      </c>
      <c r="G337" s="248"/>
      <c r="H337" s="252">
        <v>9.8699999999999992</v>
      </c>
      <c r="I337" s="253"/>
      <c r="J337" s="248"/>
      <c r="K337" s="248"/>
      <c r="L337" s="254"/>
      <c r="M337" s="255"/>
      <c r="N337" s="256"/>
      <c r="O337" s="256"/>
      <c r="P337" s="256"/>
      <c r="Q337" s="256"/>
      <c r="R337" s="256"/>
      <c r="S337" s="256"/>
      <c r="T337" s="257"/>
      <c r="AT337" s="258" t="s">
        <v>199</v>
      </c>
      <c r="AU337" s="258" t="s">
        <v>84</v>
      </c>
      <c r="AV337" s="12" t="s">
        <v>84</v>
      </c>
      <c r="AW337" s="12" t="s">
        <v>37</v>
      </c>
      <c r="AX337" s="12" t="s">
        <v>74</v>
      </c>
      <c r="AY337" s="258" t="s">
        <v>189</v>
      </c>
    </row>
    <row r="338" s="12" customFormat="1">
      <c r="B338" s="247"/>
      <c r="C338" s="248"/>
      <c r="D338" s="249" t="s">
        <v>199</v>
      </c>
      <c r="E338" s="250" t="s">
        <v>21</v>
      </c>
      <c r="F338" s="251" t="s">
        <v>418</v>
      </c>
      <c r="G338" s="248"/>
      <c r="H338" s="252">
        <v>17.847999999999999</v>
      </c>
      <c r="I338" s="253"/>
      <c r="J338" s="248"/>
      <c r="K338" s="248"/>
      <c r="L338" s="254"/>
      <c r="M338" s="255"/>
      <c r="N338" s="256"/>
      <c r="O338" s="256"/>
      <c r="P338" s="256"/>
      <c r="Q338" s="256"/>
      <c r="R338" s="256"/>
      <c r="S338" s="256"/>
      <c r="T338" s="257"/>
      <c r="AT338" s="258" t="s">
        <v>199</v>
      </c>
      <c r="AU338" s="258" t="s">
        <v>84</v>
      </c>
      <c r="AV338" s="12" t="s">
        <v>84</v>
      </c>
      <c r="AW338" s="12" t="s">
        <v>37</v>
      </c>
      <c r="AX338" s="12" t="s">
        <v>74</v>
      </c>
      <c r="AY338" s="258" t="s">
        <v>189</v>
      </c>
    </row>
    <row r="339" s="12" customFormat="1">
      <c r="B339" s="247"/>
      <c r="C339" s="248"/>
      <c r="D339" s="249" t="s">
        <v>199</v>
      </c>
      <c r="E339" s="250" t="s">
        <v>21</v>
      </c>
      <c r="F339" s="251" t="s">
        <v>419</v>
      </c>
      <c r="G339" s="248"/>
      <c r="H339" s="252">
        <v>0.38100000000000001</v>
      </c>
      <c r="I339" s="253"/>
      <c r="J339" s="248"/>
      <c r="K339" s="248"/>
      <c r="L339" s="254"/>
      <c r="M339" s="255"/>
      <c r="N339" s="256"/>
      <c r="O339" s="256"/>
      <c r="P339" s="256"/>
      <c r="Q339" s="256"/>
      <c r="R339" s="256"/>
      <c r="S339" s="256"/>
      <c r="T339" s="257"/>
      <c r="AT339" s="258" t="s">
        <v>199</v>
      </c>
      <c r="AU339" s="258" t="s">
        <v>84</v>
      </c>
      <c r="AV339" s="12" t="s">
        <v>84</v>
      </c>
      <c r="AW339" s="12" t="s">
        <v>37</v>
      </c>
      <c r="AX339" s="12" t="s">
        <v>74</v>
      </c>
      <c r="AY339" s="258" t="s">
        <v>189</v>
      </c>
    </row>
    <row r="340" s="12" customFormat="1">
      <c r="B340" s="247"/>
      <c r="C340" s="248"/>
      <c r="D340" s="249" t="s">
        <v>199</v>
      </c>
      <c r="E340" s="250" t="s">
        <v>21</v>
      </c>
      <c r="F340" s="251" t="s">
        <v>420</v>
      </c>
      <c r="G340" s="248"/>
      <c r="H340" s="252">
        <v>0.30099999999999999</v>
      </c>
      <c r="I340" s="253"/>
      <c r="J340" s="248"/>
      <c r="K340" s="248"/>
      <c r="L340" s="254"/>
      <c r="M340" s="255"/>
      <c r="N340" s="256"/>
      <c r="O340" s="256"/>
      <c r="P340" s="256"/>
      <c r="Q340" s="256"/>
      <c r="R340" s="256"/>
      <c r="S340" s="256"/>
      <c r="T340" s="257"/>
      <c r="AT340" s="258" t="s">
        <v>199</v>
      </c>
      <c r="AU340" s="258" t="s">
        <v>84</v>
      </c>
      <c r="AV340" s="12" t="s">
        <v>84</v>
      </c>
      <c r="AW340" s="12" t="s">
        <v>37</v>
      </c>
      <c r="AX340" s="12" t="s">
        <v>74</v>
      </c>
      <c r="AY340" s="258" t="s">
        <v>189</v>
      </c>
    </row>
    <row r="341" s="13" customFormat="1">
      <c r="B341" s="259"/>
      <c r="C341" s="260"/>
      <c r="D341" s="249" t="s">
        <v>199</v>
      </c>
      <c r="E341" s="261" t="s">
        <v>21</v>
      </c>
      <c r="F341" s="262" t="s">
        <v>294</v>
      </c>
      <c r="G341" s="260"/>
      <c r="H341" s="261" t="s">
        <v>21</v>
      </c>
      <c r="I341" s="263"/>
      <c r="J341" s="260"/>
      <c r="K341" s="260"/>
      <c r="L341" s="264"/>
      <c r="M341" s="265"/>
      <c r="N341" s="266"/>
      <c r="O341" s="266"/>
      <c r="P341" s="266"/>
      <c r="Q341" s="266"/>
      <c r="R341" s="266"/>
      <c r="S341" s="266"/>
      <c r="T341" s="267"/>
      <c r="AT341" s="268" t="s">
        <v>199</v>
      </c>
      <c r="AU341" s="268" t="s">
        <v>84</v>
      </c>
      <c r="AV341" s="13" t="s">
        <v>82</v>
      </c>
      <c r="AW341" s="13" t="s">
        <v>37</v>
      </c>
      <c r="AX341" s="13" t="s">
        <v>74</v>
      </c>
      <c r="AY341" s="268" t="s">
        <v>189</v>
      </c>
    </row>
    <row r="342" s="13" customFormat="1">
      <c r="B342" s="259"/>
      <c r="C342" s="260"/>
      <c r="D342" s="249" t="s">
        <v>199</v>
      </c>
      <c r="E342" s="261" t="s">
        <v>21</v>
      </c>
      <c r="F342" s="262" t="s">
        <v>421</v>
      </c>
      <c r="G342" s="260"/>
      <c r="H342" s="261" t="s">
        <v>21</v>
      </c>
      <c r="I342" s="263"/>
      <c r="J342" s="260"/>
      <c r="K342" s="260"/>
      <c r="L342" s="264"/>
      <c r="M342" s="265"/>
      <c r="N342" s="266"/>
      <c r="O342" s="266"/>
      <c r="P342" s="266"/>
      <c r="Q342" s="266"/>
      <c r="R342" s="266"/>
      <c r="S342" s="266"/>
      <c r="T342" s="267"/>
      <c r="AT342" s="268" t="s">
        <v>199</v>
      </c>
      <c r="AU342" s="268" t="s">
        <v>84</v>
      </c>
      <c r="AV342" s="13" t="s">
        <v>82</v>
      </c>
      <c r="AW342" s="13" t="s">
        <v>37</v>
      </c>
      <c r="AX342" s="13" t="s">
        <v>74</v>
      </c>
      <c r="AY342" s="268" t="s">
        <v>189</v>
      </c>
    </row>
    <row r="343" s="12" customFormat="1">
      <c r="B343" s="247"/>
      <c r="C343" s="248"/>
      <c r="D343" s="249" t="s">
        <v>199</v>
      </c>
      <c r="E343" s="250" t="s">
        <v>21</v>
      </c>
      <c r="F343" s="251" t="s">
        <v>422</v>
      </c>
      <c r="G343" s="248"/>
      <c r="H343" s="252">
        <v>15.858000000000001</v>
      </c>
      <c r="I343" s="253"/>
      <c r="J343" s="248"/>
      <c r="K343" s="248"/>
      <c r="L343" s="254"/>
      <c r="M343" s="255"/>
      <c r="N343" s="256"/>
      <c r="O343" s="256"/>
      <c r="P343" s="256"/>
      <c r="Q343" s="256"/>
      <c r="R343" s="256"/>
      <c r="S343" s="256"/>
      <c r="T343" s="257"/>
      <c r="AT343" s="258" t="s">
        <v>199</v>
      </c>
      <c r="AU343" s="258" t="s">
        <v>84</v>
      </c>
      <c r="AV343" s="12" t="s">
        <v>84</v>
      </c>
      <c r="AW343" s="12" t="s">
        <v>37</v>
      </c>
      <c r="AX343" s="12" t="s">
        <v>74</v>
      </c>
      <c r="AY343" s="258" t="s">
        <v>189</v>
      </c>
    </row>
    <row r="344" s="12" customFormat="1">
      <c r="B344" s="247"/>
      <c r="C344" s="248"/>
      <c r="D344" s="249" t="s">
        <v>199</v>
      </c>
      <c r="E344" s="250" t="s">
        <v>21</v>
      </c>
      <c r="F344" s="251" t="s">
        <v>423</v>
      </c>
      <c r="G344" s="248"/>
      <c r="H344" s="252">
        <v>1.2390000000000001</v>
      </c>
      <c r="I344" s="253"/>
      <c r="J344" s="248"/>
      <c r="K344" s="248"/>
      <c r="L344" s="254"/>
      <c r="M344" s="255"/>
      <c r="N344" s="256"/>
      <c r="O344" s="256"/>
      <c r="P344" s="256"/>
      <c r="Q344" s="256"/>
      <c r="R344" s="256"/>
      <c r="S344" s="256"/>
      <c r="T344" s="257"/>
      <c r="AT344" s="258" t="s">
        <v>199</v>
      </c>
      <c r="AU344" s="258" t="s">
        <v>84</v>
      </c>
      <c r="AV344" s="12" t="s">
        <v>84</v>
      </c>
      <c r="AW344" s="12" t="s">
        <v>37</v>
      </c>
      <c r="AX344" s="12" t="s">
        <v>74</v>
      </c>
      <c r="AY344" s="258" t="s">
        <v>189</v>
      </c>
    </row>
    <row r="345" s="12" customFormat="1">
      <c r="B345" s="247"/>
      <c r="C345" s="248"/>
      <c r="D345" s="249" t="s">
        <v>199</v>
      </c>
      <c r="E345" s="250" t="s">
        <v>21</v>
      </c>
      <c r="F345" s="251" t="s">
        <v>424</v>
      </c>
      <c r="G345" s="248"/>
      <c r="H345" s="252">
        <v>1.6499999999999999</v>
      </c>
      <c r="I345" s="253"/>
      <c r="J345" s="248"/>
      <c r="K345" s="248"/>
      <c r="L345" s="254"/>
      <c r="M345" s="255"/>
      <c r="N345" s="256"/>
      <c r="O345" s="256"/>
      <c r="P345" s="256"/>
      <c r="Q345" s="256"/>
      <c r="R345" s="256"/>
      <c r="S345" s="256"/>
      <c r="T345" s="257"/>
      <c r="AT345" s="258" t="s">
        <v>199</v>
      </c>
      <c r="AU345" s="258" t="s">
        <v>84</v>
      </c>
      <c r="AV345" s="12" t="s">
        <v>84</v>
      </c>
      <c r="AW345" s="12" t="s">
        <v>37</v>
      </c>
      <c r="AX345" s="12" t="s">
        <v>74</v>
      </c>
      <c r="AY345" s="258" t="s">
        <v>189</v>
      </c>
    </row>
    <row r="346" s="12" customFormat="1">
      <c r="B346" s="247"/>
      <c r="C346" s="248"/>
      <c r="D346" s="249" t="s">
        <v>199</v>
      </c>
      <c r="E346" s="250" t="s">
        <v>21</v>
      </c>
      <c r="F346" s="251" t="s">
        <v>425</v>
      </c>
      <c r="G346" s="248"/>
      <c r="H346" s="252">
        <v>0.53300000000000003</v>
      </c>
      <c r="I346" s="253"/>
      <c r="J346" s="248"/>
      <c r="K346" s="248"/>
      <c r="L346" s="254"/>
      <c r="M346" s="255"/>
      <c r="N346" s="256"/>
      <c r="O346" s="256"/>
      <c r="P346" s="256"/>
      <c r="Q346" s="256"/>
      <c r="R346" s="256"/>
      <c r="S346" s="256"/>
      <c r="T346" s="257"/>
      <c r="AT346" s="258" t="s">
        <v>199</v>
      </c>
      <c r="AU346" s="258" t="s">
        <v>84</v>
      </c>
      <c r="AV346" s="12" t="s">
        <v>84</v>
      </c>
      <c r="AW346" s="12" t="s">
        <v>37</v>
      </c>
      <c r="AX346" s="12" t="s">
        <v>74</v>
      </c>
      <c r="AY346" s="258" t="s">
        <v>189</v>
      </c>
    </row>
    <row r="347" s="14" customFormat="1">
      <c r="B347" s="269"/>
      <c r="C347" s="270"/>
      <c r="D347" s="249" t="s">
        <v>199</v>
      </c>
      <c r="E347" s="271" t="s">
        <v>21</v>
      </c>
      <c r="F347" s="272" t="s">
        <v>214</v>
      </c>
      <c r="G347" s="270"/>
      <c r="H347" s="273">
        <v>50.670000000000002</v>
      </c>
      <c r="I347" s="274"/>
      <c r="J347" s="270"/>
      <c r="K347" s="270"/>
      <c r="L347" s="275"/>
      <c r="M347" s="276"/>
      <c r="N347" s="277"/>
      <c r="O347" s="277"/>
      <c r="P347" s="277"/>
      <c r="Q347" s="277"/>
      <c r="R347" s="277"/>
      <c r="S347" s="277"/>
      <c r="T347" s="278"/>
      <c r="AT347" s="279" t="s">
        <v>199</v>
      </c>
      <c r="AU347" s="279" t="s">
        <v>84</v>
      </c>
      <c r="AV347" s="14" t="s">
        <v>197</v>
      </c>
      <c r="AW347" s="14" t="s">
        <v>37</v>
      </c>
      <c r="AX347" s="14" t="s">
        <v>82</v>
      </c>
      <c r="AY347" s="279" t="s">
        <v>189</v>
      </c>
    </row>
    <row r="348" s="1" customFormat="1" ht="16.5" customHeight="1">
      <c r="B348" s="48"/>
      <c r="C348" s="235" t="s">
        <v>426</v>
      </c>
      <c r="D348" s="235" t="s">
        <v>192</v>
      </c>
      <c r="E348" s="236" t="s">
        <v>427</v>
      </c>
      <c r="F348" s="237" t="s">
        <v>428</v>
      </c>
      <c r="G348" s="238" t="s">
        <v>273</v>
      </c>
      <c r="H348" s="239">
        <v>234.00899999999999</v>
      </c>
      <c r="I348" s="240"/>
      <c r="J348" s="241">
        <f>ROUND(I348*H348,2)</f>
        <v>0</v>
      </c>
      <c r="K348" s="237" t="s">
        <v>196</v>
      </c>
      <c r="L348" s="74"/>
      <c r="M348" s="242" t="s">
        <v>21</v>
      </c>
      <c r="N348" s="243" t="s">
        <v>45</v>
      </c>
      <c r="O348" s="49"/>
      <c r="P348" s="244">
        <f>O348*H348</f>
        <v>0</v>
      </c>
      <c r="Q348" s="244">
        <v>0.0051900000000000002</v>
      </c>
      <c r="R348" s="244">
        <f>Q348*H348</f>
        <v>1.21450671</v>
      </c>
      <c r="S348" s="244">
        <v>0</v>
      </c>
      <c r="T348" s="245">
        <f>S348*H348</f>
        <v>0</v>
      </c>
      <c r="AR348" s="26" t="s">
        <v>197</v>
      </c>
      <c r="AT348" s="26" t="s">
        <v>192</v>
      </c>
      <c r="AU348" s="26" t="s">
        <v>84</v>
      </c>
      <c r="AY348" s="26" t="s">
        <v>189</v>
      </c>
      <c r="BE348" s="246">
        <f>IF(N348="základní",J348,0)</f>
        <v>0</v>
      </c>
      <c r="BF348" s="246">
        <f>IF(N348="snížená",J348,0)</f>
        <v>0</v>
      </c>
      <c r="BG348" s="246">
        <f>IF(N348="zákl. přenesená",J348,0)</f>
        <v>0</v>
      </c>
      <c r="BH348" s="246">
        <f>IF(N348="sníž. přenesená",J348,0)</f>
        <v>0</v>
      </c>
      <c r="BI348" s="246">
        <f>IF(N348="nulová",J348,0)</f>
        <v>0</v>
      </c>
      <c r="BJ348" s="26" t="s">
        <v>82</v>
      </c>
      <c r="BK348" s="246">
        <f>ROUND(I348*H348,2)</f>
        <v>0</v>
      </c>
      <c r="BL348" s="26" t="s">
        <v>197</v>
      </c>
      <c r="BM348" s="26" t="s">
        <v>429</v>
      </c>
    </row>
    <row r="349" s="13" customFormat="1">
      <c r="B349" s="259"/>
      <c r="C349" s="260"/>
      <c r="D349" s="249" t="s">
        <v>199</v>
      </c>
      <c r="E349" s="261" t="s">
        <v>21</v>
      </c>
      <c r="F349" s="262" t="s">
        <v>267</v>
      </c>
      <c r="G349" s="260"/>
      <c r="H349" s="261" t="s">
        <v>21</v>
      </c>
      <c r="I349" s="263"/>
      <c r="J349" s="260"/>
      <c r="K349" s="260"/>
      <c r="L349" s="264"/>
      <c r="M349" s="265"/>
      <c r="N349" s="266"/>
      <c r="O349" s="266"/>
      <c r="P349" s="266"/>
      <c r="Q349" s="266"/>
      <c r="R349" s="266"/>
      <c r="S349" s="266"/>
      <c r="T349" s="267"/>
      <c r="AT349" s="268" t="s">
        <v>199</v>
      </c>
      <c r="AU349" s="268" t="s">
        <v>84</v>
      </c>
      <c r="AV349" s="13" t="s">
        <v>82</v>
      </c>
      <c r="AW349" s="13" t="s">
        <v>37</v>
      </c>
      <c r="AX349" s="13" t="s">
        <v>74</v>
      </c>
      <c r="AY349" s="268" t="s">
        <v>189</v>
      </c>
    </row>
    <row r="350" s="13" customFormat="1">
      <c r="B350" s="259"/>
      <c r="C350" s="260"/>
      <c r="D350" s="249" t="s">
        <v>199</v>
      </c>
      <c r="E350" s="261" t="s">
        <v>21</v>
      </c>
      <c r="F350" s="262" t="s">
        <v>367</v>
      </c>
      <c r="G350" s="260"/>
      <c r="H350" s="261" t="s">
        <v>21</v>
      </c>
      <c r="I350" s="263"/>
      <c r="J350" s="260"/>
      <c r="K350" s="260"/>
      <c r="L350" s="264"/>
      <c r="M350" s="265"/>
      <c r="N350" s="266"/>
      <c r="O350" s="266"/>
      <c r="P350" s="266"/>
      <c r="Q350" s="266"/>
      <c r="R350" s="266"/>
      <c r="S350" s="266"/>
      <c r="T350" s="267"/>
      <c r="AT350" s="268" t="s">
        <v>199</v>
      </c>
      <c r="AU350" s="268" t="s">
        <v>84</v>
      </c>
      <c r="AV350" s="13" t="s">
        <v>82</v>
      </c>
      <c r="AW350" s="13" t="s">
        <v>37</v>
      </c>
      <c r="AX350" s="13" t="s">
        <v>74</v>
      </c>
      <c r="AY350" s="268" t="s">
        <v>189</v>
      </c>
    </row>
    <row r="351" s="12" customFormat="1">
      <c r="B351" s="247"/>
      <c r="C351" s="248"/>
      <c r="D351" s="249" t="s">
        <v>199</v>
      </c>
      <c r="E351" s="250" t="s">
        <v>21</v>
      </c>
      <c r="F351" s="251" t="s">
        <v>430</v>
      </c>
      <c r="G351" s="248"/>
      <c r="H351" s="252">
        <v>11.960000000000001</v>
      </c>
      <c r="I351" s="253"/>
      <c r="J351" s="248"/>
      <c r="K351" s="248"/>
      <c r="L351" s="254"/>
      <c r="M351" s="255"/>
      <c r="N351" s="256"/>
      <c r="O351" s="256"/>
      <c r="P351" s="256"/>
      <c r="Q351" s="256"/>
      <c r="R351" s="256"/>
      <c r="S351" s="256"/>
      <c r="T351" s="257"/>
      <c r="AT351" s="258" t="s">
        <v>199</v>
      </c>
      <c r="AU351" s="258" t="s">
        <v>84</v>
      </c>
      <c r="AV351" s="12" t="s">
        <v>84</v>
      </c>
      <c r="AW351" s="12" t="s">
        <v>37</v>
      </c>
      <c r="AX351" s="12" t="s">
        <v>74</v>
      </c>
      <c r="AY351" s="258" t="s">
        <v>189</v>
      </c>
    </row>
    <row r="352" s="12" customFormat="1">
      <c r="B352" s="247"/>
      <c r="C352" s="248"/>
      <c r="D352" s="249" t="s">
        <v>199</v>
      </c>
      <c r="E352" s="250" t="s">
        <v>21</v>
      </c>
      <c r="F352" s="251" t="s">
        <v>431</v>
      </c>
      <c r="G352" s="248"/>
      <c r="H352" s="252">
        <v>30.370000000000001</v>
      </c>
      <c r="I352" s="253"/>
      <c r="J352" s="248"/>
      <c r="K352" s="248"/>
      <c r="L352" s="254"/>
      <c r="M352" s="255"/>
      <c r="N352" s="256"/>
      <c r="O352" s="256"/>
      <c r="P352" s="256"/>
      <c r="Q352" s="256"/>
      <c r="R352" s="256"/>
      <c r="S352" s="256"/>
      <c r="T352" s="257"/>
      <c r="AT352" s="258" t="s">
        <v>199</v>
      </c>
      <c r="AU352" s="258" t="s">
        <v>84</v>
      </c>
      <c r="AV352" s="12" t="s">
        <v>84</v>
      </c>
      <c r="AW352" s="12" t="s">
        <v>37</v>
      </c>
      <c r="AX352" s="12" t="s">
        <v>74</v>
      </c>
      <c r="AY352" s="258" t="s">
        <v>189</v>
      </c>
    </row>
    <row r="353" s="12" customFormat="1">
      <c r="B353" s="247"/>
      <c r="C353" s="248"/>
      <c r="D353" s="249" t="s">
        <v>199</v>
      </c>
      <c r="E353" s="250" t="s">
        <v>21</v>
      </c>
      <c r="F353" s="251" t="s">
        <v>432</v>
      </c>
      <c r="G353" s="248"/>
      <c r="H353" s="252">
        <v>64.900000000000006</v>
      </c>
      <c r="I353" s="253"/>
      <c r="J353" s="248"/>
      <c r="K353" s="248"/>
      <c r="L353" s="254"/>
      <c r="M353" s="255"/>
      <c r="N353" s="256"/>
      <c r="O353" s="256"/>
      <c r="P353" s="256"/>
      <c r="Q353" s="256"/>
      <c r="R353" s="256"/>
      <c r="S353" s="256"/>
      <c r="T353" s="257"/>
      <c r="AT353" s="258" t="s">
        <v>199</v>
      </c>
      <c r="AU353" s="258" t="s">
        <v>84</v>
      </c>
      <c r="AV353" s="12" t="s">
        <v>84</v>
      </c>
      <c r="AW353" s="12" t="s">
        <v>37</v>
      </c>
      <c r="AX353" s="12" t="s">
        <v>74</v>
      </c>
      <c r="AY353" s="258" t="s">
        <v>189</v>
      </c>
    </row>
    <row r="354" s="12" customFormat="1">
      <c r="B354" s="247"/>
      <c r="C354" s="248"/>
      <c r="D354" s="249" t="s">
        <v>199</v>
      </c>
      <c r="E354" s="250" t="s">
        <v>21</v>
      </c>
      <c r="F354" s="251" t="s">
        <v>433</v>
      </c>
      <c r="G354" s="248"/>
      <c r="H354" s="252">
        <v>3.8100000000000001</v>
      </c>
      <c r="I354" s="253"/>
      <c r="J354" s="248"/>
      <c r="K354" s="248"/>
      <c r="L354" s="254"/>
      <c r="M354" s="255"/>
      <c r="N354" s="256"/>
      <c r="O354" s="256"/>
      <c r="P354" s="256"/>
      <c r="Q354" s="256"/>
      <c r="R354" s="256"/>
      <c r="S354" s="256"/>
      <c r="T354" s="257"/>
      <c r="AT354" s="258" t="s">
        <v>199</v>
      </c>
      <c r="AU354" s="258" t="s">
        <v>84</v>
      </c>
      <c r="AV354" s="12" t="s">
        <v>84</v>
      </c>
      <c r="AW354" s="12" t="s">
        <v>37</v>
      </c>
      <c r="AX354" s="12" t="s">
        <v>74</v>
      </c>
      <c r="AY354" s="258" t="s">
        <v>189</v>
      </c>
    </row>
    <row r="355" s="12" customFormat="1">
      <c r="B355" s="247"/>
      <c r="C355" s="248"/>
      <c r="D355" s="249" t="s">
        <v>199</v>
      </c>
      <c r="E355" s="250" t="s">
        <v>21</v>
      </c>
      <c r="F355" s="251" t="s">
        <v>434</v>
      </c>
      <c r="G355" s="248"/>
      <c r="H355" s="252">
        <v>1.048</v>
      </c>
      <c r="I355" s="253"/>
      <c r="J355" s="248"/>
      <c r="K355" s="248"/>
      <c r="L355" s="254"/>
      <c r="M355" s="255"/>
      <c r="N355" s="256"/>
      <c r="O355" s="256"/>
      <c r="P355" s="256"/>
      <c r="Q355" s="256"/>
      <c r="R355" s="256"/>
      <c r="S355" s="256"/>
      <c r="T355" s="257"/>
      <c r="AT355" s="258" t="s">
        <v>199</v>
      </c>
      <c r="AU355" s="258" t="s">
        <v>84</v>
      </c>
      <c r="AV355" s="12" t="s">
        <v>84</v>
      </c>
      <c r="AW355" s="12" t="s">
        <v>37</v>
      </c>
      <c r="AX355" s="12" t="s">
        <v>74</v>
      </c>
      <c r="AY355" s="258" t="s">
        <v>189</v>
      </c>
    </row>
    <row r="356" s="13" customFormat="1">
      <c r="B356" s="259"/>
      <c r="C356" s="260"/>
      <c r="D356" s="249" t="s">
        <v>199</v>
      </c>
      <c r="E356" s="261" t="s">
        <v>21</v>
      </c>
      <c r="F356" s="262" t="s">
        <v>294</v>
      </c>
      <c r="G356" s="260"/>
      <c r="H356" s="261" t="s">
        <v>21</v>
      </c>
      <c r="I356" s="263"/>
      <c r="J356" s="260"/>
      <c r="K356" s="260"/>
      <c r="L356" s="264"/>
      <c r="M356" s="265"/>
      <c r="N356" s="266"/>
      <c r="O356" s="266"/>
      <c r="P356" s="266"/>
      <c r="Q356" s="266"/>
      <c r="R356" s="266"/>
      <c r="S356" s="266"/>
      <c r="T356" s="267"/>
      <c r="AT356" s="268" t="s">
        <v>199</v>
      </c>
      <c r="AU356" s="268" t="s">
        <v>84</v>
      </c>
      <c r="AV356" s="13" t="s">
        <v>82</v>
      </c>
      <c r="AW356" s="13" t="s">
        <v>37</v>
      </c>
      <c r="AX356" s="13" t="s">
        <v>74</v>
      </c>
      <c r="AY356" s="268" t="s">
        <v>189</v>
      </c>
    </row>
    <row r="357" s="13" customFormat="1">
      <c r="B357" s="259"/>
      <c r="C357" s="260"/>
      <c r="D357" s="249" t="s">
        <v>199</v>
      </c>
      <c r="E357" s="261" t="s">
        <v>21</v>
      </c>
      <c r="F357" s="262" t="s">
        <v>421</v>
      </c>
      <c r="G357" s="260"/>
      <c r="H357" s="261" t="s">
        <v>21</v>
      </c>
      <c r="I357" s="263"/>
      <c r="J357" s="260"/>
      <c r="K357" s="260"/>
      <c r="L357" s="264"/>
      <c r="M357" s="265"/>
      <c r="N357" s="266"/>
      <c r="O357" s="266"/>
      <c r="P357" s="266"/>
      <c r="Q357" s="266"/>
      <c r="R357" s="266"/>
      <c r="S357" s="266"/>
      <c r="T357" s="267"/>
      <c r="AT357" s="268" t="s">
        <v>199</v>
      </c>
      <c r="AU357" s="268" t="s">
        <v>84</v>
      </c>
      <c r="AV357" s="13" t="s">
        <v>82</v>
      </c>
      <c r="AW357" s="13" t="s">
        <v>37</v>
      </c>
      <c r="AX357" s="13" t="s">
        <v>74</v>
      </c>
      <c r="AY357" s="268" t="s">
        <v>189</v>
      </c>
    </row>
    <row r="358" s="12" customFormat="1">
      <c r="B358" s="247"/>
      <c r="C358" s="248"/>
      <c r="D358" s="249" t="s">
        <v>199</v>
      </c>
      <c r="E358" s="250" t="s">
        <v>21</v>
      </c>
      <c r="F358" s="251" t="s">
        <v>435</v>
      </c>
      <c r="G358" s="248"/>
      <c r="H358" s="252">
        <v>105.72</v>
      </c>
      <c r="I358" s="253"/>
      <c r="J358" s="248"/>
      <c r="K358" s="248"/>
      <c r="L358" s="254"/>
      <c r="M358" s="255"/>
      <c r="N358" s="256"/>
      <c r="O358" s="256"/>
      <c r="P358" s="256"/>
      <c r="Q358" s="256"/>
      <c r="R358" s="256"/>
      <c r="S358" s="256"/>
      <c r="T358" s="257"/>
      <c r="AT358" s="258" t="s">
        <v>199</v>
      </c>
      <c r="AU358" s="258" t="s">
        <v>84</v>
      </c>
      <c r="AV358" s="12" t="s">
        <v>84</v>
      </c>
      <c r="AW358" s="12" t="s">
        <v>37</v>
      </c>
      <c r="AX358" s="12" t="s">
        <v>74</v>
      </c>
      <c r="AY358" s="258" t="s">
        <v>189</v>
      </c>
    </row>
    <row r="359" s="12" customFormat="1">
      <c r="B359" s="247"/>
      <c r="C359" s="248"/>
      <c r="D359" s="249" t="s">
        <v>199</v>
      </c>
      <c r="E359" s="250" t="s">
        <v>21</v>
      </c>
      <c r="F359" s="251" t="s">
        <v>436</v>
      </c>
      <c r="G359" s="248"/>
      <c r="H359" s="252">
        <v>8.2629999999999999</v>
      </c>
      <c r="I359" s="253"/>
      <c r="J359" s="248"/>
      <c r="K359" s="248"/>
      <c r="L359" s="254"/>
      <c r="M359" s="255"/>
      <c r="N359" s="256"/>
      <c r="O359" s="256"/>
      <c r="P359" s="256"/>
      <c r="Q359" s="256"/>
      <c r="R359" s="256"/>
      <c r="S359" s="256"/>
      <c r="T359" s="257"/>
      <c r="AT359" s="258" t="s">
        <v>199</v>
      </c>
      <c r="AU359" s="258" t="s">
        <v>84</v>
      </c>
      <c r="AV359" s="12" t="s">
        <v>84</v>
      </c>
      <c r="AW359" s="12" t="s">
        <v>37</v>
      </c>
      <c r="AX359" s="12" t="s">
        <v>74</v>
      </c>
      <c r="AY359" s="258" t="s">
        <v>189</v>
      </c>
    </row>
    <row r="360" s="12" customFormat="1">
      <c r="B360" s="247"/>
      <c r="C360" s="248"/>
      <c r="D360" s="249" t="s">
        <v>199</v>
      </c>
      <c r="E360" s="250" t="s">
        <v>21</v>
      </c>
      <c r="F360" s="251" t="s">
        <v>437</v>
      </c>
      <c r="G360" s="248"/>
      <c r="H360" s="252">
        <v>6</v>
      </c>
      <c r="I360" s="253"/>
      <c r="J360" s="248"/>
      <c r="K360" s="248"/>
      <c r="L360" s="254"/>
      <c r="M360" s="255"/>
      <c r="N360" s="256"/>
      <c r="O360" s="256"/>
      <c r="P360" s="256"/>
      <c r="Q360" s="256"/>
      <c r="R360" s="256"/>
      <c r="S360" s="256"/>
      <c r="T360" s="257"/>
      <c r="AT360" s="258" t="s">
        <v>199</v>
      </c>
      <c r="AU360" s="258" t="s">
        <v>84</v>
      </c>
      <c r="AV360" s="12" t="s">
        <v>84</v>
      </c>
      <c r="AW360" s="12" t="s">
        <v>37</v>
      </c>
      <c r="AX360" s="12" t="s">
        <v>74</v>
      </c>
      <c r="AY360" s="258" t="s">
        <v>189</v>
      </c>
    </row>
    <row r="361" s="12" customFormat="1">
      <c r="B361" s="247"/>
      <c r="C361" s="248"/>
      <c r="D361" s="249" t="s">
        <v>199</v>
      </c>
      <c r="E361" s="250" t="s">
        <v>21</v>
      </c>
      <c r="F361" s="251" t="s">
        <v>438</v>
      </c>
      <c r="G361" s="248"/>
      <c r="H361" s="252">
        <v>1.9379999999999999</v>
      </c>
      <c r="I361" s="253"/>
      <c r="J361" s="248"/>
      <c r="K361" s="248"/>
      <c r="L361" s="254"/>
      <c r="M361" s="255"/>
      <c r="N361" s="256"/>
      <c r="O361" s="256"/>
      <c r="P361" s="256"/>
      <c r="Q361" s="256"/>
      <c r="R361" s="256"/>
      <c r="S361" s="256"/>
      <c r="T361" s="257"/>
      <c r="AT361" s="258" t="s">
        <v>199</v>
      </c>
      <c r="AU361" s="258" t="s">
        <v>84</v>
      </c>
      <c r="AV361" s="12" t="s">
        <v>84</v>
      </c>
      <c r="AW361" s="12" t="s">
        <v>37</v>
      </c>
      <c r="AX361" s="12" t="s">
        <v>74</v>
      </c>
      <c r="AY361" s="258" t="s">
        <v>189</v>
      </c>
    </row>
    <row r="362" s="14" customFormat="1">
      <c r="B362" s="269"/>
      <c r="C362" s="270"/>
      <c r="D362" s="249" t="s">
        <v>199</v>
      </c>
      <c r="E362" s="271" t="s">
        <v>21</v>
      </c>
      <c r="F362" s="272" t="s">
        <v>214</v>
      </c>
      <c r="G362" s="270"/>
      <c r="H362" s="273">
        <v>234.00899999999999</v>
      </c>
      <c r="I362" s="274"/>
      <c r="J362" s="270"/>
      <c r="K362" s="270"/>
      <c r="L362" s="275"/>
      <c r="M362" s="276"/>
      <c r="N362" s="277"/>
      <c r="O362" s="277"/>
      <c r="P362" s="277"/>
      <c r="Q362" s="277"/>
      <c r="R362" s="277"/>
      <c r="S362" s="277"/>
      <c r="T362" s="278"/>
      <c r="AT362" s="279" t="s">
        <v>199</v>
      </c>
      <c r="AU362" s="279" t="s">
        <v>84</v>
      </c>
      <c r="AV362" s="14" t="s">
        <v>197</v>
      </c>
      <c r="AW362" s="14" t="s">
        <v>37</v>
      </c>
      <c r="AX362" s="14" t="s">
        <v>82</v>
      </c>
      <c r="AY362" s="279" t="s">
        <v>189</v>
      </c>
    </row>
    <row r="363" s="1" customFormat="1" ht="16.5" customHeight="1">
      <c r="B363" s="48"/>
      <c r="C363" s="235" t="s">
        <v>439</v>
      </c>
      <c r="D363" s="235" t="s">
        <v>192</v>
      </c>
      <c r="E363" s="236" t="s">
        <v>440</v>
      </c>
      <c r="F363" s="237" t="s">
        <v>441</v>
      </c>
      <c r="G363" s="238" t="s">
        <v>273</v>
      </c>
      <c r="H363" s="239">
        <v>234</v>
      </c>
      <c r="I363" s="240"/>
      <c r="J363" s="241">
        <f>ROUND(I363*H363,2)</f>
        <v>0</v>
      </c>
      <c r="K363" s="237" t="s">
        <v>196</v>
      </c>
      <c r="L363" s="74"/>
      <c r="M363" s="242" t="s">
        <v>21</v>
      </c>
      <c r="N363" s="243" t="s">
        <v>45</v>
      </c>
      <c r="O363" s="49"/>
      <c r="P363" s="244">
        <f>O363*H363</f>
        <v>0</v>
      </c>
      <c r="Q363" s="244">
        <v>0</v>
      </c>
      <c r="R363" s="244">
        <f>Q363*H363</f>
        <v>0</v>
      </c>
      <c r="S363" s="244">
        <v>0</v>
      </c>
      <c r="T363" s="245">
        <f>S363*H363</f>
        <v>0</v>
      </c>
      <c r="AR363" s="26" t="s">
        <v>197</v>
      </c>
      <c r="AT363" s="26" t="s">
        <v>192</v>
      </c>
      <c r="AU363" s="26" t="s">
        <v>84</v>
      </c>
      <c r="AY363" s="26" t="s">
        <v>189</v>
      </c>
      <c r="BE363" s="246">
        <f>IF(N363="základní",J363,0)</f>
        <v>0</v>
      </c>
      <c r="BF363" s="246">
        <f>IF(N363="snížená",J363,0)</f>
        <v>0</v>
      </c>
      <c r="BG363" s="246">
        <f>IF(N363="zákl. přenesená",J363,0)</f>
        <v>0</v>
      </c>
      <c r="BH363" s="246">
        <f>IF(N363="sníž. přenesená",J363,0)</f>
        <v>0</v>
      </c>
      <c r="BI363" s="246">
        <f>IF(N363="nulová",J363,0)</f>
        <v>0</v>
      </c>
      <c r="BJ363" s="26" t="s">
        <v>82</v>
      </c>
      <c r="BK363" s="246">
        <f>ROUND(I363*H363,2)</f>
        <v>0</v>
      </c>
      <c r="BL363" s="26" t="s">
        <v>197</v>
      </c>
      <c r="BM363" s="26" t="s">
        <v>442</v>
      </c>
    </row>
    <row r="364" s="1" customFormat="1" ht="16.5" customHeight="1">
      <c r="B364" s="48"/>
      <c r="C364" s="235" t="s">
        <v>443</v>
      </c>
      <c r="D364" s="235" t="s">
        <v>192</v>
      </c>
      <c r="E364" s="236" t="s">
        <v>444</v>
      </c>
      <c r="F364" s="237" t="s">
        <v>445</v>
      </c>
      <c r="G364" s="238" t="s">
        <v>273</v>
      </c>
      <c r="H364" s="239">
        <v>234</v>
      </c>
      <c r="I364" s="240"/>
      <c r="J364" s="241">
        <f>ROUND(I364*H364,2)</f>
        <v>0</v>
      </c>
      <c r="K364" s="237" t="s">
        <v>21</v>
      </c>
      <c r="L364" s="74"/>
      <c r="M364" s="242" t="s">
        <v>21</v>
      </c>
      <c r="N364" s="243" t="s">
        <v>45</v>
      </c>
      <c r="O364" s="49"/>
      <c r="P364" s="244">
        <f>O364*H364</f>
        <v>0</v>
      </c>
      <c r="Q364" s="244">
        <v>0</v>
      </c>
      <c r="R364" s="244">
        <f>Q364*H364</f>
        <v>0</v>
      </c>
      <c r="S364" s="244">
        <v>0</v>
      </c>
      <c r="T364" s="245">
        <f>S364*H364</f>
        <v>0</v>
      </c>
      <c r="AR364" s="26" t="s">
        <v>197</v>
      </c>
      <c r="AT364" s="26" t="s">
        <v>192</v>
      </c>
      <c r="AU364" s="26" t="s">
        <v>84</v>
      </c>
      <c r="AY364" s="26" t="s">
        <v>189</v>
      </c>
      <c r="BE364" s="246">
        <f>IF(N364="základní",J364,0)</f>
        <v>0</v>
      </c>
      <c r="BF364" s="246">
        <f>IF(N364="snížená",J364,0)</f>
        <v>0</v>
      </c>
      <c r="BG364" s="246">
        <f>IF(N364="zákl. přenesená",J364,0)</f>
        <v>0</v>
      </c>
      <c r="BH364" s="246">
        <f>IF(N364="sníž. přenesená",J364,0)</f>
        <v>0</v>
      </c>
      <c r="BI364" s="246">
        <f>IF(N364="nulová",J364,0)</f>
        <v>0</v>
      </c>
      <c r="BJ364" s="26" t="s">
        <v>82</v>
      </c>
      <c r="BK364" s="246">
        <f>ROUND(I364*H364,2)</f>
        <v>0</v>
      </c>
      <c r="BL364" s="26" t="s">
        <v>197</v>
      </c>
      <c r="BM364" s="26" t="s">
        <v>446</v>
      </c>
    </row>
    <row r="365" s="1" customFormat="1" ht="25.5" customHeight="1">
      <c r="B365" s="48"/>
      <c r="C365" s="235" t="s">
        <v>447</v>
      </c>
      <c r="D365" s="235" t="s">
        <v>192</v>
      </c>
      <c r="E365" s="236" t="s">
        <v>448</v>
      </c>
      <c r="F365" s="237" t="s">
        <v>449</v>
      </c>
      <c r="G365" s="238" t="s">
        <v>250</v>
      </c>
      <c r="H365" s="239">
        <v>8.1829999999999998</v>
      </c>
      <c r="I365" s="240"/>
      <c r="J365" s="241">
        <f>ROUND(I365*H365,2)</f>
        <v>0</v>
      </c>
      <c r="K365" s="237" t="s">
        <v>196</v>
      </c>
      <c r="L365" s="74"/>
      <c r="M365" s="242" t="s">
        <v>21</v>
      </c>
      <c r="N365" s="243" t="s">
        <v>45</v>
      </c>
      <c r="O365" s="49"/>
      <c r="P365" s="244">
        <f>O365*H365</f>
        <v>0</v>
      </c>
      <c r="Q365" s="244">
        <v>1.0525599999999999</v>
      </c>
      <c r="R365" s="244">
        <f>Q365*H365</f>
        <v>8.6130984799999997</v>
      </c>
      <c r="S365" s="244">
        <v>0</v>
      </c>
      <c r="T365" s="245">
        <f>S365*H365</f>
        <v>0</v>
      </c>
      <c r="AR365" s="26" t="s">
        <v>197</v>
      </c>
      <c r="AT365" s="26" t="s">
        <v>192</v>
      </c>
      <c r="AU365" s="26" t="s">
        <v>84</v>
      </c>
      <c r="AY365" s="26" t="s">
        <v>189</v>
      </c>
      <c r="BE365" s="246">
        <f>IF(N365="základní",J365,0)</f>
        <v>0</v>
      </c>
      <c r="BF365" s="246">
        <f>IF(N365="snížená",J365,0)</f>
        <v>0</v>
      </c>
      <c r="BG365" s="246">
        <f>IF(N365="zákl. přenesená",J365,0)</f>
        <v>0</v>
      </c>
      <c r="BH365" s="246">
        <f>IF(N365="sníž. přenesená",J365,0)</f>
        <v>0</v>
      </c>
      <c r="BI365" s="246">
        <f>IF(N365="nulová",J365,0)</f>
        <v>0</v>
      </c>
      <c r="BJ365" s="26" t="s">
        <v>82</v>
      </c>
      <c r="BK365" s="246">
        <f>ROUND(I365*H365,2)</f>
        <v>0</v>
      </c>
      <c r="BL365" s="26" t="s">
        <v>197</v>
      </c>
      <c r="BM365" s="26" t="s">
        <v>450</v>
      </c>
    </row>
    <row r="366" s="13" customFormat="1">
      <c r="B366" s="259"/>
      <c r="C366" s="260"/>
      <c r="D366" s="249" t="s">
        <v>199</v>
      </c>
      <c r="E366" s="261" t="s">
        <v>21</v>
      </c>
      <c r="F366" s="262" t="s">
        <v>267</v>
      </c>
      <c r="G366" s="260"/>
      <c r="H366" s="261" t="s">
        <v>21</v>
      </c>
      <c r="I366" s="263"/>
      <c r="J366" s="260"/>
      <c r="K366" s="260"/>
      <c r="L366" s="264"/>
      <c r="M366" s="265"/>
      <c r="N366" s="266"/>
      <c r="O366" s="266"/>
      <c r="P366" s="266"/>
      <c r="Q366" s="266"/>
      <c r="R366" s="266"/>
      <c r="S366" s="266"/>
      <c r="T366" s="267"/>
      <c r="AT366" s="268" t="s">
        <v>199</v>
      </c>
      <c r="AU366" s="268" t="s">
        <v>84</v>
      </c>
      <c r="AV366" s="13" t="s">
        <v>82</v>
      </c>
      <c r="AW366" s="13" t="s">
        <v>37</v>
      </c>
      <c r="AX366" s="13" t="s">
        <v>74</v>
      </c>
      <c r="AY366" s="268" t="s">
        <v>189</v>
      </c>
    </row>
    <row r="367" s="13" customFormat="1">
      <c r="B367" s="259"/>
      <c r="C367" s="260"/>
      <c r="D367" s="249" t="s">
        <v>199</v>
      </c>
      <c r="E367" s="261" t="s">
        <v>21</v>
      </c>
      <c r="F367" s="262" t="s">
        <v>367</v>
      </c>
      <c r="G367" s="260"/>
      <c r="H367" s="261" t="s">
        <v>21</v>
      </c>
      <c r="I367" s="263"/>
      <c r="J367" s="260"/>
      <c r="K367" s="260"/>
      <c r="L367" s="264"/>
      <c r="M367" s="265"/>
      <c r="N367" s="266"/>
      <c r="O367" s="266"/>
      <c r="P367" s="266"/>
      <c r="Q367" s="266"/>
      <c r="R367" s="266"/>
      <c r="S367" s="266"/>
      <c r="T367" s="267"/>
      <c r="AT367" s="268" t="s">
        <v>199</v>
      </c>
      <c r="AU367" s="268" t="s">
        <v>84</v>
      </c>
      <c r="AV367" s="13" t="s">
        <v>82</v>
      </c>
      <c r="AW367" s="13" t="s">
        <v>37</v>
      </c>
      <c r="AX367" s="13" t="s">
        <v>74</v>
      </c>
      <c r="AY367" s="268" t="s">
        <v>189</v>
      </c>
    </row>
    <row r="368" s="12" customFormat="1">
      <c r="B368" s="247"/>
      <c r="C368" s="248"/>
      <c r="D368" s="249" t="s">
        <v>199</v>
      </c>
      <c r="E368" s="250" t="s">
        <v>21</v>
      </c>
      <c r="F368" s="251" t="s">
        <v>451</v>
      </c>
      <c r="G368" s="248"/>
      <c r="H368" s="252">
        <v>0.65800000000000003</v>
      </c>
      <c r="I368" s="253"/>
      <c r="J368" s="248"/>
      <c r="K368" s="248"/>
      <c r="L368" s="254"/>
      <c r="M368" s="255"/>
      <c r="N368" s="256"/>
      <c r="O368" s="256"/>
      <c r="P368" s="256"/>
      <c r="Q368" s="256"/>
      <c r="R368" s="256"/>
      <c r="S368" s="256"/>
      <c r="T368" s="257"/>
      <c r="AT368" s="258" t="s">
        <v>199</v>
      </c>
      <c r="AU368" s="258" t="s">
        <v>84</v>
      </c>
      <c r="AV368" s="12" t="s">
        <v>84</v>
      </c>
      <c r="AW368" s="12" t="s">
        <v>37</v>
      </c>
      <c r="AX368" s="12" t="s">
        <v>74</v>
      </c>
      <c r="AY368" s="258" t="s">
        <v>189</v>
      </c>
    </row>
    <row r="369" s="12" customFormat="1">
      <c r="B369" s="247"/>
      <c r="C369" s="248"/>
      <c r="D369" s="249" t="s">
        <v>199</v>
      </c>
      <c r="E369" s="250" t="s">
        <v>21</v>
      </c>
      <c r="F369" s="251" t="s">
        <v>452</v>
      </c>
      <c r="G369" s="248"/>
      <c r="H369" s="252">
        <v>1.6699999999999999</v>
      </c>
      <c r="I369" s="253"/>
      <c r="J369" s="248"/>
      <c r="K369" s="248"/>
      <c r="L369" s="254"/>
      <c r="M369" s="255"/>
      <c r="N369" s="256"/>
      <c r="O369" s="256"/>
      <c r="P369" s="256"/>
      <c r="Q369" s="256"/>
      <c r="R369" s="256"/>
      <c r="S369" s="256"/>
      <c r="T369" s="257"/>
      <c r="AT369" s="258" t="s">
        <v>199</v>
      </c>
      <c r="AU369" s="258" t="s">
        <v>84</v>
      </c>
      <c r="AV369" s="12" t="s">
        <v>84</v>
      </c>
      <c r="AW369" s="12" t="s">
        <v>37</v>
      </c>
      <c r="AX369" s="12" t="s">
        <v>74</v>
      </c>
      <c r="AY369" s="258" t="s">
        <v>189</v>
      </c>
    </row>
    <row r="370" s="12" customFormat="1">
      <c r="B370" s="247"/>
      <c r="C370" s="248"/>
      <c r="D370" s="249" t="s">
        <v>199</v>
      </c>
      <c r="E370" s="250" t="s">
        <v>21</v>
      </c>
      <c r="F370" s="251" t="s">
        <v>453</v>
      </c>
      <c r="G370" s="248"/>
      <c r="H370" s="252">
        <v>3.5699999999999998</v>
      </c>
      <c r="I370" s="253"/>
      <c r="J370" s="248"/>
      <c r="K370" s="248"/>
      <c r="L370" s="254"/>
      <c r="M370" s="255"/>
      <c r="N370" s="256"/>
      <c r="O370" s="256"/>
      <c r="P370" s="256"/>
      <c r="Q370" s="256"/>
      <c r="R370" s="256"/>
      <c r="S370" s="256"/>
      <c r="T370" s="257"/>
      <c r="AT370" s="258" t="s">
        <v>199</v>
      </c>
      <c r="AU370" s="258" t="s">
        <v>84</v>
      </c>
      <c r="AV370" s="12" t="s">
        <v>84</v>
      </c>
      <c r="AW370" s="12" t="s">
        <v>37</v>
      </c>
      <c r="AX370" s="12" t="s">
        <v>74</v>
      </c>
      <c r="AY370" s="258" t="s">
        <v>189</v>
      </c>
    </row>
    <row r="371" s="12" customFormat="1">
      <c r="B371" s="247"/>
      <c r="C371" s="248"/>
      <c r="D371" s="249" t="s">
        <v>199</v>
      </c>
      <c r="E371" s="250" t="s">
        <v>21</v>
      </c>
      <c r="F371" s="251" t="s">
        <v>454</v>
      </c>
      <c r="G371" s="248"/>
      <c r="H371" s="252">
        <v>0.064000000000000001</v>
      </c>
      <c r="I371" s="253"/>
      <c r="J371" s="248"/>
      <c r="K371" s="248"/>
      <c r="L371" s="254"/>
      <c r="M371" s="255"/>
      <c r="N371" s="256"/>
      <c r="O371" s="256"/>
      <c r="P371" s="256"/>
      <c r="Q371" s="256"/>
      <c r="R371" s="256"/>
      <c r="S371" s="256"/>
      <c r="T371" s="257"/>
      <c r="AT371" s="258" t="s">
        <v>199</v>
      </c>
      <c r="AU371" s="258" t="s">
        <v>84</v>
      </c>
      <c r="AV371" s="12" t="s">
        <v>84</v>
      </c>
      <c r="AW371" s="12" t="s">
        <v>37</v>
      </c>
      <c r="AX371" s="12" t="s">
        <v>74</v>
      </c>
      <c r="AY371" s="258" t="s">
        <v>189</v>
      </c>
    </row>
    <row r="372" s="12" customFormat="1">
      <c r="B372" s="247"/>
      <c r="C372" s="248"/>
      <c r="D372" s="249" t="s">
        <v>199</v>
      </c>
      <c r="E372" s="250" t="s">
        <v>21</v>
      </c>
      <c r="F372" s="251" t="s">
        <v>455</v>
      </c>
      <c r="G372" s="248"/>
      <c r="H372" s="252">
        <v>0.058000000000000003</v>
      </c>
      <c r="I372" s="253"/>
      <c r="J372" s="248"/>
      <c r="K372" s="248"/>
      <c r="L372" s="254"/>
      <c r="M372" s="255"/>
      <c r="N372" s="256"/>
      <c r="O372" s="256"/>
      <c r="P372" s="256"/>
      <c r="Q372" s="256"/>
      <c r="R372" s="256"/>
      <c r="S372" s="256"/>
      <c r="T372" s="257"/>
      <c r="AT372" s="258" t="s">
        <v>199</v>
      </c>
      <c r="AU372" s="258" t="s">
        <v>84</v>
      </c>
      <c r="AV372" s="12" t="s">
        <v>84</v>
      </c>
      <c r="AW372" s="12" t="s">
        <v>37</v>
      </c>
      <c r="AX372" s="12" t="s">
        <v>74</v>
      </c>
      <c r="AY372" s="258" t="s">
        <v>189</v>
      </c>
    </row>
    <row r="373" s="13" customFormat="1">
      <c r="B373" s="259"/>
      <c r="C373" s="260"/>
      <c r="D373" s="249" t="s">
        <v>199</v>
      </c>
      <c r="E373" s="261" t="s">
        <v>21</v>
      </c>
      <c r="F373" s="262" t="s">
        <v>294</v>
      </c>
      <c r="G373" s="260"/>
      <c r="H373" s="261" t="s">
        <v>21</v>
      </c>
      <c r="I373" s="263"/>
      <c r="J373" s="260"/>
      <c r="K373" s="260"/>
      <c r="L373" s="264"/>
      <c r="M373" s="265"/>
      <c r="N373" s="266"/>
      <c r="O373" s="266"/>
      <c r="P373" s="266"/>
      <c r="Q373" s="266"/>
      <c r="R373" s="266"/>
      <c r="S373" s="266"/>
      <c r="T373" s="267"/>
      <c r="AT373" s="268" t="s">
        <v>199</v>
      </c>
      <c r="AU373" s="268" t="s">
        <v>84</v>
      </c>
      <c r="AV373" s="13" t="s">
        <v>82</v>
      </c>
      <c r="AW373" s="13" t="s">
        <v>37</v>
      </c>
      <c r="AX373" s="13" t="s">
        <v>74</v>
      </c>
      <c r="AY373" s="268" t="s">
        <v>189</v>
      </c>
    </row>
    <row r="374" s="13" customFormat="1">
      <c r="B374" s="259"/>
      <c r="C374" s="260"/>
      <c r="D374" s="249" t="s">
        <v>199</v>
      </c>
      <c r="E374" s="261" t="s">
        <v>21</v>
      </c>
      <c r="F374" s="262" t="s">
        <v>421</v>
      </c>
      <c r="G374" s="260"/>
      <c r="H374" s="261" t="s">
        <v>21</v>
      </c>
      <c r="I374" s="263"/>
      <c r="J374" s="260"/>
      <c r="K374" s="260"/>
      <c r="L374" s="264"/>
      <c r="M374" s="265"/>
      <c r="N374" s="266"/>
      <c r="O374" s="266"/>
      <c r="P374" s="266"/>
      <c r="Q374" s="266"/>
      <c r="R374" s="266"/>
      <c r="S374" s="266"/>
      <c r="T374" s="267"/>
      <c r="AT374" s="268" t="s">
        <v>199</v>
      </c>
      <c r="AU374" s="268" t="s">
        <v>84</v>
      </c>
      <c r="AV374" s="13" t="s">
        <v>82</v>
      </c>
      <c r="AW374" s="13" t="s">
        <v>37</v>
      </c>
      <c r="AX374" s="13" t="s">
        <v>74</v>
      </c>
      <c r="AY374" s="268" t="s">
        <v>189</v>
      </c>
    </row>
    <row r="375" s="12" customFormat="1">
      <c r="B375" s="247"/>
      <c r="C375" s="248"/>
      <c r="D375" s="249" t="s">
        <v>199</v>
      </c>
      <c r="E375" s="250" t="s">
        <v>21</v>
      </c>
      <c r="F375" s="251" t="s">
        <v>456</v>
      </c>
      <c r="G375" s="248"/>
      <c r="H375" s="252">
        <v>1.762</v>
      </c>
      <c r="I375" s="253"/>
      <c r="J375" s="248"/>
      <c r="K375" s="248"/>
      <c r="L375" s="254"/>
      <c r="M375" s="255"/>
      <c r="N375" s="256"/>
      <c r="O375" s="256"/>
      <c r="P375" s="256"/>
      <c r="Q375" s="256"/>
      <c r="R375" s="256"/>
      <c r="S375" s="256"/>
      <c r="T375" s="257"/>
      <c r="AT375" s="258" t="s">
        <v>199</v>
      </c>
      <c r="AU375" s="258" t="s">
        <v>84</v>
      </c>
      <c r="AV375" s="12" t="s">
        <v>84</v>
      </c>
      <c r="AW375" s="12" t="s">
        <v>37</v>
      </c>
      <c r="AX375" s="12" t="s">
        <v>74</v>
      </c>
      <c r="AY375" s="258" t="s">
        <v>189</v>
      </c>
    </row>
    <row r="376" s="12" customFormat="1">
      <c r="B376" s="247"/>
      <c r="C376" s="248"/>
      <c r="D376" s="249" t="s">
        <v>199</v>
      </c>
      <c r="E376" s="250" t="s">
        <v>21</v>
      </c>
      <c r="F376" s="251" t="s">
        <v>457</v>
      </c>
      <c r="G376" s="248"/>
      <c r="H376" s="252">
        <v>0.16500000000000001</v>
      </c>
      <c r="I376" s="253"/>
      <c r="J376" s="248"/>
      <c r="K376" s="248"/>
      <c r="L376" s="254"/>
      <c r="M376" s="255"/>
      <c r="N376" s="256"/>
      <c r="O376" s="256"/>
      <c r="P376" s="256"/>
      <c r="Q376" s="256"/>
      <c r="R376" s="256"/>
      <c r="S376" s="256"/>
      <c r="T376" s="257"/>
      <c r="AT376" s="258" t="s">
        <v>199</v>
      </c>
      <c r="AU376" s="258" t="s">
        <v>84</v>
      </c>
      <c r="AV376" s="12" t="s">
        <v>84</v>
      </c>
      <c r="AW376" s="12" t="s">
        <v>37</v>
      </c>
      <c r="AX376" s="12" t="s">
        <v>74</v>
      </c>
      <c r="AY376" s="258" t="s">
        <v>189</v>
      </c>
    </row>
    <row r="377" s="12" customFormat="1">
      <c r="B377" s="247"/>
      <c r="C377" s="248"/>
      <c r="D377" s="249" t="s">
        <v>199</v>
      </c>
      <c r="E377" s="250" t="s">
        <v>21</v>
      </c>
      <c r="F377" s="251" t="s">
        <v>458</v>
      </c>
      <c r="G377" s="248"/>
      <c r="H377" s="252">
        <v>0.17000000000000001</v>
      </c>
      <c r="I377" s="253"/>
      <c r="J377" s="248"/>
      <c r="K377" s="248"/>
      <c r="L377" s="254"/>
      <c r="M377" s="255"/>
      <c r="N377" s="256"/>
      <c r="O377" s="256"/>
      <c r="P377" s="256"/>
      <c r="Q377" s="256"/>
      <c r="R377" s="256"/>
      <c r="S377" s="256"/>
      <c r="T377" s="257"/>
      <c r="AT377" s="258" t="s">
        <v>199</v>
      </c>
      <c r="AU377" s="258" t="s">
        <v>84</v>
      </c>
      <c r="AV377" s="12" t="s">
        <v>84</v>
      </c>
      <c r="AW377" s="12" t="s">
        <v>37</v>
      </c>
      <c r="AX377" s="12" t="s">
        <v>74</v>
      </c>
      <c r="AY377" s="258" t="s">
        <v>189</v>
      </c>
    </row>
    <row r="378" s="12" customFormat="1">
      <c r="B378" s="247"/>
      <c r="C378" s="248"/>
      <c r="D378" s="249" t="s">
        <v>199</v>
      </c>
      <c r="E378" s="250" t="s">
        <v>21</v>
      </c>
      <c r="F378" s="251" t="s">
        <v>459</v>
      </c>
      <c r="G378" s="248"/>
      <c r="H378" s="252">
        <v>0.066000000000000003</v>
      </c>
      <c r="I378" s="253"/>
      <c r="J378" s="248"/>
      <c r="K378" s="248"/>
      <c r="L378" s="254"/>
      <c r="M378" s="255"/>
      <c r="N378" s="256"/>
      <c r="O378" s="256"/>
      <c r="P378" s="256"/>
      <c r="Q378" s="256"/>
      <c r="R378" s="256"/>
      <c r="S378" s="256"/>
      <c r="T378" s="257"/>
      <c r="AT378" s="258" t="s">
        <v>199</v>
      </c>
      <c r="AU378" s="258" t="s">
        <v>84</v>
      </c>
      <c r="AV378" s="12" t="s">
        <v>84</v>
      </c>
      <c r="AW378" s="12" t="s">
        <v>37</v>
      </c>
      <c r="AX378" s="12" t="s">
        <v>74</v>
      </c>
      <c r="AY378" s="258" t="s">
        <v>189</v>
      </c>
    </row>
    <row r="379" s="14" customFormat="1">
      <c r="B379" s="269"/>
      <c r="C379" s="270"/>
      <c r="D379" s="249" t="s">
        <v>199</v>
      </c>
      <c r="E379" s="271" t="s">
        <v>21</v>
      </c>
      <c r="F379" s="272" t="s">
        <v>214</v>
      </c>
      <c r="G379" s="270"/>
      <c r="H379" s="273">
        <v>8.1829999999999998</v>
      </c>
      <c r="I379" s="274"/>
      <c r="J379" s="270"/>
      <c r="K379" s="270"/>
      <c r="L379" s="275"/>
      <c r="M379" s="276"/>
      <c r="N379" s="277"/>
      <c r="O379" s="277"/>
      <c r="P379" s="277"/>
      <c r="Q379" s="277"/>
      <c r="R379" s="277"/>
      <c r="S379" s="277"/>
      <c r="T379" s="278"/>
      <c r="AT379" s="279" t="s">
        <v>199</v>
      </c>
      <c r="AU379" s="279" t="s">
        <v>84</v>
      </c>
      <c r="AV379" s="14" t="s">
        <v>197</v>
      </c>
      <c r="AW379" s="14" t="s">
        <v>37</v>
      </c>
      <c r="AX379" s="14" t="s">
        <v>82</v>
      </c>
      <c r="AY379" s="279" t="s">
        <v>189</v>
      </c>
    </row>
    <row r="380" s="1" customFormat="1" ht="25.5" customHeight="1">
      <c r="B380" s="48"/>
      <c r="C380" s="235" t="s">
        <v>460</v>
      </c>
      <c r="D380" s="235" t="s">
        <v>192</v>
      </c>
      <c r="E380" s="236" t="s">
        <v>461</v>
      </c>
      <c r="F380" s="237" t="s">
        <v>462</v>
      </c>
      <c r="G380" s="238" t="s">
        <v>250</v>
      </c>
      <c r="H380" s="239">
        <v>0.11</v>
      </c>
      <c r="I380" s="240"/>
      <c r="J380" s="241">
        <f>ROUND(I380*H380,2)</f>
        <v>0</v>
      </c>
      <c r="K380" s="237" t="s">
        <v>21</v>
      </c>
      <c r="L380" s="74"/>
      <c r="M380" s="242" t="s">
        <v>21</v>
      </c>
      <c r="N380" s="243" t="s">
        <v>45</v>
      </c>
      <c r="O380" s="49"/>
      <c r="P380" s="244">
        <f>O380*H380</f>
        <v>0</v>
      </c>
      <c r="Q380" s="244">
        <v>1.0525599999999999</v>
      </c>
      <c r="R380" s="244">
        <f>Q380*H380</f>
        <v>0.1157816</v>
      </c>
      <c r="S380" s="244">
        <v>0</v>
      </c>
      <c r="T380" s="245">
        <f>S380*H380</f>
        <v>0</v>
      </c>
      <c r="AR380" s="26" t="s">
        <v>197</v>
      </c>
      <c r="AT380" s="26" t="s">
        <v>192</v>
      </c>
      <c r="AU380" s="26" t="s">
        <v>84</v>
      </c>
      <c r="AY380" s="26" t="s">
        <v>189</v>
      </c>
      <c r="BE380" s="246">
        <f>IF(N380="základní",J380,0)</f>
        <v>0</v>
      </c>
      <c r="BF380" s="246">
        <f>IF(N380="snížená",J380,0)</f>
        <v>0</v>
      </c>
      <c r="BG380" s="246">
        <f>IF(N380="zákl. přenesená",J380,0)</f>
        <v>0</v>
      </c>
      <c r="BH380" s="246">
        <f>IF(N380="sníž. přenesená",J380,0)</f>
        <v>0</v>
      </c>
      <c r="BI380" s="246">
        <f>IF(N380="nulová",J380,0)</f>
        <v>0</v>
      </c>
      <c r="BJ380" s="26" t="s">
        <v>82</v>
      </c>
      <c r="BK380" s="246">
        <f>ROUND(I380*H380,2)</f>
        <v>0</v>
      </c>
      <c r="BL380" s="26" t="s">
        <v>197</v>
      </c>
      <c r="BM380" s="26" t="s">
        <v>463</v>
      </c>
    </row>
    <row r="381" s="13" customFormat="1">
      <c r="B381" s="259"/>
      <c r="C381" s="260"/>
      <c r="D381" s="249" t="s">
        <v>199</v>
      </c>
      <c r="E381" s="261" t="s">
        <v>21</v>
      </c>
      <c r="F381" s="262" t="s">
        <v>267</v>
      </c>
      <c r="G381" s="260"/>
      <c r="H381" s="261" t="s">
        <v>21</v>
      </c>
      <c r="I381" s="263"/>
      <c r="J381" s="260"/>
      <c r="K381" s="260"/>
      <c r="L381" s="264"/>
      <c r="M381" s="265"/>
      <c r="N381" s="266"/>
      <c r="O381" s="266"/>
      <c r="P381" s="266"/>
      <c r="Q381" s="266"/>
      <c r="R381" s="266"/>
      <c r="S381" s="266"/>
      <c r="T381" s="267"/>
      <c r="AT381" s="268" t="s">
        <v>199</v>
      </c>
      <c r="AU381" s="268" t="s">
        <v>84</v>
      </c>
      <c r="AV381" s="13" t="s">
        <v>82</v>
      </c>
      <c r="AW381" s="13" t="s">
        <v>37</v>
      </c>
      <c r="AX381" s="13" t="s">
        <v>74</v>
      </c>
      <c r="AY381" s="268" t="s">
        <v>189</v>
      </c>
    </row>
    <row r="382" s="13" customFormat="1">
      <c r="B382" s="259"/>
      <c r="C382" s="260"/>
      <c r="D382" s="249" t="s">
        <v>199</v>
      </c>
      <c r="E382" s="261" t="s">
        <v>21</v>
      </c>
      <c r="F382" s="262" t="s">
        <v>268</v>
      </c>
      <c r="G382" s="260"/>
      <c r="H382" s="261" t="s">
        <v>21</v>
      </c>
      <c r="I382" s="263"/>
      <c r="J382" s="260"/>
      <c r="K382" s="260"/>
      <c r="L382" s="264"/>
      <c r="M382" s="265"/>
      <c r="N382" s="266"/>
      <c r="O382" s="266"/>
      <c r="P382" s="266"/>
      <c r="Q382" s="266"/>
      <c r="R382" s="266"/>
      <c r="S382" s="266"/>
      <c r="T382" s="267"/>
      <c r="AT382" s="268" t="s">
        <v>199</v>
      </c>
      <c r="AU382" s="268" t="s">
        <v>84</v>
      </c>
      <c r="AV382" s="13" t="s">
        <v>82</v>
      </c>
      <c r="AW382" s="13" t="s">
        <v>37</v>
      </c>
      <c r="AX382" s="13" t="s">
        <v>74</v>
      </c>
      <c r="AY382" s="268" t="s">
        <v>189</v>
      </c>
    </row>
    <row r="383" s="12" customFormat="1">
      <c r="B383" s="247"/>
      <c r="C383" s="248"/>
      <c r="D383" s="249" t="s">
        <v>199</v>
      </c>
      <c r="E383" s="250" t="s">
        <v>21</v>
      </c>
      <c r="F383" s="251" t="s">
        <v>464</v>
      </c>
      <c r="G383" s="248"/>
      <c r="H383" s="252">
        <v>0.050999999999999997</v>
      </c>
      <c r="I383" s="253"/>
      <c r="J383" s="248"/>
      <c r="K383" s="248"/>
      <c r="L383" s="254"/>
      <c r="M383" s="255"/>
      <c r="N383" s="256"/>
      <c r="O383" s="256"/>
      <c r="P383" s="256"/>
      <c r="Q383" s="256"/>
      <c r="R383" s="256"/>
      <c r="S383" s="256"/>
      <c r="T383" s="257"/>
      <c r="AT383" s="258" t="s">
        <v>199</v>
      </c>
      <c r="AU383" s="258" t="s">
        <v>84</v>
      </c>
      <c r="AV383" s="12" t="s">
        <v>84</v>
      </c>
      <c r="AW383" s="12" t="s">
        <v>37</v>
      </c>
      <c r="AX383" s="12" t="s">
        <v>74</v>
      </c>
      <c r="AY383" s="258" t="s">
        <v>189</v>
      </c>
    </row>
    <row r="384" s="13" customFormat="1">
      <c r="B384" s="259"/>
      <c r="C384" s="260"/>
      <c r="D384" s="249" t="s">
        <v>199</v>
      </c>
      <c r="E384" s="261" t="s">
        <v>21</v>
      </c>
      <c r="F384" s="262" t="s">
        <v>367</v>
      </c>
      <c r="G384" s="260"/>
      <c r="H384" s="261" t="s">
        <v>21</v>
      </c>
      <c r="I384" s="263"/>
      <c r="J384" s="260"/>
      <c r="K384" s="260"/>
      <c r="L384" s="264"/>
      <c r="M384" s="265"/>
      <c r="N384" s="266"/>
      <c r="O384" s="266"/>
      <c r="P384" s="266"/>
      <c r="Q384" s="266"/>
      <c r="R384" s="266"/>
      <c r="S384" s="266"/>
      <c r="T384" s="267"/>
      <c r="AT384" s="268" t="s">
        <v>199</v>
      </c>
      <c r="AU384" s="268" t="s">
        <v>84</v>
      </c>
      <c r="AV384" s="13" t="s">
        <v>82</v>
      </c>
      <c r="AW384" s="13" t="s">
        <v>37</v>
      </c>
      <c r="AX384" s="13" t="s">
        <v>74</v>
      </c>
      <c r="AY384" s="268" t="s">
        <v>189</v>
      </c>
    </row>
    <row r="385" s="12" customFormat="1">
      <c r="B385" s="247"/>
      <c r="C385" s="248"/>
      <c r="D385" s="249" t="s">
        <v>199</v>
      </c>
      <c r="E385" s="250" t="s">
        <v>21</v>
      </c>
      <c r="F385" s="251" t="s">
        <v>464</v>
      </c>
      <c r="G385" s="248"/>
      <c r="H385" s="252">
        <v>0.050999999999999997</v>
      </c>
      <c r="I385" s="253"/>
      <c r="J385" s="248"/>
      <c r="K385" s="248"/>
      <c r="L385" s="254"/>
      <c r="M385" s="255"/>
      <c r="N385" s="256"/>
      <c r="O385" s="256"/>
      <c r="P385" s="256"/>
      <c r="Q385" s="256"/>
      <c r="R385" s="256"/>
      <c r="S385" s="256"/>
      <c r="T385" s="257"/>
      <c r="AT385" s="258" t="s">
        <v>199</v>
      </c>
      <c r="AU385" s="258" t="s">
        <v>84</v>
      </c>
      <c r="AV385" s="12" t="s">
        <v>84</v>
      </c>
      <c r="AW385" s="12" t="s">
        <v>37</v>
      </c>
      <c r="AX385" s="12" t="s">
        <v>74</v>
      </c>
      <c r="AY385" s="258" t="s">
        <v>189</v>
      </c>
    </row>
    <row r="386" s="14" customFormat="1">
      <c r="B386" s="269"/>
      <c r="C386" s="270"/>
      <c r="D386" s="249" t="s">
        <v>199</v>
      </c>
      <c r="E386" s="271" t="s">
        <v>21</v>
      </c>
      <c r="F386" s="272" t="s">
        <v>214</v>
      </c>
      <c r="G386" s="270"/>
      <c r="H386" s="273">
        <v>0.10199999999999999</v>
      </c>
      <c r="I386" s="274"/>
      <c r="J386" s="270"/>
      <c r="K386" s="270"/>
      <c r="L386" s="275"/>
      <c r="M386" s="276"/>
      <c r="N386" s="277"/>
      <c r="O386" s="277"/>
      <c r="P386" s="277"/>
      <c r="Q386" s="277"/>
      <c r="R386" s="277"/>
      <c r="S386" s="277"/>
      <c r="T386" s="278"/>
      <c r="AT386" s="279" t="s">
        <v>199</v>
      </c>
      <c r="AU386" s="279" t="s">
        <v>84</v>
      </c>
      <c r="AV386" s="14" t="s">
        <v>197</v>
      </c>
      <c r="AW386" s="14" t="s">
        <v>37</v>
      </c>
      <c r="AX386" s="14" t="s">
        <v>82</v>
      </c>
      <c r="AY386" s="279" t="s">
        <v>189</v>
      </c>
    </row>
    <row r="387" s="12" customFormat="1">
      <c r="B387" s="247"/>
      <c r="C387" s="248"/>
      <c r="D387" s="249" t="s">
        <v>199</v>
      </c>
      <c r="E387" s="248"/>
      <c r="F387" s="251" t="s">
        <v>465</v>
      </c>
      <c r="G387" s="248"/>
      <c r="H387" s="252">
        <v>0.11</v>
      </c>
      <c r="I387" s="253"/>
      <c r="J387" s="248"/>
      <c r="K387" s="248"/>
      <c r="L387" s="254"/>
      <c r="M387" s="255"/>
      <c r="N387" s="256"/>
      <c r="O387" s="256"/>
      <c r="P387" s="256"/>
      <c r="Q387" s="256"/>
      <c r="R387" s="256"/>
      <c r="S387" s="256"/>
      <c r="T387" s="257"/>
      <c r="AT387" s="258" t="s">
        <v>199</v>
      </c>
      <c r="AU387" s="258" t="s">
        <v>84</v>
      </c>
      <c r="AV387" s="12" t="s">
        <v>84</v>
      </c>
      <c r="AW387" s="12" t="s">
        <v>6</v>
      </c>
      <c r="AX387" s="12" t="s">
        <v>82</v>
      </c>
      <c r="AY387" s="258" t="s">
        <v>189</v>
      </c>
    </row>
    <row r="388" s="1" customFormat="1" ht="16.5" customHeight="1">
      <c r="B388" s="48"/>
      <c r="C388" s="235" t="s">
        <v>466</v>
      </c>
      <c r="D388" s="235" t="s">
        <v>192</v>
      </c>
      <c r="E388" s="236" t="s">
        <v>467</v>
      </c>
      <c r="F388" s="237" t="s">
        <v>468</v>
      </c>
      <c r="G388" s="238" t="s">
        <v>195</v>
      </c>
      <c r="H388" s="239">
        <v>1.3089999999999999</v>
      </c>
      <c r="I388" s="240"/>
      <c r="J388" s="241">
        <f>ROUND(I388*H388,2)</f>
        <v>0</v>
      </c>
      <c r="K388" s="237" t="s">
        <v>196</v>
      </c>
      <c r="L388" s="74"/>
      <c r="M388" s="242" t="s">
        <v>21</v>
      </c>
      <c r="N388" s="243" t="s">
        <v>45</v>
      </c>
      <c r="O388" s="49"/>
      <c r="P388" s="244">
        <f>O388*H388</f>
        <v>0</v>
      </c>
      <c r="Q388" s="244">
        <v>2.4815800000000001</v>
      </c>
      <c r="R388" s="244">
        <f>Q388*H388</f>
        <v>3.2483882199999998</v>
      </c>
      <c r="S388" s="244">
        <v>0</v>
      </c>
      <c r="T388" s="245">
        <f>S388*H388</f>
        <v>0</v>
      </c>
      <c r="AR388" s="26" t="s">
        <v>197</v>
      </c>
      <c r="AT388" s="26" t="s">
        <v>192</v>
      </c>
      <c r="AU388" s="26" t="s">
        <v>84</v>
      </c>
      <c r="AY388" s="26" t="s">
        <v>189</v>
      </c>
      <c r="BE388" s="246">
        <f>IF(N388="základní",J388,0)</f>
        <v>0</v>
      </c>
      <c r="BF388" s="246">
        <f>IF(N388="snížená",J388,0)</f>
        <v>0</v>
      </c>
      <c r="BG388" s="246">
        <f>IF(N388="zákl. přenesená",J388,0)</f>
        <v>0</v>
      </c>
      <c r="BH388" s="246">
        <f>IF(N388="sníž. přenesená",J388,0)</f>
        <v>0</v>
      </c>
      <c r="BI388" s="246">
        <f>IF(N388="nulová",J388,0)</f>
        <v>0</v>
      </c>
      <c r="BJ388" s="26" t="s">
        <v>82</v>
      </c>
      <c r="BK388" s="246">
        <f>ROUND(I388*H388,2)</f>
        <v>0</v>
      </c>
      <c r="BL388" s="26" t="s">
        <v>197</v>
      </c>
      <c r="BM388" s="26" t="s">
        <v>469</v>
      </c>
    </row>
    <row r="389" s="13" customFormat="1">
      <c r="B389" s="259"/>
      <c r="C389" s="260"/>
      <c r="D389" s="249" t="s">
        <v>199</v>
      </c>
      <c r="E389" s="261" t="s">
        <v>21</v>
      </c>
      <c r="F389" s="262" t="s">
        <v>235</v>
      </c>
      <c r="G389" s="260"/>
      <c r="H389" s="261" t="s">
        <v>21</v>
      </c>
      <c r="I389" s="263"/>
      <c r="J389" s="260"/>
      <c r="K389" s="260"/>
      <c r="L389" s="264"/>
      <c r="M389" s="265"/>
      <c r="N389" s="266"/>
      <c r="O389" s="266"/>
      <c r="P389" s="266"/>
      <c r="Q389" s="266"/>
      <c r="R389" s="266"/>
      <c r="S389" s="266"/>
      <c r="T389" s="267"/>
      <c r="AT389" s="268" t="s">
        <v>199</v>
      </c>
      <c r="AU389" s="268" t="s">
        <v>84</v>
      </c>
      <c r="AV389" s="13" t="s">
        <v>82</v>
      </c>
      <c r="AW389" s="13" t="s">
        <v>37</v>
      </c>
      <c r="AX389" s="13" t="s">
        <v>74</v>
      </c>
      <c r="AY389" s="268" t="s">
        <v>189</v>
      </c>
    </row>
    <row r="390" s="13" customFormat="1">
      <c r="B390" s="259"/>
      <c r="C390" s="260"/>
      <c r="D390" s="249" t="s">
        <v>199</v>
      </c>
      <c r="E390" s="261" t="s">
        <v>21</v>
      </c>
      <c r="F390" s="262" t="s">
        <v>236</v>
      </c>
      <c r="G390" s="260"/>
      <c r="H390" s="261" t="s">
        <v>21</v>
      </c>
      <c r="I390" s="263"/>
      <c r="J390" s="260"/>
      <c r="K390" s="260"/>
      <c r="L390" s="264"/>
      <c r="M390" s="265"/>
      <c r="N390" s="266"/>
      <c r="O390" s="266"/>
      <c r="P390" s="266"/>
      <c r="Q390" s="266"/>
      <c r="R390" s="266"/>
      <c r="S390" s="266"/>
      <c r="T390" s="267"/>
      <c r="AT390" s="268" t="s">
        <v>199</v>
      </c>
      <c r="AU390" s="268" t="s">
        <v>84</v>
      </c>
      <c r="AV390" s="13" t="s">
        <v>82</v>
      </c>
      <c r="AW390" s="13" t="s">
        <v>37</v>
      </c>
      <c r="AX390" s="13" t="s">
        <v>74</v>
      </c>
      <c r="AY390" s="268" t="s">
        <v>189</v>
      </c>
    </row>
    <row r="391" s="12" customFormat="1">
      <c r="B391" s="247"/>
      <c r="C391" s="248"/>
      <c r="D391" s="249" t="s">
        <v>199</v>
      </c>
      <c r="E391" s="250" t="s">
        <v>21</v>
      </c>
      <c r="F391" s="251" t="s">
        <v>470</v>
      </c>
      <c r="G391" s="248"/>
      <c r="H391" s="252">
        <v>0.017999999999999999</v>
      </c>
      <c r="I391" s="253"/>
      <c r="J391" s="248"/>
      <c r="K391" s="248"/>
      <c r="L391" s="254"/>
      <c r="M391" s="255"/>
      <c r="N391" s="256"/>
      <c r="O391" s="256"/>
      <c r="P391" s="256"/>
      <c r="Q391" s="256"/>
      <c r="R391" s="256"/>
      <c r="S391" s="256"/>
      <c r="T391" s="257"/>
      <c r="AT391" s="258" t="s">
        <v>199</v>
      </c>
      <c r="AU391" s="258" t="s">
        <v>84</v>
      </c>
      <c r="AV391" s="12" t="s">
        <v>84</v>
      </c>
      <c r="AW391" s="12" t="s">
        <v>37</v>
      </c>
      <c r="AX391" s="12" t="s">
        <v>74</v>
      </c>
      <c r="AY391" s="258" t="s">
        <v>189</v>
      </c>
    </row>
    <row r="392" s="13" customFormat="1">
      <c r="B392" s="259"/>
      <c r="C392" s="260"/>
      <c r="D392" s="249" t="s">
        <v>199</v>
      </c>
      <c r="E392" s="261" t="s">
        <v>21</v>
      </c>
      <c r="F392" s="262" t="s">
        <v>267</v>
      </c>
      <c r="G392" s="260"/>
      <c r="H392" s="261" t="s">
        <v>21</v>
      </c>
      <c r="I392" s="263"/>
      <c r="J392" s="260"/>
      <c r="K392" s="260"/>
      <c r="L392" s="264"/>
      <c r="M392" s="265"/>
      <c r="N392" s="266"/>
      <c r="O392" s="266"/>
      <c r="P392" s="266"/>
      <c r="Q392" s="266"/>
      <c r="R392" s="266"/>
      <c r="S392" s="266"/>
      <c r="T392" s="267"/>
      <c r="AT392" s="268" t="s">
        <v>199</v>
      </c>
      <c r="AU392" s="268" t="s">
        <v>84</v>
      </c>
      <c r="AV392" s="13" t="s">
        <v>82</v>
      </c>
      <c r="AW392" s="13" t="s">
        <v>37</v>
      </c>
      <c r="AX392" s="13" t="s">
        <v>74</v>
      </c>
      <c r="AY392" s="268" t="s">
        <v>189</v>
      </c>
    </row>
    <row r="393" s="13" customFormat="1">
      <c r="B393" s="259"/>
      <c r="C393" s="260"/>
      <c r="D393" s="249" t="s">
        <v>199</v>
      </c>
      <c r="E393" s="261" t="s">
        <v>21</v>
      </c>
      <c r="F393" s="262" t="s">
        <v>268</v>
      </c>
      <c r="G393" s="260"/>
      <c r="H393" s="261" t="s">
        <v>21</v>
      </c>
      <c r="I393" s="263"/>
      <c r="J393" s="260"/>
      <c r="K393" s="260"/>
      <c r="L393" s="264"/>
      <c r="M393" s="265"/>
      <c r="N393" s="266"/>
      <c r="O393" s="266"/>
      <c r="P393" s="266"/>
      <c r="Q393" s="266"/>
      <c r="R393" s="266"/>
      <c r="S393" s="266"/>
      <c r="T393" s="267"/>
      <c r="AT393" s="268" t="s">
        <v>199</v>
      </c>
      <c r="AU393" s="268" t="s">
        <v>84</v>
      </c>
      <c r="AV393" s="13" t="s">
        <v>82</v>
      </c>
      <c r="AW393" s="13" t="s">
        <v>37</v>
      </c>
      <c r="AX393" s="13" t="s">
        <v>74</v>
      </c>
      <c r="AY393" s="268" t="s">
        <v>189</v>
      </c>
    </row>
    <row r="394" s="12" customFormat="1">
      <c r="B394" s="247"/>
      <c r="C394" s="248"/>
      <c r="D394" s="249" t="s">
        <v>199</v>
      </c>
      <c r="E394" s="250" t="s">
        <v>21</v>
      </c>
      <c r="F394" s="251" t="s">
        <v>471</v>
      </c>
      <c r="G394" s="248"/>
      <c r="H394" s="252">
        <v>0.0030000000000000001</v>
      </c>
      <c r="I394" s="253"/>
      <c r="J394" s="248"/>
      <c r="K394" s="248"/>
      <c r="L394" s="254"/>
      <c r="M394" s="255"/>
      <c r="N394" s="256"/>
      <c r="O394" s="256"/>
      <c r="P394" s="256"/>
      <c r="Q394" s="256"/>
      <c r="R394" s="256"/>
      <c r="S394" s="256"/>
      <c r="T394" s="257"/>
      <c r="AT394" s="258" t="s">
        <v>199</v>
      </c>
      <c r="AU394" s="258" t="s">
        <v>84</v>
      </c>
      <c r="AV394" s="12" t="s">
        <v>84</v>
      </c>
      <c r="AW394" s="12" t="s">
        <v>37</v>
      </c>
      <c r="AX394" s="12" t="s">
        <v>74</v>
      </c>
      <c r="AY394" s="258" t="s">
        <v>189</v>
      </c>
    </row>
    <row r="395" s="12" customFormat="1">
      <c r="B395" s="247"/>
      <c r="C395" s="248"/>
      <c r="D395" s="249" t="s">
        <v>199</v>
      </c>
      <c r="E395" s="250" t="s">
        <v>21</v>
      </c>
      <c r="F395" s="251" t="s">
        <v>472</v>
      </c>
      <c r="G395" s="248"/>
      <c r="H395" s="252">
        <v>0.02</v>
      </c>
      <c r="I395" s="253"/>
      <c r="J395" s="248"/>
      <c r="K395" s="248"/>
      <c r="L395" s="254"/>
      <c r="M395" s="255"/>
      <c r="N395" s="256"/>
      <c r="O395" s="256"/>
      <c r="P395" s="256"/>
      <c r="Q395" s="256"/>
      <c r="R395" s="256"/>
      <c r="S395" s="256"/>
      <c r="T395" s="257"/>
      <c r="AT395" s="258" t="s">
        <v>199</v>
      </c>
      <c r="AU395" s="258" t="s">
        <v>84</v>
      </c>
      <c r="AV395" s="12" t="s">
        <v>84</v>
      </c>
      <c r="AW395" s="12" t="s">
        <v>37</v>
      </c>
      <c r="AX395" s="12" t="s">
        <v>74</v>
      </c>
      <c r="AY395" s="258" t="s">
        <v>189</v>
      </c>
    </row>
    <row r="396" s="12" customFormat="1">
      <c r="B396" s="247"/>
      <c r="C396" s="248"/>
      <c r="D396" s="249" t="s">
        <v>199</v>
      </c>
      <c r="E396" s="250" t="s">
        <v>21</v>
      </c>
      <c r="F396" s="251" t="s">
        <v>473</v>
      </c>
      <c r="G396" s="248"/>
      <c r="H396" s="252">
        <v>0.0080000000000000002</v>
      </c>
      <c r="I396" s="253"/>
      <c r="J396" s="248"/>
      <c r="K396" s="248"/>
      <c r="L396" s="254"/>
      <c r="M396" s="255"/>
      <c r="N396" s="256"/>
      <c r="O396" s="256"/>
      <c r="P396" s="256"/>
      <c r="Q396" s="256"/>
      <c r="R396" s="256"/>
      <c r="S396" s="256"/>
      <c r="T396" s="257"/>
      <c r="AT396" s="258" t="s">
        <v>199</v>
      </c>
      <c r="AU396" s="258" t="s">
        <v>84</v>
      </c>
      <c r="AV396" s="12" t="s">
        <v>84</v>
      </c>
      <c r="AW396" s="12" t="s">
        <v>37</v>
      </c>
      <c r="AX396" s="12" t="s">
        <v>74</v>
      </c>
      <c r="AY396" s="258" t="s">
        <v>189</v>
      </c>
    </row>
    <row r="397" s="12" customFormat="1">
      <c r="B397" s="247"/>
      <c r="C397" s="248"/>
      <c r="D397" s="249" t="s">
        <v>199</v>
      </c>
      <c r="E397" s="250" t="s">
        <v>21</v>
      </c>
      <c r="F397" s="251" t="s">
        <v>474</v>
      </c>
      <c r="G397" s="248"/>
      <c r="H397" s="252">
        <v>0.376</v>
      </c>
      <c r="I397" s="253"/>
      <c r="J397" s="248"/>
      <c r="K397" s="248"/>
      <c r="L397" s="254"/>
      <c r="M397" s="255"/>
      <c r="N397" s="256"/>
      <c r="O397" s="256"/>
      <c r="P397" s="256"/>
      <c r="Q397" s="256"/>
      <c r="R397" s="256"/>
      <c r="S397" s="256"/>
      <c r="T397" s="257"/>
      <c r="AT397" s="258" t="s">
        <v>199</v>
      </c>
      <c r="AU397" s="258" t="s">
        <v>84</v>
      </c>
      <c r="AV397" s="12" t="s">
        <v>84</v>
      </c>
      <c r="AW397" s="12" t="s">
        <v>37</v>
      </c>
      <c r="AX397" s="12" t="s">
        <v>74</v>
      </c>
      <c r="AY397" s="258" t="s">
        <v>189</v>
      </c>
    </row>
    <row r="398" s="12" customFormat="1">
      <c r="B398" s="247"/>
      <c r="C398" s="248"/>
      <c r="D398" s="249" t="s">
        <v>199</v>
      </c>
      <c r="E398" s="250" t="s">
        <v>21</v>
      </c>
      <c r="F398" s="251" t="s">
        <v>21</v>
      </c>
      <c r="G398" s="248"/>
      <c r="H398" s="252">
        <v>0</v>
      </c>
      <c r="I398" s="253"/>
      <c r="J398" s="248"/>
      <c r="K398" s="248"/>
      <c r="L398" s="254"/>
      <c r="M398" s="255"/>
      <c r="N398" s="256"/>
      <c r="O398" s="256"/>
      <c r="P398" s="256"/>
      <c r="Q398" s="256"/>
      <c r="R398" s="256"/>
      <c r="S398" s="256"/>
      <c r="T398" s="257"/>
      <c r="AT398" s="258" t="s">
        <v>199</v>
      </c>
      <c r="AU398" s="258" t="s">
        <v>84</v>
      </c>
      <c r="AV398" s="12" t="s">
        <v>84</v>
      </c>
      <c r="AW398" s="12" t="s">
        <v>37</v>
      </c>
      <c r="AX398" s="12" t="s">
        <v>74</v>
      </c>
      <c r="AY398" s="258" t="s">
        <v>189</v>
      </c>
    </row>
    <row r="399" s="12" customFormat="1">
      <c r="B399" s="247"/>
      <c r="C399" s="248"/>
      <c r="D399" s="249" t="s">
        <v>199</v>
      </c>
      <c r="E399" s="250" t="s">
        <v>21</v>
      </c>
      <c r="F399" s="251" t="s">
        <v>475</v>
      </c>
      <c r="G399" s="248"/>
      <c r="H399" s="252">
        <v>0.095000000000000001</v>
      </c>
      <c r="I399" s="253"/>
      <c r="J399" s="248"/>
      <c r="K399" s="248"/>
      <c r="L399" s="254"/>
      <c r="M399" s="255"/>
      <c r="N399" s="256"/>
      <c r="O399" s="256"/>
      <c r="P399" s="256"/>
      <c r="Q399" s="256"/>
      <c r="R399" s="256"/>
      <c r="S399" s="256"/>
      <c r="T399" s="257"/>
      <c r="AT399" s="258" t="s">
        <v>199</v>
      </c>
      <c r="AU399" s="258" t="s">
        <v>84</v>
      </c>
      <c r="AV399" s="12" t="s">
        <v>84</v>
      </c>
      <c r="AW399" s="12" t="s">
        <v>37</v>
      </c>
      <c r="AX399" s="12" t="s">
        <v>74</v>
      </c>
      <c r="AY399" s="258" t="s">
        <v>189</v>
      </c>
    </row>
    <row r="400" s="12" customFormat="1">
      <c r="B400" s="247"/>
      <c r="C400" s="248"/>
      <c r="D400" s="249" t="s">
        <v>199</v>
      </c>
      <c r="E400" s="250" t="s">
        <v>21</v>
      </c>
      <c r="F400" s="251" t="s">
        <v>476</v>
      </c>
      <c r="G400" s="248"/>
      <c r="H400" s="252">
        <v>0.035999999999999997</v>
      </c>
      <c r="I400" s="253"/>
      <c r="J400" s="248"/>
      <c r="K400" s="248"/>
      <c r="L400" s="254"/>
      <c r="M400" s="255"/>
      <c r="N400" s="256"/>
      <c r="O400" s="256"/>
      <c r="P400" s="256"/>
      <c r="Q400" s="256"/>
      <c r="R400" s="256"/>
      <c r="S400" s="256"/>
      <c r="T400" s="257"/>
      <c r="AT400" s="258" t="s">
        <v>199</v>
      </c>
      <c r="AU400" s="258" t="s">
        <v>84</v>
      </c>
      <c r="AV400" s="12" t="s">
        <v>84</v>
      </c>
      <c r="AW400" s="12" t="s">
        <v>37</v>
      </c>
      <c r="AX400" s="12" t="s">
        <v>74</v>
      </c>
      <c r="AY400" s="258" t="s">
        <v>189</v>
      </c>
    </row>
    <row r="401" s="12" customFormat="1">
      <c r="B401" s="247"/>
      <c r="C401" s="248"/>
      <c r="D401" s="249" t="s">
        <v>199</v>
      </c>
      <c r="E401" s="250" t="s">
        <v>21</v>
      </c>
      <c r="F401" s="251" t="s">
        <v>477</v>
      </c>
      <c r="G401" s="248"/>
      <c r="H401" s="252">
        <v>0.017999999999999999</v>
      </c>
      <c r="I401" s="253"/>
      <c r="J401" s="248"/>
      <c r="K401" s="248"/>
      <c r="L401" s="254"/>
      <c r="M401" s="255"/>
      <c r="N401" s="256"/>
      <c r="O401" s="256"/>
      <c r="P401" s="256"/>
      <c r="Q401" s="256"/>
      <c r="R401" s="256"/>
      <c r="S401" s="256"/>
      <c r="T401" s="257"/>
      <c r="AT401" s="258" t="s">
        <v>199</v>
      </c>
      <c r="AU401" s="258" t="s">
        <v>84</v>
      </c>
      <c r="AV401" s="12" t="s">
        <v>84</v>
      </c>
      <c r="AW401" s="12" t="s">
        <v>37</v>
      </c>
      <c r="AX401" s="12" t="s">
        <v>74</v>
      </c>
      <c r="AY401" s="258" t="s">
        <v>189</v>
      </c>
    </row>
    <row r="402" s="15" customFormat="1">
      <c r="B402" s="280"/>
      <c r="C402" s="281"/>
      <c r="D402" s="249" t="s">
        <v>199</v>
      </c>
      <c r="E402" s="282" t="s">
        <v>21</v>
      </c>
      <c r="F402" s="283" t="s">
        <v>478</v>
      </c>
      <c r="G402" s="281"/>
      <c r="H402" s="284">
        <v>0.57399999999999995</v>
      </c>
      <c r="I402" s="285"/>
      <c r="J402" s="281"/>
      <c r="K402" s="281"/>
      <c r="L402" s="286"/>
      <c r="M402" s="287"/>
      <c r="N402" s="288"/>
      <c r="O402" s="288"/>
      <c r="P402" s="288"/>
      <c r="Q402" s="288"/>
      <c r="R402" s="288"/>
      <c r="S402" s="288"/>
      <c r="T402" s="289"/>
      <c r="AT402" s="290" t="s">
        <v>199</v>
      </c>
      <c r="AU402" s="290" t="s">
        <v>84</v>
      </c>
      <c r="AV402" s="15" t="s">
        <v>190</v>
      </c>
      <c r="AW402" s="15" t="s">
        <v>37</v>
      </c>
      <c r="AX402" s="15" t="s">
        <v>74</v>
      </c>
      <c r="AY402" s="290" t="s">
        <v>189</v>
      </c>
    </row>
    <row r="403" s="12" customFormat="1">
      <c r="B403" s="247"/>
      <c r="C403" s="248"/>
      <c r="D403" s="249" t="s">
        <v>199</v>
      </c>
      <c r="E403" s="250" t="s">
        <v>21</v>
      </c>
      <c r="F403" s="251" t="s">
        <v>21</v>
      </c>
      <c r="G403" s="248"/>
      <c r="H403" s="252">
        <v>0</v>
      </c>
      <c r="I403" s="253"/>
      <c r="J403" s="248"/>
      <c r="K403" s="248"/>
      <c r="L403" s="254"/>
      <c r="M403" s="255"/>
      <c r="N403" s="256"/>
      <c r="O403" s="256"/>
      <c r="P403" s="256"/>
      <c r="Q403" s="256"/>
      <c r="R403" s="256"/>
      <c r="S403" s="256"/>
      <c r="T403" s="257"/>
      <c r="AT403" s="258" t="s">
        <v>199</v>
      </c>
      <c r="AU403" s="258" t="s">
        <v>84</v>
      </c>
      <c r="AV403" s="12" t="s">
        <v>84</v>
      </c>
      <c r="AW403" s="12" t="s">
        <v>37</v>
      </c>
      <c r="AX403" s="12" t="s">
        <v>74</v>
      </c>
      <c r="AY403" s="258" t="s">
        <v>189</v>
      </c>
    </row>
    <row r="404" s="13" customFormat="1">
      <c r="B404" s="259"/>
      <c r="C404" s="260"/>
      <c r="D404" s="249" t="s">
        <v>199</v>
      </c>
      <c r="E404" s="261" t="s">
        <v>21</v>
      </c>
      <c r="F404" s="262" t="s">
        <v>479</v>
      </c>
      <c r="G404" s="260"/>
      <c r="H404" s="261" t="s">
        <v>21</v>
      </c>
      <c r="I404" s="263"/>
      <c r="J404" s="260"/>
      <c r="K404" s="260"/>
      <c r="L404" s="264"/>
      <c r="M404" s="265"/>
      <c r="N404" s="266"/>
      <c r="O404" s="266"/>
      <c r="P404" s="266"/>
      <c r="Q404" s="266"/>
      <c r="R404" s="266"/>
      <c r="S404" s="266"/>
      <c r="T404" s="267"/>
      <c r="AT404" s="268" t="s">
        <v>199</v>
      </c>
      <c r="AU404" s="268" t="s">
        <v>84</v>
      </c>
      <c r="AV404" s="13" t="s">
        <v>82</v>
      </c>
      <c r="AW404" s="13" t="s">
        <v>37</v>
      </c>
      <c r="AX404" s="13" t="s">
        <v>74</v>
      </c>
      <c r="AY404" s="268" t="s">
        <v>189</v>
      </c>
    </row>
    <row r="405" s="12" customFormat="1">
      <c r="B405" s="247"/>
      <c r="C405" s="248"/>
      <c r="D405" s="249" t="s">
        <v>199</v>
      </c>
      <c r="E405" s="250" t="s">
        <v>21</v>
      </c>
      <c r="F405" s="251" t="s">
        <v>480</v>
      </c>
      <c r="G405" s="248"/>
      <c r="H405" s="252">
        <v>0.308</v>
      </c>
      <c r="I405" s="253"/>
      <c r="J405" s="248"/>
      <c r="K405" s="248"/>
      <c r="L405" s="254"/>
      <c r="M405" s="255"/>
      <c r="N405" s="256"/>
      <c r="O405" s="256"/>
      <c r="P405" s="256"/>
      <c r="Q405" s="256"/>
      <c r="R405" s="256"/>
      <c r="S405" s="256"/>
      <c r="T405" s="257"/>
      <c r="AT405" s="258" t="s">
        <v>199</v>
      </c>
      <c r="AU405" s="258" t="s">
        <v>84</v>
      </c>
      <c r="AV405" s="12" t="s">
        <v>84</v>
      </c>
      <c r="AW405" s="12" t="s">
        <v>37</v>
      </c>
      <c r="AX405" s="12" t="s">
        <v>74</v>
      </c>
      <c r="AY405" s="258" t="s">
        <v>189</v>
      </c>
    </row>
    <row r="406" s="12" customFormat="1">
      <c r="B406" s="247"/>
      <c r="C406" s="248"/>
      <c r="D406" s="249" t="s">
        <v>199</v>
      </c>
      <c r="E406" s="250" t="s">
        <v>21</v>
      </c>
      <c r="F406" s="251" t="s">
        <v>481</v>
      </c>
      <c r="G406" s="248"/>
      <c r="H406" s="252">
        <v>0.39600000000000002</v>
      </c>
      <c r="I406" s="253"/>
      <c r="J406" s="248"/>
      <c r="K406" s="248"/>
      <c r="L406" s="254"/>
      <c r="M406" s="255"/>
      <c r="N406" s="256"/>
      <c r="O406" s="256"/>
      <c r="P406" s="256"/>
      <c r="Q406" s="256"/>
      <c r="R406" s="256"/>
      <c r="S406" s="256"/>
      <c r="T406" s="257"/>
      <c r="AT406" s="258" t="s">
        <v>199</v>
      </c>
      <c r="AU406" s="258" t="s">
        <v>84</v>
      </c>
      <c r="AV406" s="12" t="s">
        <v>84</v>
      </c>
      <c r="AW406" s="12" t="s">
        <v>37</v>
      </c>
      <c r="AX406" s="12" t="s">
        <v>74</v>
      </c>
      <c r="AY406" s="258" t="s">
        <v>189</v>
      </c>
    </row>
    <row r="407" s="12" customFormat="1">
      <c r="B407" s="247"/>
      <c r="C407" s="248"/>
      <c r="D407" s="249" t="s">
        <v>199</v>
      </c>
      <c r="E407" s="250" t="s">
        <v>21</v>
      </c>
      <c r="F407" s="251" t="s">
        <v>21</v>
      </c>
      <c r="G407" s="248"/>
      <c r="H407" s="252">
        <v>0</v>
      </c>
      <c r="I407" s="253"/>
      <c r="J407" s="248"/>
      <c r="K407" s="248"/>
      <c r="L407" s="254"/>
      <c r="M407" s="255"/>
      <c r="N407" s="256"/>
      <c r="O407" s="256"/>
      <c r="P407" s="256"/>
      <c r="Q407" s="256"/>
      <c r="R407" s="256"/>
      <c r="S407" s="256"/>
      <c r="T407" s="257"/>
      <c r="AT407" s="258" t="s">
        <v>199</v>
      </c>
      <c r="AU407" s="258" t="s">
        <v>84</v>
      </c>
      <c r="AV407" s="12" t="s">
        <v>84</v>
      </c>
      <c r="AW407" s="12" t="s">
        <v>37</v>
      </c>
      <c r="AX407" s="12" t="s">
        <v>74</v>
      </c>
      <c r="AY407" s="258" t="s">
        <v>189</v>
      </c>
    </row>
    <row r="408" s="12" customFormat="1">
      <c r="B408" s="247"/>
      <c r="C408" s="248"/>
      <c r="D408" s="249" t="s">
        <v>199</v>
      </c>
      <c r="E408" s="250" t="s">
        <v>21</v>
      </c>
      <c r="F408" s="251" t="s">
        <v>471</v>
      </c>
      <c r="G408" s="248"/>
      <c r="H408" s="252">
        <v>0.0030000000000000001</v>
      </c>
      <c r="I408" s="253"/>
      <c r="J408" s="248"/>
      <c r="K408" s="248"/>
      <c r="L408" s="254"/>
      <c r="M408" s="255"/>
      <c r="N408" s="256"/>
      <c r="O408" s="256"/>
      <c r="P408" s="256"/>
      <c r="Q408" s="256"/>
      <c r="R408" s="256"/>
      <c r="S408" s="256"/>
      <c r="T408" s="257"/>
      <c r="AT408" s="258" t="s">
        <v>199</v>
      </c>
      <c r="AU408" s="258" t="s">
        <v>84</v>
      </c>
      <c r="AV408" s="12" t="s">
        <v>84</v>
      </c>
      <c r="AW408" s="12" t="s">
        <v>37</v>
      </c>
      <c r="AX408" s="12" t="s">
        <v>74</v>
      </c>
      <c r="AY408" s="258" t="s">
        <v>189</v>
      </c>
    </row>
    <row r="409" s="12" customFormat="1">
      <c r="B409" s="247"/>
      <c r="C409" s="248"/>
      <c r="D409" s="249" t="s">
        <v>199</v>
      </c>
      <c r="E409" s="250" t="s">
        <v>21</v>
      </c>
      <c r="F409" s="251" t="s">
        <v>472</v>
      </c>
      <c r="G409" s="248"/>
      <c r="H409" s="252">
        <v>0.02</v>
      </c>
      <c r="I409" s="253"/>
      <c r="J409" s="248"/>
      <c r="K409" s="248"/>
      <c r="L409" s="254"/>
      <c r="M409" s="255"/>
      <c r="N409" s="256"/>
      <c r="O409" s="256"/>
      <c r="P409" s="256"/>
      <c r="Q409" s="256"/>
      <c r="R409" s="256"/>
      <c r="S409" s="256"/>
      <c r="T409" s="257"/>
      <c r="AT409" s="258" t="s">
        <v>199</v>
      </c>
      <c r="AU409" s="258" t="s">
        <v>84</v>
      </c>
      <c r="AV409" s="12" t="s">
        <v>84</v>
      </c>
      <c r="AW409" s="12" t="s">
        <v>37</v>
      </c>
      <c r="AX409" s="12" t="s">
        <v>74</v>
      </c>
      <c r="AY409" s="258" t="s">
        <v>189</v>
      </c>
    </row>
    <row r="410" s="12" customFormat="1">
      <c r="B410" s="247"/>
      <c r="C410" s="248"/>
      <c r="D410" s="249" t="s">
        <v>199</v>
      </c>
      <c r="E410" s="250" t="s">
        <v>21</v>
      </c>
      <c r="F410" s="251" t="s">
        <v>473</v>
      </c>
      <c r="G410" s="248"/>
      <c r="H410" s="252">
        <v>0.0080000000000000002</v>
      </c>
      <c r="I410" s="253"/>
      <c r="J410" s="248"/>
      <c r="K410" s="248"/>
      <c r="L410" s="254"/>
      <c r="M410" s="255"/>
      <c r="N410" s="256"/>
      <c r="O410" s="256"/>
      <c r="P410" s="256"/>
      <c r="Q410" s="256"/>
      <c r="R410" s="256"/>
      <c r="S410" s="256"/>
      <c r="T410" s="257"/>
      <c r="AT410" s="258" t="s">
        <v>199</v>
      </c>
      <c r="AU410" s="258" t="s">
        <v>84</v>
      </c>
      <c r="AV410" s="12" t="s">
        <v>84</v>
      </c>
      <c r="AW410" s="12" t="s">
        <v>37</v>
      </c>
      <c r="AX410" s="12" t="s">
        <v>74</v>
      </c>
      <c r="AY410" s="258" t="s">
        <v>189</v>
      </c>
    </row>
    <row r="411" s="15" customFormat="1">
      <c r="B411" s="280"/>
      <c r="C411" s="281"/>
      <c r="D411" s="249" t="s">
        <v>199</v>
      </c>
      <c r="E411" s="282" t="s">
        <v>21</v>
      </c>
      <c r="F411" s="283" t="s">
        <v>482</v>
      </c>
      <c r="G411" s="281"/>
      <c r="H411" s="284">
        <v>0.73499999999999999</v>
      </c>
      <c r="I411" s="285"/>
      <c r="J411" s="281"/>
      <c r="K411" s="281"/>
      <c r="L411" s="286"/>
      <c r="M411" s="287"/>
      <c r="N411" s="288"/>
      <c r="O411" s="288"/>
      <c r="P411" s="288"/>
      <c r="Q411" s="288"/>
      <c r="R411" s="288"/>
      <c r="S411" s="288"/>
      <c r="T411" s="289"/>
      <c r="AT411" s="290" t="s">
        <v>199</v>
      </c>
      <c r="AU411" s="290" t="s">
        <v>84</v>
      </c>
      <c r="AV411" s="15" t="s">
        <v>190</v>
      </c>
      <c r="AW411" s="15" t="s">
        <v>37</v>
      </c>
      <c r="AX411" s="15" t="s">
        <v>74</v>
      </c>
      <c r="AY411" s="290" t="s">
        <v>189</v>
      </c>
    </row>
    <row r="412" s="14" customFormat="1">
      <c r="B412" s="269"/>
      <c r="C412" s="270"/>
      <c r="D412" s="249" t="s">
        <v>199</v>
      </c>
      <c r="E412" s="271" t="s">
        <v>21</v>
      </c>
      <c r="F412" s="272" t="s">
        <v>214</v>
      </c>
      <c r="G412" s="270"/>
      <c r="H412" s="273">
        <v>1.3089999999999999</v>
      </c>
      <c r="I412" s="274"/>
      <c r="J412" s="270"/>
      <c r="K412" s="270"/>
      <c r="L412" s="275"/>
      <c r="M412" s="276"/>
      <c r="N412" s="277"/>
      <c r="O412" s="277"/>
      <c r="P412" s="277"/>
      <c r="Q412" s="277"/>
      <c r="R412" s="277"/>
      <c r="S412" s="277"/>
      <c r="T412" s="278"/>
      <c r="AT412" s="279" t="s">
        <v>199</v>
      </c>
      <c r="AU412" s="279" t="s">
        <v>84</v>
      </c>
      <c r="AV412" s="14" t="s">
        <v>197</v>
      </c>
      <c r="AW412" s="14" t="s">
        <v>37</v>
      </c>
      <c r="AX412" s="14" t="s">
        <v>82</v>
      </c>
      <c r="AY412" s="279" t="s">
        <v>189</v>
      </c>
    </row>
    <row r="413" s="11" customFormat="1" ht="29.88" customHeight="1">
      <c r="B413" s="219"/>
      <c r="C413" s="220"/>
      <c r="D413" s="221" t="s">
        <v>73</v>
      </c>
      <c r="E413" s="233" t="s">
        <v>226</v>
      </c>
      <c r="F413" s="233" t="s">
        <v>483</v>
      </c>
      <c r="G413" s="220"/>
      <c r="H413" s="220"/>
      <c r="I413" s="223"/>
      <c r="J413" s="234">
        <f>BK413</f>
        <v>0</v>
      </c>
      <c r="K413" s="220"/>
      <c r="L413" s="225"/>
      <c r="M413" s="226"/>
      <c r="N413" s="227"/>
      <c r="O413" s="227"/>
      <c r="P413" s="228">
        <f>SUM(P414:P715)</f>
        <v>0</v>
      </c>
      <c r="Q413" s="227"/>
      <c r="R413" s="228">
        <f>SUM(R414:R715)</f>
        <v>77.72542202999999</v>
      </c>
      <c r="S413" s="227"/>
      <c r="T413" s="229">
        <f>SUM(T414:T715)</f>
        <v>0</v>
      </c>
      <c r="AR413" s="230" t="s">
        <v>82</v>
      </c>
      <c r="AT413" s="231" t="s">
        <v>73</v>
      </c>
      <c r="AU413" s="231" t="s">
        <v>82</v>
      </c>
      <c r="AY413" s="230" t="s">
        <v>189</v>
      </c>
      <c r="BK413" s="232">
        <f>SUM(BK414:BK715)</f>
        <v>0</v>
      </c>
    </row>
    <row r="414" s="1" customFormat="1" ht="25.5" customHeight="1">
      <c r="B414" s="48"/>
      <c r="C414" s="235" t="s">
        <v>484</v>
      </c>
      <c r="D414" s="235" t="s">
        <v>192</v>
      </c>
      <c r="E414" s="236" t="s">
        <v>485</v>
      </c>
      <c r="F414" s="237" t="s">
        <v>486</v>
      </c>
      <c r="G414" s="238" t="s">
        <v>273</v>
      </c>
      <c r="H414" s="239">
        <v>1526.691</v>
      </c>
      <c r="I414" s="240"/>
      <c r="J414" s="241">
        <f>ROUND(I414*H414,2)</f>
        <v>0</v>
      </c>
      <c r="K414" s="237" t="s">
        <v>196</v>
      </c>
      <c r="L414" s="74"/>
      <c r="M414" s="242" t="s">
        <v>21</v>
      </c>
      <c r="N414" s="243" t="s">
        <v>45</v>
      </c>
      <c r="O414" s="49"/>
      <c r="P414" s="244">
        <f>O414*H414</f>
        <v>0</v>
      </c>
      <c r="Q414" s="244">
        <v>0.00025999999999999998</v>
      </c>
      <c r="R414" s="244">
        <f>Q414*H414</f>
        <v>0.39693965999999997</v>
      </c>
      <c r="S414" s="244">
        <v>0</v>
      </c>
      <c r="T414" s="245">
        <f>S414*H414</f>
        <v>0</v>
      </c>
      <c r="AR414" s="26" t="s">
        <v>197</v>
      </c>
      <c r="AT414" s="26" t="s">
        <v>192</v>
      </c>
      <c r="AU414" s="26" t="s">
        <v>84</v>
      </c>
      <c r="AY414" s="26" t="s">
        <v>189</v>
      </c>
      <c r="BE414" s="246">
        <f>IF(N414="základní",J414,0)</f>
        <v>0</v>
      </c>
      <c r="BF414" s="246">
        <f>IF(N414="snížená",J414,0)</f>
        <v>0</v>
      </c>
      <c r="BG414" s="246">
        <f>IF(N414="zákl. přenesená",J414,0)</f>
        <v>0</v>
      </c>
      <c r="BH414" s="246">
        <f>IF(N414="sníž. přenesená",J414,0)</f>
        <v>0</v>
      </c>
      <c r="BI414" s="246">
        <f>IF(N414="nulová",J414,0)</f>
        <v>0</v>
      </c>
      <c r="BJ414" s="26" t="s">
        <v>82</v>
      </c>
      <c r="BK414" s="246">
        <f>ROUND(I414*H414,2)</f>
        <v>0</v>
      </c>
      <c r="BL414" s="26" t="s">
        <v>197</v>
      </c>
      <c r="BM414" s="26" t="s">
        <v>487</v>
      </c>
    </row>
    <row r="415" s="13" customFormat="1">
      <c r="B415" s="259"/>
      <c r="C415" s="260"/>
      <c r="D415" s="249" t="s">
        <v>199</v>
      </c>
      <c r="E415" s="261" t="s">
        <v>21</v>
      </c>
      <c r="F415" s="262" t="s">
        <v>284</v>
      </c>
      <c r="G415" s="260"/>
      <c r="H415" s="261" t="s">
        <v>21</v>
      </c>
      <c r="I415" s="263"/>
      <c r="J415" s="260"/>
      <c r="K415" s="260"/>
      <c r="L415" s="264"/>
      <c r="M415" s="265"/>
      <c r="N415" s="266"/>
      <c r="O415" s="266"/>
      <c r="P415" s="266"/>
      <c r="Q415" s="266"/>
      <c r="R415" s="266"/>
      <c r="S415" s="266"/>
      <c r="T415" s="267"/>
      <c r="AT415" s="268" t="s">
        <v>199</v>
      </c>
      <c r="AU415" s="268" t="s">
        <v>84</v>
      </c>
      <c r="AV415" s="13" t="s">
        <v>82</v>
      </c>
      <c r="AW415" s="13" t="s">
        <v>37</v>
      </c>
      <c r="AX415" s="13" t="s">
        <v>74</v>
      </c>
      <c r="AY415" s="268" t="s">
        <v>189</v>
      </c>
    </row>
    <row r="416" s="12" customFormat="1">
      <c r="B416" s="247"/>
      <c r="C416" s="248"/>
      <c r="D416" s="249" t="s">
        <v>199</v>
      </c>
      <c r="E416" s="250" t="s">
        <v>21</v>
      </c>
      <c r="F416" s="251" t="s">
        <v>488</v>
      </c>
      <c r="G416" s="248"/>
      <c r="H416" s="252">
        <v>191.16</v>
      </c>
      <c r="I416" s="253"/>
      <c r="J416" s="248"/>
      <c r="K416" s="248"/>
      <c r="L416" s="254"/>
      <c r="M416" s="255"/>
      <c r="N416" s="256"/>
      <c r="O416" s="256"/>
      <c r="P416" s="256"/>
      <c r="Q416" s="256"/>
      <c r="R416" s="256"/>
      <c r="S416" s="256"/>
      <c r="T416" s="257"/>
      <c r="AT416" s="258" t="s">
        <v>199</v>
      </c>
      <c r="AU416" s="258" t="s">
        <v>84</v>
      </c>
      <c r="AV416" s="12" t="s">
        <v>84</v>
      </c>
      <c r="AW416" s="12" t="s">
        <v>37</v>
      </c>
      <c r="AX416" s="12" t="s">
        <v>74</v>
      </c>
      <c r="AY416" s="258" t="s">
        <v>189</v>
      </c>
    </row>
    <row r="417" s="12" customFormat="1">
      <c r="B417" s="247"/>
      <c r="C417" s="248"/>
      <c r="D417" s="249" t="s">
        <v>199</v>
      </c>
      <c r="E417" s="250" t="s">
        <v>21</v>
      </c>
      <c r="F417" s="251" t="s">
        <v>489</v>
      </c>
      <c r="G417" s="248"/>
      <c r="H417" s="252">
        <v>118.8</v>
      </c>
      <c r="I417" s="253"/>
      <c r="J417" s="248"/>
      <c r="K417" s="248"/>
      <c r="L417" s="254"/>
      <c r="M417" s="255"/>
      <c r="N417" s="256"/>
      <c r="O417" s="256"/>
      <c r="P417" s="256"/>
      <c r="Q417" s="256"/>
      <c r="R417" s="256"/>
      <c r="S417" s="256"/>
      <c r="T417" s="257"/>
      <c r="AT417" s="258" t="s">
        <v>199</v>
      </c>
      <c r="AU417" s="258" t="s">
        <v>84</v>
      </c>
      <c r="AV417" s="12" t="s">
        <v>84</v>
      </c>
      <c r="AW417" s="12" t="s">
        <v>37</v>
      </c>
      <c r="AX417" s="12" t="s">
        <v>74</v>
      </c>
      <c r="AY417" s="258" t="s">
        <v>189</v>
      </c>
    </row>
    <row r="418" s="12" customFormat="1">
      <c r="B418" s="247"/>
      <c r="C418" s="248"/>
      <c r="D418" s="249" t="s">
        <v>199</v>
      </c>
      <c r="E418" s="250" t="s">
        <v>21</v>
      </c>
      <c r="F418" s="251" t="s">
        <v>490</v>
      </c>
      <c r="G418" s="248"/>
      <c r="H418" s="252">
        <v>118.8</v>
      </c>
      <c r="I418" s="253"/>
      <c r="J418" s="248"/>
      <c r="K418" s="248"/>
      <c r="L418" s="254"/>
      <c r="M418" s="255"/>
      <c r="N418" s="256"/>
      <c r="O418" s="256"/>
      <c r="P418" s="256"/>
      <c r="Q418" s="256"/>
      <c r="R418" s="256"/>
      <c r="S418" s="256"/>
      <c r="T418" s="257"/>
      <c r="AT418" s="258" t="s">
        <v>199</v>
      </c>
      <c r="AU418" s="258" t="s">
        <v>84</v>
      </c>
      <c r="AV418" s="12" t="s">
        <v>84</v>
      </c>
      <c r="AW418" s="12" t="s">
        <v>37</v>
      </c>
      <c r="AX418" s="12" t="s">
        <v>74</v>
      </c>
      <c r="AY418" s="258" t="s">
        <v>189</v>
      </c>
    </row>
    <row r="419" s="12" customFormat="1">
      <c r="B419" s="247"/>
      <c r="C419" s="248"/>
      <c r="D419" s="249" t="s">
        <v>199</v>
      </c>
      <c r="E419" s="250" t="s">
        <v>21</v>
      </c>
      <c r="F419" s="251" t="s">
        <v>491</v>
      </c>
      <c r="G419" s="248"/>
      <c r="H419" s="252">
        <v>34.200000000000003</v>
      </c>
      <c r="I419" s="253"/>
      <c r="J419" s="248"/>
      <c r="K419" s="248"/>
      <c r="L419" s="254"/>
      <c r="M419" s="255"/>
      <c r="N419" s="256"/>
      <c r="O419" s="256"/>
      <c r="P419" s="256"/>
      <c r="Q419" s="256"/>
      <c r="R419" s="256"/>
      <c r="S419" s="256"/>
      <c r="T419" s="257"/>
      <c r="AT419" s="258" t="s">
        <v>199</v>
      </c>
      <c r="AU419" s="258" t="s">
        <v>84</v>
      </c>
      <c r="AV419" s="12" t="s">
        <v>84</v>
      </c>
      <c r="AW419" s="12" t="s">
        <v>37</v>
      </c>
      <c r="AX419" s="12" t="s">
        <v>74</v>
      </c>
      <c r="AY419" s="258" t="s">
        <v>189</v>
      </c>
    </row>
    <row r="420" s="12" customFormat="1">
      <c r="B420" s="247"/>
      <c r="C420" s="248"/>
      <c r="D420" s="249" t="s">
        <v>199</v>
      </c>
      <c r="E420" s="250" t="s">
        <v>21</v>
      </c>
      <c r="F420" s="251" t="s">
        <v>492</v>
      </c>
      <c r="G420" s="248"/>
      <c r="H420" s="252">
        <v>29.16</v>
      </c>
      <c r="I420" s="253"/>
      <c r="J420" s="248"/>
      <c r="K420" s="248"/>
      <c r="L420" s="254"/>
      <c r="M420" s="255"/>
      <c r="N420" s="256"/>
      <c r="O420" s="256"/>
      <c r="P420" s="256"/>
      <c r="Q420" s="256"/>
      <c r="R420" s="256"/>
      <c r="S420" s="256"/>
      <c r="T420" s="257"/>
      <c r="AT420" s="258" t="s">
        <v>199</v>
      </c>
      <c r="AU420" s="258" t="s">
        <v>84</v>
      </c>
      <c r="AV420" s="12" t="s">
        <v>84</v>
      </c>
      <c r="AW420" s="12" t="s">
        <v>37</v>
      </c>
      <c r="AX420" s="12" t="s">
        <v>74</v>
      </c>
      <c r="AY420" s="258" t="s">
        <v>189</v>
      </c>
    </row>
    <row r="421" s="12" customFormat="1">
      <c r="B421" s="247"/>
      <c r="C421" s="248"/>
      <c r="D421" s="249" t="s">
        <v>199</v>
      </c>
      <c r="E421" s="250" t="s">
        <v>21</v>
      </c>
      <c r="F421" s="251" t="s">
        <v>493</v>
      </c>
      <c r="G421" s="248"/>
      <c r="H421" s="252">
        <v>12.6</v>
      </c>
      <c r="I421" s="253"/>
      <c r="J421" s="248"/>
      <c r="K421" s="248"/>
      <c r="L421" s="254"/>
      <c r="M421" s="255"/>
      <c r="N421" s="256"/>
      <c r="O421" s="256"/>
      <c r="P421" s="256"/>
      <c r="Q421" s="256"/>
      <c r="R421" s="256"/>
      <c r="S421" s="256"/>
      <c r="T421" s="257"/>
      <c r="AT421" s="258" t="s">
        <v>199</v>
      </c>
      <c r="AU421" s="258" t="s">
        <v>84</v>
      </c>
      <c r="AV421" s="12" t="s">
        <v>84</v>
      </c>
      <c r="AW421" s="12" t="s">
        <v>37</v>
      </c>
      <c r="AX421" s="12" t="s">
        <v>74</v>
      </c>
      <c r="AY421" s="258" t="s">
        <v>189</v>
      </c>
    </row>
    <row r="422" s="12" customFormat="1">
      <c r="B422" s="247"/>
      <c r="C422" s="248"/>
      <c r="D422" s="249" t="s">
        <v>199</v>
      </c>
      <c r="E422" s="250" t="s">
        <v>21</v>
      </c>
      <c r="F422" s="251" t="s">
        <v>494</v>
      </c>
      <c r="G422" s="248"/>
      <c r="H422" s="252">
        <v>11.880000000000001</v>
      </c>
      <c r="I422" s="253"/>
      <c r="J422" s="248"/>
      <c r="K422" s="248"/>
      <c r="L422" s="254"/>
      <c r="M422" s="255"/>
      <c r="N422" s="256"/>
      <c r="O422" s="256"/>
      <c r="P422" s="256"/>
      <c r="Q422" s="256"/>
      <c r="R422" s="256"/>
      <c r="S422" s="256"/>
      <c r="T422" s="257"/>
      <c r="AT422" s="258" t="s">
        <v>199</v>
      </c>
      <c r="AU422" s="258" t="s">
        <v>84</v>
      </c>
      <c r="AV422" s="12" t="s">
        <v>84</v>
      </c>
      <c r="AW422" s="12" t="s">
        <v>37</v>
      </c>
      <c r="AX422" s="12" t="s">
        <v>74</v>
      </c>
      <c r="AY422" s="258" t="s">
        <v>189</v>
      </c>
    </row>
    <row r="423" s="12" customFormat="1">
      <c r="B423" s="247"/>
      <c r="C423" s="248"/>
      <c r="D423" s="249" t="s">
        <v>199</v>
      </c>
      <c r="E423" s="250" t="s">
        <v>21</v>
      </c>
      <c r="F423" s="251" t="s">
        <v>495</v>
      </c>
      <c r="G423" s="248"/>
      <c r="H423" s="252">
        <v>42.840000000000003</v>
      </c>
      <c r="I423" s="253"/>
      <c r="J423" s="248"/>
      <c r="K423" s="248"/>
      <c r="L423" s="254"/>
      <c r="M423" s="255"/>
      <c r="N423" s="256"/>
      <c r="O423" s="256"/>
      <c r="P423" s="256"/>
      <c r="Q423" s="256"/>
      <c r="R423" s="256"/>
      <c r="S423" s="256"/>
      <c r="T423" s="257"/>
      <c r="AT423" s="258" t="s">
        <v>199</v>
      </c>
      <c r="AU423" s="258" t="s">
        <v>84</v>
      </c>
      <c r="AV423" s="12" t="s">
        <v>84</v>
      </c>
      <c r="AW423" s="12" t="s">
        <v>37</v>
      </c>
      <c r="AX423" s="12" t="s">
        <v>74</v>
      </c>
      <c r="AY423" s="258" t="s">
        <v>189</v>
      </c>
    </row>
    <row r="424" s="12" customFormat="1">
      <c r="B424" s="247"/>
      <c r="C424" s="248"/>
      <c r="D424" s="249" t="s">
        <v>199</v>
      </c>
      <c r="E424" s="250" t="s">
        <v>21</v>
      </c>
      <c r="F424" s="251" t="s">
        <v>496</v>
      </c>
      <c r="G424" s="248"/>
      <c r="H424" s="252">
        <v>76.319999999999993</v>
      </c>
      <c r="I424" s="253"/>
      <c r="J424" s="248"/>
      <c r="K424" s="248"/>
      <c r="L424" s="254"/>
      <c r="M424" s="255"/>
      <c r="N424" s="256"/>
      <c r="O424" s="256"/>
      <c r="P424" s="256"/>
      <c r="Q424" s="256"/>
      <c r="R424" s="256"/>
      <c r="S424" s="256"/>
      <c r="T424" s="257"/>
      <c r="AT424" s="258" t="s">
        <v>199</v>
      </c>
      <c r="AU424" s="258" t="s">
        <v>84</v>
      </c>
      <c r="AV424" s="12" t="s">
        <v>84</v>
      </c>
      <c r="AW424" s="12" t="s">
        <v>37</v>
      </c>
      <c r="AX424" s="12" t="s">
        <v>74</v>
      </c>
      <c r="AY424" s="258" t="s">
        <v>189</v>
      </c>
    </row>
    <row r="425" s="12" customFormat="1">
      <c r="B425" s="247"/>
      <c r="C425" s="248"/>
      <c r="D425" s="249" t="s">
        <v>199</v>
      </c>
      <c r="E425" s="250" t="s">
        <v>21</v>
      </c>
      <c r="F425" s="251" t="s">
        <v>497</v>
      </c>
      <c r="G425" s="248"/>
      <c r="H425" s="252">
        <v>64.439999999999998</v>
      </c>
      <c r="I425" s="253"/>
      <c r="J425" s="248"/>
      <c r="K425" s="248"/>
      <c r="L425" s="254"/>
      <c r="M425" s="255"/>
      <c r="N425" s="256"/>
      <c r="O425" s="256"/>
      <c r="P425" s="256"/>
      <c r="Q425" s="256"/>
      <c r="R425" s="256"/>
      <c r="S425" s="256"/>
      <c r="T425" s="257"/>
      <c r="AT425" s="258" t="s">
        <v>199</v>
      </c>
      <c r="AU425" s="258" t="s">
        <v>84</v>
      </c>
      <c r="AV425" s="12" t="s">
        <v>84</v>
      </c>
      <c r="AW425" s="12" t="s">
        <v>37</v>
      </c>
      <c r="AX425" s="12" t="s">
        <v>74</v>
      </c>
      <c r="AY425" s="258" t="s">
        <v>189</v>
      </c>
    </row>
    <row r="426" s="12" customFormat="1">
      <c r="B426" s="247"/>
      <c r="C426" s="248"/>
      <c r="D426" s="249" t="s">
        <v>199</v>
      </c>
      <c r="E426" s="250" t="s">
        <v>21</v>
      </c>
      <c r="F426" s="251" t="s">
        <v>498</v>
      </c>
      <c r="G426" s="248"/>
      <c r="H426" s="252">
        <v>72.719999999999999</v>
      </c>
      <c r="I426" s="253"/>
      <c r="J426" s="248"/>
      <c r="K426" s="248"/>
      <c r="L426" s="254"/>
      <c r="M426" s="255"/>
      <c r="N426" s="256"/>
      <c r="O426" s="256"/>
      <c r="P426" s="256"/>
      <c r="Q426" s="256"/>
      <c r="R426" s="256"/>
      <c r="S426" s="256"/>
      <c r="T426" s="257"/>
      <c r="AT426" s="258" t="s">
        <v>199</v>
      </c>
      <c r="AU426" s="258" t="s">
        <v>84</v>
      </c>
      <c r="AV426" s="12" t="s">
        <v>84</v>
      </c>
      <c r="AW426" s="12" t="s">
        <v>37</v>
      </c>
      <c r="AX426" s="12" t="s">
        <v>74</v>
      </c>
      <c r="AY426" s="258" t="s">
        <v>189</v>
      </c>
    </row>
    <row r="427" s="12" customFormat="1">
      <c r="B427" s="247"/>
      <c r="C427" s="248"/>
      <c r="D427" s="249" t="s">
        <v>199</v>
      </c>
      <c r="E427" s="250" t="s">
        <v>21</v>
      </c>
      <c r="F427" s="251" t="s">
        <v>499</v>
      </c>
      <c r="G427" s="248"/>
      <c r="H427" s="252">
        <v>55.439999999999998</v>
      </c>
      <c r="I427" s="253"/>
      <c r="J427" s="248"/>
      <c r="K427" s="248"/>
      <c r="L427" s="254"/>
      <c r="M427" s="255"/>
      <c r="N427" s="256"/>
      <c r="O427" s="256"/>
      <c r="P427" s="256"/>
      <c r="Q427" s="256"/>
      <c r="R427" s="256"/>
      <c r="S427" s="256"/>
      <c r="T427" s="257"/>
      <c r="AT427" s="258" t="s">
        <v>199</v>
      </c>
      <c r="AU427" s="258" t="s">
        <v>84</v>
      </c>
      <c r="AV427" s="12" t="s">
        <v>84</v>
      </c>
      <c r="AW427" s="12" t="s">
        <v>37</v>
      </c>
      <c r="AX427" s="12" t="s">
        <v>74</v>
      </c>
      <c r="AY427" s="258" t="s">
        <v>189</v>
      </c>
    </row>
    <row r="428" s="12" customFormat="1">
      <c r="B428" s="247"/>
      <c r="C428" s="248"/>
      <c r="D428" s="249" t="s">
        <v>199</v>
      </c>
      <c r="E428" s="250" t="s">
        <v>21</v>
      </c>
      <c r="F428" s="251" t="s">
        <v>500</v>
      </c>
      <c r="G428" s="248"/>
      <c r="H428" s="252">
        <v>26.100000000000001</v>
      </c>
      <c r="I428" s="253"/>
      <c r="J428" s="248"/>
      <c r="K428" s="248"/>
      <c r="L428" s="254"/>
      <c r="M428" s="255"/>
      <c r="N428" s="256"/>
      <c r="O428" s="256"/>
      <c r="P428" s="256"/>
      <c r="Q428" s="256"/>
      <c r="R428" s="256"/>
      <c r="S428" s="256"/>
      <c r="T428" s="257"/>
      <c r="AT428" s="258" t="s">
        <v>199</v>
      </c>
      <c r="AU428" s="258" t="s">
        <v>84</v>
      </c>
      <c r="AV428" s="12" t="s">
        <v>84</v>
      </c>
      <c r="AW428" s="12" t="s">
        <v>37</v>
      </c>
      <c r="AX428" s="12" t="s">
        <v>74</v>
      </c>
      <c r="AY428" s="258" t="s">
        <v>189</v>
      </c>
    </row>
    <row r="429" s="12" customFormat="1">
      <c r="B429" s="247"/>
      <c r="C429" s="248"/>
      <c r="D429" s="249" t="s">
        <v>199</v>
      </c>
      <c r="E429" s="250" t="s">
        <v>21</v>
      </c>
      <c r="F429" s="251" t="s">
        <v>501</v>
      </c>
      <c r="G429" s="248"/>
      <c r="H429" s="252">
        <v>40.140000000000001</v>
      </c>
      <c r="I429" s="253"/>
      <c r="J429" s="248"/>
      <c r="K429" s="248"/>
      <c r="L429" s="254"/>
      <c r="M429" s="255"/>
      <c r="N429" s="256"/>
      <c r="O429" s="256"/>
      <c r="P429" s="256"/>
      <c r="Q429" s="256"/>
      <c r="R429" s="256"/>
      <c r="S429" s="256"/>
      <c r="T429" s="257"/>
      <c r="AT429" s="258" t="s">
        <v>199</v>
      </c>
      <c r="AU429" s="258" t="s">
        <v>84</v>
      </c>
      <c r="AV429" s="12" t="s">
        <v>84</v>
      </c>
      <c r="AW429" s="12" t="s">
        <v>37</v>
      </c>
      <c r="AX429" s="12" t="s">
        <v>74</v>
      </c>
      <c r="AY429" s="258" t="s">
        <v>189</v>
      </c>
    </row>
    <row r="430" s="12" customFormat="1">
      <c r="B430" s="247"/>
      <c r="C430" s="248"/>
      <c r="D430" s="249" t="s">
        <v>199</v>
      </c>
      <c r="E430" s="250" t="s">
        <v>21</v>
      </c>
      <c r="F430" s="251" t="s">
        <v>502</v>
      </c>
      <c r="G430" s="248"/>
      <c r="H430" s="252">
        <v>57.600000000000001</v>
      </c>
      <c r="I430" s="253"/>
      <c r="J430" s="248"/>
      <c r="K430" s="248"/>
      <c r="L430" s="254"/>
      <c r="M430" s="255"/>
      <c r="N430" s="256"/>
      <c r="O430" s="256"/>
      <c r="P430" s="256"/>
      <c r="Q430" s="256"/>
      <c r="R430" s="256"/>
      <c r="S430" s="256"/>
      <c r="T430" s="257"/>
      <c r="AT430" s="258" t="s">
        <v>199</v>
      </c>
      <c r="AU430" s="258" t="s">
        <v>84</v>
      </c>
      <c r="AV430" s="12" t="s">
        <v>84</v>
      </c>
      <c r="AW430" s="12" t="s">
        <v>37</v>
      </c>
      <c r="AX430" s="12" t="s">
        <v>74</v>
      </c>
      <c r="AY430" s="258" t="s">
        <v>189</v>
      </c>
    </row>
    <row r="431" s="12" customFormat="1">
      <c r="B431" s="247"/>
      <c r="C431" s="248"/>
      <c r="D431" s="249" t="s">
        <v>199</v>
      </c>
      <c r="E431" s="250" t="s">
        <v>21</v>
      </c>
      <c r="F431" s="251" t="s">
        <v>503</v>
      </c>
      <c r="G431" s="248"/>
      <c r="H431" s="252">
        <v>49.32</v>
      </c>
      <c r="I431" s="253"/>
      <c r="J431" s="248"/>
      <c r="K431" s="248"/>
      <c r="L431" s="254"/>
      <c r="M431" s="255"/>
      <c r="N431" s="256"/>
      <c r="O431" s="256"/>
      <c r="P431" s="256"/>
      <c r="Q431" s="256"/>
      <c r="R431" s="256"/>
      <c r="S431" s="256"/>
      <c r="T431" s="257"/>
      <c r="AT431" s="258" t="s">
        <v>199</v>
      </c>
      <c r="AU431" s="258" t="s">
        <v>84</v>
      </c>
      <c r="AV431" s="12" t="s">
        <v>84</v>
      </c>
      <c r="AW431" s="12" t="s">
        <v>37</v>
      </c>
      <c r="AX431" s="12" t="s">
        <v>74</v>
      </c>
      <c r="AY431" s="258" t="s">
        <v>189</v>
      </c>
    </row>
    <row r="432" s="12" customFormat="1">
      <c r="B432" s="247"/>
      <c r="C432" s="248"/>
      <c r="D432" s="249" t="s">
        <v>199</v>
      </c>
      <c r="E432" s="250" t="s">
        <v>21</v>
      </c>
      <c r="F432" s="251" t="s">
        <v>504</v>
      </c>
      <c r="G432" s="248"/>
      <c r="H432" s="252">
        <v>40.68</v>
      </c>
      <c r="I432" s="253"/>
      <c r="J432" s="248"/>
      <c r="K432" s="248"/>
      <c r="L432" s="254"/>
      <c r="M432" s="255"/>
      <c r="N432" s="256"/>
      <c r="O432" s="256"/>
      <c r="P432" s="256"/>
      <c r="Q432" s="256"/>
      <c r="R432" s="256"/>
      <c r="S432" s="256"/>
      <c r="T432" s="257"/>
      <c r="AT432" s="258" t="s">
        <v>199</v>
      </c>
      <c r="AU432" s="258" t="s">
        <v>84</v>
      </c>
      <c r="AV432" s="12" t="s">
        <v>84</v>
      </c>
      <c r="AW432" s="12" t="s">
        <v>37</v>
      </c>
      <c r="AX432" s="12" t="s">
        <v>74</v>
      </c>
      <c r="AY432" s="258" t="s">
        <v>189</v>
      </c>
    </row>
    <row r="433" s="12" customFormat="1">
      <c r="B433" s="247"/>
      <c r="C433" s="248"/>
      <c r="D433" s="249" t="s">
        <v>199</v>
      </c>
      <c r="E433" s="250" t="s">
        <v>21</v>
      </c>
      <c r="F433" s="251" t="s">
        <v>505</v>
      </c>
      <c r="G433" s="248"/>
      <c r="H433" s="252">
        <v>38.159999999999997</v>
      </c>
      <c r="I433" s="253"/>
      <c r="J433" s="248"/>
      <c r="K433" s="248"/>
      <c r="L433" s="254"/>
      <c r="M433" s="255"/>
      <c r="N433" s="256"/>
      <c r="O433" s="256"/>
      <c r="P433" s="256"/>
      <c r="Q433" s="256"/>
      <c r="R433" s="256"/>
      <c r="S433" s="256"/>
      <c r="T433" s="257"/>
      <c r="AT433" s="258" t="s">
        <v>199</v>
      </c>
      <c r="AU433" s="258" t="s">
        <v>84</v>
      </c>
      <c r="AV433" s="12" t="s">
        <v>84</v>
      </c>
      <c r="AW433" s="12" t="s">
        <v>37</v>
      </c>
      <c r="AX433" s="12" t="s">
        <v>74</v>
      </c>
      <c r="AY433" s="258" t="s">
        <v>189</v>
      </c>
    </row>
    <row r="434" s="12" customFormat="1">
      <c r="B434" s="247"/>
      <c r="C434" s="248"/>
      <c r="D434" s="249" t="s">
        <v>199</v>
      </c>
      <c r="E434" s="250" t="s">
        <v>21</v>
      </c>
      <c r="F434" s="251" t="s">
        <v>506</v>
      </c>
      <c r="G434" s="248"/>
      <c r="H434" s="252">
        <v>38.159999999999997</v>
      </c>
      <c r="I434" s="253"/>
      <c r="J434" s="248"/>
      <c r="K434" s="248"/>
      <c r="L434" s="254"/>
      <c r="M434" s="255"/>
      <c r="N434" s="256"/>
      <c r="O434" s="256"/>
      <c r="P434" s="256"/>
      <c r="Q434" s="256"/>
      <c r="R434" s="256"/>
      <c r="S434" s="256"/>
      <c r="T434" s="257"/>
      <c r="AT434" s="258" t="s">
        <v>199</v>
      </c>
      <c r="AU434" s="258" t="s">
        <v>84</v>
      </c>
      <c r="AV434" s="12" t="s">
        <v>84</v>
      </c>
      <c r="AW434" s="12" t="s">
        <v>37</v>
      </c>
      <c r="AX434" s="12" t="s">
        <v>74</v>
      </c>
      <c r="AY434" s="258" t="s">
        <v>189</v>
      </c>
    </row>
    <row r="435" s="12" customFormat="1">
      <c r="B435" s="247"/>
      <c r="C435" s="248"/>
      <c r="D435" s="249" t="s">
        <v>199</v>
      </c>
      <c r="E435" s="250" t="s">
        <v>21</v>
      </c>
      <c r="F435" s="251" t="s">
        <v>507</v>
      </c>
      <c r="G435" s="248"/>
      <c r="H435" s="252">
        <v>241.19999999999999</v>
      </c>
      <c r="I435" s="253"/>
      <c r="J435" s="248"/>
      <c r="K435" s="248"/>
      <c r="L435" s="254"/>
      <c r="M435" s="255"/>
      <c r="N435" s="256"/>
      <c r="O435" s="256"/>
      <c r="P435" s="256"/>
      <c r="Q435" s="256"/>
      <c r="R435" s="256"/>
      <c r="S435" s="256"/>
      <c r="T435" s="257"/>
      <c r="AT435" s="258" t="s">
        <v>199</v>
      </c>
      <c r="AU435" s="258" t="s">
        <v>84</v>
      </c>
      <c r="AV435" s="12" t="s">
        <v>84</v>
      </c>
      <c r="AW435" s="12" t="s">
        <v>37</v>
      </c>
      <c r="AX435" s="12" t="s">
        <v>74</v>
      </c>
      <c r="AY435" s="258" t="s">
        <v>189</v>
      </c>
    </row>
    <row r="436" s="12" customFormat="1">
      <c r="B436" s="247"/>
      <c r="C436" s="248"/>
      <c r="D436" s="249" t="s">
        <v>199</v>
      </c>
      <c r="E436" s="250" t="s">
        <v>21</v>
      </c>
      <c r="F436" s="251" t="s">
        <v>508</v>
      </c>
      <c r="G436" s="248"/>
      <c r="H436" s="252">
        <v>237.59999999999999</v>
      </c>
      <c r="I436" s="253"/>
      <c r="J436" s="248"/>
      <c r="K436" s="248"/>
      <c r="L436" s="254"/>
      <c r="M436" s="255"/>
      <c r="N436" s="256"/>
      <c r="O436" s="256"/>
      <c r="P436" s="256"/>
      <c r="Q436" s="256"/>
      <c r="R436" s="256"/>
      <c r="S436" s="256"/>
      <c r="T436" s="257"/>
      <c r="AT436" s="258" t="s">
        <v>199</v>
      </c>
      <c r="AU436" s="258" t="s">
        <v>84</v>
      </c>
      <c r="AV436" s="12" t="s">
        <v>84</v>
      </c>
      <c r="AW436" s="12" t="s">
        <v>37</v>
      </c>
      <c r="AX436" s="12" t="s">
        <v>74</v>
      </c>
      <c r="AY436" s="258" t="s">
        <v>189</v>
      </c>
    </row>
    <row r="437" s="12" customFormat="1">
      <c r="B437" s="247"/>
      <c r="C437" s="248"/>
      <c r="D437" s="249" t="s">
        <v>199</v>
      </c>
      <c r="E437" s="250" t="s">
        <v>21</v>
      </c>
      <c r="F437" s="251" t="s">
        <v>509</v>
      </c>
      <c r="G437" s="248"/>
      <c r="H437" s="252">
        <v>66.959999999999994</v>
      </c>
      <c r="I437" s="253"/>
      <c r="J437" s="248"/>
      <c r="K437" s="248"/>
      <c r="L437" s="254"/>
      <c r="M437" s="255"/>
      <c r="N437" s="256"/>
      <c r="O437" s="256"/>
      <c r="P437" s="256"/>
      <c r="Q437" s="256"/>
      <c r="R437" s="256"/>
      <c r="S437" s="256"/>
      <c r="T437" s="257"/>
      <c r="AT437" s="258" t="s">
        <v>199</v>
      </c>
      <c r="AU437" s="258" t="s">
        <v>84</v>
      </c>
      <c r="AV437" s="12" t="s">
        <v>84</v>
      </c>
      <c r="AW437" s="12" t="s">
        <v>37</v>
      </c>
      <c r="AX437" s="12" t="s">
        <v>74</v>
      </c>
      <c r="AY437" s="258" t="s">
        <v>189</v>
      </c>
    </row>
    <row r="438" s="12" customFormat="1">
      <c r="B438" s="247"/>
      <c r="C438" s="248"/>
      <c r="D438" s="249" t="s">
        <v>199</v>
      </c>
      <c r="E438" s="250" t="s">
        <v>21</v>
      </c>
      <c r="F438" s="251" t="s">
        <v>510</v>
      </c>
      <c r="G438" s="248"/>
      <c r="H438" s="252">
        <v>32.399999999999999</v>
      </c>
      <c r="I438" s="253"/>
      <c r="J438" s="248"/>
      <c r="K438" s="248"/>
      <c r="L438" s="254"/>
      <c r="M438" s="255"/>
      <c r="N438" s="256"/>
      <c r="O438" s="256"/>
      <c r="P438" s="256"/>
      <c r="Q438" s="256"/>
      <c r="R438" s="256"/>
      <c r="S438" s="256"/>
      <c r="T438" s="257"/>
      <c r="AT438" s="258" t="s">
        <v>199</v>
      </c>
      <c r="AU438" s="258" t="s">
        <v>84</v>
      </c>
      <c r="AV438" s="12" t="s">
        <v>84</v>
      </c>
      <c r="AW438" s="12" t="s">
        <v>37</v>
      </c>
      <c r="AX438" s="12" t="s">
        <v>74</v>
      </c>
      <c r="AY438" s="258" t="s">
        <v>189</v>
      </c>
    </row>
    <row r="439" s="12" customFormat="1">
      <c r="B439" s="247"/>
      <c r="C439" s="248"/>
      <c r="D439" s="249" t="s">
        <v>199</v>
      </c>
      <c r="E439" s="250" t="s">
        <v>21</v>
      </c>
      <c r="F439" s="251" t="s">
        <v>511</v>
      </c>
      <c r="G439" s="248"/>
      <c r="H439" s="252">
        <v>78.850999999999999</v>
      </c>
      <c r="I439" s="253"/>
      <c r="J439" s="248"/>
      <c r="K439" s="248"/>
      <c r="L439" s="254"/>
      <c r="M439" s="255"/>
      <c r="N439" s="256"/>
      <c r="O439" s="256"/>
      <c r="P439" s="256"/>
      <c r="Q439" s="256"/>
      <c r="R439" s="256"/>
      <c r="S439" s="256"/>
      <c r="T439" s="257"/>
      <c r="AT439" s="258" t="s">
        <v>199</v>
      </c>
      <c r="AU439" s="258" t="s">
        <v>84</v>
      </c>
      <c r="AV439" s="12" t="s">
        <v>84</v>
      </c>
      <c r="AW439" s="12" t="s">
        <v>37</v>
      </c>
      <c r="AX439" s="12" t="s">
        <v>74</v>
      </c>
      <c r="AY439" s="258" t="s">
        <v>189</v>
      </c>
    </row>
    <row r="440" s="12" customFormat="1">
      <c r="B440" s="247"/>
      <c r="C440" s="248"/>
      <c r="D440" s="249" t="s">
        <v>199</v>
      </c>
      <c r="E440" s="250" t="s">
        <v>21</v>
      </c>
      <c r="F440" s="251" t="s">
        <v>512</v>
      </c>
      <c r="G440" s="248"/>
      <c r="H440" s="252">
        <v>32.759999999999998</v>
      </c>
      <c r="I440" s="253"/>
      <c r="J440" s="248"/>
      <c r="K440" s="248"/>
      <c r="L440" s="254"/>
      <c r="M440" s="255"/>
      <c r="N440" s="256"/>
      <c r="O440" s="256"/>
      <c r="P440" s="256"/>
      <c r="Q440" s="256"/>
      <c r="R440" s="256"/>
      <c r="S440" s="256"/>
      <c r="T440" s="257"/>
      <c r="AT440" s="258" t="s">
        <v>199</v>
      </c>
      <c r="AU440" s="258" t="s">
        <v>84</v>
      </c>
      <c r="AV440" s="12" t="s">
        <v>84</v>
      </c>
      <c r="AW440" s="12" t="s">
        <v>37</v>
      </c>
      <c r="AX440" s="12" t="s">
        <v>74</v>
      </c>
      <c r="AY440" s="258" t="s">
        <v>189</v>
      </c>
    </row>
    <row r="441" s="12" customFormat="1">
      <c r="B441" s="247"/>
      <c r="C441" s="248"/>
      <c r="D441" s="249" t="s">
        <v>199</v>
      </c>
      <c r="E441" s="250" t="s">
        <v>21</v>
      </c>
      <c r="F441" s="251" t="s">
        <v>21</v>
      </c>
      <c r="G441" s="248"/>
      <c r="H441" s="252">
        <v>0</v>
      </c>
      <c r="I441" s="253"/>
      <c r="J441" s="248"/>
      <c r="K441" s="248"/>
      <c r="L441" s="254"/>
      <c r="M441" s="255"/>
      <c r="N441" s="256"/>
      <c r="O441" s="256"/>
      <c r="P441" s="256"/>
      <c r="Q441" s="256"/>
      <c r="R441" s="256"/>
      <c r="S441" s="256"/>
      <c r="T441" s="257"/>
      <c r="AT441" s="258" t="s">
        <v>199</v>
      </c>
      <c r="AU441" s="258" t="s">
        <v>84</v>
      </c>
      <c r="AV441" s="12" t="s">
        <v>84</v>
      </c>
      <c r="AW441" s="12" t="s">
        <v>37</v>
      </c>
      <c r="AX441" s="12" t="s">
        <v>74</v>
      </c>
      <c r="AY441" s="258" t="s">
        <v>189</v>
      </c>
    </row>
    <row r="442" s="13" customFormat="1">
      <c r="B442" s="259"/>
      <c r="C442" s="260"/>
      <c r="D442" s="249" t="s">
        <v>199</v>
      </c>
      <c r="E442" s="261" t="s">
        <v>21</v>
      </c>
      <c r="F442" s="262" t="s">
        <v>513</v>
      </c>
      <c r="G442" s="260"/>
      <c r="H442" s="261" t="s">
        <v>21</v>
      </c>
      <c r="I442" s="263"/>
      <c r="J442" s="260"/>
      <c r="K442" s="260"/>
      <c r="L442" s="264"/>
      <c r="M442" s="265"/>
      <c r="N442" s="266"/>
      <c r="O442" s="266"/>
      <c r="P442" s="266"/>
      <c r="Q442" s="266"/>
      <c r="R442" s="266"/>
      <c r="S442" s="266"/>
      <c r="T442" s="267"/>
      <c r="AT442" s="268" t="s">
        <v>199</v>
      </c>
      <c r="AU442" s="268" t="s">
        <v>84</v>
      </c>
      <c r="AV442" s="13" t="s">
        <v>82</v>
      </c>
      <c r="AW442" s="13" t="s">
        <v>37</v>
      </c>
      <c r="AX442" s="13" t="s">
        <v>74</v>
      </c>
      <c r="AY442" s="268" t="s">
        <v>189</v>
      </c>
    </row>
    <row r="443" s="12" customFormat="1">
      <c r="B443" s="247"/>
      <c r="C443" s="248"/>
      <c r="D443" s="249" t="s">
        <v>199</v>
      </c>
      <c r="E443" s="250" t="s">
        <v>21</v>
      </c>
      <c r="F443" s="251" t="s">
        <v>514</v>
      </c>
      <c r="G443" s="248"/>
      <c r="H443" s="252">
        <v>-73.400000000000006</v>
      </c>
      <c r="I443" s="253"/>
      <c r="J443" s="248"/>
      <c r="K443" s="248"/>
      <c r="L443" s="254"/>
      <c r="M443" s="255"/>
      <c r="N443" s="256"/>
      <c r="O443" s="256"/>
      <c r="P443" s="256"/>
      <c r="Q443" s="256"/>
      <c r="R443" s="256"/>
      <c r="S443" s="256"/>
      <c r="T443" s="257"/>
      <c r="AT443" s="258" t="s">
        <v>199</v>
      </c>
      <c r="AU443" s="258" t="s">
        <v>84</v>
      </c>
      <c r="AV443" s="12" t="s">
        <v>84</v>
      </c>
      <c r="AW443" s="12" t="s">
        <v>37</v>
      </c>
      <c r="AX443" s="12" t="s">
        <v>74</v>
      </c>
      <c r="AY443" s="258" t="s">
        <v>189</v>
      </c>
    </row>
    <row r="444" s="13" customFormat="1">
      <c r="B444" s="259"/>
      <c r="C444" s="260"/>
      <c r="D444" s="249" t="s">
        <v>199</v>
      </c>
      <c r="E444" s="261" t="s">
        <v>21</v>
      </c>
      <c r="F444" s="262" t="s">
        <v>515</v>
      </c>
      <c r="G444" s="260"/>
      <c r="H444" s="261" t="s">
        <v>21</v>
      </c>
      <c r="I444" s="263"/>
      <c r="J444" s="260"/>
      <c r="K444" s="260"/>
      <c r="L444" s="264"/>
      <c r="M444" s="265"/>
      <c r="N444" s="266"/>
      <c r="O444" s="266"/>
      <c r="P444" s="266"/>
      <c r="Q444" s="266"/>
      <c r="R444" s="266"/>
      <c r="S444" s="266"/>
      <c r="T444" s="267"/>
      <c r="AT444" s="268" t="s">
        <v>199</v>
      </c>
      <c r="AU444" s="268" t="s">
        <v>84</v>
      </c>
      <c r="AV444" s="13" t="s">
        <v>82</v>
      </c>
      <c r="AW444" s="13" t="s">
        <v>37</v>
      </c>
      <c r="AX444" s="13" t="s">
        <v>74</v>
      </c>
      <c r="AY444" s="268" t="s">
        <v>189</v>
      </c>
    </row>
    <row r="445" s="12" customFormat="1">
      <c r="B445" s="247"/>
      <c r="C445" s="248"/>
      <c r="D445" s="249" t="s">
        <v>199</v>
      </c>
      <c r="E445" s="250" t="s">
        <v>21</v>
      </c>
      <c r="F445" s="251" t="s">
        <v>516</v>
      </c>
      <c r="G445" s="248"/>
      <c r="H445" s="252">
        <v>-60.240000000000002</v>
      </c>
      <c r="I445" s="253"/>
      <c r="J445" s="248"/>
      <c r="K445" s="248"/>
      <c r="L445" s="254"/>
      <c r="M445" s="255"/>
      <c r="N445" s="256"/>
      <c r="O445" s="256"/>
      <c r="P445" s="256"/>
      <c r="Q445" s="256"/>
      <c r="R445" s="256"/>
      <c r="S445" s="256"/>
      <c r="T445" s="257"/>
      <c r="AT445" s="258" t="s">
        <v>199</v>
      </c>
      <c r="AU445" s="258" t="s">
        <v>84</v>
      </c>
      <c r="AV445" s="12" t="s">
        <v>84</v>
      </c>
      <c r="AW445" s="12" t="s">
        <v>37</v>
      </c>
      <c r="AX445" s="12" t="s">
        <v>74</v>
      </c>
      <c r="AY445" s="258" t="s">
        <v>189</v>
      </c>
    </row>
    <row r="446" s="13" customFormat="1">
      <c r="B446" s="259"/>
      <c r="C446" s="260"/>
      <c r="D446" s="249" t="s">
        <v>199</v>
      </c>
      <c r="E446" s="261" t="s">
        <v>21</v>
      </c>
      <c r="F446" s="262" t="s">
        <v>517</v>
      </c>
      <c r="G446" s="260"/>
      <c r="H446" s="261" t="s">
        <v>21</v>
      </c>
      <c r="I446" s="263"/>
      <c r="J446" s="260"/>
      <c r="K446" s="260"/>
      <c r="L446" s="264"/>
      <c r="M446" s="265"/>
      <c r="N446" s="266"/>
      <c r="O446" s="266"/>
      <c r="P446" s="266"/>
      <c r="Q446" s="266"/>
      <c r="R446" s="266"/>
      <c r="S446" s="266"/>
      <c r="T446" s="267"/>
      <c r="AT446" s="268" t="s">
        <v>199</v>
      </c>
      <c r="AU446" s="268" t="s">
        <v>84</v>
      </c>
      <c r="AV446" s="13" t="s">
        <v>82</v>
      </c>
      <c r="AW446" s="13" t="s">
        <v>37</v>
      </c>
      <c r="AX446" s="13" t="s">
        <v>74</v>
      </c>
      <c r="AY446" s="268" t="s">
        <v>189</v>
      </c>
    </row>
    <row r="447" s="12" customFormat="1">
      <c r="B447" s="247"/>
      <c r="C447" s="248"/>
      <c r="D447" s="249" t="s">
        <v>199</v>
      </c>
      <c r="E447" s="250" t="s">
        <v>21</v>
      </c>
      <c r="F447" s="251" t="s">
        <v>518</v>
      </c>
      <c r="G447" s="248"/>
      <c r="H447" s="252">
        <v>-9.7300000000000004</v>
      </c>
      <c r="I447" s="253"/>
      <c r="J447" s="248"/>
      <c r="K447" s="248"/>
      <c r="L447" s="254"/>
      <c r="M447" s="255"/>
      <c r="N447" s="256"/>
      <c r="O447" s="256"/>
      <c r="P447" s="256"/>
      <c r="Q447" s="256"/>
      <c r="R447" s="256"/>
      <c r="S447" s="256"/>
      <c r="T447" s="257"/>
      <c r="AT447" s="258" t="s">
        <v>199</v>
      </c>
      <c r="AU447" s="258" t="s">
        <v>84</v>
      </c>
      <c r="AV447" s="12" t="s">
        <v>84</v>
      </c>
      <c r="AW447" s="12" t="s">
        <v>37</v>
      </c>
      <c r="AX447" s="12" t="s">
        <v>74</v>
      </c>
      <c r="AY447" s="258" t="s">
        <v>189</v>
      </c>
    </row>
    <row r="448" s="12" customFormat="1">
      <c r="B448" s="247"/>
      <c r="C448" s="248"/>
      <c r="D448" s="249" t="s">
        <v>199</v>
      </c>
      <c r="E448" s="250" t="s">
        <v>21</v>
      </c>
      <c r="F448" s="251" t="s">
        <v>519</v>
      </c>
      <c r="G448" s="248"/>
      <c r="H448" s="252">
        <v>-6.9299999999999997</v>
      </c>
      <c r="I448" s="253"/>
      <c r="J448" s="248"/>
      <c r="K448" s="248"/>
      <c r="L448" s="254"/>
      <c r="M448" s="255"/>
      <c r="N448" s="256"/>
      <c r="O448" s="256"/>
      <c r="P448" s="256"/>
      <c r="Q448" s="256"/>
      <c r="R448" s="256"/>
      <c r="S448" s="256"/>
      <c r="T448" s="257"/>
      <c r="AT448" s="258" t="s">
        <v>199</v>
      </c>
      <c r="AU448" s="258" t="s">
        <v>84</v>
      </c>
      <c r="AV448" s="12" t="s">
        <v>84</v>
      </c>
      <c r="AW448" s="12" t="s">
        <v>37</v>
      </c>
      <c r="AX448" s="12" t="s">
        <v>74</v>
      </c>
      <c r="AY448" s="258" t="s">
        <v>189</v>
      </c>
    </row>
    <row r="449" s="12" customFormat="1">
      <c r="B449" s="247"/>
      <c r="C449" s="248"/>
      <c r="D449" s="249" t="s">
        <v>199</v>
      </c>
      <c r="E449" s="250" t="s">
        <v>21</v>
      </c>
      <c r="F449" s="251" t="s">
        <v>520</v>
      </c>
      <c r="G449" s="248"/>
      <c r="H449" s="252">
        <v>-13.625</v>
      </c>
      <c r="I449" s="253"/>
      <c r="J449" s="248"/>
      <c r="K449" s="248"/>
      <c r="L449" s="254"/>
      <c r="M449" s="255"/>
      <c r="N449" s="256"/>
      <c r="O449" s="256"/>
      <c r="P449" s="256"/>
      <c r="Q449" s="256"/>
      <c r="R449" s="256"/>
      <c r="S449" s="256"/>
      <c r="T449" s="257"/>
      <c r="AT449" s="258" t="s">
        <v>199</v>
      </c>
      <c r="AU449" s="258" t="s">
        <v>84</v>
      </c>
      <c r="AV449" s="12" t="s">
        <v>84</v>
      </c>
      <c r="AW449" s="12" t="s">
        <v>37</v>
      </c>
      <c r="AX449" s="12" t="s">
        <v>74</v>
      </c>
      <c r="AY449" s="258" t="s">
        <v>189</v>
      </c>
    </row>
    <row r="450" s="12" customFormat="1">
      <c r="B450" s="247"/>
      <c r="C450" s="248"/>
      <c r="D450" s="249" t="s">
        <v>199</v>
      </c>
      <c r="E450" s="250" t="s">
        <v>21</v>
      </c>
      <c r="F450" s="251" t="s">
        <v>521</v>
      </c>
      <c r="G450" s="248"/>
      <c r="H450" s="252">
        <v>-19.574999999999999</v>
      </c>
      <c r="I450" s="253"/>
      <c r="J450" s="248"/>
      <c r="K450" s="248"/>
      <c r="L450" s="254"/>
      <c r="M450" s="255"/>
      <c r="N450" s="256"/>
      <c r="O450" s="256"/>
      <c r="P450" s="256"/>
      <c r="Q450" s="256"/>
      <c r="R450" s="256"/>
      <c r="S450" s="256"/>
      <c r="T450" s="257"/>
      <c r="AT450" s="258" t="s">
        <v>199</v>
      </c>
      <c r="AU450" s="258" t="s">
        <v>84</v>
      </c>
      <c r="AV450" s="12" t="s">
        <v>84</v>
      </c>
      <c r="AW450" s="12" t="s">
        <v>37</v>
      </c>
      <c r="AX450" s="12" t="s">
        <v>74</v>
      </c>
      <c r="AY450" s="258" t="s">
        <v>189</v>
      </c>
    </row>
    <row r="451" s="12" customFormat="1">
      <c r="B451" s="247"/>
      <c r="C451" s="248"/>
      <c r="D451" s="249" t="s">
        <v>199</v>
      </c>
      <c r="E451" s="250" t="s">
        <v>21</v>
      </c>
      <c r="F451" s="251" t="s">
        <v>522</v>
      </c>
      <c r="G451" s="248"/>
      <c r="H451" s="252">
        <v>-26.600000000000001</v>
      </c>
      <c r="I451" s="253"/>
      <c r="J451" s="248"/>
      <c r="K451" s="248"/>
      <c r="L451" s="254"/>
      <c r="M451" s="255"/>
      <c r="N451" s="256"/>
      <c r="O451" s="256"/>
      <c r="P451" s="256"/>
      <c r="Q451" s="256"/>
      <c r="R451" s="256"/>
      <c r="S451" s="256"/>
      <c r="T451" s="257"/>
      <c r="AT451" s="258" t="s">
        <v>199</v>
      </c>
      <c r="AU451" s="258" t="s">
        <v>84</v>
      </c>
      <c r="AV451" s="12" t="s">
        <v>84</v>
      </c>
      <c r="AW451" s="12" t="s">
        <v>37</v>
      </c>
      <c r="AX451" s="12" t="s">
        <v>74</v>
      </c>
      <c r="AY451" s="258" t="s">
        <v>189</v>
      </c>
    </row>
    <row r="452" s="12" customFormat="1">
      <c r="B452" s="247"/>
      <c r="C452" s="248"/>
      <c r="D452" s="249" t="s">
        <v>199</v>
      </c>
      <c r="E452" s="250" t="s">
        <v>21</v>
      </c>
      <c r="F452" s="251" t="s">
        <v>523</v>
      </c>
      <c r="G452" s="248"/>
      <c r="H452" s="252">
        <v>-25.899999999999999</v>
      </c>
      <c r="I452" s="253"/>
      <c r="J452" s="248"/>
      <c r="K452" s="248"/>
      <c r="L452" s="254"/>
      <c r="M452" s="255"/>
      <c r="N452" s="256"/>
      <c r="O452" s="256"/>
      <c r="P452" s="256"/>
      <c r="Q452" s="256"/>
      <c r="R452" s="256"/>
      <c r="S452" s="256"/>
      <c r="T452" s="257"/>
      <c r="AT452" s="258" t="s">
        <v>199</v>
      </c>
      <c r="AU452" s="258" t="s">
        <v>84</v>
      </c>
      <c r="AV452" s="12" t="s">
        <v>84</v>
      </c>
      <c r="AW452" s="12" t="s">
        <v>37</v>
      </c>
      <c r="AX452" s="12" t="s">
        <v>74</v>
      </c>
      <c r="AY452" s="258" t="s">
        <v>189</v>
      </c>
    </row>
    <row r="453" s="12" customFormat="1">
      <c r="B453" s="247"/>
      <c r="C453" s="248"/>
      <c r="D453" s="249" t="s">
        <v>199</v>
      </c>
      <c r="E453" s="250" t="s">
        <v>21</v>
      </c>
      <c r="F453" s="251" t="s">
        <v>524</v>
      </c>
      <c r="G453" s="248"/>
      <c r="H453" s="252">
        <v>-22.079999999999998</v>
      </c>
      <c r="I453" s="253"/>
      <c r="J453" s="248"/>
      <c r="K453" s="248"/>
      <c r="L453" s="254"/>
      <c r="M453" s="255"/>
      <c r="N453" s="256"/>
      <c r="O453" s="256"/>
      <c r="P453" s="256"/>
      <c r="Q453" s="256"/>
      <c r="R453" s="256"/>
      <c r="S453" s="256"/>
      <c r="T453" s="257"/>
      <c r="AT453" s="258" t="s">
        <v>199</v>
      </c>
      <c r="AU453" s="258" t="s">
        <v>84</v>
      </c>
      <c r="AV453" s="12" t="s">
        <v>84</v>
      </c>
      <c r="AW453" s="12" t="s">
        <v>37</v>
      </c>
      <c r="AX453" s="12" t="s">
        <v>74</v>
      </c>
      <c r="AY453" s="258" t="s">
        <v>189</v>
      </c>
    </row>
    <row r="454" s="12" customFormat="1">
      <c r="B454" s="247"/>
      <c r="C454" s="248"/>
      <c r="D454" s="249" t="s">
        <v>199</v>
      </c>
      <c r="E454" s="250" t="s">
        <v>21</v>
      </c>
      <c r="F454" s="251" t="s">
        <v>525</v>
      </c>
      <c r="G454" s="248"/>
      <c r="H454" s="252">
        <v>-23.52</v>
      </c>
      <c r="I454" s="253"/>
      <c r="J454" s="248"/>
      <c r="K454" s="248"/>
      <c r="L454" s="254"/>
      <c r="M454" s="255"/>
      <c r="N454" s="256"/>
      <c r="O454" s="256"/>
      <c r="P454" s="256"/>
      <c r="Q454" s="256"/>
      <c r="R454" s="256"/>
      <c r="S454" s="256"/>
      <c r="T454" s="257"/>
      <c r="AT454" s="258" t="s">
        <v>199</v>
      </c>
      <c r="AU454" s="258" t="s">
        <v>84</v>
      </c>
      <c r="AV454" s="12" t="s">
        <v>84</v>
      </c>
      <c r="AW454" s="12" t="s">
        <v>37</v>
      </c>
      <c r="AX454" s="12" t="s">
        <v>74</v>
      </c>
      <c r="AY454" s="258" t="s">
        <v>189</v>
      </c>
    </row>
    <row r="455" s="15" customFormat="1">
      <c r="B455" s="280"/>
      <c r="C455" s="281"/>
      <c r="D455" s="249" t="s">
        <v>199</v>
      </c>
      <c r="E455" s="282" t="s">
        <v>21</v>
      </c>
      <c r="F455" s="283" t="s">
        <v>246</v>
      </c>
      <c r="G455" s="281"/>
      <c r="H455" s="284">
        <v>1526.691</v>
      </c>
      <c r="I455" s="285"/>
      <c r="J455" s="281"/>
      <c r="K455" s="281"/>
      <c r="L455" s="286"/>
      <c r="M455" s="287"/>
      <c r="N455" s="288"/>
      <c r="O455" s="288"/>
      <c r="P455" s="288"/>
      <c r="Q455" s="288"/>
      <c r="R455" s="288"/>
      <c r="S455" s="288"/>
      <c r="T455" s="289"/>
      <c r="AT455" s="290" t="s">
        <v>199</v>
      </c>
      <c r="AU455" s="290" t="s">
        <v>84</v>
      </c>
      <c r="AV455" s="15" t="s">
        <v>190</v>
      </c>
      <c r="AW455" s="15" t="s">
        <v>37</v>
      </c>
      <c r="AX455" s="15" t="s">
        <v>82</v>
      </c>
      <c r="AY455" s="290" t="s">
        <v>189</v>
      </c>
    </row>
    <row r="456" s="1" customFormat="1" ht="25.5" customHeight="1">
      <c r="B456" s="48"/>
      <c r="C456" s="235" t="s">
        <v>526</v>
      </c>
      <c r="D456" s="235" t="s">
        <v>192</v>
      </c>
      <c r="E456" s="236" t="s">
        <v>527</v>
      </c>
      <c r="F456" s="237" t="s">
        <v>528</v>
      </c>
      <c r="G456" s="238" t="s">
        <v>273</v>
      </c>
      <c r="H456" s="239">
        <v>211.25</v>
      </c>
      <c r="I456" s="240"/>
      <c r="J456" s="241">
        <f>ROUND(I456*H456,2)</f>
        <v>0</v>
      </c>
      <c r="K456" s="237" t="s">
        <v>196</v>
      </c>
      <c r="L456" s="74"/>
      <c r="M456" s="242" t="s">
        <v>21</v>
      </c>
      <c r="N456" s="243" t="s">
        <v>45</v>
      </c>
      <c r="O456" s="49"/>
      <c r="P456" s="244">
        <f>O456*H456</f>
        <v>0</v>
      </c>
      <c r="Q456" s="244">
        <v>0.0048900000000000002</v>
      </c>
      <c r="R456" s="244">
        <f>Q456*H456</f>
        <v>1.0330125000000001</v>
      </c>
      <c r="S456" s="244">
        <v>0</v>
      </c>
      <c r="T456" s="245">
        <f>S456*H456</f>
        <v>0</v>
      </c>
      <c r="AR456" s="26" t="s">
        <v>197</v>
      </c>
      <c r="AT456" s="26" t="s">
        <v>192</v>
      </c>
      <c r="AU456" s="26" t="s">
        <v>84</v>
      </c>
      <c r="AY456" s="26" t="s">
        <v>189</v>
      </c>
      <c r="BE456" s="246">
        <f>IF(N456="základní",J456,0)</f>
        <v>0</v>
      </c>
      <c r="BF456" s="246">
        <f>IF(N456="snížená",J456,0)</f>
        <v>0</v>
      </c>
      <c r="BG456" s="246">
        <f>IF(N456="zákl. přenesená",J456,0)</f>
        <v>0</v>
      </c>
      <c r="BH456" s="246">
        <f>IF(N456="sníž. přenesená",J456,0)</f>
        <v>0</v>
      </c>
      <c r="BI456" s="246">
        <f>IF(N456="nulová",J456,0)</f>
        <v>0</v>
      </c>
      <c r="BJ456" s="26" t="s">
        <v>82</v>
      </c>
      <c r="BK456" s="246">
        <f>ROUND(I456*H456,2)</f>
        <v>0</v>
      </c>
      <c r="BL456" s="26" t="s">
        <v>197</v>
      </c>
      <c r="BM456" s="26" t="s">
        <v>529</v>
      </c>
    </row>
    <row r="457" s="13" customFormat="1">
      <c r="B457" s="259"/>
      <c r="C457" s="260"/>
      <c r="D457" s="249" t="s">
        <v>199</v>
      </c>
      <c r="E457" s="261" t="s">
        <v>21</v>
      </c>
      <c r="F457" s="262" t="s">
        <v>284</v>
      </c>
      <c r="G457" s="260"/>
      <c r="H457" s="261" t="s">
        <v>21</v>
      </c>
      <c r="I457" s="263"/>
      <c r="J457" s="260"/>
      <c r="K457" s="260"/>
      <c r="L457" s="264"/>
      <c r="M457" s="265"/>
      <c r="N457" s="266"/>
      <c r="O457" s="266"/>
      <c r="P457" s="266"/>
      <c r="Q457" s="266"/>
      <c r="R457" s="266"/>
      <c r="S457" s="266"/>
      <c r="T457" s="267"/>
      <c r="AT457" s="268" t="s">
        <v>199</v>
      </c>
      <c r="AU457" s="268" t="s">
        <v>84</v>
      </c>
      <c r="AV457" s="13" t="s">
        <v>82</v>
      </c>
      <c r="AW457" s="13" t="s">
        <v>37</v>
      </c>
      <c r="AX457" s="13" t="s">
        <v>74</v>
      </c>
      <c r="AY457" s="268" t="s">
        <v>189</v>
      </c>
    </row>
    <row r="458" s="12" customFormat="1">
      <c r="B458" s="247"/>
      <c r="C458" s="248"/>
      <c r="D458" s="249" t="s">
        <v>199</v>
      </c>
      <c r="E458" s="250" t="s">
        <v>21</v>
      </c>
      <c r="F458" s="251" t="s">
        <v>530</v>
      </c>
      <c r="G458" s="248"/>
      <c r="H458" s="252">
        <v>20.52</v>
      </c>
      <c r="I458" s="253"/>
      <c r="J458" s="248"/>
      <c r="K458" s="248"/>
      <c r="L458" s="254"/>
      <c r="M458" s="255"/>
      <c r="N458" s="256"/>
      <c r="O458" s="256"/>
      <c r="P458" s="256"/>
      <c r="Q458" s="256"/>
      <c r="R458" s="256"/>
      <c r="S458" s="256"/>
      <c r="T458" s="257"/>
      <c r="AT458" s="258" t="s">
        <v>199</v>
      </c>
      <c r="AU458" s="258" t="s">
        <v>84</v>
      </c>
      <c r="AV458" s="12" t="s">
        <v>84</v>
      </c>
      <c r="AW458" s="12" t="s">
        <v>37</v>
      </c>
      <c r="AX458" s="12" t="s">
        <v>74</v>
      </c>
      <c r="AY458" s="258" t="s">
        <v>189</v>
      </c>
    </row>
    <row r="459" s="12" customFormat="1">
      <c r="B459" s="247"/>
      <c r="C459" s="248"/>
      <c r="D459" s="249" t="s">
        <v>199</v>
      </c>
      <c r="E459" s="250" t="s">
        <v>21</v>
      </c>
      <c r="F459" s="251" t="s">
        <v>531</v>
      </c>
      <c r="G459" s="248"/>
      <c r="H459" s="252">
        <v>19.530000000000001</v>
      </c>
      <c r="I459" s="253"/>
      <c r="J459" s="248"/>
      <c r="K459" s="248"/>
      <c r="L459" s="254"/>
      <c r="M459" s="255"/>
      <c r="N459" s="256"/>
      <c r="O459" s="256"/>
      <c r="P459" s="256"/>
      <c r="Q459" s="256"/>
      <c r="R459" s="256"/>
      <c r="S459" s="256"/>
      <c r="T459" s="257"/>
      <c r="AT459" s="258" t="s">
        <v>199</v>
      </c>
      <c r="AU459" s="258" t="s">
        <v>84</v>
      </c>
      <c r="AV459" s="12" t="s">
        <v>84</v>
      </c>
      <c r="AW459" s="12" t="s">
        <v>37</v>
      </c>
      <c r="AX459" s="12" t="s">
        <v>74</v>
      </c>
      <c r="AY459" s="258" t="s">
        <v>189</v>
      </c>
    </row>
    <row r="460" s="12" customFormat="1">
      <c r="B460" s="247"/>
      <c r="C460" s="248"/>
      <c r="D460" s="249" t="s">
        <v>199</v>
      </c>
      <c r="E460" s="250" t="s">
        <v>21</v>
      </c>
      <c r="F460" s="251" t="s">
        <v>532</v>
      </c>
      <c r="G460" s="248"/>
      <c r="H460" s="252">
        <v>40.140000000000001</v>
      </c>
      <c r="I460" s="253"/>
      <c r="J460" s="248"/>
      <c r="K460" s="248"/>
      <c r="L460" s="254"/>
      <c r="M460" s="255"/>
      <c r="N460" s="256"/>
      <c r="O460" s="256"/>
      <c r="P460" s="256"/>
      <c r="Q460" s="256"/>
      <c r="R460" s="256"/>
      <c r="S460" s="256"/>
      <c r="T460" s="257"/>
      <c r="AT460" s="258" t="s">
        <v>199</v>
      </c>
      <c r="AU460" s="258" t="s">
        <v>84</v>
      </c>
      <c r="AV460" s="12" t="s">
        <v>84</v>
      </c>
      <c r="AW460" s="12" t="s">
        <v>37</v>
      </c>
      <c r="AX460" s="12" t="s">
        <v>74</v>
      </c>
      <c r="AY460" s="258" t="s">
        <v>189</v>
      </c>
    </row>
    <row r="461" s="12" customFormat="1">
      <c r="B461" s="247"/>
      <c r="C461" s="248"/>
      <c r="D461" s="249" t="s">
        <v>199</v>
      </c>
      <c r="E461" s="250" t="s">
        <v>21</v>
      </c>
      <c r="F461" s="251" t="s">
        <v>533</v>
      </c>
      <c r="G461" s="248"/>
      <c r="H461" s="252">
        <v>21.059999999999999</v>
      </c>
      <c r="I461" s="253"/>
      <c r="J461" s="248"/>
      <c r="K461" s="248"/>
      <c r="L461" s="254"/>
      <c r="M461" s="255"/>
      <c r="N461" s="256"/>
      <c r="O461" s="256"/>
      <c r="P461" s="256"/>
      <c r="Q461" s="256"/>
      <c r="R461" s="256"/>
      <c r="S461" s="256"/>
      <c r="T461" s="257"/>
      <c r="AT461" s="258" t="s">
        <v>199</v>
      </c>
      <c r="AU461" s="258" t="s">
        <v>84</v>
      </c>
      <c r="AV461" s="12" t="s">
        <v>84</v>
      </c>
      <c r="AW461" s="12" t="s">
        <v>37</v>
      </c>
      <c r="AX461" s="12" t="s">
        <v>74</v>
      </c>
      <c r="AY461" s="258" t="s">
        <v>189</v>
      </c>
    </row>
    <row r="462" s="12" customFormat="1">
      <c r="B462" s="247"/>
      <c r="C462" s="248"/>
      <c r="D462" s="249" t="s">
        <v>199</v>
      </c>
      <c r="E462" s="250" t="s">
        <v>21</v>
      </c>
      <c r="F462" s="251" t="s">
        <v>534</v>
      </c>
      <c r="G462" s="248"/>
      <c r="H462" s="252">
        <v>19.440000000000001</v>
      </c>
      <c r="I462" s="253"/>
      <c r="J462" s="248"/>
      <c r="K462" s="248"/>
      <c r="L462" s="254"/>
      <c r="M462" s="255"/>
      <c r="N462" s="256"/>
      <c r="O462" s="256"/>
      <c r="P462" s="256"/>
      <c r="Q462" s="256"/>
      <c r="R462" s="256"/>
      <c r="S462" s="256"/>
      <c r="T462" s="257"/>
      <c r="AT462" s="258" t="s">
        <v>199</v>
      </c>
      <c r="AU462" s="258" t="s">
        <v>84</v>
      </c>
      <c r="AV462" s="12" t="s">
        <v>84</v>
      </c>
      <c r="AW462" s="12" t="s">
        <v>37</v>
      </c>
      <c r="AX462" s="12" t="s">
        <v>74</v>
      </c>
      <c r="AY462" s="258" t="s">
        <v>189</v>
      </c>
    </row>
    <row r="463" s="12" customFormat="1">
      <c r="B463" s="247"/>
      <c r="C463" s="248"/>
      <c r="D463" s="249" t="s">
        <v>199</v>
      </c>
      <c r="E463" s="250" t="s">
        <v>21</v>
      </c>
      <c r="F463" s="251" t="s">
        <v>535</v>
      </c>
      <c r="G463" s="248"/>
      <c r="H463" s="252">
        <v>33.119999999999997</v>
      </c>
      <c r="I463" s="253"/>
      <c r="J463" s="248"/>
      <c r="K463" s="248"/>
      <c r="L463" s="254"/>
      <c r="M463" s="255"/>
      <c r="N463" s="256"/>
      <c r="O463" s="256"/>
      <c r="P463" s="256"/>
      <c r="Q463" s="256"/>
      <c r="R463" s="256"/>
      <c r="S463" s="256"/>
      <c r="T463" s="257"/>
      <c r="AT463" s="258" t="s">
        <v>199</v>
      </c>
      <c r="AU463" s="258" t="s">
        <v>84</v>
      </c>
      <c r="AV463" s="12" t="s">
        <v>84</v>
      </c>
      <c r="AW463" s="12" t="s">
        <v>37</v>
      </c>
      <c r="AX463" s="12" t="s">
        <v>74</v>
      </c>
      <c r="AY463" s="258" t="s">
        <v>189</v>
      </c>
    </row>
    <row r="464" s="12" customFormat="1">
      <c r="B464" s="247"/>
      <c r="C464" s="248"/>
      <c r="D464" s="249" t="s">
        <v>199</v>
      </c>
      <c r="E464" s="250" t="s">
        <v>21</v>
      </c>
      <c r="F464" s="251" t="s">
        <v>536</v>
      </c>
      <c r="G464" s="248"/>
      <c r="H464" s="252">
        <v>35.619999999999997</v>
      </c>
      <c r="I464" s="253"/>
      <c r="J464" s="248"/>
      <c r="K464" s="248"/>
      <c r="L464" s="254"/>
      <c r="M464" s="255"/>
      <c r="N464" s="256"/>
      <c r="O464" s="256"/>
      <c r="P464" s="256"/>
      <c r="Q464" s="256"/>
      <c r="R464" s="256"/>
      <c r="S464" s="256"/>
      <c r="T464" s="257"/>
      <c r="AT464" s="258" t="s">
        <v>199</v>
      </c>
      <c r="AU464" s="258" t="s">
        <v>84</v>
      </c>
      <c r="AV464" s="12" t="s">
        <v>84</v>
      </c>
      <c r="AW464" s="12" t="s">
        <v>37</v>
      </c>
      <c r="AX464" s="12" t="s">
        <v>74</v>
      </c>
      <c r="AY464" s="258" t="s">
        <v>189</v>
      </c>
    </row>
    <row r="465" s="12" customFormat="1">
      <c r="B465" s="247"/>
      <c r="C465" s="248"/>
      <c r="D465" s="249" t="s">
        <v>199</v>
      </c>
      <c r="E465" s="250" t="s">
        <v>21</v>
      </c>
      <c r="F465" s="251" t="s">
        <v>537</v>
      </c>
      <c r="G465" s="248"/>
      <c r="H465" s="252">
        <v>4.5499999999999998</v>
      </c>
      <c r="I465" s="253"/>
      <c r="J465" s="248"/>
      <c r="K465" s="248"/>
      <c r="L465" s="254"/>
      <c r="M465" s="255"/>
      <c r="N465" s="256"/>
      <c r="O465" s="256"/>
      <c r="P465" s="256"/>
      <c r="Q465" s="256"/>
      <c r="R465" s="256"/>
      <c r="S465" s="256"/>
      <c r="T465" s="257"/>
      <c r="AT465" s="258" t="s">
        <v>199</v>
      </c>
      <c r="AU465" s="258" t="s">
        <v>84</v>
      </c>
      <c r="AV465" s="12" t="s">
        <v>84</v>
      </c>
      <c r="AW465" s="12" t="s">
        <v>37</v>
      </c>
      <c r="AX465" s="12" t="s">
        <v>74</v>
      </c>
      <c r="AY465" s="258" t="s">
        <v>189</v>
      </c>
    </row>
    <row r="466" s="12" customFormat="1">
      <c r="B466" s="247"/>
      <c r="C466" s="248"/>
      <c r="D466" s="249" t="s">
        <v>199</v>
      </c>
      <c r="E466" s="250" t="s">
        <v>21</v>
      </c>
      <c r="F466" s="251" t="s">
        <v>538</v>
      </c>
      <c r="G466" s="248"/>
      <c r="H466" s="252">
        <v>4.5499999999999998</v>
      </c>
      <c r="I466" s="253"/>
      <c r="J466" s="248"/>
      <c r="K466" s="248"/>
      <c r="L466" s="254"/>
      <c r="M466" s="255"/>
      <c r="N466" s="256"/>
      <c r="O466" s="256"/>
      <c r="P466" s="256"/>
      <c r="Q466" s="256"/>
      <c r="R466" s="256"/>
      <c r="S466" s="256"/>
      <c r="T466" s="257"/>
      <c r="AT466" s="258" t="s">
        <v>199</v>
      </c>
      <c r="AU466" s="258" t="s">
        <v>84</v>
      </c>
      <c r="AV466" s="12" t="s">
        <v>84</v>
      </c>
      <c r="AW466" s="12" t="s">
        <v>37</v>
      </c>
      <c r="AX466" s="12" t="s">
        <v>74</v>
      </c>
      <c r="AY466" s="258" t="s">
        <v>189</v>
      </c>
    </row>
    <row r="467" s="12" customFormat="1">
      <c r="B467" s="247"/>
      <c r="C467" s="248"/>
      <c r="D467" s="249" t="s">
        <v>199</v>
      </c>
      <c r="E467" s="250" t="s">
        <v>21</v>
      </c>
      <c r="F467" s="251" t="s">
        <v>539</v>
      </c>
      <c r="G467" s="248"/>
      <c r="H467" s="252">
        <v>12.720000000000001</v>
      </c>
      <c r="I467" s="253"/>
      <c r="J467" s="248"/>
      <c r="K467" s="248"/>
      <c r="L467" s="254"/>
      <c r="M467" s="255"/>
      <c r="N467" s="256"/>
      <c r="O467" s="256"/>
      <c r="P467" s="256"/>
      <c r="Q467" s="256"/>
      <c r="R467" s="256"/>
      <c r="S467" s="256"/>
      <c r="T467" s="257"/>
      <c r="AT467" s="258" t="s">
        <v>199</v>
      </c>
      <c r="AU467" s="258" t="s">
        <v>84</v>
      </c>
      <c r="AV467" s="12" t="s">
        <v>84</v>
      </c>
      <c r="AW467" s="12" t="s">
        <v>37</v>
      </c>
      <c r="AX467" s="12" t="s">
        <v>74</v>
      </c>
      <c r="AY467" s="258" t="s">
        <v>189</v>
      </c>
    </row>
    <row r="468" s="15" customFormat="1">
      <c r="B468" s="280"/>
      <c r="C468" s="281"/>
      <c r="D468" s="249" t="s">
        <v>199</v>
      </c>
      <c r="E468" s="282" t="s">
        <v>21</v>
      </c>
      <c r="F468" s="283" t="s">
        <v>540</v>
      </c>
      <c r="G468" s="281"/>
      <c r="H468" s="284">
        <v>211.25</v>
      </c>
      <c r="I468" s="285"/>
      <c r="J468" s="281"/>
      <c r="K468" s="281"/>
      <c r="L468" s="286"/>
      <c r="M468" s="287"/>
      <c r="N468" s="288"/>
      <c r="O468" s="288"/>
      <c r="P468" s="288"/>
      <c r="Q468" s="288"/>
      <c r="R468" s="288"/>
      <c r="S468" s="288"/>
      <c r="T468" s="289"/>
      <c r="AT468" s="290" t="s">
        <v>199</v>
      </c>
      <c r="AU468" s="290" t="s">
        <v>84</v>
      </c>
      <c r="AV468" s="15" t="s">
        <v>190</v>
      </c>
      <c r="AW468" s="15" t="s">
        <v>37</v>
      </c>
      <c r="AX468" s="15" t="s">
        <v>82</v>
      </c>
      <c r="AY468" s="290" t="s">
        <v>189</v>
      </c>
    </row>
    <row r="469" s="1" customFormat="1" ht="16.5" customHeight="1">
      <c r="B469" s="48"/>
      <c r="C469" s="235" t="s">
        <v>541</v>
      </c>
      <c r="D469" s="235" t="s">
        <v>192</v>
      </c>
      <c r="E469" s="236" t="s">
        <v>542</v>
      </c>
      <c r="F469" s="237" t="s">
        <v>543</v>
      </c>
      <c r="G469" s="238" t="s">
        <v>273</v>
      </c>
      <c r="H469" s="239">
        <v>1526.691</v>
      </c>
      <c r="I469" s="240"/>
      <c r="J469" s="241">
        <f>ROUND(I469*H469,2)</f>
        <v>0</v>
      </c>
      <c r="K469" s="237" t="s">
        <v>196</v>
      </c>
      <c r="L469" s="74"/>
      <c r="M469" s="242" t="s">
        <v>21</v>
      </c>
      <c r="N469" s="243" t="s">
        <v>45</v>
      </c>
      <c r="O469" s="49"/>
      <c r="P469" s="244">
        <f>O469*H469</f>
        <v>0</v>
      </c>
      <c r="Q469" s="244">
        <v>0.0030000000000000001</v>
      </c>
      <c r="R469" s="244">
        <f>Q469*H469</f>
        <v>4.5800730000000005</v>
      </c>
      <c r="S469" s="244">
        <v>0</v>
      </c>
      <c r="T469" s="245">
        <f>S469*H469</f>
        <v>0</v>
      </c>
      <c r="AR469" s="26" t="s">
        <v>197</v>
      </c>
      <c r="AT469" s="26" t="s">
        <v>192</v>
      </c>
      <c r="AU469" s="26" t="s">
        <v>84</v>
      </c>
      <c r="AY469" s="26" t="s">
        <v>189</v>
      </c>
      <c r="BE469" s="246">
        <f>IF(N469="základní",J469,0)</f>
        <v>0</v>
      </c>
      <c r="BF469" s="246">
        <f>IF(N469="snížená",J469,0)</f>
        <v>0</v>
      </c>
      <c r="BG469" s="246">
        <f>IF(N469="zákl. přenesená",J469,0)</f>
        <v>0</v>
      </c>
      <c r="BH469" s="246">
        <f>IF(N469="sníž. přenesená",J469,0)</f>
        <v>0</v>
      </c>
      <c r="BI469" s="246">
        <f>IF(N469="nulová",J469,0)</f>
        <v>0</v>
      </c>
      <c r="BJ469" s="26" t="s">
        <v>82</v>
      </c>
      <c r="BK469" s="246">
        <f>ROUND(I469*H469,2)</f>
        <v>0</v>
      </c>
      <c r="BL469" s="26" t="s">
        <v>197</v>
      </c>
      <c r="BM469" s="26" t="s">
        <v>544</v>
      </c>
    </row>
    <row r="470" s="13" customFormat="1">
      <c r="B470" s="259"/>
      <c r="C470" s="260"/>
      <c r="D470" s="249" t="s">
        <v>199</v>
      </c>
      <c r="E470" s="261" t="s">
        <v>21</v>
      </c>
      <c r="F470" s="262" t="s">
        <v>284</v>
      </c>
      <c r="G470" s="260"/>
      <c r="H470" s="261" t="s">
        <v>21</v>
      </c>
      <c r="I470" s="263"/>
      <c r="J470" s="260"/>
      <c r="K470" s="260"/>
      <c r="L470" s="264"/>
      <c r="M470" s="265"/>
      <c r="N470" s="266"/>
      <c r="O470" s="266"/>
      <c r="P470" s="266"/>
      <c r="Q470" s="266"/>
      <c r="R470" s="266"/>
      <c r="S470" s="266"/>
      <c r="T470" s="267"/>
      <c r="AT470" s="268" t="s">
        <v>199</v>
      </c>
      <c r="AU470" s="268" t="s">
        <v>84</v>
      </c>
      <c r="AV470" s="13" t="s">
        <v>82</v>
      </c>
      <c r="AW470" s="13" t="s">
        <v>37</v>
      </c>
      <c r="AX470" s="13" t="s">
        <v>74</v>
      </c>
      <c r="AY470" s="268" t="s">
        <v>189</v>
      </c>
    </row>
    <row r="471" s="12" customFormat="1">
      <c r="B471" s="247"/>
      <c r="C471" s="248"/>
      <c r="D471" s="249" t="s">
        <v>199</v>
      </c>
      <c r="E471" s="250" t="s">
        <v>21</v>
      </c>
      <c r="F471" s="251" t="s">
        <v>488</v>
      </c>
      <c r="G471" s="248"/>
      <c r="H471" s="252">
        <v>191.16</v>
      </c>
      <c r="I471" s="253"/>
      <c r="J471" s="248"/>
      <c r="K471" s="248"/>
      <c r="L471" s="254"/>
      <c r="M471" s="255"/>
      <c r="N471" s="256"/>
      <c r="O471" s="256"/>
      <c r="P471" s="256"/>
      <c r="Q471" s="256"/>
      <c r="R471" s="256"/>
      <c r="S471" s="256"/>
      <c r="T471" s="257"/>
      <c r="AT471" s="258" t="s">
        <v>199</v>
      </c>
      <c r="AU471" s="258" t="s">
        <v>84</v>
      </c>
      <c r="AV471" s="12" t="s">
        <v>84</v>
      </c>
      <c r="AW471" s="12" t="s">
        <v>37</v>
      </c>
      <c r="AX471" s="12" t="s">
        <v>74</v>
      </c>
      <c r="AY471" s="258" t="s">
        <v>189</v>
      </c>
    </row>
    <row r="472" s="12" customFormat="1">
      <c r="B472" s="247"/>
      <c r="C472" s="248"/>
      <c r="D472" s="249" t="s">
        <v>199</v>
      </c>
      <c r="E472" s="250" t="s">
        <v>21</v>
      </c>
      <c r="F472" s="251" t="s">
        <v>489</v>
      </c>
      <c r="G472" s="248"/>
      <c r="H472" s="252">
        <v>118.8</v>
      </c>
      <c r="I472" s="253"/>
      <c r="J472" s="248"/>
      <c r="K472" s="248"/>
      <c r="L472" s="254"/>
      <c r="M472" s="255"/>
      <c r="N472" s="256"/>
      <c r="O472" s="256"/>
      <c r="P472" s="256"/>
      <c r="Q472" s="256"/>
      <c r="R472" s="256"/>
      <c r="S472" s="256"/>
      <c r="T472" s="257"/>
      <c r="AT472" s="258" t="s">
        <v>199</v>
      </c>
      <c r="AU472" s="258" t="s">
        <v>84</v>
      </c>
      <c r="AV472" s="12" t="s">
        <v>84</v>
      </c>
      <c r="AW472" s="12" t="s">
        <v>37</v>
      </c>
      <c r="AX472" s="12" t="s">
        <v>74</v>
      </c>
      <c r="AY472" s="258" t="s">
        <v>189</v>
      </c>
    </row>
    <row r="473" s="12" customFormat="1">
      <c r="B473" s="247"/>
      <c r="C473" s="248"/>
      <c r="D473" s="249" t="s">
        <v>199</v>
      </c>
      <c r="E473" s="250" t="s">
        <v>21</v>
      </c>
      <c r="F473" s="251" t="s">
        <v>490</v>
      </c>
      <c r="G473" s="248"/>
      <c r="H473" s="252">
        <v>118.8</v>
      </c>
      <c r="I473" s="253"/>
      <c r="J473" s="248"/>
      <c r="K473" s="248"/>
      <c r="L473" s="254"/>
      <c r="M473" s="255"/>
      <c r="N473" s="256"/>
      <c r="O473" s="256"/>
      <c r="P473" s="256"/>
      <c r="Q473" s="256"/>
      <c r="R473" s="256"/>
      <c r="S473" s="256"/>
      <c r="T473" s="257"/>
      <c r="AT473" s="258" t="s">
        <v>199</v>
      </c>
      <c r="AU473" s="258" t="s">
        <v>84</v>
      </c>
      <c r="AV473" s="12" t="s">
        <v>84</v>
      </c>
      <c r="AW473" s="12" t="s">
        <v>37</v>
      </c>
      <c r="AX473" s="12" t="s">
        <v>74</v>
      </c>
      <c r="AY473" s="258" t="s">
        <v>189</v>
      </c>
    </row>
    <row r="474" s="12" customFormat="1">
      <c r="B474" s="247"/>
      <c r="C474" s="248"/>
      <c r="D474" s="249" t="s">
        <v>199</v>
      </c>
      <c r="E474" s="250" t="s">
        <v>21</v>
      </c>
      <c r="F474" s="251" t="s">
        <v>491</v>
      </c>
      <c r="G474" s="248"/>
      <c r="H474" s="252">
        <v>34.200000000000003</v>
      </c>
      <c r="I474" s="253"/>
      <c r="J474" s="248"/>
      <c r="K474" s="248"/>
      <c r="L474" s="254"/>
      <c r="M474" s="255"/>
      <c r="N474" s="256"/>
      <c r="O474" s="256"/>
      <c r="P474" s="256"/>
      <c r="Q474" s="256"/>
      <c r="R474" s="256"/>
      <c r="S474" s="256"/>
      <c r="T474" s="257"/>
      <c r="AT474" s="258" t="s">
        <v>199</v>
      </c>
      <c r="AU474" s="258" t="s">
        <v>84</v>
      </c>
      <c r="AV474" s="12" t="s">
        <v>84</v>
      </c>
      <c r="AW474" s="12" t="s">
        <v>37</v>
      </c>
      <c r="AX474" s="12" t="s">
        <v>74</v>
      </c>
      <c r="AY474" s="258" t="s">
        <v>189</v>
      </c>
    </row>
    <row r="475" s="12" customFormat="1">
      <c r="B475" s="247"/>
      <c r="C475" s="248"/>
      <c r="D475" s="249" t="s">
        <v>199</v>
      </c>
      <c r="E475" s="250" t="s">
        <v>21</v>
      </c>
      <c r="F475" s="251" t="s">
        <v>492</v>
      </c>
      <c r="G475" s="248"/>
      <c r="H475" s="252">
        <v>29.16</v>
      </c>
      <c r="I475" s="253"/>
      <c r="J475" s="248"/>
      <c r="K475" s="248"/>
      <c r="L475" s="254"/>
      <c r="M475" s="255"/>
      <c r="N475" s="256"/>
      <c r="O475" s="256"/>
      <c r="P475" s="256"/>
      <c r="Q475" s="256"/>
      <c r="R475" s="256"/>
      <c r="S475" s="256"/>
      <c r="T475" s="257"/>
      <c r="AT475" s="258" t="s">
        <v>199</v>
      </c>
      <c r="AU475" s="258" t="s">
        <v>84</v>
      </c>
      <c r="AV475" s="12" t="s">
        <v>84</v>
      </c>
      <c r="AW475" s="12" t="s">
        <v>37</v>
      </c>
      <c r="AX475" s="12" t="s">
        <v>74</v>
      </c>
      <c r="AY475" s="258" t="s">
        <v>189</v>
      </c>
    </row>
    <row r="476" s="12" customFormat="1">
      <c r="B476" s="247"/>
      <c r="C476" s="248"/>
      <c r="D476" s="249" t="s">
        <v>199</v>
      </c>
      <c r="E476" s="250" t="s">
        <v>21</v>
      </c>
      <c r="F476" s="251" t="s">
        <v>493</v>
      </c>
      <c r="G476" s="248"/>
      <c r="H476" s="252">
        <v>12.6</v>
      </c>
      <c r="I476" s="253"/>
      <c r="J476" s="248"/>
      <c r="K476" s="248"/>
      <c r="L476" s="254"/>
      <c r="M476" s="255"/>
      <c r="N476" s="256"/>
      <c r="O476" s="256"/>
      <c r="P476" s="256"/>
      <c r="Q476" s="256"/>
      <c r="R476" s="256"/>
      <c r="S476" s="256"/>
      <c r="T476" s="257"/>
      <c r="AT476" s="258" t="s">
        <v>199</v>
      </c>
      <c r="AU476" s="258" t="s">
        <v>84</v>
      </c>
      <c r="AV476" s="12" t="s">
        <v>84</v>
      </c>
      <c r="AW476" s="12" t="s">
        <v>37</v>
      </c>
      <c r="AX476" s="12" t="s">
        <v>74</v>
      </c>
      <c r="AY476" s="258" t="s">
        <v>189</v>
      </c>
    </row>
    <row r="477" s="12" customFormat="1">
      <c r="B477" s="247"/>
      <c r="C477" s="248"/>
      <c r="D477" s="249" t="s">
        <v>199</v>
      </c>
      <c r="E477" s="250" t="s">
        <v>21</v>
      </c>
      <c r="F477" s="251" t="s">
        <v>494</v>
      </c>
      <c r="G477" s="248"/>
      <c r="H477" s="252">
        <v>11.880000000000001</v>
      </c>
      <c r="I477" s="253"/>
      <c r="J477" s="248"/>
      <c r="K477" s="248"/>
      <c r="L477" s="254"/>
      <c r="M477" s="255"/>
      <c r="N477" s="256"/>
      <c r="O477" s="256"/>
      <c r="P477" s="256"/>
      <c r="Q477" s="256"/>
      <c r="R477" s="256"/>
      <c r="S477" s="256"/>
      <c r="T477" s="257"/>
      <c r="AT477" s="258" t="s">
        <v>199</v>
      </c>
      <c r="AU477" s="258" t="s">
        <v>84</v>
      </c>
      <c r="AV477" s="12" t="s">
        <v>84</v>
      </c>
      <c r="AW477" s="12" t="s">
        <v>37</v>
      </c>
      <c r="AX477" s="12" t="s">
        <v>74</v>
      </c>
      <c r="AY477" s="258" t="s">
        <v>189</v>
      </c>
    </row>
    <row r="478" s="12" customFormat="1">
      <c r="B478" s="247"/>
      <c r="C478" s="248"/>
      <c r="D478" s="249" t="s">
        <v>199</v>
      </c>
      <c r="E478" s="250" t="s">
        <v>21</v>
      </c>
      <c r="F478" s="251" t="s">
        <v>495</v>
      </c>
      <c r="G478" s="248"/>
      <c r="H478" s="252">
        <v>42.840000000000003</v>
      </c>
      <c r="I478" s="253"/>
      <c r="J478" s="248"/>
      <c r="K478" s="248"/>
      <c r="L478" s="254"/>
      <c r="M478" s="255"/>
      <c r="N478" s="256"/>
      <c r="O478" s="256"/>
      <c r="P478" s="256"/>
      <c r="Q478" s="256"/>
      <c r="R478" s="256"/>
      <c r="S478" s="256"/>
      <c r="T478" s="257"/>
      <c r="AT478" s="258" t="s">
        <v>199</v>
      </c>
      <c r="AU478" s="258" t="s">
        <v>84</v>
      </c>
      <c r="AV478" s="12" t="s">
        <v>84</v>
      </c>
      <c r="AW478" s="12" t="s">
        <v>37</v>
      </c>
      <c r="AX478" s="12" t="s">
        <v>74</v>
      </c>
      <c r="AY478" s="258" t="s">
        <v>189</v>
      </c>
    </row>
    <row r="479" s="12" customFormat="1">
      <c r="B479" s="247"/>
      <c r="C479" s="248"/>
      <c r="D479" s="249" t="s">
        <v>199</v>
      </c>
      <c r="E479" s="250" t="s">
        <v>21</v>
      </c>
      <c r="F479" s="251" t="s">
        <v>496</v>
      </c>
      <c r="G479" s="248"/>
      <c r="H479" s="252">
        <v>76.319999999999993</v>
      </c>
      <c r="I479" s="253"/>
      <c r="J479" s="248"/>
      <c r="K479" s="248"/>
      <c r="L479" s="254"/>
      <c r="M479" s="255"/>
      <c r="N479" s="256"/>
      <c r="O479" s="256"/>
      <c r="P479" s="256"/>
      <c r="Q479" s="256"/>
      <c r="R479" s="256"/>
      <c r="S479" s="256"/>
      <c r="T479" s="257"/>
      <c r="AT479" s="258" t="s">
        <v>199</v>
      </c>
      <c r="AU479" s="258" t="s">
        <v>84</v>
      </c>
      <c r="AV479" s="12" t="s">
        <v>84</v>
      </c>
      <c r="AW479" s="12" t="s">
        <v>37</v>
      </c>
      <c r="AX479" s="12" t="s">
        <v>74</v>
      </c>
      <c r="AY479" s="258" t="s">
        <v>189</v>
      </c>
    </row>
    <row r="480" s="12" customFormat="1">
      <c r="B480" s="247"/>
      <c r="C480" s="248"/>
      <c r="D480" s="249" t="s">
        <v>199</v>
      </c>
      <c r="E480" s="250" t="s">
        <v>21</v>
      </c>
      <c r="F480" s="251" t="s">
        <v>497</v>
      </c>
      <c r="G480" s="248"/>
      <c r="H480" s="252">
        <v>64.439999999999998</v>
      </c>
      <c r="I480" s="253"/>
      <c r="J480" s="248"/>
      <c r="K480" s="248"/>
      <c r="L480" s="254"/>
      <c r="M480" s="255"/>
      <c r="N480" s="256"/>
      <c r="O480" s="256"/>
      <c r="P480" s="256"/>
      <c r="Q480" s="256"/>
      <c r="R480" s="256"/>
      <c r="S480" s="256"/>
      <c r="T480" s="257"/>
      <c r="AT480" s="258" t="s">
        <v>199</v>
      </c>
      <c r="AU480" s="258" t="s">
        <v>84</v>
      </c>
      <c r="AV480" s="12" t="s">
        <v>84</v>
      </c>
      <c r="AW480" s="12" t="s">
        <v>37</v>
      </c>
      <c r="AX480" s="12" t="s">
        <v>74</v>
      </c>
      <c r="AY480" s="258" t="s">
        <v>189</v>
      </c>
    </row>
    <row r="481" s="12" customFormat="1">
      <c r="B481" s="247"/>
      <c r="C481" s="248"/>
      <c r="D481" s="249" t="s">
        <v>199</v>
      </c>
      <c r="E481" s="250" t="s">
        <v>21</v>
      </c>
      <c r="F481" s="251" t="s">
        <v>498</v>
      </c>
      <c r="G481" s="248"/>
      <c r="H481" s="252">
        <v>72.719999999999999</v>
      </c>
      <c r="I481" s="253"/>
      <c r="J481" s="248"/>
      <c r="K481" s="248"/>
      <c r="L481" s="254"/>
      <c r="M481" s="255"/>
      <c r="N481" s="256"/>
      <c r="O481" s="256"/>
      <c r="P481" s="256"/>
      <c r="Q481" s="256"/>
      <c r="R481" s="256"/>
      <c r="S481" s="256"/>
      <c r="T481" s="257"/>
      <c r="AT481" s="258" t="s">
        <v>199</v>
      </c>
      <c r="AU481" s="258" t="s">
        <v>84</v>
      </c>
      <c r="AV481" s="12" t="s">
        <v>84</v>
      </c>
      <c r="AW481" s="12" t="s">
        <v>37</v>
      </c>
      <c r="AX481" s="12" t="s">
        <v>74</v>
      </c>
      <c r="AY481" s="258" t="s">
        <v>189</v>
      </c>
    </row>
    <row r="482" s="12" customFormat="1">
      <c r="B482" s="247"/>
      <c r="C482" s="248"/>
      <c r="D482" s="249" t="s">
        <v>199</v>
      </c>
      <c r="E482" s="250" t="s">
        <v>21</v>
      </c>
      <c r="F482" s="251" t="s">
        <v>499</v>
      </c>
      <c r="G482" s="248"/>
      <c r="H482" s="252">
        <v>55.439999999999998</v>
      </c>
      <c r="I482" s="253"/>
      <c r="J482" s="248"/>
      <c r="K482" s="248"/>
      <c r="L482" s="254"/>
      <c r="M482" s="255"/>
      <c r="N482" s="256"/>
      <c r="O482" s="256"/>
      <c r="P482" s="256"/>
      <c r="Q482" s="256"/>
      <c r="R482" s="256"/>
      <c r="S482" s="256"/>
      <c r="T482" s="257"/>
      <c r="AT482" s="258" t="s">
        <v>199</v>
      </c>
      <c r="AU482" s="258" t="s">
        <v>84</v>
      </c>
      <c r="AV482" s="12" t="s">
        <v>84</v>
      </c>
      <c r="AW482" s="12" t="s">
        <v>37</v>
      </c>
      <c r="AX482" s="12" t="s">
        <v>74</v>
      </c>
      <c r="AY482" s="258" t="s">
        <v>189</v>
      </c>
    </row>
    <row r="483" s="12" customFormat="1">
      <c r="B483" s="247"/>
      <c r="C483" s="248"/>
      <c r="D483" s="249" t="s">
        <v>199</v>
      </c>
      <c r="E483" s="250" t="s">
        <v>21</v>
      </c>
      <c r="F483" s="251" t="s">
        <v>500</v>
      </c>
      <c r="G483" s="248"/>
      <c r="H483" s="252">
        <v>26.100000000000001</v>
      </c>
      <c r="I483" s="253"/>
      <c r="J483" s="248"/>
      <c r="K483" s="248"/>
      <c r="L483" s="254"/>
      <c r="M483" s="255"/>
      <c r="N483" s="256"/>
      <c r="O483" s="256"/>
      <c r="P483" s="256"/>
      <c r="Q483" s="256"/>
      <c r="R483" s="256"/>
      <c r="S483" s="256"/>
      <c r="T483" s="257"/>
      <c r="AT483" s="258" t="s">
        <v>199</v>
      </c>
      <c r="AU483" s="258" t="s">
        <v>84</v>
      </c>
      <c r="AV483" s="12" t="s">
        <v>84</v>
      </c>
      <c r="AW483" s="12" t="s">
        <v>37</v>
      </c>
      <c r="AX483" s="12" t="s">
        <v>74</v>
      </c>
      <c r="AY483" s="258" t="s">
        <v>189</v>
      </c>
    </row>
    <row r="484" s="12" customFormat="1">
      <c r="B484" s="247"/>
      <c r="C484" s="248"/>
      <c r="D484" s="249" t="s">
        <v>199</v>
      </c>
      <c r="E484" s="250" t="s">
        <v>21</v>
      </c>
      <c r="F484" s="251" t="s">
        <v>501</v>
      </c>
      <c r="G484" s="248"/>
      <c r="H484" s="252">
        <v>40.140000000000001</v>
      </c>
      <c r="I484" s="253"/>
      <c r="J484" s="248"/>
      <c r="K484" s="248"/>
      <c r="L484" s="254"/>
      <c r="M484" s="255"/>
      <c r="N484" s="256"/>
      <c r="O484" s="256"/>
      <c r="P484" s="256"/>
      <c r="Q484" s="256"/>
      <c r="R484" s="256"/>
      <c r="S484" s="256"/>
      <c r="T484" s="257"/>
      <c r="AT484" s="258" t="s">
        <v>199</v>
      </c>
      <c r="AU484" s="258" t="s">
        <v>84</v>
      </c>
      <c r="AV484" s="12" t="s">
        <v>84</v>
      </c>
      <c r="AW484" s="12" t="s">
        <v>37</v>
      </c>
      <c r="AX484" s="12" t="s">
        <v>74</v>
      </c>
      <c r="AY484" s="258" t="s">
        <v>189</v>
      </c>
    </row>
    <row r="485" s="12" customFormat="1">
      <c r="B485" s="247"/>
      <c r="C485" s="248"/>
      <c r="D485" s="249" t="s">
        <v>199</v>
      </c>
      <c r="E485" s="250" t="s">
        <v>21</v>
      </c>
      <c r="F485" s="251" t="s">
        <v>502</v>
      </c>
      <c r="G485" s="248"/>
      <c r="H485" s="252">
        <v>57.600000000000001</v>
      </c>
      <c r="I485" s="253"/>
      <c r="J485" s="248"/>
      <c r="K485" s="248"/>
      <c r="L485" s="254"/>
      <c r="M485" s="255"/>
      <c r="N485" s="256"/>
      <c r="O485" s="256"/>
      <c r="P485" s="256"/>
      <c r="Q485" s="256"/>
      <c r="R485" s="256"/>
      <c r="S485" s="256"/>
      <c r="T485" s="257"/>
      <c r="AT485" s="258" t="s">
        <v>199</v>
      </c>
      <c r="AU485" s="258" t="s">
        <v>84</v>
      </c>
      <c r="AV485" s="12" t="s">
        <v>84</v>
      </c>
      <c r="AW485" s="12" t="s">
        <v>37</v>
      </c>
      <c r="AX485" s="12" t="s">
        <v>74</v>
      </c>
      <c r="AY485" s="258" t="s">
        <v>189</v>
      </c>
    </row>
    <row r="486" s="12" customFormat="1">
      <c r="B486" s="247"/>
      <c r="C486" s="248"/>
      <c r="D486" s="249" t="s">
        <v>199</v>
      </c>
      <c r="E486" s="250" t="s">
        <v>21</v>
      </c>
      <c r="F486" s="251" t="s">
        <v>503</v>
      </c>
      <c r="G486" s="248"/>
      <c r="H486" s="252">
        <v>49.32</v>
      </c>
      <c r="I486" s="253"/>
      <c r="J486" s="248"/>
      <c r="K486" s="248"/>
      <c r="L486" s="254"/>
      <c r="M486" s="255"/>
      <c r="N486" s="256"/>
      <c r="O486" s="256"/>
      <c r="P486" s="256"/>
      <c r="Q486" s="256"/>
      <c r="R486" s="256"/>
      <c r="S486" s="256"/>
      <c r="T486" s="257"/>
      <c r="AT486" s="258" t="s">
        <v>199</v>
      </c>
      <c r="AU486" s="258" t="s">
        <v>84</v>
      </c>
      <c r="AV486" s="12" t="s">
        <v>84</v>
      </c>
      <c r="AW486" s="12" t="s">
        <v>37</v>
      </c>
      <c r="AX486" s="12" t="s">
        <v>74</v>
      </c>
      <c r="AY486" s="258" t="s">
        <v>189</v>
      </c>
    </row>
    <row r="487" s="12" customFormat="1">
      <c r="B487" s="247"/>
      <c r="C487" s="248"/>
      <c r="D487" s="249" t="s">
        <v>199</v>
      </c>
      <c r="E487" s="250" t="s">
        <v>21</v>
      </c>
      <c r="F487" s="251" t="s">
        <v>504</v>
      </c>
      <c r="G487" s="248"/>
      <c r="H487" s="252">
        <v>40.68</v>
      </c>
      <c r="I487" s="253"/>
      <c r="J487" s="248"/>
      <c r="K487" s="248"/>
      <c r="L487" s="254"/>
      <c r="M487" s="255"/>
      <c r="N487" s="256"/>
      <c r="O487" s="256"/>
      <c r="P487" s="256"/>
      <c r="Q487" s="256"/>
      <c r="R487" s="256"/>
      <c r="S487" s="256"/>
      <c r="T487" s="257"/>
      <c r="AT487" s="258" t="s">
        <v>199</v>
      </c>
      <c r="AU487" s="258" t="s">
        <v>84</v>
      </c>
      <c r="AV487" s="12" t="s">
        <v>84</v>
      </c>
      <c r="AW487" s="12" t="s">
        <v>37</v>
      </c>
      <c r="AX487" s="12" t="s">
        <v>74</v>
      </c>
      <c r="AY487" s="258" t="s">
        <v>189</v>
      </c>
    </row>
    <row r="488" s="12" customFormat="1">
      <c r="B488" s="247"/>
      <c r="C488" s="248"/>
      <c r="D488" s="249" t="s">
        <v>199</v>
      </c>
      <c r="E488" s="250" t="s">
        <v>21</v>
      </c>
      <c r="F488" s="251" t="s">
        <v>505</v>
      </c>
      <c r="G488" s="248"/>
      <c r="H488" s="252">
        <v>38.159999999999997</v>
      </c>
      <c r="I488" s="253"/>
      <c r="J488" s="248"/>
      <c r="K488" s="248"/>
      <c r="L488" s="254"/>
      <c r="M488" s="255"/>
      <c r="N488" s="256"/>
      <c r="O488" s="256"/>
      <c r="P488" s="256"/>
      <c r="Q488" s="256"/>
      <c r="R488" s="256"/>
      <c r="S488" s="256"/>
      <c r="T488" s="257"/>
      <c r="AT488" s="258" t="s">
        <v>199</v>
      </c>
      <c r="AU488" s="258" t="s">
        <v>84</v>
      </c>
      <c r="AV488" s="12" t="s">
        <v>84</v>
      </c>
      <c r="AW488" s="12" t="s">
        <v>37</v>
      </c>
      <c r="AX488" s="12" t="s">
        <v>74</v>
      </c>
      <c r="AY488" s="258" t="s">
        <v>189</v>
      </c>
    </row>
    <row r="489" s="12" customFormat="1">
      <c r="B489" s="247"/>
      <c r="C489" s="248"/>
      <c r="D489" s="249" t="s">
        <v>199</v>
      </c>
      <c r="E489" s="250" t="s">
        <v>21</v>
      </c>
      <c r="F489" s="251" t="s">
        <v>506</v>
      </c>
      <c r="G489" s="248"/>
      <c r="H489" s="252">
        <v>38.159999999999997</v>
      </c>
      <c r="I489" s="253"/>
      <c r="J489" s="248"/>
      <c r="K489" s="248"/>
      <c r="L489" s="254"/>
      <c r="M489" s="255"/>
      <c r="N489" s="256"/>
      <c r="O489" s="256"/>
      <c r="P489" s="256"/>
      <c r="Q489" s="256"/>
      <c r="R489" s="256"/>
      <c r="S489" s="256"/>
      <c r="T489" s="257"/>
      <c r="AT489" s="258" t="s">
        <v>199</v>
      </c>
      <c r="AU489" s="258" t="s">
        <v>84</v>
      </c>
      <c r="AV489" s="12" t="s">
        <v>84</v>
      </c>
      <c r="AW489" s="12" t="s">
        <v>37</v>
      </c>
      <c r="AX489" s="12" t="s">
        <v>74</v>
      </c>
      <c r="AY489" s="258" t="s">
        <v>189</v>
      </c>
    </row>
    <row r="490" s="12" customFormat="1">
      <c r="B490" s="247"/>
      <c r="C490" s="248"/>
      <c r="D490" s="249" t="s">
        <v>199</v>
      </c>
      <c r="E490" s="250" t="s">
        <v>21</v>
      </c>
      <c r="F490" s="251" t="s">
        <v>507</v>
      </c>
      <c r="G490" s="248"/>
      <c r="H490" s="252">
        <v>241.19999999999999</v>
      </c>
      <c r="I490" s="253"/>
      <c r="J490" s="248"/>
      <c r="K490" s="248"/>
      <c r="L490" s="254"/>
      <c r="M490" s="255"/>
      <c r="N490" s="256"/>
      <c r="O490" s="256"/>
      <c r="P490" s="256"/>
      <c r="Q490" s="256"/>
      <c r="R490" s="256"/>
      <c r="S490" s="256"/>
      <c r="T490" s="257"/>
      <c r="AT490" s="258" t="s">
        <v>199</v>
      </c>
      <c r="AU490" s="258" t="s">
        <v>84</v>
      </c>
      <c r="AV490" s="12" t="s">
        <v>84</v>
      </c>
      <c r="AW490" s="12" t="s">
        <v>37</v>
      </c>
      <c r="AX490" s="12" t="s">
        <v>74</v>
      </c>
      <c r="AY490" s="258" t="s">
        <v>189</v>
      </c>
    </row>
    <row r="491" s="12" customFormat="1">
      <c r="B491" s="247"/>
      <c r="C491" s="248"/>
      <c r="D491" s="249" t="s">
        <v>199</v>
      </c>
      <c r="E491" s="250" t="s">
        <v>21</v>
      </c>
      <c r="F491" s="251" t="s">
        <v>508</v>
      </c>
      <c r="G491" s="248"/>
      <c r="H491" s="252">
        <v>237.59999999999999</v>
      </c>
      <c r="I491" s="253"/>
      <c r="J491" s="248"/>
      <c r="K491" s="248"/>
      <c r="L491" s="254"/>
      <c r="M491" s="255"/>
      <c r="N491" s="256"/>
      <c r="O491" s="256"/>
      <c r="P491" s="256"/>
      <c r="Q491" s="256"/>
      <c r="R491" s="256"/>
      <c r="S491" s="256"/>
      <c r="T491" s="257"/>
      <c r="AT491" s="258" t="s">
        <v>199</v>
      </c>
      <c r="AU491" s="258" t="s">
        <v>84</v>
      </c>
      <c r="AV491" s="12" t="s">
        <v>84</v>
      </c>
      <c r="AW491" s="12" t="s">
        <v>37</v>
      </c>
      <c r="AX491" s="12" t="s">
        <v>74</v>
      </c>
      <c r="AY491" s="258" t="s">
        <v>189</v>
      </c>
    </row>
    <row r="492" s="12" customFormat="1">
      <c r="B492" s="247"/>
      <c r="C492" s="248"/>
      <c r="D492" s="249" t="s">
        <v>199</v>
      </c>
      <c r="E492" s="250" t="s">
        <v>21</v>
      </c>
      <c r="F492" s="251" t="s">
        <v>509</v>
      </c>
      <c r="G492" s="248"/>
      <c r="H492" s="252">
        <v>66.959999999999994</v>
      </c>
      <c r="I492" s="253"/>
      <c r="J492" s="248"/>
      <c r="K492" s="248"/>
      <c r="L492" s="254"/>
      <c r="M492" s="255"/>
      <c r="N492" s="256"/>
      <c r="O492" s="256"/>
      <c r="P492" s="256"/>
      <c r="Q492" s="256"/>
      <c r="R492" s="256"/>
      <c r="S492" s="256"/>
      <c r="T492" s="257"/>
      <c r="AT492" s="258" t="s">
        <v>199</v>
      </c>
      <c r="AU492" s="258" t="s">
        <v>84</v>
      </c>
      <c r="AV492" s="12" t="s">
        <v>84</v>
      </c>
      <c r="AW492" s="12" t="s">
        <v>37</v>
      </c>
      <c r="AX492" s="12" t="s">
        <v>74</v>
      </c>
      <c r="AY492" s="258" t="s">
        <v>189</v>
      </c>
    </row>
    <row r="493" s="12" customFormat="1">
      <c r="B493" s="247"/>
      <c r="C493" s="248"/>
      <c r="D493" s="249" t="s">
        <v>199</v>
      </c>
      <c r="E493" s="250" t="s">
        <v>21</v>
      </c>
      <c r="F493" s="251" t="s">
        <v>510</v>
      </c>
      <c r="G493" s="248"/>
      <c r="H493" s="252">
        <v>32.399999999999999</v>
      </c>
      <c r="I493" s="253"/>
      <c r="J493" s="248"/>
      <c r="K493" s="248"/>
      <c r="L493" s="254"/>
      <c r="M493" s="255"/>
      <c r="N493" s="256"/>
      <c r="O493" s="256"/>
      <c r="P493" s="256"/>
      <c r="Q493" s="256"/>
      <c r="R493" s="256"/>
      <c r="S493" s="256"/>
      <c r="T493" s="257"/>
      <c r="AT493" s="258" t="s">
        <v>199</v>
      </c>
      <c r="AU493" s="258" t="s">
        <v>84</v>
      </c>
      <c r="AV493" s="12" t="s">
        <v>84</v>
      </c>
      <c r="AW493" s="12" t="s">
        <v>37</v>
      </c>
      <c r="AX493" s="12" t="s">
        <v>74</v>
      </c>
      <c r="AY493" s="258" t="s">
        <v>189</v>
      </c>
    </row>
    <row r="494" s="12" customFormat="1">
      <c r="B494" s="247"/>
      <c r="C494" s="248"/>
      <c r="D494" s="249" t="s">
        <v>199</v>
      </c>
      <c r="E494" s="250" t="s">
        <v>21</v>
      </c>
      <c r="F494" s="251" t="s">
        <v>511</v>
      </c>
      <c r="G494" s="248"/>
      <c r="H494" s="252">
        <v>78.850999999999999</v>
      </c>
      <c r="I494" s="253"/>
      <c r="J494" s="248"/>
      <c r="K494" s="248"/>
      <c r="L494" s="254"/>
      <c r="M494" s="255"/>
      <c r="N494" s="256"/>
      <c r="O494" s="256"/>
      <c r="P494" s="256"/>
      <c r="Q494" s="256"/>
      <c r="R494" s="256"/>
      <c r="S494" s="256"/>
      <c r="T494" s="257"/>
      <c r="AT494" s="258" t="s">
        <v>199</v>
      </c>
      <c r="AU494" s="258" t="s">
        <v>84</v>
      </c>
      <c r="AV494" s="12" t="s">
        <v>84</v>
      </c>
      <c r="AW494" s="12" t="s">
        <v>37</v>
      </c>
      <c r="AX494" s="12" t="s">
        <v>74</v>
      </c>
      <c r="AY494" s="258" t="s">
        <v>189</v>
      </c>
    </row>
    <row r="495" s="12" customFormat="1">
      <c r="B495" s="247"/>
      <c r="C495" s="248"/>
      <c r="D495" s="249" t="s">
        <v>199</v>
      </c>
      <c r="E495" s="250" t="s">
        <v>21</v>
      </c>
      <c r="F495" s="251" t="s">
        <v>512</v>
      </c>
      <c r="G495" s="248"/>
      <c r="H495" s="252">
        <v>32.759999999999998</v>
      </c>
      <c r="I495" s="253"/>
      <c r="J495" s="248"/>
      <c r="K495" s="248"/>
      <c r="L495" s="254"/>
      <c r="M495" s="255"/>
      <c r="N495" s="256"/>
      <c r="O495" s="256"/>
      <c r="P495" s="256"/>
      <c r="Q495" s="256"/>
      <c r="R495" s="256"/>
      <c r="S495" s="256"/>
      <c r="T495" s="257"/>
      <c r="AT495" s="258" t="s">
        <v>199</v>
      </c>
      <c r="AU495" s="258" t="s">
        <v>84</v>
      </c>
      <c r="AV495" s="12" t="s">
        <v>84</v>
      </c>
      <c r="AW495" s="12" t="s">
        <v>37</v>
      </c>
      <c r="AX495" s="12" t="s">
        <v>74</v>
      </c>
      <c r="AY495" s="258" t="s">
        <v>189</v>
      </c>
    </row>
    <row r="496" s="12" customFormat="1">
      <c r="B496" s="247"/>
      <c r="C496" s="248"/>
      <c r="D496" s="249" t="s">
        <v>199</v>
      </c>
      <c r="E496" s="250" t="s">
        <v>21</v>
      </c>
      <c r="F496" s="251" t="s">
        <v>21</v>
      </c>
      <c r="G496" s="248"/>
      <c r="H496" s="252">
        <v>0</v>
      </c>
      <c r="I496" s="253"/>
      <c r="J496" s="248"/>
      <c r="K496" s="248"/>
      <c r="L496" s="254"/>
      <c r="M496" s="255"/>
      <c r="N496" s="256"/>
      <c r="O496" s="256"/>
      <c r="P496" s="256"/>
      <c r="Q496" s="256"/>
      <c r="R496" s="256"/>
      <c r="S496" s="256"/>
      <c r="T496" s="257"/>
      <c r="AT496" s="258" t="s">
        <v>199</v>
      </c>
      <c r="AU496" s="258" t="s">
        <v>84</v>
      </c>
      <c r="AV496" s="12" t="s">
        <v>84</v>
      </c>
      <c r="AW496" s="12" t="s">
        <v>37</v>
      </c>
      <c r="AX496" s="12" t="s">
        <v>74</v>
      </c>
      <c r="AY496" s="258" t="s">
        <v>189</v>
      </c>
    </row>
    <row r="497" s="12" customFormat="1">
      <c r="B497" s="247"/>
      <c r="C497" s="248"/>
      <c r="D497" s="249" t="s">
        <v>199</v>
      </c>
      <c r="E497" s="250" t="s">
        <v>21</v>
      </c>
      <c r="F497" s="251" t="s">
        <v>21</v>
      </c>
      <c r="G497" s="248"/>
      <c r="H497" s="252">
        <v>0</v>
      </c>
      <c r="I497" s="253"/>
      <c r="J497" s="248"/>
      <c r="K497" s="248"/>
      <c r="L497" s="254"/>
      <c r="M497" s="255"/>
      <c r="N497" s="256"/>
      <c r="O497" s="256"/>
      <c r="P497" s="256"/>
      <c r="Q497" s="256"/>
      <c r="R497" s="256"/>
      <c r="S497" s="256"/>
      <c r="T497" s="257"/>
      <c r="AT497" s="258" t="s">
        <v>199</v>
      </c>
      <c r="AU497" s="258" t="s">
        <v>84</v>
      </c>
      <c r="AV497" s="12" t="s">
        <v>84</v>
      </c>
      <c r="AW497" s="12" t="s">
        <v>37</v>
      </c>
      <c r="AX497" s="12" t="s">
        <v>74</v>
      </c>
      <c r="AY497" s="258" t="s">
        <v>189</v>
      </c>
    </row>
    <row r="498" s="12" customFormat="1">
      <c r="B498" s="247"/>
      <c r="C498" s="248"/>
      <c r="D498" s="249" t="s">
        <v>199</v>
      </c>
      <c r="E498" s="250" t="s">
        <v>21</v>
      </c>
      <c r="F498" s="251" t="s">
        <v>21</v>
      </c>
      <c r="G498" s="248"/>
      <c r="H498" s="252">
        <v>0</v>
      </c>
      <c r="I498" s="253"/>
      <c r="J498" s="248"/>
      <c r="K498" s="248"/>
      <c r="L498" s="254"/>
      <c r="M498" s="255"/>
      <c r="N498" s="256"/>
      <c r="O498" s="256"/>
      <c r="P498" s="256"/>
      <c r="Q498" s="256"/>
      <c r="R498" s="256"/>
      <c r="S498" s="256"/>
      <c r="T498" s="257"/>
      <c r="AT498" s="258" t="s">
        <v>199</v>
      </c>
      <c r="AU498" s="258" t="s">
        <v>84</v>
      </c>
      <c r="AV498" s="12" t="s">
        <v>84</v>
      </c>
      <c r="AW498" s="12" t="s">
        <v>37</v>
      </c>
      <c r="AX498" s="12" t="s">
        <v>74</v>
      </c>
      <c r="AY498" s="258" t="s">
        <v>189</v>
      </c>
    </row>
    <row r="499" s="13" customFormat="1">
      <c r="B499" s="259"/>
      <c r="C499" s="260"/>
      <c r="D499" s="249" t="s">
        <v>199</v>
      </c>
      <c r="E499" s="261" t="s">
        <v>21</v>
      </c>
      <c r="F499" s="262" t="s">
        <v>513</v>
      </c>
      <c r="G499" s="260"/>
      <c r="H499" s="261" t="s">
        <v>21</v>
      </c>
      <c r="I499" s="263"/>
      <c r="J499" s="260"/>
      <c r="K499" s="260"/>
      <c r="L499" s="264"/>
      <c r="M499" s="265"/>
      <c r="N499" s="266"/>
      <c r="O499" s="266"/>
      <c r="P499" s="266"/>
      <c r="Q499" s="266"/>
      <c r="R499" s="266"/>
      <c r="S499" s="266"/>
      <c r="T499" s="267"/>
      <c r="AT499" s="268" t="s">
        <v>199</v>
      </c>
      <c r="AU499" s="268" t="s">
        <v>84</v>
      </c>
      <c r="AV499" s="13" t="s">
        <v>82</v>
      </c>
      <c r="AW499" s="13" t="s">
        <v>37</v>
      </c>
      <c r="AX499" s="13" t="s">
        <v>74</v>
      </c>
      <c r="AY499" s="268" t="s">
        <v>189</v>
      </c>
    </row>
    <row r="500" s="12" customFormat="1">
      <c r="B500" s="247"/>
      <c r="C500" s="248"/>
      <c r="D500" s="249" t="s">
        <v>199</v>
      </c>
      <c r="E500" s="250" t="s">
        <v>21</v>
      </c>
      <c r="F500" s="251" t="s">
        <v>514</v>
      </c>
      <c r="G500" s="248"/>
      <c r="H500" s="252">
        <v>-73.400000000000006</v>
      </c>
      <c r="I500" s="253"/>
      <c r="J500" s="248"/>
      <c r="K500" s="248"/>
      <c r="L500" s="254"/>
      <c r="M500" s="255"/>
      <c r="N500" s="256"/>
      <c r="O500" s="256"/>
      <c r="P500" s="256"/>
      <c r="Q500" s="256"/>
      <c r="R500" s="256"/>
      <c r="S500" s="256"/>
      <c r="T500" s="257"/>
      <c r="AT500" s="258" t="s">
        <v>199</v>
      </c>
      <c r="AU500" s="258" t="s">
        <v>84</v>
      </c>
      <c r="AV500" s="12" t="s">
        <v>84</v>
      </c>
      <c r="AW500" s="12" t="s">
        <v>37</v>
      </c>
      <c r="AX500" s="12" t="s">
        <v>74</v>
      </c>
      <c r="AY500" s="258" t="s">
        <v>189</v>
      </c>
    </row>
    <row r="501" s="13" customFormat="1">
      <c r="B501" s="259"/>
      <c r="C501" s="260"/>
      <c r="D501" s="249" t="s">
        <v>199</v>
      </c>
      <c r="E501" s="261" t="s">
        <v>21</v>
      </c>
      <c r="F501" s="262" t="s">
        <v>515</v>
      </c>
      <c r="G501" s="260"/>
      <c r="H501" s="261" t="s">
        <v>21</v>
      </c>
      <c r="I501" s="263"/>
      <c r="J501" s="260"/>
      <c r="K501" s="260"/>
      <c r="L501" s="264"/>
      <c r="M501" s="265"/>
      <c r="N501" s="266"/>
      <c r="O501" s="266"/>
      <c r="P501" s="266"/>
      <c r="Q501" s="266"/>
      <c r="R501" s="266"/>
      <c r="S501" s="266"/>
      <c r="T501" s="267"/>
      <c r="AT501" s="268" t="s">
        <v>199</v>
      </c>
      <c r="AU501" s="268" t="s">
        <v>84</v>
      </c>
      <c r="AV501" s="13" t="s">
        <v>82</v>
      </c>
      <c r="AW501" s="13" t="s">
        <v>37</v>
      </c>
      <c r="AX501" s="13" t="s">
        <v>74</v>
      </c>
      <c r="AY501" s="268" t="s">
        <v>189</v>
      </c>
    </row>
    <row r="502" s="12" customFormat="1">
      <c r="B502" s="247"/>
      <c r="C502" s="248"/>
      <c r="D502" s="249" t="s">
        <v>199</v>
      </c>
      <c r="E502" s="250" t="s">
        <v>21</v>
      </c>
      <c r="F502" s="251" t="s">
        <v>516</v>
      </c>
      <c r="G502" s="248"/>
      <c r="H502" s="252">
        <v>-60.240000000000002</v>
      </c>
      <c r="I502" s="253"/>
      <c r="J502" s="248"/>
      <c r="K502" s="248"/>
      <c r="L502" s="254"/>
      <c r="M502" s="255"/>
      <c r="N502" s="256"/>
      <c r="O502" s="256"/>
      <c r="P502" s="256"/>
      <c r="Q502" s="256"/>
      <c r="R502" s="256"/>
      <c r="S502" s="256"/>
      <c r="T502" s="257"/>
      <c r="AT502" s="258" t="s">
        <v>199</v>
      </c>
      <c r="AU502" s="258" t="s">
        <v>84</v>
      </c>
      <c r="AV502" s="12" t="s">
        <v>84</v>
      </c>
      <c r="AW502" s="12" t="s">
        <v>37</v>
      </c>
      <c r="AX502" s="12" t="s">
        <v>74</v>
      </c>
      <c r="AY502" s="258" t="s">
        <v>189</v>
      </c>
    </row>
    <row r="503" s="13" customFormat="1">
      <c r="B503" s="259"/>
      <c r="C503" s="260"/>
      <c r="D503" s="249" t="s">
        <v>199</v>
      </c>
      <c r="E503" s="261" t="s">
        <v>21</v>
      </c>
      <c r="F503" s="262" t="s">
        <v>517</v>
      </c>
      <c r="G503" s="260"/>
      <c r="H503" s="261" t="s">
        <v>21</v>
      </c>
      <c r="I503" s="263"/>
      <c r="J503" s="260"/>
      <c r="K503" s="260"/>
      <c r="L503" s="264"/>
      <c r="M503" s="265"/>
      <c r="N503" s="266"/>
      <c r="O503" s="266"/>
      <c r="P503" s="266"/>
      <c r="Q503" s="266"/>
      <c r="R503" s="266"/>
      <c r="S503" s="266"/>
      <c r="T503" s="267"/>
      <c r="AT503" s="268" t="s">
        <v>199</v>
      </c>
      <c r="AU503" s="268" t="s">
        <v>84</v>
      </c>
      <c r="AV503" s="13" t="s">
        <v>82</v>
      </c>
      <c r="AW503" s="13" t="s">
        <v>37</v>
      </c>
      <c r="AX503" s="13" t="s">
        <v>74</v>
      </c>
      <c r="AY503" s="268" t="s">
        <v>189</v>
      </c>
    </row>
    <row r="504" s="12" customFormat="1">
      <c r="B504" s="247"/>
      <c r="C504" s="248"/>
      <c r="D504" s="249" t="s">
        <v>199</v>
      </c>
      <c r="E504" s="250" t="s">
        <v>21</v>
      </c>
      <c r="F504" s="251" t="s">
        <v>518</v>
      </c>
      <c r="G504" s="248"/>
      <c r="H504" s="252">
        <v>-9.7300000000000004</v>
      </c>
      <c r="I504" s="253"/>
      <c r="J504" s="248"/>
      <c r="K504" s="248"/>
      <c r="L504" s="254"/>
      <c r="M504" s="255"/>
      <c r="N504" s="256"/>
      <c r="O504" s="256"/>
      <c r="P504" s="256"/>
      <c r="Q504" s="256"/>
      <c r="R504" s="256"/>
      <c r="S504" s="256"/>
      <c r="T504" s="257"/>
      <c r="AT504" s="258" t="s">
        <v>199</v>
      </c>
      <c r="AU504" s="258" t="s">
        <v>84</v>
      </c>
      <c r="AV504" s="12" t="s">
        <v>84</v>
      </c>
      <c r="AW504" s="12" t="s">
        <v>37</v>
      </c>
      <c r="AX504" s="12" t="s">
        <v>74</v>
      </c>
      <c r="AY504" s="258" t="s">
        <v>189</v>
      </c>
    </row>
    <row r="505" s="12" customFormat="1">
      <c r="B505" s="247"/>
      <c r="C505" s="248"/>
      <c r="D505" s="249" t="s">
        <v>199</v>
      </c>
      <c r="E505" s="250" t="s">
        <v>21</v>
      </c>
      <c r="F505" s="251" t="s">
        <v>519</v>
      </c>
      <c r="G505" s="248"/>
      <c r="H505" s="252">
        <v>-6.9299999999999997</v>
      </c>
      <c r="I505" s="253"/>
      <c r="J505" s="248"/>
      <c r="K505" s="248"/>
      <c r="L505" s="254"/>
      <c r="M505" s="255"/>
      <c r="N505" s="256"/>
      <c r="O505" s="256"/>
      <c r="P505" s="256"/>
      <c r="Q505" s="256"/>
      <c r="R505" s="256"/>
      <c r="S505" s="256"/>
      <c r="T505" s="257"/>
      <c r="AT505" s="258" t="s">
        <v>199</v>
      </c>
      <c r="AU505" s="258" t="s">
        <v>84</v>
      </c>
      <c r="AV505" s="12" t="s">
        <v>84</v>
      </c>
      <c r="AW505" s="12" t="s">
        <v>37</v>
      </c>
      <c r="AX505" s="12" t="s">
        <v>74</v>
      </c>
      <c r="AY505" s="258" t="s">
        <v>189</v>
      </c>
    </row>
    <row r="506" s="12" customFormat="1">
      <c r="B506" s="247"/>
      <c r="C506" s="248"/>
      <c r="D506" s="249" t="s">
        <v>199</v>
      </c>
      <c r="E506" s="250" t="s">
        <v>21</v>
      </c>
      <c r="F506" s="251" t="s">
        <v>520</v>
      </c>
      <c r="G506" s="248"/>
      <c r="H506" s="252">
        <v>-13.625</v>
      </c>
      <c r="I506" s="253"/>
      <c r="J506" s="248"/>
      <c r="K506" s="248"/>
      <c r="L506" s="254"/>
      <c r="M506" s="255"/>
      <c r="N506" s="256"/>
      <c r="O506" s="256"/>
      <c r="P506" s="256"/>
      <c r="Q506" s="256"/>
      <c r="R506" s="256"/>
      <c r="S506" s="256"/>
      <c r="T506" s="257"/>
      <c r="AT506" s="258" t="s">
        <v>199</v>
      </c>
      <c r="AU506" s="258" t="s">
        <v>84</v>
      </c>
      <c r="AV506" s="12" t="s">
        <v>84</v>
      </c>
      <c r="AW506" s="12" t="s">
        <v>37</v>
      </c>
      <c r="AX506" s="12" t="s">
        <v>74</v>
      </c>
      <c r="AY506" s="258" t="s">
        <v>189</v>
      </c>
    </row>
    <row r="507" s="12" customFormat="1">
      <c r="B507" s="247"/>
      <c r="C507" s="248"/>
      <c r="D507" s="249" t="s">
        <v>199</v>
      </c>
      <c r="E507" s="250" t="s">
        <v>21</v>
      </c>
      <c r="F507" s="251" t="s">
        <v>521</v>
      </c>
      <c r="G507" s="248"/>
      <c r="H507" s="252">
        <v>-19.574999999999999</v>
      </c>
      <c r="I507" s="253"/>
      <c r="J507" s="248"/>
      <c r="K507" s="248"/>
      <c r="L507" s="254"/>
      <c r="M507" s="255"/>
      <c r="N507" s="256"/>
      <c r="O507" s="256"/>
      <c r="P507" s="256"/>
      <c r="Q507" s="256"/>
      <c r="R507" s="256"/>
      <c r="S507" s="256"/>
      <c r="T507" s="257"/>
      <c r="AT507" s="258" t="s">
        <v>199</v>
      </c>
      <c r="AU507" s="258" t="s">
        <v>84</v>
      </c>
      <c r="AV507" s="12" t="s">
        <v>84</v>
      </c>
      <c r="AW507" s="12" t="s">
        <v>37</v>
      </c>
      <c r="AX507" s="12" t="s">
        <v>74</v>
      </c>
      <c r="AY507" s="258" t="s">
        <v>189</v>
      </c>
    </row>
    <row r="508" s="12" customFormat="1">
      <c r="B508" s="247"/>
      <c r="C508" s="248"/>
      <c r="D508" s="249" t="s">
        <v>199</v>
      </c>
      <c r="E508" s="250" t="s">
        <v>21</v>
      </c>
      <c r="F508" s="251" t="s">
        <v>522</v>
      </c>
      <c r="G508" s="248"/>
      <c r="H508" s="252">
        <v>-26.600000000000001</v>
      </c>
      <c r="I508" s="253"/>
      <c r="J508" s="248"/>
      <c r="K508" s="248"/>
      <c r="L508" s="254"/>
      <c r="M508" s="255"/>
      <c r="N508" s="256"/>
      <c r="O508" s="256"/>
      <c r="P508" s="256"/>
      <c r="Q508" s="256"/>
      <c r="R508" s="256"/>
      <c r="S508" s="256"/>
      <c r="T508" s="257"/>
      <c r="AT508" s="258" t="s">
        <v>199</v>
      </c>
      <c r="AU508" s="258" t="s">
        <v>84</v>
      </c>
      <c r="AV508" s="12" t="s">
        <v>84</v>
      </c>
      <c r="AW508" s="12" t="s">
        <v>37</v>
      </c>
      <c r="AX508" s="12" t="s">
        <v>74</v>
      </c>
      <c r="AY508" s="258" t="s">
        <v>189</v>
      </c>
    </row>
    <row r="509" s="12" customFormat="1">
      <c r="B509" s="247"/>
      <c r="C509" s="248"/>
      <c r="D509" s="249" t="s">
        <v>199</v>
      </c>
      <c r="E509" s="250" t="s">
        <v>21</v>
      </c>
      <c r="F509" s="251" t="s">
        <v>523</v>
      </c>
      <c r="G509" s="248"/>
      <c r="H509" s="252">
        <v>-25.899999999999999</v>
      </c>
      <c r="I509" s="253"/>
      <c r="J509" s="248"/>
      <c r="K509" s="248"/>
      <c r="L509" s="254"/>
      <c r="M509" s="255"/>
      <c r="N509" s="256"/>
      <c r="O509" s="256"/>
      <c r="P509" s="256"/>
      <c r="Q509" s="256"/>
      <c r="R509" s="256"/>
      <c r="S509" s="256"/>
      <c r="T509" s="257"/>
      <c r="AT509" s="258" t="s">
        <v>199</v>
      </c>
      <c r="AU509" s="258" t="s">
        <v>84</v>
      </c>
      <c r="AV509" s="12" t="s">
        <v>84</v>
      </c>
      <c r="AW509" s="12" t="s">
        <v>37</v>
      </c>
      <c r="AX509" s="12" t="s">
        <v>74</v>
      </c>
      <c r="AY509" s="258" t="s">
        <v>189</v>
      </c>
    </row>
    <row r="510" s="12" customFormat="1">
      <c r="B510" s="247"/>
      <c r="C510" s="248"/>
      <c r="D510" s="249" t="s">
        <v>199</v>
      </c>
      <c r="E510" s="250" t="s">
        <v>21</v>
      </c>
      <c r="F510" s="251" t="s">
        <v>524</v>
      </c>
      <c r="G510" s="248"/>
      <c r="H510" s="252">
        <v>-22.079999999999998</v>
      </c>
      <c r="I510" s="253"/>
      <c r="J510" s="248"/>
      <c r="K510" s="248"/>
      <c r="L510" s="254"/>
      <c r="M510" s="255"/>
      <c r="N510" s="256"/>
      <c r="O510" s="256"/>
      <c r="P510" s="256"/>
      <c r="Q510" s="256"/>
      <c r="R510" s="256"/>
      <c r="S510" s="256"/>
      <c r="T510" s="257"/>
      <c r="AT510" s="258" t="s">
        <v>199</v>
      </c>
      <c r="AU510" s="258" t="s">
        <v>84</v>
      </c>
      <c r="AV510" s="12" t="s">
        <v>84</v>
      </c>
      <c r="AW510" s="12" t="s">
        <v>37</v>
      </c>
      <c r="AX510" s="12" t="s">
        <v>74</v>
      </c>
      <c r="AY510" s="258" t="s">
        <v>189</v>
      </c>
    </row>
    <row r="511" s="12" customFormat="1">
      <c r="B511" s="247"/>
      <c r="C511" s="248"/>
      <c r="D511" s="249" t="s">
        <v>199</v>
      </c>
      <c r="E511" s="250" t="s">
        <v>21</v>
      </c>
      <c r="F511" s="251" t="s">
        <v>525</v>
      </c>
      <c r="G511" s="248"/>
      <c r="H511" s="252">
        <v>-23.52</v>
      </c>
      <c r="I511" s="253"/>
      <c r="J511" s="248"/>
      <c r="K511" s="248"/>
      <c r="L511" s="254"/>
      <c r="M511" s="255"/>
      <c r="N511" s="256"/>
      <c r="O511" s="256"/>
      <c r="P511" s="256"/>
      <c r="Q511" s="256"/>
      <c r="R511" s="256"/>
      <c r="S511" s="256"/>
      <c r="T511" s="257"/>
      <c r="AT511" s="258" t="s">
        <v>199</v>
      </c>
      <c r="AU511" s="258" t="s">
        <v>84</v>
      </c>
      <c r="AV511" s="12" t="s">
        <v>84</v>
      </c>
      <c r="AW511" s="12" t="s">
        <v>37</v>
      </c>
      <c r="AX511" s="12" t="s">
        <v>74</v>
      </c>
      <c r="AY511" s="258" t="s">
        <v>189</v>
      </c>
    </row>
    <row r="512" s="15" customFormat="1">
      <c r="B512" s="280"/>
      <c r="C512" s="281"/>
      <c r="D512" s="249" t="s">
        <v>199</v>
      </c>
      <c r="E512" s="282" t="s">
        <v>21</v>
      </c>
      <c r="F512" s="283" t="s">
        <v>246</v>
      </c>
      <c r="G512" s="281"/>
      <c r="H512" s="284">
        <v>1526.691</v>
      </c>
      <c r="I512" s="285"/>
      <c r="J512" s="281"/>
      <c r="K512" s="281"/>
      <c r="L512" s="286"/>
      <c r="M512" s="287"/>
      <c r="N512" s="288"/>
      <c r="O512" s="288"/>
      <c r="P512" s="288"/>
      <c r="Q512" s="288"/>
      <c r="R512" s="288"/>
      <c r="S512" s="288"/>
      <c r="T512" s="289"/>
      <c r="AT512" s="290" t="s">
        <v>199</v>
      </c>
      <c r="AU512" s="290" t="s">
        <v>84</v>
      </c>
      <c r="AV512" s="15" t="s">
        <v>190</v>
      </c>
      <c r="AW512" s="15" t="s">
        <v>37</v>
      </c>
      <c r="AX512" s="15" t="s">
        <v>82</v>
      </c>
      <c r="AY512" s="290" t="s">
        <v>189</v>
      </c>
    </row>
    <row r="513" s="1" customFormat="1" ht="25.5" customHeight="1">
      <c r="B513" s="48"/>
      <c r="C513" s="235" t="s">
        <v>545</v>
      </c>
      <c r="D513" s="235" t="s">
        <v>192</v>
      </c>
      <c r="E513" s="236" t="s">
        <v>546</v>
      </c>
      <c r="F513" s="237" t="s">
        <v>547</v>
      </c>
      <c r="G513" s="238" t="s">
        <v>273</v>
      </c>
      <c r="H513" s="239">
        <v>1171.4300000000001</v>
      </c>
      <c r="I513" s="240"/>
      <c r="J513" s="241">
        <f>ROUND(I513*H513,2)</f>
        <v>0</v>
      </c>
      <c r="K513" s="237" t="s">
        <v>196</v>
      </c>
      <c r="L513" s="74"/>
      <c r="M513" s="242" t="s">
        <v>21</v>
      </c>
      <c r="N513" s="243" t="s">
        <v>45</v>
      </c>
      <c r="O513" s="49"/>
      <c r="P513" s="244">
        <f>O513*H513</f>
        <v>0</v>
      </c>
      <c r="Q513" s="244">
        <v>0.015400000000000001</v>
      </c>
      <c r="R513" s="244">
        <f>Q513*H513</f>
        <v>18.040022</v>
      </c>
      <c r="S513" s="244">
        <v>0</v>
      </c>
      <c r="T513" s="245">
        <f>S513*H513</f>
        <v>0</v>
      </c>
      <c r="AR513" s="26" t="s">
        <v>197</v>
      </c>
      <c r="AT513" s="26" t="s">
        <v>192</v>
      </c>
      <c r="AU513" s="26" t="s">
        <v>84</v>
      </c>
      <c r="AY513" s="26" t="s">
        <v>189</v>
      </c>
      <c r="BE513" s="246">
        <f>IF(N513="základní",J513,0)</f>
        <v>0</v>
      </c>
      <c r="BF513" s="246">
        <f>IF(N513="snížená",J513,0)</f>
        <v>0</v>
      </c>
      <c r="BG513" s="246">
        <f>IF(N513="zákl. přenesená",J513,0)</f>
        <v>0</v>
      </c>
      <c r="BH513" s="246">
        <f>IF(N513="sníž. přenesená",J513,0)</f>
        <v>0</v>
      </c>
      <c r="BI513" s="246">
        <f>IF(N513="nulová",J513,0)</f>
        <v>0</v>
      </c>
      <c r="BJ513" s="26" t="s">
        <v>82</v>
      </c>
      <c r="BK513" s="246">
        <f>ROUND(I513*H513,2)</f>
        <v>0</v>
      </c>
      <c r="BL513" s="26" t="s">
        <v>197</v>
      </c>
      <c r="BM513" s="26" t="s">
        <v>548</v>
      </c>
    </row>
    <row r="514" s="13" customFormat="1">
      <c r="B514" s="259"/>
      <c r="C514" s="260"/>
      <c r="D514" s="249" t="s">
        <v>199</v>
      </c>
      <c r="E514" s="261" t="s">
        <v>21</v>
      </c>
      <c r="F514" s="262" t="s">
        <v>284</v>
      </c>
      <c r="G514" s="260"/>
      <c r="H514" s="261" t="s">
        <v>21</v>
      </c>
      <c r="I514" s="263"/>
      <c r="J514" s="260"/>
      <c r="K514" s="260"/>
      <c r="L514" s="264"/>
      <c r="M514" s="265"/>
      <c r="N514" s="266"/>
      <c r="O514" s="266"/>
      <c r="P514" s="266"/>
      <c r="Q514" s="266"/>
      <c r="R514" s="266"/>
      <c r="S514" s="266"/>
      <c r="T514" s="267"/>
      <c r="AT514" s="268" t="s">
        <v>199</v>
      </c>
      <c r="AU514" s="268" t="s">
        <v>84</v>
      </c>
      <c r="AV514" s="13" t="s">
        <v>82</v>
      </c>
      <c r="AW514" s="13" t="s">
        <v>37</v>
      </c>
      <c r="AX514" s="13" t="s">
        <v>74</v>
      </c>
      <c r="AY514" s="268" t="s">
        <v>189</v>
      </c>
    </row>
    <row r="515" s="12" customFormat="1">
      <c r="B515" s="247"/>
      <c r="C515" s="248"/>
      <c r="D515" s="249" t="s">
        <v>199</v>
      </c>
      <c r="E515" s="250" t="s">
        <v>21</v>
      </c>
      <c r="F515" s="251" t="s">
        <v>488</v>
      </c>
      <c r="G515" s="248"/>
      <c r="H515" s="252">
        <v>191.16</v>
      </c>
      <c r="I515" s="253"/>
      <c r="J515" s="248"/>
      <c r="K515" s="248"/>
      <c r="L515" s="254"/>
      <c r="M515" s="255"/>
      <c r="N515" s="256"/>
      <c r="O515" s="256"/>
      <c r="P515" s="256"/>
      <c r="Q515" s="256"/>
      <c r="R515" s="256"/>
      <c r="S515" s="256"/>
      <c r="T515" s="257"/>
      <c r="AT515" s="258" t="s">
        <v>199</v>
      </c>
      <c r="AU515" s="258" t="s">
        <v>84</v>
      </c>
      <c r="AV515" s="12" t="s">
        <v>84</v>
      </c>
      <c r="AW515" s="12" t="s">
        <v>37</v>
      </c>
      <c r="AX515" s="12" t="s">
        <v>74</v>
      </c>
      <c r="AY515" s="258" t="s">
        <v>189</v>
      </c>
    </row>
    <row r="516" s="12" customFormat="1">
      <c r="B516" s="247"/>
      <c r="C516" s="248"/>
      <c r="D516" s="249" t="s">
        <v>199</v>
      </c>
      <c r="E516" s="250" t="s">
        <v>21</v>
      </c>
      <c r="F516" s="251" t="s">
        <v>489</v>
      </c>
      <c r="G516" s="248"/>
      <c r="H516" s="252">
        <v>118.8</v>
      </c>
      <c r="I516" s="253"/>
      <c r="J516" s="248"/>
      <c r="K516" s="248"/>
      <c r="L516" s="254"/>
      <c r="M516" s="255"/>
      <c r="N516" s="256"/>
      <c r="O516" s="256"/>
      <c r="P516" s="256"/>
      <c r="Q516" s="256"/>
      <c r="R516" s="256"/>
      <c r="S516" s="256"/>
      <c r="T516" s="257"/>
      <c r="AT516" s="258" t="s">
        <v>199</v>
      </c>
      <c r="AU516" s="258" t="s">
        <v>84</v>
      </c>
      <c r="AV516" s="12" t="s">
        <v>84</v>
      </c>
      <c r="AW516" s="12" t="s">
        <v>37</v>
      </c>
      <c r="AX516" s="12" t="s">
        <v>74</v>
      </c>
      <c r="AY516" s="258" t="s">
        <v>189</v>
      </c>
    </row>
    <row r="517" s="12" customFormat="1">
      <c r="B517" s="247"/>
      <c r="C517" s="248"/>
      <c r="D517" s="249" t="s">
        <v>199</v>
      </c>
      <c r="E517" s="250" t="s">
        <v>21</v>
      </c>
      <c r="F517" s="251" t="s">
        <v>490</v>
      </c>
      <c r="G517" s="248"/>
      <c r="H517" s="252">
        <v>118.8</v>
      </c>
      <c r="I517" s="253"/>
      <c r="J517" s="248"/>
      <c r="K517" s="248"/>
      <c r="L517" s="254"/>
      <c r="M517" s="255"/>
      <c r="N517" s="256"/>
      <c r="O517" s="256"/>
      <c r="P517" s="256"/>
      <c r="Q517" s="256"/>
      <c r="R517" s="256"/>
      <c r="S517" s="256"/>
      <c r="T517" s="257"/>
      <c r="AT517" s="258" t="s">
        <v>199</v>
      </c>
      <c r="AU517" s="258" t="s">
        <v>84</v>
      </c>
      <c r="AV517" s="12" t="s">
        <v>84</v>
      </c>
      <c r="AW517" s="12" t="s">
        <v>37</v>
      </c>
      <c r="AX517" s="12" t="s">
        <v>74</v>
      </c>
      <c r="AY517" s="258" t="s">
        <v>189</v>
      </c>
    </row>
    <row r="518" s="12" customFormat="1">
      <c r="B518" s="247"/>
      <c r="C518" s="248"/>
      <c r="D518" s="249" t="s">
        <v>199</v>
      </c>
      <c r="E518" s="250" t="s">
        <v>21</v>
      </c>
      <c r="F518" s="251" t="s">
        <v>491</v>
      </c>
      <c r="G518" s="248"/>
      <c r="H518" s="252">
        <v>34.200000000000003</v>
      </c>
      <c r="I518" s="253"/>
      <c r="J518" s="248"/>
      <c r="K518" s="248"/>
      <c r="L518" s="254"/>
      <c r="M518" s="255"/>
      <c r="N518" s="256"/>
      <c r="O518" s="256"/>
      <c r="P518" s="256"/>
      <c r="Q518" s="256"/>
      <c r="R518" s="256"/>
      <c r="S518" s="256"/>
      <c r="T518" s="257"/>
      <c r="AT518" s="258" t="s">
        <v>199</v>
      </c>
      <c r="AU518" s="258" t="s">
        <v>84</v>
      </c>
      <c r="AV518" s="12" t="s">
        <v>84</v>
      </c>
      <c r="AW518" s="12" t="s">
        <v>37</v>
      </c>
      <c r="AX518" s="12" t="s">
        <v>74</v>
      </c>
      <c r="AY518" s="258" t="s">
        <v>189</v>
      </c>
    </row>
    <row r="519" s="12" customFormat="1">
      <c r="B519" s="247"/>
      <c r="C519" s="248"/>
      <c r="D519" s="249" t="s">
        <v>199</v>
      </c>
      <c r="E519" s="250" t="s">
        <v>21</v>
      </c>
      <c r="F519" s="251" t="s">
        <v>492</v>
      </c>
      <c r="G519" s="248"/>
      <c r="H519" s="252">
        <v>29.16</v>
      </c>
      <c r="I519" s="253"/>
      <c r="J519" s="248"/>
      <c r="K519" s="248"/>
      <c r="L519" s="254"/>
      <c r="M519" s="255"/>
      <c r="N519" s="256"/>
      <c r="O519" s="256"/>
      <c r="P519" s="256"/>
      <c r="Q519" s="256"/>
      <c r="R519" s="256"/>
      <c r="S519" s="256"/>
      <c r="T519" s="257"/>
      <c r="AT519" s="258" t="s">
        <v>199</v>
      </c>
      <c r="AU519" s="258" t="s">
        <v>84</v>
      </c>
      <c r="AV519" s="12" t="s">
        <v>84</v>
      </c>
      <c r="AW519" s="12" t="s">
        <v>37</v>
      </c>
      <c r="AX519" s="12" t="s">
        <v>74</v>
      </c>
      <c r="AY519" s="258" t="s">
        <v>189</v>
      </c>
    </row>
    <row r="520" s="12" customFormat="1">
      <c r="B520" s="247"/>
      <c r="C520" s="248"/>
      <c r="D520" s="249" t="s">
        <v>199</v>
      </c>
      <c r="E520" s="250" t="s">
        <v>21</v>
      </c>
      <c r="F520" s="251" t="s">
        <v>493</v>
      </c>
      <c r="G520" s="248"/>
      <c r="H520" s="252">
        <v>12.6</v>
      </c>
      <c r="I520" s="253"/>
      <c r="J520" s="248"/>
      <c r="K520" s="248"/>
      <c r="L520" s="254"/>
      <c r="M520" s="255"/>
      <c r="N520" s="256"/>
      <c r="O520" s="256"/>
      <c r="P520" s="256"/>
      <c r="Q520" s="256"/>
      <c r="R520" s="256"/>
      <c r="S520" s="256"/>
      <c r="T520" s="257"/>
      <c r="AT520" s="258" t="s">
        <v>199</v>
      </c>
      <c r="AU520" s="258" t="s">
        <v>84</v>
      </c>
      <c r="AV520" s="12" t="s">
        <v>84</v>
      </c>
      <c r="AW520" s="12" t="s">
        <v>37</v>
      </c>
      <c r="AX520" s="12" t="s">
        <v>74</v>
      </c>
      <c r="AY520" s="258" t="s">
        <v>189</v>
      </c>
    </row>
    <row r="521" s="12" customFormat="1">
      <c r="B521" s="247"/>
      <c r="C521" s="248"/>
      <c r="D521" s="249" t="s">
        <v>199</v>
      </c>
      <c r="E521" s="250" t="s">
        <v>21</v>
      </c>
      <c r="F521" s="251" t="s">
        <v>494</v>
      </c>
      <c r="G521" s="248"/>
      <c r="H521" s="252">
        <v>11.880000000000001</v>
      </c>
      <c r="I521" s="253"/>
      <c r="J521" s="248"/>
      <c r="K521" s="248"/>
      <c r="L521" s="254"/>
      <c r="M521" s="255"/>
      <c r="N521" s="256"/>
      <c r="O521" s="256"/>
      <c r="P521" s="256"/>
      <c r="Q521" s="256"/>
      <c r="R521" s="256"/>
      <c r="S521" s="256"/>
      <c r="T521" s="257"/>
      <c r="AT521" s="258" t="s">
        <v>199</v>
      </c>
      <c r="AU521" s="258" t="s">
        <v>84</v>
      </c>
      <c r="AV521" s="12" t="s">
        <v>84</v>
      </c>
      <c r="AW521" s="12" t="s">
        <v>37</v>
      </c>
      <c r="AX521" s="12" t="s">
        <v>74</v>
      </c>
      <c r="AY521" s="258" t="s">
        <v>189</v>
      </c>
    </row>
    <row r="522" s="12" customFormat="1">
      <c r="B522" s="247"/>
      <c r="C522" s="248"/>
      <c r="D522" s="249" t="s">
        <v>199</v>
      </c>
      <c r="E522" s="250" t="s">
        <v>21</v>
      </c>
      <c r="F522" s="251" t="s">
        <v>495</v>
      </c>
      <c r="G522" s="248"/>
      <c r="H522" s="252">
        <v>42.840000000000003</v>
      </c>
      <c r="I522" s="253"/>
      <c r="J522" s="248"/>
      <c r="K522" s="248"/>
      <c r="L522" s="254"/>
      <c r="M522" s="255"/>
      <c r="N522" s="256"/>
      <c r="O522" s="256"/>
      <c r="P522" s="256"/>
      <c r="Q522" s="256"/>
      <c r="R522" s="256"/>
      <c r="S522" s="256"/>
      <c r="T522" s="257"/>
      <c r="AT522" s="258" t="s">
        <v>199</v>
      </c>
      <c r="AU522" s="258" t="s">
        <v>84</v>
      </c>
      <c r="AV522" s="12" t="s">
        <v>84</v>
      </c>
      <c r="AW522" s="12" t="s">
        <v>37</v>
      </c>
      <c r="AX522" s="12" t="s">
        <v>74</v>
      </c>
      <c r="AY522" s="258" t="s">
        <v>189</v>
      </c>
    </row>
    <row r="523" s="12" customFormat="1">
      <c r="B523" s="247"/>
      <c r="C523" s="248"/>
      <c r="D523" s="249" t="s">
        <v>199</v>
      </c>
      <c r="E523" s="250" t="s">
        <v>21</v>
      </c>
      <c r="F523" s="251" t="s">
        <v>496</v>
      </c>
      <c r="G523" s="248"/>
      <c r="H523" s="252">
        <v>76.319999999999993</v>
      </c>
      <c r="I523" s="253"/>
      <c r="J523" s="248"/>
      <c r="K523" s="248"/>
      <c r="L523" s="254"/>
      <c r="M523" s="255"/>
      <c r="N523" s="256"/>
      <c r="O523" s="256"/>
      <c r="P523" s="256"/>
      <c r="Q523" s="256"/>
      <c r="R523" s="256"/>
      <c r="S523" s="256"/>
      <c r="T523" s="257"/>
      <c r="AT523" s="258" t="s">
        <v>199</v>
      </c>
      <c r="AU523" s="258" t="s">
        <v>84</v>
      </c>
      <c r="AV523" s="12" t="s">
        <v>84</v>
      </c>
      <c r="AW523" s="12" t="s">
        <v>37</v>
      </c>
      <c r="AX523" s="12" t="s">
        <v>74</v>
      </c>
      <c r="AY523" s="258" t="s">
        <v>189</v>
      </c>
    </row>
    <row r="524" s="12" customFormat="1">
      <c r="B524" s="247"/>
      <c r="C524" s="248"/>
      <c r="D524" s="249" t="s">
        <v>199</v>
      </c>
      <c r="E524" s="250" t="s">
        <v>21</v>
      </c>
      <c r="F524" s="251" t="s">
        <v>497</v>
      </c>
      <c r="G524" s="248"/>
      <c r="H524" s="252">
        <v>64.439999999999998</v>
      </c>
      <c r="I524" s="253"/>
      <c r="J524" s="248"/>
      <c r="K524" s="248"/>
      <c r="L524" s="254"/>
      <c r="M524" s="255"/>
      <c r="N524" s="256"/>
      <c r="O524" s="256"/>
      <c r="P524" s="256"/>
      <c r="Q524" s="256"/>
      <c r="R524" s="256"/>
      <c r="S524" s="256"/>
      <c r="T524" s="257"/>
      <c r="AT524" s="258" t="s">
        <v>199</v>
      </c>
      <c r="AU524" s="258" t="s">
        <v>84</v>
      </c>
      <c r="AV524" s="12" t="s">
        <v>84</v>
      </c>
      <c r="AW524" s="12" t="s">
        <v>37</v>
      </c>
      <c r="AX524" s="12" t="s">
        <v>74</v>
      </c>
      <c r="AY524" s="258" t="s">
        <v>189</v>
      </c>
    </row>
    <row r="525" s="12" customFormat="1">
      <c r="B525" s="247"/>
      <c r="C525" s="248"/>
      <c r="D525" s="249" t="s">
        <v>199</v>
      </c>
      <c r="E525" s="250" t="s">
        <v>21</v>
      </c>
      <c r="F525" s="251" t="s">
        <v>498</v>
      </c>
      <c r="G525" s="248"/>
      <c r="H525" s="252">
        <v>72.719999999999999</v>
      </c>
      <c r="I525" s="253"/>
      <c r="J525" s="248"/>
      <c r="K525" s="248"/>
      <c r="L525" s="254"/>
      <c r="M525" s="255"/>
      <c r="N525" s="256"/>
      <c r="O525" s="256"/>
      <c r="P525" s="256"/>
      <c r="Q525" s="256"/>
      <c r="R525" s="256"/>
      <c r="S525" s="256"/>
      <c r="T525" s="257"/>
      <c r="AT525" s="258" t="s">
        <v>199</v>
      </c>
      <c r="AU525" s="258" t="s">
        <v>84</v>
      </c>
      <c r="AV525" s="12" t="s">
        <v>84</v>
      </c>
      <c r="AW525" s="12" t="s">
        <v>37</v>
      </c>
      <c r="AX525" s="12" t="s">
        <v>74</v>
      </c>
      <c r="AY525" s="258" t="s">
        <v>189</v>
      </c>
    </row>
    <row r="526" s="12" customFormat="1">
      <c r="B526" s="247"/>
      <c r="C526" s="248"/>
      <c r="D526" s="249" t="s">
        <v>199</v>
      </c>
      <c r="E526" s="250" t="s">
        <v>21</v>
      </c>
      <c r="F526" s="251" t="s">
        <v>499</v>
      </c>
      <c r="G526" s="248"/>
      <c r="H526" s="252">
        <v>55.439999999999998</v>
      </c>
      <c r="I526" s="253"/>
      <c r="J526" s="248"/>
      <c r="K526" s="248"/>
      <c r="L526" s="254"/>
      <c r="M526" s="255"/>
      <c r="N526" s="256"/>
      <c r="O526" s="256"/>
      <c r="P526" s="256"/>
      <c r="Q526" s="256"/>
      <c r="R526" s="256"/>
      <c r="S526" s="256"/>
      <c r="T526" s="257"/>
      <c r="AT526" s="258" t="s">
        <v>199</v>
      </c>
      <c r="AU526" s="258" t="s">
        <v>84</v>
      </c>
      <c r="AV526" s="12" t="s">
        <v>84</v>
      </c>
      <c r="AW526" s="12" t="s">
        <v>37</v>
      </c>
      <c r="AX526" s="12" t="s">
        <v>74</v>
      </c>
      <c r="AY526" s="258" t="s">
        <v>189</v>
      </c>
    </row>
    <row r="527" s="12" customFormat="1">
      <c r="B527" s="247"/>
      <c r="C527" s="248"/>
      <c r="D527" s="249" t="s">
        <v>199</v>
      </c>
      <c r="E527" s="250" t="s">
        <v>21</v>
      </c>
      <c r="F527" s="251" t="s">
        <v>500</v>
      </c>
      <c r="G527" s="248"/>
      <c r="H527" s="252">
        <v>26.100000000000001</v>
      </c>
      <c r="I527" s="253"/>
      <c r="J527" s="248"/>
      <c r="K527" s="248"/>
      <c r="L527" s="254"/>
      <c r="M527" s="255"/>
      <c r="N527" s="256"/>
      <c r="O527" s="256"/>
      <c r="P527" s="256"/>
      <c r="Q527" s="256"/>
      <c r="R527" s="256"/>
      <c r="S527" s="256"/>
      <c r="T527" s="257"/>
      <c r="AT527" s="258" t="s">
        <v>199</v>
      </c>
      <c r="AU527" s="258" t="s">
        <v>84</v>
      </c>
      <c r="AV527" s="12" t="s">
        <v>84</v>
      </c>
      <c r="AW527" s="12" t="s">
        <v>37</v>
      </c>
      <c r="AX527" s="12" t="s">
        <v>74</v>
      </c>
      <c r="AY527" s="258" t="s">
        <v>189</v>
      </c>
    </row>
    <row r="528" s="12" customFormat="1">
      <c r="B528" s="247"/>
      <c r="C528" s="248"/>
      <c r="D528" s="249" t="s">
        <v>199</v>
      </c>
      <c r="E528" s="250" t="s">
        <v>21</v>
      </c>
      <c r="F528" s="251" t="s">
        <v>501</v>
      </c>
      <c r="G528" s="248"/>
      <c r="H528" s="252">
        <v>40.140000000000001</v>
      </c>
      <c r="I528" s="253"/>
      <c r="J528" s="248"/>
      <c r="K528" s="248"/>
      <c r="L528" s="254"/>
      <c r="M528" s="255"/>
      <c r="N528" s="256"/>
      <c r="O528" s="256"/>
      <c r="P528" s="256"/>
      <c r="Q528" s="256"/>
      <c r="R528" s="256"/>
      <c r="S528" s="256"/>
      <c r="T528" s="257"/>
      <c r="AT528" s="258" t="s">
        <v>199</v>
      </c>
      <c r="AU528" s="258" t="s">
        <v>84</v>
      </c>
      <c r="AV528" s="12" t="s">
        <v>84</v>
      </c>
      <c r="AW528" s="12" t="s">
        <v>37</v>
      </c>
      <c r="AX528" s="12" t="s">
        <v>74</v>
      </c>
      <c r="AY528" s="258" t="s">
        <v>189</v>
      </c>
    </row>
    <row r="529" s="12" customFormat="1">
      <c r="B529" s="247"/>
      <c r="C529" s="248"/>
      <c r="D529" s="249" t="s">
        <v>199</v>
      </c>
      <c r="E529" s="250" t="s">
        <v>21</v>
      </c>
      <c r="F529" s="251" t="s">
        <v>502</v>
      </c>
      <c r="G529" s="248"/>
      <c r="H529" s="252">
        <v>57.600000000000001</v>
      </c>
      <c r="I529" s="253"/>
      <c r="J529" s="248"/>
      <c r="K529" s="248"/>
      <c r="L529" s="254"/>
      <c r="M529" s="255"/>
      <c r="N529" s="256"/>
      <c r="O529" s="256"/>
      <c r="P529" s="256"/>
      <c r="Q529" s="256"/>
      <c r="R529" s="256"/>
      <c r="S529" s="256"/>
      <c r="T529" s="257"/>
      <c r="AT529" s="258" t="s">
        <v>199</v>
      </c>
      <c r="AU529" s="258" t="s">
        <v>84</v>
      </c>
      <c r="AV529" s="12" t="s">
        <v>84</v>
      </c>
      <c r="AW529" s="12" t="s">
        <v>37</v>
      </c>
      <c r="AX529" s="12" t="s">
        <v>74</v>
      </c>
      <c r="AY529" s="258" t="s">
        <v>189</v>
      </c>
    </row>
    <row r="530" s="12" customFormat="1">
      <c r="B530" s="247"/>
      <c r="C530" s="248"/>
      <c r="D530" s="249" t="s">
        <v>199</v>
      </c>
      <c r="E530" s="250" t="s">
        <v>21</v>
      </c>
      <c r="F530" s="251" t="s">
        <v>503</v>
      </c>
      <c r="G530" s="248"/>
      <c r="H530" s="252">
        <v>49.32</v>
      </c>
      <c r="I530" s="253"/>
      <c r="J530" s="248"/>
      <c r="K530" s="248"/>
      <c r="L530" s="254"/>
      <c r="M530" s="255"/>
      <c r="N530" s="256"/>
      <c r="O530" s="256"/>
      <c r="P530" s="256"/>
      <c r="Q530" s="256"/>
      <c r="R530" s="256"/>
      <c r="S530" s="256"/>
      <c r="T530" s="257"/>
      <c r="AT530" s="258" t="s">
        <v>199</v>
      </c>
      <c r="AU530" s="258" t="s">
        <v>84</v>
      </c>
      <c r="AV530" s="12" t="s">
        <v>84</v>
      </c>
      <c r="AW530" s="12" t="s">
        <v>37</v>
      </c>
      <c r="AX530" s="12" t="s">
        <v>74</v>
      </c>
      <c r="AY530" s="258" t="s">
        <v>189</v>
      </c>
    </row>
    <row r="531" s="12" customFormat="1">
      <c r="B531" s="247"/>
      <c r="C531" s="248"/>
      <c r="D531" s="249" t="s">
        <v>199</v>
      </c>
      <c r="E531" s="250" t="s">
        <v>21</v>
      </c>
      <c r="F531" s="251" t="s">
        <v>504</v>
      </c>
      <c r="G531" s="248"/>
      <c r="H531" s="252">
        <v>40.68</v>
      </c>
      <c r="I531" s="253"/>
      <c r="J531" s="248"/>
      <c r="K531" s="248"/>
      <c r="L531" s="254"/>
      <c r="M531" s="255"/>
      <c r="N531" s="256"/>
      <c r="O531" s="256"/>
      <c r="P531" s="256"/>
      <c r="Q531" s="256"/>
      <c r="R531" s="256"/>
      <c r="S531" s="256"/>
      <c r="T531" s="257"/>
      <c r="AT531" s="258" t="s">
        <v>199</v>
      </c>
      <c r="AU531" s="258" t="s">
        <v>84</v>
      </c>
      <c r="AV531" s="12" t="s">
        <v>84</v>
      </c>
      <c r="AW531" s="12" t="s">
        <v>37</v>
      </c>
      <c r="AX531" s="12" t="s">
        <v>74</v>
      </c>
      <c r="AY531" s="258" t="s">
        <v>189</v>
      </c>
    </row>
    <row r="532" s="12" customFormat="1">
      <c r="B532" s="247"/>
      <c r="C532" s="248"/>
      <c r="D532" s="249" t="s">
        <v>199</v>
      </c>
      <c r="E532" s="250" t="s">
        <v>21</v>
      </c>
      <c r="F532" s="251" t="s">
        <v>505</v>
      </c>
      <c r="G532" s="248"/>
      <c r="H532" s="252">
        <v>38.159999999999997</v>
      </c>
      <c r="I532" s="253"/>
      <c r="J532" s="248"/>
      <c r="K532" s="248"/>
      <c r="L532" s="254"/>
      <c r="M532" s="255"/>
      <c r="N532" s="256"/>
      <c r="O532" s="256"/>
      <c r="P532" s="256"/>
      <c r="Q532" s="256"/>
      <c r="R532" s="256"/>
      <c r="S532" s="256"/>
      <c r="T532" s="257"/>
      <c r="AT532" s="258" t="s">
        <v>199</v>
      </c>
      <c r="AU532" s="258" t="s">
        <v>84</v>
      </c>
      <c r="AV532" s="12" t="s">
        <v>84</v>
      </c>
      <c r="AW532" s="12" t="s">
        <v>37</v>
      </c>
      <c r="AX532" s="12" t="s">
        <v>74</v>
      </c>
      <c r="AY532" s="258" t="s">
        <v>189</v>
      </c>
    </row>
    <row r="533" s="12" customFormat="1">
      <c r="B533" s="247"/>
      <c r="C533" s="248"/>
      <c r="D533" s="249" t="s">
        <v>199</v>
      </c>
      <c r="E533" s="250" t="s">
        <v>21</v>
      </c>
      <c r="F533" s="251" t="s">
        <v>506</v>
      </c>
      <c r="G533" s="248"/>
      <c r="H533" s="252">
        <v>38.159999999999997</v>
      </c>
      <c r="I533" s="253"/>
      <c r="J533" s="248"/>
      <c r="K533" s="248"/>
      <c r="L533" s="254"/>
      <c r="M533" s="255"/>
      <c r="N533" s="256"/>
      <c r="O533" s="256"/>
      <c r="P533" s="256"/>
      <c r="Q533" s="256"/>
      <c r="R533" s="256"/>
      <c r="S533" s="256"/>
      <c r="T533" s="257"/>
      <c r="AT533" s="258" t="s">
        <v>199</v>
      </c>
      <c r="AU533" s="258" t="s">
        <v>84</v>
      </c>
      <c r="AV533" s="12" t="s">
        <v>84</v>
      </c>
      <c r="AW533" s="12" t="s">
        <v>37</v>
      </c>
      <c r="AX533" s="12" t="s">
        <v>74</v>
      </c>
      <c r="AY533" s="258" t="s">
        <v>189</v>
      </c>
    </row>
    <row r="534" s="12" customFormat="1">
      <c r="B534" s="247"/>
      <c r="C534" s="248"/>
      <c r="D534" s="249" t="s">
        <v>199</v>
      </c>
      <c r="E534" s="250" t="s">
        <v>21</v>
      </c>
      <c r="F534" s="251" t="s">
        <v>507</v>
      </c>
      <c r="G534" s="248"/>
      <c r="H534" s="252">
        <v>241.19999999999999</v>
      </c>
      <c r="I534" s="253"/>
      <c r="J534" s="248"/>
      <c r="K534" s="248"/>
      <c r="L534" s="254"/>
      <c r="M534" s="255"/>
      <c r="N534" s="256"/>
      <c r="O534" s="256"/>
      <c r="P534" s="256"/>
      <c r="Q534" s="256"/>
      <c r="R534" s="256"/>
      <c r="S534" s="256"/>
      <c r="T534" s="257"/>
      <c r="AT534" s="258" t="s">
        <v>199</v>
      </c>
      <c r="AU534" s="258" t="s">
        <v>84</v>
      </c>
      <c r="AV534" s="12" t="s">
        <v>84</v>
      </c>
      <c r="AW534" s="12" t="s">
        <v>37</v>
      </c>
      <c r="AX534" s="12" t="s">
        <v>74</v>
      </c>
      <c r="AY534" s="258" t="s">
        <v>189</v>
      </c>
    </row>
    <row r="535" s="12" customFormat="1">
      <c r="B535" s="247"/>
      <c r="C535" s="248"/>
      <c r="D535" s="249" t="s">
        <v>199</v>
      </c>
      <c r="E535" s="250" t="s">
        <v>21</v>
      </c>
      <c r="F535" s="251" t="s">
        <v>508</v>
      </c>
      <c r="G535" s="248"/>
      <c r="H535" s="252">
        <v>237.59999999999999</v>
      </c>
      <c r="I535" s="253"/>
      <c r="J535" s="248"/>
      <c r="K535" s="248"/>
      <c r="L535" s="254"/>
      <c r="M535" s="255"/>
      <c r="N535" s="256"/>
      <c r="O535" s="256"/>
      <c r="P535" s="256"/>
      <c r="Q535" s="256"/>
      <c r="R535" s="256"/>
      <c r="S535" s="256"/>
      <c r="T535" s="257"/>
      <c r="AT535" s="258" t="s">
        <v>199</v>
      </c>
      <c r="AU535" s="258" t="s">
        <v>84</v>
      </c>
      <c r="AV535" s="12" t="s">
        <v>84</v>
      </c>
      <c r="AW535" s="12" t="s">
        <v>37</v>
      </c>
      <c r="AX535" s="12" t="s">
        <v>74</v>
      </c>
      <c r="AY535" s="258" t="s">
        <v>189</v>
      </c>
    </row>
    <row r="536" s="12" customFormat="1">
      <c r="B536" s="247"/>
      <c r="C536" s="248"/>
      <c r="D536" s="249" t="s">
        <v>199</v>
      </c>
      <c r="E536" s="250" t="s">
        <v>21</v>
      </c>
      <c r="F536" s="251" t="s">
        <v>509</v>
      </c>
      <c r="G536" s="248"/>
      <c r="H536" s="252">
        <v>66.959999999999994</v>
      </c>
      <c r="I536" s="253"/>
      <c r="J536" s="248"/>
      <c r="K536" s="248"/>
      <c r="L536" s="254"/>
      <c r="M536" s="255"/>
      <c r="N536" s="256"/>
      <c r="O536" s="256"/>
      <c r="P536" s="256"/>
      <c r="Q536" s="256"/>
      <c r="R536" s="256"/>
      <c r="S536" s="256"/>
      <c r="T536" s="257"/>
      <c r="AT536" s="258" t="s">
        <v>199</v>
      </c>
      <c r="AU536" s="258" t="s">
        <v>84</v>
      </c>
      <c r="AV536" s="12" t="s">
        <v>84</v>
      </c>
      <c r="AW536" s="12" t="s">
        <v>37</v>
      </c>
      <c r="AX536" s="12" t="s">
        <v>74</v>
      </c>
      <c r="AY536" s="258" t="s">
        <v>189</v>
      </c>
    </row>
    <row r="537" s="12" customFormat="1">
      <c r="B537" s="247"/>
      <c r="C537" s="248"/>
      <c r="D537" s="249" t="s">
        <v>199</v>
      </c>
      <c r="E537" s="250" t="s">
        <v>21</v>
      </c>
      <c r="F537" s="251" t="s">
        <v>21</v>
      </c>
      <c r="G537" s="248"/>
      <c r="H537" s="252">
        <v>0</v>
      </c>
      <c r="I537" s="253"/>
      <c r="J537" s="248"/>
      <c r="K537" s="248"/>
      <c r="L537" s="254"/>
      <c r="M537" s="255"/>
      <c r="N537" s="256"/>
      <c r="O537" s="256"/>
      <c r="P537" s="256"/>
      <c r="Q537" s="256"/>
      <c r="R537" s="256"/>
      <c r="S537" s="256"/>
      <c r="T537" s="257"/>
      <c r="AT537" s="258" t="s">
        <v>199</v>
      </c>
      <c r="AU537" s="258" t="s">
        <v>84</v>
      </c>
      <c r="AV537" s="12" t="s">
        <v>84</v>
      </c>
      <c r="AW537" s="12" t="s">
        <v>37</v>
      </c>
      <c r="AX537" s="12" t="s">
        <v>74</v>
      </c>
      <c r="AY537" s="258" t="s">
        <v>189</v>
      </c>
    </row>
    <row r="538" s="13" customFormat="1">
      <c r="B538" s="259"/>
      <c r="C538" s="260"/>
      <c r="D538" s="249" t="s">
        <v>199</v>
      </c>
      <c r="E538" s="261" t="s">
        <v>21</v>
      </c>
      <c r="F538" s="262" t="s">
        <v>513</v>
      </c>
      <c r="G538" s="260"/>
      <c r="H538" s="261" t="s">
        <v>21</v>
      </c>
      <c r="I538" s="263"/>
      <c r="J538" s="260"/>
      <c r="K538" s="260"/>
      <c r="L538" s="264"/>
      <c r="M538" s="265"/>
      <c r="N538" s="266"/>
      <c r="O538" s="266"/>
      <c r="P538" s="266"/>
      <c r="Q538" s="266"/>
      <c r="R538" s="266"/>
      <c r="S538" s="266"/>
      <c r="T538" s="267"/>
      <c r="AT538" s="268" t="s">
        <v>199</v>
      </c>
      <c r="AU538" s="268" t="s">
        <v>84</v>
      </c>
      <c r="AV538" s="13" t="s">
        <v>82</v>
      </c>
      <c r="AW538" s="13" t="s">
        <v>37</v>
      </c>
      <c r="AX538" s="13" t="s">
        <v>74</v>
      </c>
      <c r="AY538" s="268" t="s">
        <v>189</v>
      </c>
    </row>
    <row r="539" s="12" customFormat="1">
      <c r="B539" s="247"/>
      <c r="C539" s="248"/>
      <c r="D539" s="249" t="s">
        <v>199</v>
      </c>
      <c r="E539" s="250" t="s">
        <v>21</v>
      </c>
      <c r="F539" s="251" t="s">
        <v>514</v>
      </c>
      <c r="G539" s="248"/>
      <c r="H539" s="252">
        <v>-73.400000000000006</v>
      </c>
      <c r="I539" s="253"/>
      <c r="J539" s="248"/>
      <c r="K539" s="248"/>
      <c r="L539" s="254"/>
      <c r="M539" s="255"/>
      <c r="N539" s="256"/>
      <c r="O539" s="256"/>
      <c r="P539" s="256"/>
      <c r="Q539" s="256"/>
      <c r="R539" s="256"/>
      <c r="S539" s="256"/>
      <c r="T539" s="257"/>
      <c r="AT539" s="258" t="s">
        <v>199</v>
      </c>
      <c r="AU539" s="258" t="s">
        <v>84</v>
      </c>
      <c r="AV539" s="12" t="s">
        <v>84</v>
      </c>
      <c r="AW539" s="12" t="s">
        <v>37</v>
      </c>
      <c r="AX539" s="12" t="s">
        <v>74</v>
      </c>
      <c r="AY539" s="258" t="s">
        <v>189</v>
      </c>
    </row>
    <row r="540" s="13" customFormat="1">
      <c r="B540" s="259"/>
      <c r="C540" s="260"/>
      <c r="D540" s="249" t="s">
        <v>199</v>
      </c>
      <c r="E540" s="261" t="s">
        <v>21</v>
      </c>
      <c r="F540" s="262" t="s">
        <v>515</v>
      </c>
      <c r="G540" s="260"/>
      <c r="H540" s="261" t="s">
        <v>21</v>
      </c>
      <c r="I540" s="263"/>
      <c r="J540" s="260"/>
      <c r="K540" s="260"/>
      <c r="L540" s="264"/>
      <c r="M540" s="265"/>
      <c r="N540" s="266"/>
      <c r="O540" s="266"/>
      <c r="P540" s="266"/>
      <c r="Q540" s="266"/>
      <c r="R540" s="266"/>
      <c r="S540" s="266"/>
      <c r="T540" s="267"/>
      <c r="AT540" s="268" t="s">
        <v>199</v>
      </c>
      <c r="AU540" s="268" t="s">
        <v>84</v>
      </c>
      <c r="AV540" s="13" t="s">
        <v>82</v>
      </c>
      <c r="AW540" s="13" t="s">
        <v>37</v>
      </c>
      <c r="AX540" s="13" t="s">
        <v>74</v>
      </c>
      <c r="AY540" s="268" t="s">
        <v>189</v>
      </c>
    </row>
    <row r="541" s="12" customFormat="1">
      <c r="B541" s="247"/>
      <c r="C541" s="248"/>
      <c r="D541" s="249" t="s">
        <v>199</v>
      </c>
      <c r="E541" s="250" t="s">
        <v>21</v>
      </c>
      <c r="F541" s="251" t="s">
        <v>516</v>
      </c>
      <c r="G541" s="248"/>
      <c r="H541" s="252">
        <v>-60.240000000000002</v>
      </c>
      <c r="I541" s="253"/>
      <c r="J541" s="248"/>
      <c r="K541" s="248"/>
      <c r="L541" s="254"/>
      <c r="M541" s="255"/>
      <c r="N541" s="256"/>
      <c r="O541" s="256"/>
      <c r="P541" s="256"/>
      <c r="Q541" s="256"/>
      <c r="R541" s="256"/>
      <c r="S541" s="256"/>
      <c r="T541" s="257"/>
      <c r="AT541" s="258" t="s">
        <v>199</v>
      </c>
      <c r="AU541" s="258" t="s">
        <v>84</v>
      </c>
      <c r="AV541" s="12" t="s">
        <v>84</v>
      </c>
      <c r="AW541" s="12" t="s">
        <v>37</v>
      </c>
      <c r="AX541" s="12" t="s">
        <v>74</v>
      </c>
      <c r="AY541" s="258" t="s">
        <v>189</v>
      </c>
    </row>
    <row r="542" s="13" customFormat="1">
      <c r="B542" s="259"/>
      <c r="C542" s="260"/>
      <c r="D542" s="249" t="s">
        <v>199</v>
      </c>
      <c r="E542" s="261" t="s">
        <v>21</v>
      </c>
      <c r="F542" s="262" t="s">
        <v>517</v>
      </c>
      <c r="G542" s="260"/>
      <c r="H542" s="261" t="s">
        <v>21</v>
      </c>
      <c r="I542" s="263"/>
      <c r="J542" s="260"/>
      <c r="K542" s="260"/>
      <c r="L542" s="264"/>
      <c r="M542" s="265"/>
      <c r="N542" s="266"/>
      <c r="O542" s="266"/>
      <c r="P542" s="266"/>
      <c r="Q542" s="266"/>
      <c r="R542" s="266"/>
      <c r="S542" s="266"/>
      <c r="T542" s="267"/>
      <c r="AT542" s="268" t="s">
        <v>199</v>
      </c>
      <c r="AU542" s="268" t="s">
        <v>84</v>
      </c>
      <c r="AV542" s="13" t="s">
        <v>82</v>
      </c>
      <c r="AW542" s="13" t="s">
        <v>37</v>
      </c>
      <c r="AX542" s="13" t="s">
        <v>74</v>
      </c>
      <c r="AY542" s="268" t="s">
        <v>189</v>
      </c>
    </row>
    <row r="543" s="12" customFormat="1">
      <c r="B543" s="247"/>
      <c r="C543" s="248"/>
      <c r="D543" s="249" t="s">
        <v>199</v>
      </c>
      <c r="E543" s="250" t="s">
        <v>21</v>
      </c>
      <c r="F543" s="251" t="s">
        <v>518</v>
      </c>
      <c r="G543" s="248"/>
      <c r="H543" s="252">
        <v>-9.7300000000000004</v>
      </c>
      <c r="I543" s="253"/>
      <c r="J543" s="248"/>
      <c r="K543" s="248"/>
      <c r="L543" s="254"/>
      <c r="M543" s="255"/>
      <c r="N543" s="256"/>
      <c r="O543" s="256"/>
      <c r="P543" s="256"/>
      <c r="Q543" s="256"/>
      <c r="R543" s="256"/>
      <c r="S543" s="256"/>
      <c r="T543" s="257"/>
      <c r="AT543" s="258" t="s">
        <v>199</v>
      </c>
      <c r="AU543" s="258" t="s">
        <v>84</v>
      </c>
      <c r="AV543" s="12" t="s">
        <v>84</v>
      </c>
      <c r="AW543" s="12" t="s">
        <v>37</v>
      </c>
      <c r="AX543" s="12" t="s">
        <v>74</v>
      </c>
      <c r="AY543" s="258" t="s">
        <v>189</v>
      </c>
    </row>
    <row r="544" s="12" customFormat="1">
      <c r="B544" s="247"/>
      <c r="C544" s="248"/>
      <c r="D544" s="249" t="s">
        <v>199</v>
      </c>
      <c r="E544" s="250" t="s">
        <v>21</v>
      </c>
      <c r="F544" s="251" t="s">
        <v>519</v>
      </c>
      <c r="G544" s="248"/>
      <c r="H544" s="252">
        <v>-6.9299999999999997</v>
      </c>
      <c r="I544" s="253"/>
      <c r="J544" s="248"/>
      <c r="K544" s="248"/>
      <c r="L544" s="254"/>
      <c r="M544" s="255"/>
      <c r="N544" s="256"/>
      <c r="O544" s="256"/>
      <c r="P544" s="256"/>
      <c r="Q544" s="256"/>
      <c r="R544" s="256"/>
      <c r="S544" s="256"/>
      <c r="T544" s="257"/>
      <c r="AT544" s="258" t="s">
        <v>199</v>
      </c>
      <c r="AU544" s="258" t="s">
        <v>84</v>
      </c>
      <c r="AV544" s="12" t="s">
        <v>84</v>
      </c>
      <c r="AW544" s="12" t="s">
        <v>37</v>
      </c>
      <c r="AX544" s="12" t="s">
        <v>74</v>
      </c>
      <c r="AY544" s="258" t="s">
        <v>189</v>
      </c>
    </row>
    <row r="545" s="12" customFormat="1">
      <c r="B545" s="247"/>
      <c r="C545" s="248"/>
      <c r="D545" s="249" t="s">
        <v>199</v>
      </c>
      <c r="E545" s="250" t="s">
        <v>21</v>
      </c>
      <c r="F545" s="251" t="s">
        <v>520</v>
      </c>
      <c r="G545" s="248"/>
      <c r="H545" s="252">
        <v>-13.625</v>
      </c>
      <c r="I545" s="253"/>
      <c r="J545" s="248"/>
      <c r="K545" s="248"/>
      <c r="L545" s="254"/>
      <c r="M545" s="255"/>
      <c r="N545" s="256"/>
      <c r="O545" s="256"/>
      <c r="P545" s="256"/>
      <c r="Q545" s="256"/>
      <c r="R545" s="256"/>
      <c r="S545" s="256"/>
      <c r="T545" s="257"/>
      <c r="AT545" s="258" t="s">
        <v>199</v>
      </c>
      <c r="AU545" s="258" t="s">
        <v>84</v>
      </c>
      <c r="AV545" s="12" t="s">
        <v>84</v>
      </c>
      <c r="AW545" s="12" t="s">
        <v>37</v>
      </c>
      <c r="AX545" s="12" t="s">
        <v>74</v>
      </c>
      <c r="AY545" s="258" t="s">
        <v>189</v>
      </c>
    </row>
    <row r="546" s="12" customFormat="1">
      <c r="B546" s="247"/>
      <c r="C546" s="248"/>
      <c r="D546" s="249" t="s">
        <v>199</v>
      </c>
      <c r="E546" s="250" t="s">
        <v>21</v>
      </c>
      <c r="F546" s="251" t="s">
        <v>521</v>
      </c>
      <c r="G546" s="248"/>
      <c r="H546" s="252">
        <v>-19.574999999999999</v>
      </c>
      <c r="I546" s="253"/>
      <c r="J546" s="248"/>
      <c r="K546" s="248"/>
      <c r="L546" s="254"/>
      <c r="M546" s="255"/>
      <c r="N546" s="256"/>
      <c r="O546" s="256"/>
      <c r="P546" s="256"/>
      <c r="Q546" s="256"/>
      <c r="R546" s="256"/>
      <c r="S546" s="256"/>
      <c r="T546" s="257"/>
      <c r="AT546" s="258" t="s">
        <v>199</v>
      </c>
      <c r="AU546" s="258" t="s">
        <v>84</v>
      </c>
      <c r="AV546" s="12" t="s">
        <v>84</v>
      </c>
      <c r="AW546" s="12" t="s">
        <v>37</v>
      </c>
      <c r="AX546" s="12" t="s">
        <v>74</v>
      </c>
      <c r="AY546" s="258" t="s">
        <v>189</v>
      </c>
    </row>
    <row r="547" s="12" customFormat="1">
      <c r="B547" s="247"/>
      <c r="C547" s="248"/>
      <c r="D547" s="249" t="s">
        <v>199</v>
      </c>
      <c r="E547" s="250" t="s">
        <v>21</v>
      </c>
      <c r="F547" s="251" t="s">
        <v>522</v>
      </c>
      <c r="G547" s="248"/>
      <c r="H547" s="252">
        <v>-26.600000000000001</v>
      </c>
      <c r="I547" s="253"/>
      <c r="J547" s="248"/>
      <c r="K547" s="248"/>
      <c r="L547" s="254"/>
      <c r="M547" s="255"/>
      <c r="N547" s="256"/>
      <c r="O547" s="256"/>
      <c r="P547" s="256"/>
      <c r="Q547" s="256"/>
      <c r="R547" s="256"/>
      <c r="S547" s="256"/>
      <c r="T547" s="257"/>
      <c r="AT547" s="258" t="s">
        <v>199</v>
      </c>
      <c r="AU547" s="258" t="s">
        <v>84</v>
      </c>
      <c r="AV547" s="12" t="s">
        <v>84</v>
      </c>
      <c r="AW547" s="12" t="s">
        <v>37</v>
      </c>
      <c r="AX547" s="12" t="s">
        <v>74</v>
      </c>
      <c r="AY547" s="258" t="s">
        <v>189</v>
      </c>
    </row>
    <row r="548" s="12" customFormat="1">
      <c r="B548" s="247"/>
      <c r="C548" s="248"/>
      <c r="D548" s="249" t="s">
        <v>199</v>
      </c>
      <c r="E548" s="250" t="s">
        <v>21</v>
      </c>
      <c r="F548" s="251" t="s">
        <v>523</v>
      </c>
      <c r="G548" s="248"/>
      <c r="H548" s="252">
        <v>-25.899999999999999</v>
      </c>
      <c r="I548" s="253"/>
      <c r="J548" s="248"/>
      <c r="K548" s="248"/>
      <c r="L548" s="254"/>
      <c r="M548" s="255"/>
      <c r="N548" s="256"/>
      <c r="O548" s="256"/>
      <c r="P548" s="256"/>
      <c r="Q548" s="256"/>
      <c r="R548" s="256"/>
      <c r="S548" s="256"/>
      <c r="T548" s="257"/>
      <c r="AT548" s="258" t="s">
        <v>199</v>
      </c>
      <c r="AU548" s="258" t="s">
        <v>84</v>
      </c>
      <c r="AV548" s="12" t="s">
        <v>84</v>
      </c>
      <c r="AW548" s="12" t="s">
        <v>37</v>
      </c>
      <c r="AX548" s="12" t="s">
        <v>74</v>
      </c>
      <c r="AY548" s="258" t="s">
        <v>189</v>
      </c>
    </row>
    <row r="549" s="12" customFormat="1">
      <c r="B549" s="247"/>
      <c r="C549" s="248"/>
      <c r="D549" s="249" t="s">
        <v>199</v>
      </c>
      <c r="E549" s="250" t="s">
        <v>21</v>
      </c>
      <c r="F549" s="251" t="s">
        <v>524</v>
      </c>
      <c r="G549" s="248"/>
      <c r="H549" s="252">
        <v>-22.079999999999998</v>
      </c>
      <c r="I549" s="253"/>
      <c r="J549" s="248"/>
      <c r="K549" s="248"/>
      <c r="L549" s="254"/>
      <c r="M549" s="255"/>
      <c r="N549" s="256"/>
      <c r="O549" s="256"/>
      <c r="P549" s="256"/>
      <c r="Q549" s="256"/>
      <c r="R549" s="256"/>
      <c r="S549" s="256"/>
      <c r="T549" s="257"/>
      <c r="AT549" s="258" t="s">
        <v>199</v>
      </c>
      <c r="AU549" s="258" t="s">
        <v>84</v>
      </c>
      <c r="AV549" s="12" t="s">
        <v>84</v>
      </c>
      <c r="AW549" s="12" t="s">
        <v>37</v>
      </c>
      <c r="AX549" s="12" t="s">
        <v>74</v>
      </c>
      <c r="AY549" s="258" t="s">
        <v>189</v>
      </c>
    </row>
    <row r="550" s="12" customFormat="1">
      <c r="B550" s="247"/>
      <c r="C550" s="248"/>
      <c r="D550" s="249" t="s">
        <v>199</v>
      </c>
      <c r="E550" s="250" t="s">
        <v>21</v>
      </c>
      <c r="F550" s="251" t="s">
        <v>525</v>
      </c>
      <c r="G550" s="248"/>
      <c r="H550" s="252">
        <v>-23.52</v>
      </c>
      <c r="I550" s="253"/>
      <c r="J550" s="248"/>
      <c r="K550" s="248"/>
      <c r="L550" s="254"/>
      <c r="M550" s="255"/>
      <c r="N550" s="256"/>
      <c r="O550" s="256"/>
      <c r="P550" s="256"/>
      <c r="Q550" s="256"/>
      <c r="R550" s="256"/>
      <c r="S550" s="256"/>
      <c r="T550" s="257"/>
      <c r="AT550" s="258" t="s">
        <v>199</v>
      </c>
      <c r="AU550" s="258" t="s">
        <v>84</v>
      </c>
      <c r="AV550" s="12" t="s">
        <v>84</v>
      </c>
      <c r="AW550" s="12" t="s">
        <v>37</v>
      </c>
      <c r="AX550" s="12" t="s">
        <v>74</v>
      </c>
      <c r="AY550" s="258" t="s">
        <v>189</v>
      </c>
    </row>
    <row r="551" s="13" customFormat="1">
      <c r="B551" s="259"/>
      <c r="C551" s="260"/>
      <c r="D551" s="249" t="s">
        <v>199</v>
      </c>
      <c r="E551" s="261" t="s">
        <v>21</v>
      </c>
      <c r="F551" s="262" t="s">
        <v>549</v>
      </c>
      <c r="G551" s="260"/>
      <c r="H551" s="261" t="s">
        <v>21</v>
      </c>
      <c r="I551" s="263"/>
      <c r="J551" s="260"/>
      <c r="K551" s="260"/>
      <c r="L551" s="264"/>
      <c r="M551" s="265"/>
      <c r="N551" s="266"/>
      <c r="O551" s="266"/>
      <c r="P551" s="266"/>
      <c r="Q551" s="266"/>
      <c r="R551" s="266"/>
      <c r="S551" s="266"/>
      <c r="T551" s="267"/>
      <c r="AT551" s="268" t="s">
        <v>199</v>
      </c>
      <c r="AU551" s="268" t="s">
        <v>84</v>
      </c>
      <c r="AV551" s="13" t="s">
        <v>82</v>
      </c>
      <c r="AW551" s="13" t="s">
        <v>37</v>
      </c>
      <c r="AX551" s="13" t="s">
        <v>74</v>
      </c>
      <c r="AY551" s="268" t="s">
        <v>189</v>
      </c>
    </row>
    <row r="552" s="12" customFormat="1">
      <c r="B552" s="247"/>
      <c r="C552" s="248"/>
      <c r="D552" s="249" t="s">
        <v>199</v>
      </c>
      <c r="E552" s="250" t="s">
        <v>21</v>
      </c>
      <c r="F552" s="251" t="s">
        <v>550</v>
      </c>
      <c r="G552" s="248"/>
      <c r="H552" s="252">
        <v>-20.52</v>
      </c>
      <c r="I552" s="253"/>
      <c r="J552" s="248"/>
      <c r="K552" s="248"/>
      <c r="L552" s="254"/>
      <c r="M552" s="255"/>
      <c r="N552" s="256"/>
      <c r="O552" s="256"/>
      <c r="P552" s="256"/>
      <c r="Q552" s="256"/>
      <c r="R552" s="256"/>
      <c r="S552" s="256"/>
      <c r="T552" s="257"/>
      <c r="AT552" s="258" t="s">
        <v>199</v>
      </c>
      <c r="AU552" s="258" t="s">
        <v>84</v>
      </c>
      <c r="AV552" s="12" t="s">
        <v>84</v>
      </c>
      <c r="AW552" s="12" t="s">
        <v>37</v>
      </c>
      <c r="AX552" s="12" t="s">
        <v>74</v>
      </c>
      <c r="AY552" s="258" t="s">
        <v>189</v>
      </c>
    </row>
    <row r="553" s="12" customFormat="1">
      <c r="B553" s="247"/>
      <c r="C553" s="248"/>
      <c r="D553" s="249" t="s">
        <v>199</v>
      </c>
      <c r="E553" s="250" t="s">
        <v>21</v>
      </c>
      <c r="F553" s="251" t="s">
        <v>551</v>
      </c>
      <c r="G553" s="248"/>
      <c r="H553" s="252">
        <v>-19.530000000000001</v>
      </c>
      <c r="I553" s="253"/>
      <c r="J553" s="248"/>
      <c r="K553" s="248"/>
      <c r="L553" s="254"/>
      <c r="M553" s="255"/>
      <c r="N553" s="256"/>
      <c r="O553" s="256"/>
      <c r="P553" s="256"/>
      <c r="Q553" s="256"/>
      <c r="R553" s="256"/>
      <c r="S553" s="256"/>
      <c r="T553" s="257"/>
      <c r="AT553" s="258" t="s">
        <v>199</v>
      </c>
      <c r="AU553" s="258" t="s">
        <v>84</v>
      </c>
      <c r="AV553" s="12" t="s">
        <v>84</v>
      </c>
      <c r="AW553" s="12" t="s">
        <v>37</v>
      </c>
      <c r="AX553" s="12" t="s">
        <v>74</v>
      </c>
      <c r="AY553" s="258" t="s">
        <v>189</v>
      </c>
    </row>
    <row r="554" s="12" customFormat="1">
      <c r="B554" s="247"/>
      <c r="C554" s="248"/>
      <c r="D554" s="249" t="s">
        <v>199</v>
      </c>
      <c r="E554" s="250" t="s">
        <v>21</v>
      </c>
      <c r="F554" s="251" t="s">
        <v>552</v>
      </c>
      <c r="G554" s="248"/>
      <c r="H554" s="252">
        <v>-40.140000000000001</v>
      </c>
      <c r="I554" s="253"/>
      <c r="J554" s="248"/>
      <c r="K554" s="248"/>
      <c r="L554" s="254"/>
      <c r="M554" s="255"/>
      <c r="N554" s="256"/>
      <c r="O554" s="256"/>
      <c r="P554" s="256"/>
      <c r="Q554" s="256"/>
      <c r="R554" s="256"/>
      <c r="S554" s="256"/>
      <c r="T554" s="257"/>
      <c r="AT554" s="258" t="s">
        <v>199</v>
      </c>
      <c r="AU554" s="258" t="s">
        <v>84</v>
      </c>
      <c r="AV554" s="12" t="s">
        <v>84</v>
      </c>
      <c r="AW554" s="12" t="s">
        <v>37</v>
      </c>
      <c r="AX554" s="12" t="s">
        <v>74</v>
      </c>
      <c r="AY554" s="258" t="s">
        <v>189</v>
      </c>
    </row>
    <row r="555" s="12" customFormat="1">
      <c r="B555" s="247"/>
      <c r="C555" s="248"/>
      <c r="D555" s="249" t="s">
        <v>199</v>
      </c>
      <c r="E555" s="250" t="s">
        <v>21</v>
      </c>
      <c r="F555" s="251" t="s">
        <v>553</v>
      </c>
      <c r="G555" s="248"/>
      <c r="H555" s="252">
        <v>-21.059999999999999</v>
      </c>
      <c r="I555" s="253"/>
      <c r="J555" s="248"/>
      <c r="K555" s="248"/>
      <c r="L555" s="254"/>
      <c r="M555" s="255"/>
      <c r="N555" s="256"/>
      <c r="O555" s="256"/>
      <c r="P555" s="256"/>
      <c r="Q555" s="256"/>
      <c r="R555" s="256"/>
      <c r="S555" s="256"/>
      <c r="T555" s="257"/>
      <c r="AT555" s="258" t="s">
        <v>199</v>
      </c>
      <c r="AU555" s="258" t="s">
        <v>84</v>
      </c>
      <c r="AV555" s="12" t="s">
        <v>84</v>
      </c>
      <c r="AW555" s="12" t="s">
        <v>37</v>
      </c>
      <c r="AX555" s="12" t="s">
        <v>74</v>
      </c>
      <c r="AY555" s="258" t="s">
        <v>189</v>
      </c>
    </row>
    <row r="556" s="12" customFormat="1">
      <c r="B556" s="247"/>
      <c r="C556" s="248"/>
      <c r="D556" s="249" t="s">
        <v>199</v>
      </c>
      <c r="E556" s="250" t="s">
        <v>21</v>
      </c>
      <c r="F556" s="251" t="s">
        <v>554</v>
      </c>
      <c r="G556" s="248"/>
      <c r="H556" s="252">
        <v>-19.440000000000001</v>
      </c>
      <c r="I556" s="253"/>
      <c r="J556" s="248"/>
      <c r="K556" s="248"/>
      <c r="L556" s="254"/>
      <c r="M556" s="255"/>
      <c r="N556" s="256"/>
      <c r="O556" s="256"/>
      <c r="P556" s="256"/>
      <c r="Q556" s="256"/>
      <c r="R556" s="256"/>
      <c r="S556" s="256"/>
      <c r="T556" s="257"/>
      <c r="AT556" s="258" t="s">
        <v>199</v>
      </c>
      <c r="AU556" s="258" t="s">
        <v>84</v>
      </c>
      <c r="AV556" s="12" t="s">
        <v>84</v>
      </c>
      <c r="AW556" s="12" t="s">
        <v>37</v>
      </c>
      <c r="AX556" s="12" t="s">
        <v>74</v>
      </c>
      <c r="AY556" s="258" t="s">
        <v>189</v>
      </c>
    </row>
    <row r="557" s="12" customFormat="1">
      <c r="B557" s="247"/>
      <c r="C557" s="248"/>
      <c r="D557" s="249" t="s">
        <v>199</v>
      </c>
      <c r="E557" s="250" t="s">
        <v>21</v>
      </c>
      <c r="F557" s="251" t="s">
        <v>555</v>
      </c>
      <c r="G557" s="248"/>
      <c r="H557" s="252">
        <v>-33.119999999999997</v>
      </c>
      <c r="I557" s="253"/>
      <c r="J557" s="248"/>
      <c r="K557" s="248"/>
      <c r="L557" s="254"/>
      <c r="M557" s="255"/>
      <c r="N557" s="256"/>
      <c r="O557" s="256"/>
      <c r="P557" s="256"/>
      <c r="Q557" s="256"/>
      <c r="R557" s="256"/>
      <c r="S557" s="256"/>
      <c r="T557" s="257"/>
      <c r="AT557" s="258" t="s">
        <v>199</v>
      </c>
      <c r="AU557" s="258" t="s">
        <v>84</v>
      </c>
      <c r="AV557" s="12" t="s">
        <v>84</v>
      </c>
      <c r="AW557" s="12" t="s">
        <v>37</v>
      </c>
      <c r="AX557" s="12" t="s">
        <v>74</v>
      </c>
      <c r="AY557" s="258" t="s">
        <v>189</v>
      </c>
    </row>
    <row r="558" s="12" customFormat="1">
      <c r="B558" s="247"/>
      <c r="C558" s="248"/>
      <c r="D558" s="249" t="s">
        <v>199</v>
      </c>
      <c r="E558" s="250" t="s">
        <v>21</v>
      </c>
      <c r="F558" s="251" t="s">
        <v>556</v>
      </c>
      <c r="G558" s="248"/>
      <c r="H558" s="252">
        <v>-35.619999999999997</v>
      </c>
      <c r="I558" s="253"/>
      <c r="J558" s="248"/>
      <c r="K558" s="248"/>
      <c r="L558" s="254"/>
      <c r="M558" s="255"/>
      <c r="N558" s="256"/>
      <c r="O558" s="256"/>
      <c r="P558" s="256"/>
      <c r="Q558" s="256"/>
      <c r="R558" s="256"/>
      <c r="S558" s="256"/>
      <c r="T558" s="257"/>
      <c r="AT558" s="258" t="s">
        <v>199</v>
      </c>
      <c r="AU558" s="258" t="s">
        <v>84</v>
      </c>
      <c r="AV558" s="12" t="s">
        <v>84</v>
      </c>
      <c r="AW558" s="12" t="s">
        <v>37</v>
      </c>
      <c r="AX558" s="12" t="s">
        <v>74</v>
      </c>
      <c r="AY558" s="258" t="s">
        <v>189</v>
      </c>
    </row>
    <row r="559" s="12" customFormat="1">
      <c r="B559" s="247"/>
      <c r="C559" s="248"/>
      <c r="D559" s="249" t="s">
        <v>199</v>
      </c>
      <c r="E559" s="250" t="s">
        <v>21</v>
      </c>
      <c r="F559" s="251" t="s">
        <v>557</v>
      </c>
      <c r="G559" s="248"/>
      <c r="H559" s="252">
        <v>-4.5499999999999998</v>
      </c>
      <c r="I559" s="253"/>
      <c r="J559" s="248"/>
      <c r="K559" s="248"/>
      <c r="L559" s="254"/>
      <c r="M559" s="255"/>
      <c r="N559" s="256"/>
      <c r="O559" s="256"/>
      <c r="P559" s="256"/>
      <c r="Q559" s="256"/>
      <c r="R559" s="256"/>
      <c r="S559" s="256"/>
      <c r="T559" s="257"/>
      <c r="AT559" s="258" t="s">
        <v>199</v>
      </c>
      <c r="AU559" s="258" t="s">
        <v>84</v>
      </c>
      <c r="AV559" s="12" t="s">
        <v>84</v>
      </c>
      <c r="AW559" s="12" t="s">
        <v>37</v>
      </c>
      <c r="AX559" s="12" t="s">
        <v>74</v>
      </c>
      <c r="AY559" s="258" t="s">
        <v>189</v>
      </c>
    </row>
    <row r="560" s="12" customFormat="1">
      <c r="B560" s="247"/>
      <c r="C560" s="248"/>
      <c r="D560" s="249" t="s">
        <v>199</v>
      </c>
      <c r="E560" s="250" t="s">
        <v>21</v>
      </c>
      <c r="F560" s="251" t="s">
        <v>558</v>
      </c>
      <c r="G560" s="248"/>
      <c r="H560" s="252">
        <v>-4.5499999999999998</v>
      </c>
      <c r="I560" s="253"/>
      <c r="J560" s="248"/>
      <c r="K560" s="248"/>
      <c r="L560" s="254"/>
      <c r="M560" s="255"/>
      <c r="N560" s="256"/>
      <c r="O560" s="256"/>
      <c r="P560" s="256"/>
      <c r="Q560" s="256"/>
      <c r="R560" s="256"/>
      <c r="S560" s="256"/>
      <c r="T560" s="257"/>
      <c r="AT560" s="258" t="s">
        <v>199</v>
      </c>
      <c r="AU560" s="258" t="s">
        <v>84</v>
      </c>
      <c r="AV560" s="12" t="s">
        <v>84</v>
      </c>
      <c r="AW560" s="12" t="s">
        <v>37</v>
      </c>
      <c r="AX560" s="12" t="s">
        <v>74</v>
      </c>
      <c r="AY560" s="258" t="s">
        <v>189</v>
      </c>
    </row>
    <row r="561" s="12" customFormat="1">
      <c r="B561" s="247"/>
      <c r="C561" s="248"/>
      <c r="D561" s="249" t="s">
        <v>199</v>
      </c>
      <c r="E561" s="250" t="s">
        <v>21</v>
      </c>
      <c r="F561" s="251" t="s">
        <v>559</v>
      </c>
      <c r="G561" s="248"/>
      <c r="H561" s="252">
        <v>-12.720000000000001</v>
      </c>
      <c r="I561" s="253"/>
      <c r="J561" s="248"/>
      <c r="K561" s="248"/>
      <c r="L561" s="254"/>
      <c r="M561" s="255"/>
      <c r="N561" s="256"/>
      <c r="O561" s="256"/>
      <c r="P561" s="256"/>
      <c r="Q561" s="256"/>
      <c r="R561" s="256"/>
      <c r="S561" s="256"/>
      <c r="T561" s="257"/>
      <c r="AT561" s="258" t="s">
        <v>199</v>
      </c>
      <c r="AU561" s="258" t="s">
        <v>84</v>
      </c>
      <c r="AV561" s="12" t="s">
        <v>84</v>
      </c>
      <c r="AW561" s="12" t="s">
        <v>37</v>
      </c>
      <c r="AX561" s="12" t="s">
        <v>74</v>
      </c>
      <c r="AY561" s="258" t="s">
        <v>189</v>
      </c>
    </row>
    <row r="562" s="15" customFormat="1">
      <c r="B562" s="280"/>
      <c r="C562" s="281"/>
      <c r="D562" s="249" t="s">
        <v>199</v>
      </c>
      <c r="E562" s="282" t="s">
        <v>21</v>
      </c>
      <c r="F562" s="283" t="s">
        <v>246</v>
      </c>
      <c r="G562" s="281"/>
      <c r="H562" s="284">
        <v>1171.4300000000001</v>
      </c>
      <c r="I562" s="285"/>
      <c r="J562" s="281"/>
      <c r="K562" s="281"/>
      <c r="L562" s="286"/>
      <c r="M562" s="287"/>
      <c r="N562" s="288"/>
      <c r="O562" s="288"/>
      <c r="P562" s="288"/>
      <c r="Q562" s="288"/>
      <c r="R562" s="288"/>
      <c r="S562" s="288"/>
      <c r="T562" s="289"/>
      <c r="AT562" s="290" t="s">
        <v>199</v>
      </c>
      <c r="AU562" s="290" t="s">
        <v>84</v>
      </c>
      <c r="AV562" s="15" t="s">
        <v>190</v>
      </c>
      <c r="AW562" s="15" t="s">
        <v>37</v>
      </c>
      <c r="AX562" s="15" t="s">
        <v>82</v>
      </c>
      <c r="AY562" s="290" t="s">
        <v>189</v>
      </c>
    </row>
    <row r="563" s="1" customFormat="1" ht="16.5" customHeight="1">
      <c r="B563" s="48"/>
      <c r="C563" s="235" t="s">
        <v>560</v>
      </c>
      <c r="D563" s="235" t="s">
        <v>192</v>
      </c>
      <c r="E563" s="236" t="s">
        <v>561</v>
      </c>
      <c r="F563" s="237" t="s">
        <v>562</v>
      </c>
      <c r="G563" s="238" t="s">
        <v>273</v>
      </c>
      <c r="H563" s="239">
        <v>110.307</v>
      </c>
      <c r="I563" s="240"/>
      <c r="J563" s="241">
        <f>ROUND(I563*H563,2)</f>
        <v>0</v>
      </c>
      <c r="K563" s="237" t="s">
        <v>196</v>
      </c>
      <c r="L563" s="74"/>
      <c r="M563" s="242" t="s">
        <v>21</v>
      </c>
      <c r="N563" s="243" t="s">
        <v>45</v>
      </c>
      <c r="O563" s="49"/>
      <c r="P563" s="244">
        <f>O563*H563</f>
        <v>0</v>
      </c>
      <c r="Q563" s="244">
        <v>0.033579999999999999</v>
      </c>
      <c r="R563" s="244">
        <f>Q563*H563</f>
        <v>3.70410906</v>
      </c>
      <c r="S563" s="244">
        <v>0</v>
      </c>
      <c r="T563" s="245">
        <f>S563*H563</f>
        <v>0</v>
      </c>
      <c r="AR563" s="26" t="s">
        <v>197</v>
      </c>
      <c r="AT563" s="26" t="s">
        <v>192</v>
      </c>
      <c r="AU563" s="26" t="s">
        <v>84</v>
      </c>
      <c r="AY563" s="26" t="s">
        <v>189</v>
      </c>
      <c r="BE563" s="246">
        <f>IF(N563="základní",J563,0)</f>
        <v>0</v>
      </c>
      <c r="BF563" s="246">
        <f>IF(N563="snížená",J563,0)</f>
        <v>0</v>
      </c>
      <c r="BG563" s="246">
        <f>IF(N563="zákl. přenesená",J563,0)</f>
        <v>0</v>
      </c>
      <c r="BH563" s="246">
        <f>IF(N563="sníž. přenesená",J563,0)</f>
        <v>0</v>
      </c>
      <c r="BI563" s="246">
        <f>IF(N563="nulová",J563,0)</f>
        <v>0</v>
      </c>
      <c r="BJ563" s="26" t="s">
        <v>82</v>
      </c>
      <c r="BK563" s="246">
        <f>ROUND(I563*H563,2)</f>
        <v>0</v>
      </c>
      <c r="BL563" s="26" t="s">
        <v>197</v>
      </c>
      <c r="BM563" s="26" t="s">
        <v>563</v>
      </c>
    </row>
    <row r="564" s="13" customFormat="1">
      <c r="B564" s="259"/>
      <c r="C564" s="260"/>
      <c r="D564" s="249" t="s">
        <v>199</v>
      </c>
      <c r="E564" s="261" t="s">
        <v>21</v>
      </c>
      <c r="F564" s="262" t="s">
        <v>275</v>
      </c>
      <c r="G564" s="260"/>
      <c r="H564" s="261" t="s">
        <v>21</v>
      </c>
      <c r="I564" s="263"/>
      <c r="J564" s="260"/>
      <c r="K564" s="260"/>
      <c r="L564" s="264"/>
      <c r="M564" s="265"/>
      <c r="N564" s="266"/>
      <c r="O564" s="266"/>
      <c r="P564" s="266"/>
      <c r="Q564" s="266"/>
      <c r="R564" s="266"/>
      <c r="S564" s="266"/>
      <c r="T564" s="267"/>
      <c r="AT564" s="268" t="s">
        <v>199</v>
      </c>
      <c r="AU564" s="268" t="s">
        <v>84</v>
      </c>
      <c r="AV564" s="13" t="s">
        <v>82</v>
      </c>
      <c r="AW564" s="13" t="s">
        <v>37</v>
      </c>
      <c r="AX564" s="13" t="s">
        <v>74</v>
      </c>
      <c r="AY564" s="268" t="s">
        <v>189</v>
      </c>
    </row>
    <row r="565" s="13" customFormat="1">
      <c r="B565" s="259"/>
      <c r="C565" s="260"/>
      <c r="D565" s="249" t="s">
        <v>199</v>
      </c>
      <c r="E565" s="261" t="s">
        <v>21</v>
      </c>
      <c r="F565" s="262" t="s">
        <v>276</v>
      </c>
      <c r="G565" s="260"/>
      <c r="H565" s="261" t="s">
        <v>21</v>
      </c>
      <c r="I565" s="263"/>
      <c r="J565" s="260"/>
      <c r="K565" s="260"/>
      <c r="L565" s="264"/>
      <c r="M565" s="265"/>
      <c r="N565" s="266"/>
      <c r="O565" s="266"/>
      <c r="P565" s="266"/>
      <c r="Q565" s="266"/>
      <c r="R565" s="266"/>
      <c r="S565" s="266"/>
      <c r="T565" s="267"/>
      <c r="AT565" s="268" t="s">
        <v>199</v>
      </c>
      <c r="AU565" s="268" t="s">
        <v>84</v>
      </c>
      <c r="AV565" s="13" t="s">
        <v>82</v>
      </c>
      <c r="AW565" s="13" t="s">
        <v>37</v>
      </c>
      <c r="AX565" s="13" t="s">
        <v>74</v>
      </c>
      <c r="AY565" s="268" t="s">
        <v>189</v>
      </c>
    </row>
    <row r="566" s="12" customFormat="1">
      <c r="B566" s="247"/>
      <c r="C566" s="248"/>
      <c r="D566" s="249" t="s">
        <v>199</v>
      </c>
      <c r="E566" s="250" t="s">
        <v>21</v>
      </c>
      <c r="F566" s="251" t="s">
        <v>564</v>
      </c>
      <c r="G566" s="248"/>
      <c r="H566" s="252">
        <v>8.0399999999999991</v>
      </c>
      <c r="I566" s="253"/>
      <c r="J566" s="248"/>
      <c r="K566" s="248"/>
      <c r="L566" s="254"/>
      <c r="M566" s="255"/>
      <c r="N566" s="256"/>
      <c r="O566" s="256"/>
      <c r="P566" s="256"/>
      <c r="Q566" s="256"/>
      <c r="R566" s="256"/>
      <c r="S566" s="256"/>
      <c r="T566" s="257"/>
      <c r="AT566" s="258" t="s">
        <v>199</v>
      </c>
      <c r="AU566" s="258" t="s">
        <v>84</v>
      </c>
      <c r="AV566" s="12" t="s">
        <v>84</v>
      </c>
      <c r="AW566" s="12" t="s">
        <v>37</v>
      </c>
      <c r="AX566" s="12" t="s">
        <v>74</v>
      </c>
      <c r="AY566" s="258" t="s">
        <v>189</v>
      </c>
    </row>
    <row r="567" s="12" customFormat="1">
      <c r="B567" s="247"/>
      <c r="C567" s="248"/>
      <c r="D567" s="249" t="s">
        <v>199</v>
      </c>
      <c r="E567" s="250" t="s">
        <v>21</v>
      </c>
      <c r="F567" s="251" t="s">
        <v>565</v>
      </c>
      <c r="G567" s="248"/>
      <c r="H567" s="252">
        <v>6.1200000000000001</v>
      </c>
      <c r="I567" s="253"/>
      <c r="J567" s="248"/>
      <c r="K567" s="248"/>
      <c r="L567" s="254"/>
      <c r="M567" s="255"/>
      <c r="N567" s="256"/>
      <c r="O567" s="256"/>
      <c r="P567" s="256"/>
      <c r="Q567" s="256"/>
      <c r="R567" s="256"/>
      <c r="S567" s="256"/>
      <c r="T567" s="257"/>
      <c r="AT567" s="258" t="s">
        <v>199</v>
      </c>
      <c r="AU567" s="258" t="s">
        <v>84</v>
      </c>
      <c r="AV567" s="12" t="s">
        <v>84</v>
      </c>
      <c r="AW567" s="12" t="s">
        <v>37</v>
      </c>
      <c r="AX567" s="12" t="s">
        <v>74</v>
      </c>
      <c r="AY567" s="258" t="s">
        <v>189</v>
      </c>
    </row>
    <row r="568" s="12" customFormat="1">
      <c r="B568" s="247"/>
      <c r="C568" s="248"/>
      <c r="D568" s="249" t="s">
        <v>199</v>
      </c>
      <c r="E568" s="250" t="s">
        <v>21</v>
      </c>
      <c r="F568" s="251" t="s">
        <v>566</v>
      </c>
      <c r="G568" s="248"/>
      <c r="H568" s="252">
        <v>9.3599999999999994</v>
      </c>
      <c r="I568" s="253"/>
      <c r="J568" s="248"/>
      <c r="K568" s="248"/>
      <c r="L568" s="254"/>
      <c r="M568" s="255"/>
      <c r="N568" s="256"/>
      <c r="O568" s="256"/>
      <c r="P568" s="256"/>
      <c r="Q568" s="256"/>
      <c r="R568" s="256"/>
      <c r="S568" s="256"/>
      <c r="T568" s="257"/>
      <c r="AT568" s="258" t="s">
        <v>199</v>
      </c>
      <c r="AU568" s="258" t="s">
        <v>84</v>
      </c>
      <c r="AV568" s="12" t="s">
        <v>84</v>
      </c>
      <c r="AW568" s="12" t="s">
        <v>37</v>
      </c>
      <c r="AX568" s="12" t="s">
        <v>74</v>
      </c>
      <c r="AY568" s="258" t="s">
        <v>189</v>
      </c>
    </row>
    <row r="569" s="15" customFormat="1">
      <c r="B569" s="280"/>
      <c r="C569" s="281"/>
      <c r="D569" s="249" t="s">
        <v>199</v>
      </c>
      <c r="E569" s="282" t="s">
        <v>21</v>
      </c>
      <c r="F569" s="283" t="s">
        <v>279</v>
      </c>
      <c r="G569" s="281"/>
      <c r="H569" s="284">
        <v>23.52</v>
      </c>
      <c r="I569" s="285"/>
      <c r="J569" s="281"/>
      <c r="K569" s="281"/>
      <c r="L569" s="286"/>
      <c r="M569" s="287"/>
      <c r="N569" s="288"/>
      <c r="O569" s="288"/>
      <c r="P569" s="288"/>
      <c r="Q569" s="288"/>
      <c r="R569" s="288"/>
      <c r="S569" s="288"/>
      <c r="T569" s="289"/>
      <c r="AT569" s="290" t="s">
        <v>199</v>
      </c>
      <c r="AU569" s="290" t="s">
        <v>84</v>
      </c>
      <c r="AV569" s="15" t="s">
        <v>190</v>
      </c>
      <c r="AW569" s="15" t="s">
        <v>37</v>
      </c>
      <c r="AX569" s="15" t="s">
        <v>74</v>
      </c>
      <c r="AY569" s="290" t="s">
        <v>189</v>
      </c>
    </row>
    <row r="570" s="13" customFormat="1">
      <c r="B570" s="259"/>
      <c r="C570" s="260"/>
      <c r="D570" s="249" t="s">
        <v>199</v>
      </c>
      <c r="E570" s="261" t="s">
        <v>21</v>
      </c>
      <c r="F570" s="262" t="s">
        <v>236</v>
      </c>
      <c r="G570" s="260"/>
      <c r="H570" s="261" t="s">
        <v>21</v>
      </c>
      <c r="I570" s="263"/>
      <c r="J570" s="260"/>
      <c r="K570" s="260"/>
      <c r="L570" s="264"/>
      <c r="M570" s="265"/>
      <c r="N570" s="266"/>
      <c r="O570" s="266"/>
      <c r="P570" s="266"/>
      <c r="Q570" s="266"/>
      <c r="R570" s="266"/>
      <c r="S570" s="266"/>
      <c r="T570" s="267"/>
      <c r="AT570" s="268" t="s">
        <v>199</v>
      </c>
      <c r="AU570" s="268" t="s">
        <v>84</v>
      </c>
      <c r="AV570" s="13" t="s">
        <v>82</v>
      </c>
      <c r="AW570" s="13" t="s">
        <v>37</v>
      </c>
      <c r="AX570" s="13" t="s">
        <v>74</v>
      </c>
      <c r="AY570" s="268" t="s">
        <v>189</v>
      </c>
    </row>
    <row r="571" s="12" customFormat="1">
      <c r="B571" s="247"/>
      <c r="C571" s="248"/>
      <c r="D571" s="249" t="s">
        <v>199</v>
      </c>
      <c r="E571" s="250" t="s">
        <v>21</v>
      </c>
      <c r="F571" s="251" t="s">
        <v>567</v>
      </c>
      <c r="G571" s="248"/>
      <c r="H571" s="252">
        <v>4.8600000000000003</v>
      </c>
      <c r="I571" s="253"/>
      <c r="J571" s="248"/>
      <c r="K571" s="248"/>
      <c r="L571" s="254"/>
      <c r="M571" s="255"/>
      <c r="N571" s="256"/>
      <c r="O571" s="256"/>
      <c r="P571" s="256"/>
      <c r="Q571" s="256"/>
      <c r="R571" s="256"/>
      <c r="S571" s="256"/>
      <c r="T571" s="257"/>
      <c r="AT571" s="258" t="s">
        <v>199</v>
      </c>
      <c r="AU571" s="258" t="s">
        <v>84</v>
      </c>
      <c r="AV571" s="12" t="s">
        <v>84</v>
      </c>
      <c r="AW571" s="12" t="s">
        <v>37</v>
      </c>
      <c r="AX571" s="12" t="s">
        <v>74</v>
      </c>
      <c r="AY571" s="258" t="s">
        <v>189</v>
      </c>
    </row>
    <row r="572" s="12" customFormat="1">
      <c r="B572" s="247"/>
      <c r="C572" s="248"/>
      <c r="D572" s="249" t="s">
        <v>199</v>
      </c>
      <c r="E572" s="250" t="s">
        <v>21</v>
      </c>
      <c r="F572" s="251" t="s">
        <v>568</v>
      </c>
      <c r="G572" s="248"/>
      <c r="H572" s="252">
        <v>13.65</v>
      </c>
      <c r="I572" s="253"/>
      <c r="J572" s="248"/>
      <c r="K572" s="248"/>
      <c r="L572" s="254"/>
      <c r="M572" s="255"/>
      <c r="N572" s="256"/>
      <c r="O572" s="256"/>
      <c r="P572" s="256"/>
      <c r="Q572" s="256"/>
      <c r="R572" s="256"/>
      <c r="S572" s="256"/>
      <c r="T572" s="257"/>
      <c r="AT572" s="258" t="s">
        <v>199</v>
      </c>
      <c r="AU572" s="258" t="s">
        <v>84</v>
      </c>
      <c r="AV572" s="12" t="s">
        <v>84</v>
      </c>
      <c r="AW572" s="12" t="s">
        <v>37</v>
      </c>
      <c r="AX572" s="12" t="s">
        <v>74</v>
      </c>
      <c r="AY572" s="258" t="s">
        <v>189</v>
      </c>
    </row>
    <row r="573" s="12" customFormat="1">
      <c r="B573" s="247"/>
      <c r="C573" s="248"/>
      <c r="D573" s="249" t="s">
        <v>199</v>
      </c>
      <c r="E573" s="250" t="s">
        <v>21</v>
      </c>
      <c r="F573" s="251" t="s">
        <v>569</v>
      </c>
      <c r="G573" s="248"/>
      <c r="H573" s="252">
        <v>8.4000000000000004</v>
      </c>
      <c r="I573" s="253"/>
      <c r="J573" s="248"/>
      <c r="K573" s="248"/>
      <c r="L573" s="254"/>
      <c r="M573" s="255"/>
      <c r="N573" s="256"/>
      <c r="O573" s="256"/>
      <c r="P573" s="256"/>
      <c r="Q573" s="256"/>
      <c r="R573" s="256"/>
      <c r="S573" s="256"/>
      <c r="T573" s="257"/>
      <c r="AT573" s="258" t="s">
        <v>199</v>
      </c>
      <c r="AU573" s="258" t="s">
        <v>84</v>
      </c>
      <c r="AV573" s="12" t="s">
        <v>84</v>
      </c>
      <c r="AW573" s="12" t="s">
        <v>37</v>
      </c>
      <c r="AX573" s="12" t="s">
        <v>74</v>
      </c>
      <c r="AY573" s="258" t="s">
        <v>189</v>
      </c>
    </row>
    <row r="574" s="12" customFormat="1">
      <c r="B574" s="247"/>
      <c r="C574" s="248"/>
      <c r="D574" s="249" t="s">
        <v>199</v>
      </c>
      <c r="E574" s="250" t="s">
        <v>21</v>
      </c>
      <c r="F574" s="251" t="s">
        <v>570</v>
      </c>
      <c r="G574" s="248"/>
      <c r="H574" s="252">
        <v>5.7000000000000002</v>
      </c>
      <c r="I574" s="253"/>
      <c r="J574" s="248"/>
      <c r="K574" s="248"/>
      <c r="L574" s="254"/>
      <c r="M574" s="255"/>
      <c r="N574" s="256"/>
      <c r="O574" s="256"/>
      <c r="P574" s="256"/>
      <c r="Q574" s="256"/>
      <c r="R574" s="256"/>
      <c r="S574" s="256"/>
      <c r="T574" s="257"/>
      <c r="AT574" s="258" t="s">
        <v>199</v>
      </c>
      <c r="AU574" s="258" t="s">
        <v>84</v>
      </c>
      <c r="AV574" s="12" t="s">
        <v>84</v>
      </c>
      <c r="AW574" s="12" t="s">
        <v>37</v>
      </c>
      <c r="AX574" s="12" t="s">
        <v>74</v>
      </c>
      <c r="AY574" s="258" t="s">
        <v>189</v>
      </c>
    </row>
    <row r="575" s="12" customFormat="1">
      <c r="B575" s="247"/>
      <c r="C575" s="248"/>
      <c r="D575" s="249" t="s">
        <v>199</v>
      </c>
      <c r="E575" s="250" t="s">
        <v>21</v>
      </c>
      <c r="F575" s="251" t="s">
        <v>571</v>
      </c>
      <c r="G575" s="248"/>
      <c r="H575" s="252">
        <v>7.4400000000000004</v>
      </c>
      <c r="I575" s="253"/>
      <c r="J575" s="248"/>
      <c r="K575" s="248"/>
      <c r="L575" s="254"/>
      <c r="M575" s="255"/>
      <c r="N575" s="256"/>
      <c r="O575" s="256"/>
      <c r="P575" s="256"/>
      <c r="Q575" s="256"/>
      <c r="R575" s="256"/>
      <c r="S575" s="256"/>
      <c r="T575" s="257"/>
      <c r="AT575" s="258" t="s">
        <v>199</v>
      </c>
      <c r="AU575" s="258" t="s">
        <v>84</v>
      </c>
      <c r="AV575" s="12" t="s">
        <v>84</v>
      </c>
      <c r="AW575" s="12" t="s">
        <v>37</v>
      </c>
      <c r="AX575" s="12" t="s">
        <v>74</v>
      </c>
      <c r="AY575" s="258" t="s">
        <v>189</v>
      </c>
    </row>
    <row r="576" s="15" customFormat="1">
      <c r="B576" s="280"/>
      <c r="C576" s="281"/>
      <c r="D576" s="249" t="s">
        <v>199</v>
      </c>
      <c r="E576" s="282" t="s">
        <v>21</v>
      </c>
      <c r="F576" s="283" t="s">
        <v>572</v>
      </c>
      <c r="G576" s="281"/>
      <c r="H576" s="284">
        <v>40.049999999999997</v>
      </c>
      <c r="I576" s="285"/>
      <c r="J576" s="281"/>
      <c r="K576" s="281"/>
      <c r="L576" s="286"/>
      <c r="M576" s="287"/>
      <c r="N576" s="288"/>
      <c r="O576" s="288"/>
      <c r="P576" s="288"/>
      <c r="Q576" s="288"/>
      <c r="R576" s="288"/>
      <c r="S576" s="288"/>
      <c r="T576" s="289"/>
      <c r="AT576" s="290" t="s">
        <v>199</v>
      </c>
      <c r="AU576" s="290" t="s">
        <v>84</v>
      </c>
      <c r="AV576" s="15" t="s">
        <v>190</v>
      </c>
      <c r="AW576" s="15" t="s">
        <v>37</v>
      </c>
      <c r="AX576" s="15" t="s">
        <v>74</v>
      </c>
      <c r="AY576" s="290" t="s">
        <v>189</v>
      </c>
    </row>
    <row r="577" s="13" customFormat="1">
      <c r="B577" s="259"/>
      <c r="C577" s="260"/>
      <c r="D577" s="249" t="s">
        <v>199</v>
      </c>
      <c r="E577" s="261" t="s">
        <v>21</v>
      </c>
      <c r="F577" s="262" t="s">
        <v>284</v>
      </c>
      <c r="G577" s="260"/>
      <c r="H577" s="261" t="s">
        <v>21</v>
      </c>
      <c r="I577" s="263"/>
      <c r="J577" s="260"/>
      <c r="K577" s="260"/>
      <c r="L577" s="264"/>
      <c r="M577" s="265"/>
      <c r="N577" s="266"/>
      <c r="O577" s="266"/>
      <c r="P577" s="266"/>
      <c r="Q577" s="266"/>
      <c r="R577" s="266"/>
      <c r="S577" s="266"/>
      <c r="T577" s="267"/>
      <c r="AT577" s="268" t="s">
        <v>199</v>
      </c>
      <c r="AU577" s="268" t="s">
        <v>84</v>
      </c>
      <c r="AV577" s="13" t="s">
        <v>82</v>
      </c>
      <c r="AW577" s="13" t="s">
        <v>37</v>
      </c>
      <c r="AX577" s="13" t="s">
        <v>74</v>
      </c>
      <c r="AY577" s="268" t="s">
        <v>189</v>
      </c>
    </row>
    <row r="578" s="12" customFormat="1">
      <c r="B578" s="247"/>
      <c r="C578" s="248"/>
      <c r="D578" s="249" t="s">
        <v>199</v>
      </c>
      <c r="E578" s="250" t="s">
        <v>21</v>
      </c>
      <c r="F578" s="251" t="s">
        <v>573</v>
      </c>
      <c r="G578" s="248"/>
      <c r="H578" s="252">
        <v>6.2149999999999999</v>
      </c>
      <c r="I578" s="253"/>
      <c r="J578" s="248"/>
      <c r="K578" s="248"/>
      <c r="L578" s="254"/>
      <c r="M578" s="255"/>
      <c r="N578" s="256"/>
      <c r="O578" s="256"/>
      <c r="P578" s="256"/>
      <c r="Q578" s="256"/>
      <c r="R578" s="256"/>
      <c r="S578" s="256"/>
      <c r="T578" s="257"/>
      <c r="AT578" s="258" t="s">
        <v>199</v>
      </c>
      <c r="AU578" s="258" t="s">
        <v>84</v>
      </c>
      <c r="AV578" s="12" t="s">
        <v>84</v>
      </c>
      <c r="AW578" s="12" t="s">
        <v>37</v>
      </c>
      <c r="AX578" s="12" t="s">
        <v>74</v>
      </c>
      <c r="AY578" s="258" t="s">
        <v>189</v>
      </c>
    </row>
    <row r="579" s="12" customFormat="1">
      <c r="B579" s="247"/>
      <c r="C579" s="248"/>
      <c r="D579" s="249" t="s">
        <v>199</v>
      </c>
      <c r="E579" s="250" t="s">
        <v>21</v>
      </c>
      <c r="F579" s="251" t="s">
        <v>574</v>
      </c>
      <c r="G579" s="248"/>
      <c r="H579" s="252">
        <v>5.9400000000000004</v>
      </c>
      <c r="I579" s="253"/>
      <c r="J579" s="248"/>
      <c r="K579" s="248"/>
      <c r="L579" s="254"/>
      <c r="M579" s="255"/>
      <c r="N579" s="256"/>
      <c r="O579" s="256"/>
      <c r="P579" s="256"/>
      <c r="Q579" s="256"/>
      <c r="R579" s="256"/>
      <c r="S579" s="256"/>
      <c r="T579" s="257"/>
      <c r="AT579" s="258" t="s">
        <v>199</v>
      </c>
      <c r="AU579" s="258" t="s">
        <v>84</v>
      </c>
      <c r="AV579" s="12" t="s">
        <v>84</v>
      </c>
      <c r="AW579" s="12" t="s">
        <v>37</v>
      </c>
      <c r="AX579" s="12" t="s">
        <v>74</v>
      </c>
      <c r="AY579" s="258" t="s">
        <v>189</v>
      </c>
    </row>
    <row r="580" s="12" customFormat="1">
      <c r="B580" s="247"/>
      <c r="C580" s="248"/>
      <c r="D580" s="249" t="s">
        <v>199</v>
      </c>
      <c r="E580" s="250" t="s">
        <v>21</v>
      </c>
      <c r="F580" s="251" t="s">
        <v>575</v>
      </c>
      <c r="G580" s="248"/>
      <c r="H580" s="252">
        <v>11.323</v>
      </c>
      <c r="I580" s="253"/>
      <c r="J580" s="248"/>
      <c r="K580" s="248"/>
      <c r="L580" s="254"/>
      <c r="M580" s="255"/>
      <c r="N580" s="256"/>
      <c r="O580" s="256"/>
      <c r="P580" s="256"/>
      <c r="Q580" s="256"/>
      <c r="R580" s="256"/>
      <c r="S580" s="256"/>
      <c r="T580" s="257"/>
      <c r="AT580" s="258" t="s">
        <v>199</v>
      </c>
      <c r="AU580" s="258" t="s">
        <v>84</v>
      </c>
      <c r="AV580" s="12" t="s">
        <v>84</v>
      </c>
      <c r="AW580" s="12" t="s">
        <v>37</v>
      </c>
      <c r="AX580" s="12" t="s">
        <v>74</v>
      </c>
      <c r="AY580" s="258" t="s">
        <v>189</v>
      </c>
    </row>
    <row r="581" s="12" customFormat="1">
      <c r="B581" s="247"/>
      <c r="C581" s="248"/>
      <c r="D581" s="249" t="s">
        <v>199</v>
      </c>
      <c r="E581" s="250" t="s">
        <v>21</v>
      </c>
      <c r="F581" s="251" t="s">
        <v>576</v>
      </c>
      <c r="G581" s="248"/>
      <c r="H581" s="252">
        <v>5.2309999999999999</v>
      </c>
      <c r="I581" s="253"/>
      <c r="J581" s="248"/>
      <c r="K581" s="248"/>
      <c r="L581" s="254"/>
      <c r="M581" s="255"/>
      <c r="N581" s="256"/>
      <c r="O581" s="256"/>
      <c r="P581" s="256"/>
      <c r="Q581" s="256"/>
      <c r="R581" s="256"/>
      <c r="S581" s="256"/>
      <c r="T581" s="257"/>
      <c r="AT581" s="258" t="s">
        <v>199</v>
      </c>
      <c r="AU581" s="258" t="s">
        <v>84</v>
      </c>
      <c r="AV581" s="12" t="s">
        <v>84</v>
      </c>
      <c r="AW581" s="12" t="s">
        <v>37</v>
      </c>
      <c r="AX581" s="12" t="s">
        <v>74</v>
      </c>
      <c r="AY581" s="258" t="s">
        <v>189</v>
      </c>
    </row>
    <row r="582" s="12" customFormat="1">
      <c r="B582" s="247"/>
      <c r="C582" s="248"/>
      <c r="D582" s="249" t="s">
        <v>199</v>
      </c>
      <c r="E582" s="250" t="s">
        <v>21</v>
      </c>
      <c r="F582" s="251" t="s">
        <v>577</v>
      </c>
      <c r="G582" s="248"/>
      <c r="H582" s="252">
        <v>17.367999999999999</v>
      </c>
      <c r="I582" s="253"/>
      <c r="J582" s="248"/>
      <c r="K582" s="248"/>
      <c r="L582" s="254"/>
      <c r="M582" s="255"/>
      <c r="N582" s="256"/>
      <c r="O582" s="256"/>
      <c r="P582" s="256"/>
      <c r="Q582" s="256"/>
      <c r="R582" s="256"/>
      <c r="S582" s="256"/>
      <c r="T582" s="257"/>
      <c r="AT582" s="258" t="s">
        <v>199</v>
      </c>
      <c r="AU582" s="258" t="s">
        <v>84</v>
      </c>
      <c r="AV582" s="12" t="s">
        <v>84</v>
      </c>
      <c r="AW582" s="12" t="s">
        <v>37</v>
      </c>
      <c r="AX582" s="12" t="s">
        <v>74</v>
      </c>
      <c r="AY582" s="258" t="s">
        <v>189</v>
      </c>
    </row>
    <row r="583" s="12" customFormat="1">
      <c r="B583" s="247"/>
      <c r="C583" s="248"/>
      <c r="D583" s="249" t="s">
        <v>199</v>
      </c>
      <c r="E583" s="250" t="s">
        <v>21</v>
      </c>
      <c r="F583" s="251" t="s">
        <v>578</v>
      </c>
      <c r="G583" s="248"/>
      <c r="H583" s="252">
        <v>0.66000000000000003</v>
      </c>
      <c r="I583" s="253"/>
      <c r="J583" s="248"/>
      <c r="K583" s="248"/>
      <c r="L583" s="254"/>
      <c r="M583" s="255"/>
      <c r="N583" s="256"/>
      <c r="O583" s="256"/>
      <c r="P583" s="256"/>
      <c r="Q583" s="256"/>
      <c r="R583" s="256"/>
      <c r="S583" s="256"/>
      <c r="T583" s="257"/>
      <c r="AT583" s="258" t="s">
        <v>199</v>
      </c>
      <c r="AU583" s="258" t="s">
        <v>84</v>
      </c>
      <c r="AV583" s="12" t="s">
        <v>84</v>
      </c>
      <c r="AW583" s="12" t="s">
        <v>37</v>
      </c>
      <c r="AX583" s="12" t="s">
        <v>74</v>
      </c>
      <c r="AY583" s="258" t="s">
        <v>189</v>
      </c>
    </row>
    <row r="584" s="15" customFormat="1">
      <c r="B584" s="280"/>
      <c r="C584" s="281"/>
      <c r="D584" s="249" t="s">
        <v>199</v>
      </c>
      <c r="E584" s="282" t="s">
        <v>21</v>
      </c>
      <c r="F584" s="283" t="s">
        <v>579</v>
      </c>
      <c r="G584" s="281"/>
      <c r="H584" s="284">
        <v>46.737000000000002</v>
      </c>
      <c r="I584" s="285"/>
      <c r="J584" s="281"/>
      <c r="K584" s="281"/>
      <c r="L584" s="286"/>
      <c r="M584" s="287"/>
      <c r="N584" s="288"/>
      <c r="O584" s="288"/>
      <c r="P584" s="288"/>
      <c r="Q584" s="288"/>
      <c r="R584" s="288"/>
      <c r="S584" s="288"/>
      <c r="T584" s="289"/>
      <c r="AT584" s="290" t="s">
        <v>199</v>
      </c>
      <c r="AU584" s="290" t="s">
        <v>84</v>
      </c>
      <c r="AV584" s="15" t="s">
        <v>190</v>
      </c>
      <c r="AW584" s="15" t="s">
        <v>37</v>
      </c>
      <c r="AX584" s="15" t="s">
        <v>74</v>
      </c>
      <c r="AY584" s="290" t="s">
        <v>189</v>
      </c>
    </row>
    <row r="585" s="14" customFormat="1">
      <c r="B585" s="269"/>
      <c r="C585" s="270"/>
      <c r="D585" s="249" t="s">
        <v>199</v>
      </c>
      <c r="E585" s="271" t="s">
        <v>21</v>
      </c>
      <c r="F585" s="272" t="s">
        <v>214</v>
      </c>
      <c r="G585" s="270"/>
      <c r="H585" s="273">
        <v>110.307</v>
      </c>
      <c r="I585" s="274"/>
      <c r="J585" s="270"/>
      <c r="K585" s="270"/>
      <c r="L585" s="275"/>
      <c r="M585" s="276"/>
      <c r="N585" s="277"/>
      <c r="O585" s="277"/>
      <c r="P585" s="277"/>
      <c r="Q585" s="277"/>
      <c r="R585" s="277"/>
      <c r="S585" s="277"/>
      <c r="T585" s="278"/>
      <c r="AT585" s="279" t="s">
        <v>199</v>
      </c>
      <c r="AU585" s="279" t="s">
        <v>84</v>
      </c>
      <c r="AV585" s="14" t="s">
        <v>197</v>
      </c>
      <c r="AW585" s="14" t="s">
        <v>37</v>
      </c>
      <c r="AX585" s="14" t="s">
        <v>82</v>
      </c>
      <c r="AY585" s="279" t="s">
        <v>189</v>
      </c>
    </row>
    <row r="586" s="1" customFormat="1" ht="16.5" customHeight="1">
      <c r="B586" s="48"/>
      <c r="C586" s="235" t="s">
        <v>580</v>
      </c>
      <c r="D586" s="235" t="s">
        <v>192</v>
      </c>
      <c r="E586" s="236" t="s">
        <v>581</v>
      </c>
      <c r="F586" s="237" t="s">
        <v>582</v>
      </c>
      <c r="G586" s="238" t="s">
        <v>349</v>
      </c>
      <c r="H586" s="239">
        <v>575.20000000000005</v>
      </c>
      <c r="I586" s="240"/>
      <c r="J586" s="241">
        <f>ROUND(I586*H586,2)</f>
        <v>0</v>
      </c>
      <c r="K586" s="237" t="s">
        <v>196</v>
      </c>
      <c r="L586" s="74"/>
      <c r="M586" s="242" t="s">
        <v>21</v>
      </c>
      <c r="N586" s="243" t="s">
        <v>45</v>
      </c>
      <c r="O586" s="49"/>
      <c r="P586" s="244">
        <f>O586*H586</f>
        <v>0</v>
      </c>
      <c r="Q586" s="244">
        <v>0.0015</v>
      </c>
      <c r="R586" s="244">
        <f>Q586*H586</f>
        <v>0.86280000000000012</v>
      </c>
      <c r="S586" s="244">
        <v>0</v>
      </c>
      <c r="T586" s="245">
        <f>S586*H586</f>
        <v>0</v>
      </c>
      <c r="AR586" s="26" t="s">
        <v>197</v>
      </c>
      <c r="AT586" s="26" t="s">
        <v>192</v>
      </c>
      <c r="AU586" s="26" t="s">
        <v>84</v>
      </c>
      <c r="AY586" s="26" t="s">
        <v>189</v>
      </c>
      <c r="BE586" s="246">
        <f>IF(N586="základní",J586,0)</f>
        <v>0</v>
      </c>
      <c r="BF586" s="246">
        <f>IF(N586="snížená",J586,0)</f>
        <v>0</v>
      </c>
      <c r="BG586" s="246">
        <f>IF(N586="zákl. přenesená",J586,0)</f>
        <v>0</v>
      </c>
      <c r="BH586" s="246">
        <f>IF(N586="sníž. přenesená",J586,0)</f>
        <v>0</v>
      </c>
      <c r="BI586" s="246">
        <f>IF(N586="nulová",J586,0)</f>
        <v>0</v>
      </c>
      <c r="BJ586" s="26" t="s">
        <v>82</v>
      </c>
      <c r="BK586" s="246">
        <f>ROUND(I586*H586,2)</f>
        <v>0</v>
      </c>
      <c r="BL586" s="26" t="s">
        <v>197</v>
      </c>
      <c r="BM586" s="26" t="s">
        <v>583</v>
      </c>
    </row>
    <row r="587" s="13" customFormat="1">
      <c r="B587" s="259"/>
      <c r="C587" s="260"/>
      <c r="D587" s="249" t="s">
        <v>199</v>
      </c>
      <c r="E587" s="261" t="s">
        <v>21</v>
      </c>
      <c r="F587" s="262" t="s">
        <v>284</v>
      </c>
      <c r="G587" s="260"/>
      <c r="H587" s="261" t="s">
        <v>21</v>
      </c>
      <c r="I587" s="263"/>
      <c r="J587" s="260"/>
      <c r="K587" s="260"/>
      <c r="L587" s="264"/>
      <c r="M587" s="265"/>
      <c r="N587" s="266"/>
      <c r="O587" s="266"/>
      <c r="P587" s="266"/>
      <c r="Q587" s="266"/>
      <c r="R587" s="266"/>
      <c r="S587" s="266"/>
      <c r="T587" s="267"/>
      <c r="AT587" s="268" t="s">
        <v>199</v>
      </c>
      <c r="AU587" s="268" t="s">
        <v>84</v>
      </c>
      <c r="AV587" s="13" t="s">
        <v>82</v>
      </c>
      <c r="AW587" s="13" t="s">
        <v>37</v>
      </c>
      <c r="AX587" s="13" t="s">
        <v>74</v>
      </c>
      <c r="AY587" s="268" t="s">
        <v>189</v>
      </c>
    </row>
    <row r="588" s="13" customFormat="1">
      <c r="B588" s="259"/>
      <c r="C588" s="260"/>
      <c r="D588" s="249" t="s">
        <v>199</v>
      </c>
      <c r="E588" s="261" t="s">
        <v>21</v>
      </c>
      <c r="F588" s="262" t="s">
        <v>584</v>
      </c>
      <c r="G588" s="260"/>
      <c r="H588" s="261" t="s">
        <v>21</v>
      </c>
      <c r="I588" s="263"/>
      <c r="J588" s="260"/>
      <c r="K588" s="260"/>
      <c r="L588" s="264"/>
      <c r="M588" s="265"/>
      <c r="N588" s="266"/>
      <c r="O588" s="266"/>
      <c r="P588" s="266"/>
      <c r="Q588" s="266"/>
      <c r="R588" s="266"/>
      <c r="S588" s="266"/>
      <c r="T588" s="267"/>
      <c r="AT588" s="268" t="s">
        <v>199</v>
      </c>
      <c r="AU588" s="268" t="s">
        <v>84</v>
      </c>
      <c r="AV588" s="13" t="s">
        <v>82</v>
      </c>
      <c r="AW588" s="13" t="s">
        <v>37</v>
      </c>
      <c r="AX588" s="13" t="s">
        <v>74</v>
      </c>
      <c r="AY588" s="268" t="s">
        <v>189</v>
      </c>
    </row>
    <row r="589" s="12" customFormat="1">
      <c r="B589" s="247"/>
      <c r="C589" s="248"/>
      <c r="D589" s="249" t="s">
        <v>199</v>
      </c>
      <c r="E589" s="250" t="s">
        <v>21</v>
      </c>
      <c r="F589" s="251" t="s">
        <v>585</v>
      </c>
      <c r="G589" s="248"/>
      <c r="H589" s="252">
        <v>220.69999999999999</v>
      </c>
      <c r="I589" s="253"/>
      <c r="J589" s="248"/>
      <c r="K589" s="248"/>
      <c r="L589" s="254"/>
      <c r="M589" s="255"/>
      <c r="N589" s="256"/>
      <c r="O589" s="256"/>
      <c r="P589" s="256"/>
      <c r="Q589" s="256"/>
      <c r="R589" s="256"/>
      <c r="S589" s="256"/>
      <c r="T589" s="257"/>
      <c r="AT589" s="258" t="s">
        <v>199</v>
      </c>
      <c r="AU589" s="258" t="s">
        <v>84</v>
      </c>
      <c r="AV589" s="12" t="s">
        <v>84</v>
      </c>
      <c r="AW589" s="12" t="s">
        <v>37</v>
      </c>
      <c r="AX589" s="12" t="s">
        <v>74</v>
      </c>
      <c r="AY589" s="258" t="s">
        <v>189</v>
      </c>
    </row>
    <row r="590" s="13" customFormat="1">
      <c r="B590" s="259"/>
      <c r="C590" s="260"/>
      <c r="D590" s="249" t="s">
        <v>199</v>
      </c>
      <c r="E590" s="261" t="s">
        <v>21</v>
      </c>
      <c r="F590" s="262" t="s">
        <v>586</v>
      </c>
      <c r="G590" s="260"/>
      <c r="H590" s="261" t="s">
        <v>21</v>
      </c>
      <c r="I590" s="263"/>
      <c r="J590" s="260"/>
      <c r="K590" s="260"/>
      <c r="L590" s="264"/>
      <c r="M590" s="265"/>
      <c r="N590" s="266"/>
      <c r="O590" s="266"/>
      <c r="P590" s="266"/>
      <c r="Q590" s="266"/>
      <c r="R590" s="266"/>
      <c r="S590" s="266"/>
      <c r="T590" s="267"/>
      <c r="AT590" s="268" t="s">
        <v>199</v>
      </c>
      <c r="AU590" s="268" t="s">
        <v>84</v>
      </c>
      <c r="AV590" s="13" t="s">
        <v>82</v>
      </c>
      <c r="AW590" s="13" t="s">
        <v>37</v>
      </c>
      <c r="AX590" s="13" t="s">
        <v>74</v>
      </c>
      <c r="AY590" s="268" t="s">
        <v>189</v>
      </c>
    </row>
    <row r="591" s="12" customFormat="1">
      <c r="B591" s="247"/>
      <c r="C591" s="248"/>
      <c r="D591" s="249" t="s">
        <v>199</v>
      </c>
      <c r="E591" s="250" t="s">
        <v>21</v>
      </c>
      <c r="F591" s="251" t="s">
        <v>587</v>
      </c>
      <c r="G591" s="248"/>
      <c r="H591" s="252">
        <v>271.39999999999998</v>
      </c>
      <c r="I591" s="253"/>
      <c r="J591" s="248"/>
      <c r="K591" s="248"/>
      <c r="L591" s="254"/>
      <c r="M591" s="255"/>
      <c r="N591" s="256"/>
      <c r="O591" s="256"/>
      <c r="P591" s="256"/>
      <c r="Q591" s="256"/>
      <c r="R591" s="256"/>
      <c r="S591" s="256"/>
      <c r="T591" s="257"/>
      <c r="AT591" s="258" t="s">
        <v>199</v>
      </c>
      <c r="AU591" s="258" t="s">
        <v>84</v>
      </c>
      <c r="AV591" s="12" t="s">
        <v>84</v>
      </c>
      <c r="AW591" s="12" t="s">
        <v>37</v>
      </c>
      <c r="AX591" s="12" t="s">
        <v>74</v>
      </c>
      <c r="AY591" s="258" t="s">
        <v>189</v>
      </c>
    </row>
    <row r="592" s="13" customFormat="1">
      <c r="B592" s="259"/>
      <c r="C592" s="260"/>
      <c r="D592" s="249" t="s">
        <v>199</v>
      </c>
      <c r="E592" s="261" t="s">
        <v>21</v>
      </c>
      <c r="F592" s="262" t="s">
        <v>588</v>
      </c>
      <c r="G592" s="260"/>
      <c r="H592" s="261" t="s">
        <v>21</v>
      </c>
      <c r="I592" s="263"/>
      <c r="J592" s="260"/>
      <c r="K592" s="260"/>
      <c r="L592" s="264"/>
      <c r="M592" s="265"/>
      <c r="N592" s="266"/>
      <c r="O592" s="266"/>
      <c r="P592" s="266"/>
      <c r="Q592" s="266"/>
      <c r="R592" s="266"/>
      <c r="S592" s="266"/>
      <c r="T592" s="267"/>
      <c r="AT592" s="268" t="s">
        <v>199</v>
      </c>
      <c r="AU592" s="268" t="s">
        <v>84</v>
      </c>
      <c r="AV592" s="13" t="s">
        <v>82</v>
      </c>
      <c r="AW592" s="13" t="s">
        <v>37</v>
      </c>
      <c r="AX592" s="13" t="s">
        <v>74</v>
      </c>
      <c r="AY592" s="268" t="s">
        <v>189</v>
      </c>
    </row>
    <row r="593" s="12" customFormat="1">
      <c r="B593" s="247"/>
      <c r="C593" s="248"/>
      <c r="D593" s="249" t="s">
        <v>199</v>
      </c>
      <c r="E593" s="250" t="s">
        <v>21</v>
      </c>
      <c r="F593" s="251" t="s">
        <v>589</v>
      </c>
      <c r="G593" s="248"/>
      <c r="H593" s="252">
        <v>5.2999999999999998</v>
      </c>
      <c r="I593" s="253"/>
      <c r="J593" s="248"/>
      <c r="K593" s="248"/>
      <c r="L593" s="254"/>
      <c r="M593" s="255"/>
      <c r="N593" s="256"/>
      <c r="O593" s="256"/>
      <c r="P593" s="256"/>
      <c r="Q593" s="256"/>
      <c r="R593" s="256"/>
      <c r="S593" s="256"/>
      <c r="T593" s="257"/>
      <c r="AT593" s="258" t="s">
        <v>199</v>
      </c>
      <c r="AU593" s="258" t="s">
        <v>84</v>
      </c>
      <c r="AV593" s="12" t="s">
        <v>84</v>
      </c>
      <c r="AW593" s="12" t="s">
        <v>37</v>
      </c>
      <c r="AX593" s="12" t="s">
        <v>74</v>
      </c>
      <c r="AY593" s="258" t="s">
        <v>189</v>
      </c>
    </row>
    <row r="594" s="12" customFormat="1">
      <c r="B594" s="247"/>
      <c r="C594" s="248"/>
      <c r="D594" s="249" t="s">
        <v>199</v>
      </c>
      <c r="E594" s="250" t="s">
        <v>21</v>
      </c>
      <c r="F594" s="251" t="s">
        <v>590</v>
      </c>
      <c r="G594" s="248"/>
      <c r="H594" s="252">
        <v>3.2999999999999998</v>
      </c>
      <c r="I594" s="253"/>
      <c r="J594" s="248"/>
      <c r="K594" s="248"/>
      <c r="L594" s="254"/>
      <c r="M594" s="255"/>
      <c r="N594" s="256"/>
      <c r="O594" s="256"/>
      <c r="P594" s="256"/>
      <c r="Q594" s="256"/>
      <c r="R594" s="256"/>
      <c r="S594" s="256"/>
      <c r="T594" s="257"/>
      <c r="AT594" s="258" t="s">
        <v>199</v>
      </c>
      <c r="AU594" s="258" t="s">
        <v>84</v>
      </c>
      <c r="AV594" s="12" t="s">
        <v>84</v>
      </c>
      <c r="AW594" s="12" t="s">
        <v>37</v>
      </c>
      <c r="AX594" s="12" t="s">
        <v>74</v>
      </c>
      <c r="AY594" s="258" t="s">
        <v>189</v>
      </c>
    </row>
    <row r="595" s="12" customFormat="1">
      <c r="B595" s="247"/>
      <c r="C595" s="248"/>
      <c r="D595" s="249" t="s">
        <v>199</v>
      </c>
      <c r="E595" s="250" t="s">
        <v>21</v>
      </c>
      <c r="F595" s="251" t="s">
        <v>591</v>
      </c>
      <c r="G595" s="248"/>
      <c r="H595" s="252">
        <v>7.25</v>
      </c>
      <c r="I595" s="253"/>
      <c r="J595" s="248"/>
      <c r="K595" s="248"/>
      <c r="L595" s="254"/>
      <c r="M595" s="255"/>
      <c r="N595" s="256"/>
      <c r="O595" s="256"/>
      <c r="P595" s="256"/>
      <c r="Q595" s="256"/>
      <c r="R595" s="256"/>
      <c r="S595" s="256"/>
      <c r="T595" s="257"/>
      <c r="AT595" s="258" t="s">
        <v>199</v>
      </c>
      <c r="AU595" s="258" t="s">
        <v>84</v>
      </c>
      <c r="AV595" s="12" t="s">
        <v>84</v>
      </c>
      <c r="AW595" s="12" t="s">
        <v>37</v>
      </c>
      <c r="AX595" s="12" t="s">
        <v>74</v>
      </c>
      <c r="AY595" s="258" t="s">
        <v>189</v>
      </c>
    </row>
    <row r="596" s="12" customFormat="1">
      <c r="B596" s="247"/>
      <c r="C596" s="248"/>
      <c r="D596" s="249" t="s">
        <v>199</v>
      </c>
      <c r="E596" s="250" t="s">
        <v>21</v>
      </c>
      <c r="F596" s="251" t="s">
        <v>592</v>
      </c>
      <c r="G596" s="248"/>
      <c r="H596" s="252">
        <v>11.15</v>
      </c>
      <c r="I596" s="253"/>
      <c r="J596" s="248"/>
      <c r="K596" s="248"/>
      <c r="L596" s="254"/>
      <c r="M596" s="255"/>
      <c r="N596" s="256"/>
      <c r="O596" s="256"/>
      <c r="P596" s="256"/>
      <c r="Q596" s="256"/>
      <c r="R596" s="256"/>
      <c r="S596" s="256"/>
      <c r="T596" s="257"/>
      <c r="AT596" s="258" t="s">
        <v>199</v>
      </c>
      <c r="AU596" s="258" t="s">
        <v>84</v>
      </c>
      <c r="AV596" s="12" t="s">
        <v>84</v>
      </c>
      <c r="AW596" s="12" t="s">
        <v>37</v>
      </c>
      <c r="AX596" s="12" t="s">
        <v>74</v>
      </c>
      <c r="AY596" s="258" t="s">
        <v>189</v>
      </c>
    </row>
    <row r="597" s="12" customFormat="1">
      <c r="B597" s="247"/>
      <c r="C597" s="248"/>
      <c r="D597" s="249" t="s">
        <v>199</v>
      </c>
      <c r="E597" s="250" t="s">
        <v>21</v>
      </c>
      <c r="F597" s="251" t="s">
        <v>593</v>
      </c>
      <c r="G597" s="248"/>
      <c r="H597" s="252">
        <v>16</v>
      </c>
      <c r="I597" s="253"/>
      <c r="J597" s="248"/>
      <c r="K597" s="248"/>
      <c r="L597" s="254"/>
      <c r="M597" s="255"/>
      <c r="N597" s="256"/>
      <c r="O597" s="256"/>
      <c r="P597" s="256"/>
      <c r="Q597" s="256"/>
      <c r="R597" s="256"/>
      <c r="S597" s="256"/>
      <c r="T597" s="257"/>
      <c r="AT597" s="258" t="s">
        <v>199</v>
      </c>
      <c r="AU597" s="258" t="s">
        <v>84</v>
      </c>
      <c r="AV597" s="12" t="s">
        <v>84</v>
      </c>
      <c r="AW597" s="12" t="s">
        <v>37</v>
      </c>
      <c r="AX597" s="12" t="s">
        <v>74</v>
      </c>
      <c r="AY597" s="258" t="s">
        <v>189</v>
      </c>
    </row>
    <row r="598" s="12" customFormat="1">
      <c r="B598" s="247"/>
      <c r="C598" s="248"/>
      <c r="D598" s="249" t="s">
        <v>199</v>
      </c>
      <c r="E598" s="250" t="s">
        <v>21</v>
      </c>
      <c r="F598" s="251" t="s">
        <v>594</v>
      </c>
      <c r="G598" s="248"/>
      <c r="H598" s="252">
        <v>13.699999999999999</v>
      </c>
      <c r="I598" s="253"/>
      <c r="J598" s="248"/>
      <c r="K598" s="248"/>
      <c r="L598" s="254"/>
      <c r="M598" s="255"/>
      <c r="N598" s="256"/>
      <c r="O598" s="256"/>
      <c r="P598" s="256"/>
      <c r="Q598" s="256"/>
      <c r="R598" s="256"/>
      <c r="S598" s="256"/>
      <c r="T598" s="257"/>
      <c r="AT598" s="258" t="s">
        <v>199</v>
      </c>
      <c r="AU598" s="258" t="s">
        <v>84</v>
      </c>
      <c r="AV598" s="12" t="s">
        <v>84</v>
      </c>
      <c r="AW598" s="12" t="s">
        <v>37</v>
      </c>
      <c r="AX598" s="12" t="s">
        <v>74</v>
      </c>
      <c r="AY598" s="258" t="s">
        <v>189</v>
      </c>
    </row>
    <row r="599" s="12" customFormat="1">
      <c r="B599" s="247"/>
      <c r="C599" s="248"/>
      <c r="D599" s="249" t="s">
        <v>199</v>
      </c>
      <c r="E599" s="250" t="s">
        <v>21</v>
      </c>
      <c r="F599" s="251" t="s">
        <v>595</v>
      </c>
      <c r="G599" s="248"/>
      <c r="H599" s="252">
        <v>13.199999999999999</v>
      </c>
      <c r="I599" s="253"/>
      <c r="J599" s="248"/>
      <c r="K599" s="248"/>
      <c r="L599" s="254"/>
      <c r="M599" s="255"/>
      <c r="N599" s="256"/>
      <c r="O599" s="256"/>
      <c r="P599" s="256"/>
      <c r="Q599" s="256"/>
      <c r="R599" s="256"/>
      <c r="S599" s="256"/>
      <c r="T599" s="257"/>
      <c r="AT599" s="258" t="s">
        <v>199</v>
      </c>
      <c r="AU599" s="258" t="s">
        <v>84</v>
      </c>
      <c r="AV599" s="12" t="s">
        <v>84</v>
      </c>
      <c r="AW599" s="12" t="s">
        <v>37</v>
      </c>
      <c r="AX599" s="12" t="s">
        <v>74</v>
      </c>
      <c r="AY599" s="258" t="s">
        <v>189</v>
      </c>
    </row>
    <row r="600" s="12" customFormat="1">
      <c r="B600" s="247"/>
      <c r="C600" s="248"/>
      <c r="D600" s="249" t="s">
        <v>199</v>
      </c>
      <c r="E600" s="250" t="s">
        <v>21</v>
      </c>
      <c r="F600" s="251" t="s">
        <v>596</v>
      </c>
      <c r="G600" s="248"/>
      <c r="H600" s="252">
        <v>13.199999999999999</v>
      </c>
      <c r="I600" s="253"/>
      <c r="J600" s="248"/>
      <c r="K600" s="248"/>
      <c r="L600" s="254"/>
      <c r="M600" s="255"/>
      <c r="N600" s="256"/>
      <c r="O600" s="256"/>
      <c r="P600" s="256"/>
      <c r="Q600" s="256"/>
      <c r="R600" s="256"/>
      <c r="S600" s="256"/>
      <c r="T600" s="257"/>
      <c r="AT600" s="258" t="s">
        <v>199</v>
      </c>
      <c r="AU600" s="258" t="s">
        <v>84</v>
      </c>
      <c r="AV600" s="12" t="s">
        <v>84</v>
      </c>
      <c r="AW600" s="12" t="s">
        <v>37</v>
      </c>
      <c r="AX600" s="12" t="s">
        <v>74</v>
      </c>
      <c r="AY600" s="258" t="s">
        <v>189</v>
      </c>
    </row>
    <row r="601" s="15" customFormat="1">
      <c r="B601" s="280"/>
      <c r="C601" s="281"/>
      <c r="D601" s="249" t="s">
        <v>199</v>
      </c>
      <c r="E601" s="282" t="s">
        <v>21</v>
      </c>
      <c r="F601" s="283" t="s">
        <v>246</v>
      </c>
      <c r="G601" s="281"/>
      <c r="H601" s="284">
        <v>575.20000000000005</v>
      </c>
      <c r="I601" s="285"/>
      <c r="J601" s="281"/>
      <c r="K601" s="281"/>
      <c r="L601" s="286"/>
      <c r="M601" s="287"/>
      <c r="N601" s="288"/>
      <c r="O601" s="288"/>
      <c r="P601" s="288"/>
      <c r="Q601" s="288"/>
      <c r="R601" s="288"/>
      <c r="S601" s="288"/>
      <c r="T601" s="289"/>
      <c r="AT601" s="290" t="s">
        <v>199</v>
      </c>
      <c r="AU601" s="290" t="s">
        <v>84</v>
      </c>
      <c r="AV601" s="15" t="s">
        <v>190</v>
      </c>
      <c r="AW601" s="15" t="s">
        <v>37</v>
      </c>
      <c r="AX601" s="15" t="s">
        <v>82</v>
      </c>
      <c r="AY601" s="290" t="s">
        <v>189</v>
      </c>
    </row>
    <row r="602" s="1" customFormat="1" ht="38.25" customHeight="1">
      <c r="B602" s="48"/>
      <c r="C602" s="235" t="s">
        <v>597</v>
      </c>
      <c r="D602" s="235" t="s">
        <v>192</v>
      </c>
      <c r="E602" s="236" t="s">
        <v>598</v>
      </c>
      <c r="F602" s="237" t="s">
        <v>599</v>
      </c>
      <c r="G602" s="238" t="s">
        <v>349</v>
      </c>
      <c r="H602" s="239">
        <v>271.39999999999998</v>
      </c>
      <c r="I602" s="240"/>
      <c r="J602" s="241">
        <f>ROUND(I602*H602,2)</f>
        <v>0</v>
      </c>
      <c r="K602" s="237" t="s">
        <v>600</v>
      </c>
      <c r="L602" s="74"/>
      <c r="M602" s="242" t="s">
        <v>21</v>
      </c>
      <c r="N602" s="243" t="s">
        <v>45</v>
      </c>
      <c r="O602" s="49"/>
      <c r="P602" s="244">
        <f>O602*H602</f>
        <v>0</v>
      </c>
      <c r="Q602" s="244">
        <v>0</v>
      </c>
      <c r="R602" s="244">
        <f>Q602*H602</f>
        <v>0</v>
      </c>
      <c r="S602" s="244">
        <v>0</v>
      </c>
      <c r="T602" s="245">
        <f>S602*H602</f>
        <v>0</v>
      </c>
      <c r="AR602" s="26" t="s">
        <v>197</v>
      </c>
      <c r="AT602" s="26" t="s">
        <v>192</v>
      </c>
      <c r="AU602" s="26" t="s">
        <v>84</v>
      </c>
      <c r="AY602" s="26" t="s">
        <v>189</v>
      </c>
      <c r="BE602" s="246">
        <f>IF(N602="základní",J602,0)</f>
        <v>0</v>
      </c>
      <c r="BF602" s="246">
        <f>IF(N602="snížená",J602,0)</f>
        <v>0</v>
      </c>
      <c r="BG602" s="246">
        <f>IF(N602="zákl. přenesená",J602,0)</f>
        <v>0</v>
      </c>
      <c r="BH602" s="246">
        <f>IF(N602="sníž. přenesená",J602,0)</f>
        <v>0</v>
      </c>
      <c r="BI602" s="246">
        <f>IF(N602="nulová",J602,0)</f>
        <v>0</v>
      </c>
      <c r="BJ602" s="26" t="s">
        <v>82</v>
      </c>
      <c r="BK602" s="246">
        <f>ROUND(I602*H602,2)</f>
        <v>0</v>
      </c>
      <c r="BL602" s="26" t="s">
        <v>197</v>
      </c>
      <c r="BM602" s="26" t="s">
        <v>601</v>
      </c>
    </row>
    <row r="603" s="13" customFormat="1">
      <c r="B603" s="259"/>
      <c r="C603" s="260"/>
      <c r="D603" s="249" t="s">
        <v>199</v>
      </c>
      <c r="E603" s="261" t="s">
        <v>21</v>
      </c>
      <c r="F603" s="262" t="s">
        <v>284</v>
      </c>
      <c r="G603" s="260"/>
      <c r="H603" s="261" t="s">
        <v>21</v>
      </c>
      <c r="I603" s="263"/>
      <c r="J603" s="260"/>
      <c r="K603" s="260"/>
      <c r="L603" s="264"/>
      <c r="M603" s="265"/>
      <c r="N603" s="266"/>
      <c r="O603" s="266"/>
      <c r="P603" s="266"/>
      <c r="Q603" s="266"/>
      <c r="R603" s="266"/>
      <c r="S603" s="266"/>
      <c r="T603" s="267"/>
      <c r="AT603" s="268" t="s">
        <v>199</v>
      </c>
      <c r="AU603" s="268" t="s">
        <v>84</v>
      </c>
      <c r="AV603" s="13" t="s">
        <v>82</v>
      </c>
      <c r="AW603" s="13" t="s">
        <v>37</v>
      </c>
      <c r="AX603" s="13" t="s">
        <v>74</v>
      </c>
      <c r="AY603" s="268" t="s">
        <v>189</v>
      </c>
    </row>
    <row r="604" s="13" customFormat="1">
      <c r="B604" s="259"/>
      <c r="C604" s="260"/>
      <c r="D604" s="249" t="s">
        <v>199</v>
      </c>
      <c r="E604" s="261" t="s">
        <v>21</v>
      </c>
      <c r="F604" s="262" t="s">
        <v>602</v>
      </c>
      <c r="G604" s="260"/>
      <c r="H604" s="261" t="s">
        <v>21</v>
      </c>
      <c r="I604" s="263"/>
      <c r="J604" s="260"/>
      <c r="K604" s="260"/>
      <c r="L604" s="264"/>
      <c r="M604" s="265"/>
      <c r="N604" s="266"/>
      <c r="O604" s="266"/>
      <c r="P604" s="266"/>
      <c r="Q604" s="266"/>
      <c r="R604" s="266"/>
      <c r="S604" s="266"/>
      <c r="T604" s="267"/>
      <c r="AT604" s="268" t="s">
        <v>199</v>
      </c>
      <c r="AU604" s="268" t="s">
        <v>84</v>
      </c>
      <c r="AV604" s="13" t="s">
        <v>82</v>
      </c>
      <c r="AW604" s="13" t="s">
        <v>37</v>
      </c>
      <c r="AX604" s="13" t="s">
        <v>74</v>
      </c>
      <c r="AY604" s="268" t="s">
        <v>189</v>
      </c>
    </row>
    <row r="605" s="12" customFormat="1">
      <c r="B605" s="247"/>
      <c r="C605" s="248"/>
      <c r="D605" s="249" t="s">
        <v>199</v>
      </c>
      <c r="E605" s="250" t="s">
        <v>21</v>
      </c>
      <c r="F605" s="251" t="s">
        <v>587</v>
      </c>
      <c r="G605" s="248"/>
      <c r="H605" s="252">
        <v>271.39999999999998</v>
      </c>
      <c r="I605" s="253"/>
      <c r="J605" s="248"/>
      <c r="K605" s="248"/>
      <c r="L605" s="254"/>
      <c r="M605" s="255"/>
      <c r="N605" s="256"/>
      <c r="O605" s="256"/>
      <c r="P605" s="256"/>
      <c r="Q605" s="256"/>
      <c r="R605" s="256"/>
      <c r="S605" s="256"/>
      <c r="T605" s="257"/>
      <c r="AT605" s="258" t="s">
        <v>199</v>
      </c>
      <c r="AU605" s="258" t="s">
        <v>84</v>
      </c>
      <c r="AV605" s="12" t="s">
        <v>84</v>
      </c>
      <c r="AW605" s="12" t="s">
        <v>37</v>
      </c>
      <c r="AX605" s="12" t="s">
        <v>82</v>
      </c>
      <c r="AY605" s="258" t="s">
        <v>189</v>
      </c>
    </row>
    <row r="606" s="1" customFormat="1" ht="16.5" customHeight="1">
      <c r="B606" s="48"/>
      <c r="C606" s="291" t="s">
        <v>603</v>
      </c>
      <c r="D606" s="291" t="s">
        <v>604</v>
      </c>
      <c r="E606" s="292" t="s">
        <v>605</v>
      </c>
      <c r="F606" s="293" t="s">
        <v>606</v>
      </c>
      <c r="G606" s="294" t="s">
        <v>349</v>
      </c>
      <c r="H606" s="295">
        <v>298.54000000000002</v>
      </c>
      <c r="I606" s="296"/>
      <c r="J606" s="297">
        <f>ROUND(I606*H606,2)</f>
        <v>0</v>
      </c>
      <c r="K606" s="293" t="s">
        <v>600</v>
      </c>
      <c r="L606" s="298"/>
      <c r="M606" s="299" t="s">
        <v>21</v>
      </c>
      <c r="N606" s="300" t="s">
        <v>45</v>
      </c>
      <c r="O606" s="49"/>
      <c r="P606" s="244">
        <f>O606*H606</f>
        <v>0</v>
      </c>
      <c r="Q606" s="244">
        <v>5.0000000000000002E-05</v>
      </c>
      <c r="R606" s="244">
        <f>Q606*H606</f>
        <v>0.014927000000000001</v>
      </c>
      <c r="S606" s="244">
        <v>0</v>
      </c>
      <c r="T606" s="245">
        <f>S606*H606</f>
        <v>0</v>
      </c>
      <c r="AR606" s="26" t="s">
        <v>247</v>
      </c>
      <c r="AT606" s="26" t="s">
        <v>604</v>
      </c>
      <c r="AU606" s="26" t="s">
        <v>84</v>
      </c>
      <c r="AY606" s="26" t="s">
        <v>189</v>
      </c>
      <c r="BE606" s="246">
        <f>IF(N606="základní",J606,0)</f>
        <v>0</v>
      </c>
      <c r="BF606" s="246">
        <f>IF(N606="snížená",J606,0)</f>
        <v>0</v>
      </c>
      <c r="BG606" s="246">
        <f>IF(N606="zákl. přenesená",J606,0)</f>
        <v>0</v>
      </c>
      <c r="BH606" s="246">
        <f>IF(N606="sníž. přenesená",J606,0)</f>
        <v>0</v>
      </c>
      <c r="BI606" s="246">
        <f>IF(N606="nulová",J606,0)</f>
        <v>0</v>
      </c>
      <c r="BJ606" s="26" t="s">
        <v>82</v>
      </c>
      <c r="BK606" s="246">
        <f>ROUND(I606*H606,2)</f>
        <v>0</v>
      </c>
      <c r="BL606" s="26" t="s">
        <v>197</v>
      </c>
      <c r="BM606" s="26" t="s">
        <v>607</v>
      </c>
    </row>
    <row r="607" s="12" customFormat="1">
      <c r="B607" s="247"/>
      <c r="C607" s="248"/>
      <c r="D607" s="249" t="s">
        <v>199</v>
      </c>
      <c r="E607" s="248"/>
      <c r="F607" s="251" t="s">
        <v>608</v>
      </c>
      <c r="G607" s="248"/>
      <c r="H607" s="252">
        <v>298.54000000000002</v>
      </c>
      <c r="I607" s="253"/>
      <c r="J607" s="248"/>
      <c r="K607" s="248"/>
      <c r="L607" s="254"/>
      <c r="M607" s="255"/>
      <c r="N607" s="256"/>
      <c r="O607" s="256"/>
      <c r="P607" s="256"/>
      <c r="Q607" s="256"/>
      <c r="R607" s="256"/>
      <c r="S607" s="256"/>
      <c r="T607" s="257"/>
      <c r="AT607" s="258" t="s">
        <v>199</v>
      </c>
      <c r="AU607" s="258" t="s">
        <v>84</v>
      </c>
      <c r="AV607" s="12" t="s">
        <v>84</v>
      </c>
      <c r="AW607" s="12" t="s">
        <v>6</v>
      </c>
      <c r="AX607" s="12" t="s">
        <v>82</v>
      </c>
      <c r="AY607" s="258" t="s">
        <v>189</v>
      </c>
    </row>
    <row r="608" s="1" customFormat="1" ht="25.5" customHeight="1">
      <c r="B608" s="48"/>
      <c r="C608" s="235" t="s">
        <v>609</v>
      </c>
      <c r="D608" s="235" t="s">
        <v>192</v>
      </c>
      <c r="E608" s="236" t="s">
        <v>610</v>
      </c>
      <c r="F608" s="237" t="s">
        <v>611</v>
      </c>
      <c r="G608" s="238" t="s">
        <v>273</v>
      </c>
      <c r="H608" s="239">
        <v>60.240000000000002</v>
      </c>
      <c r="I608" s="240"/>
      <c r="J608" s="241">
        <f>ROUND(I608*H608,2)</f>
        <v>0</v>
      </c>
      <c r="K608" s="237" t="s">
        <v>196</v>
      </c>
      <c r="L608" s="74"/>
      <c r="M608" s="242" t="s">
        <v>21</v>
      </c>
      <c r="N608" s="243" t="s">
        <v>45</v>
      </c>
      <c r="O608" s="49"/>
      <c r="P608" s="244">
        <f>O608*H608</f>
        <v>0</v>
      </c>
      <c r="Q608" s="244">
        <v>0.00012</v>
      </c>
      <c r="R608" s="244">
        <f>Q608*H608</f>
        <v>0.0072288000000000005</v>
      </c>
      <c r="S608" s="244">
        <v>0</v>
      </c>
      <c r="T608" s="245">
        <f>S608*H608</f>
        <v>0</v>
      </c>
      <c r="AR608" s="26" t="s">
        <v>197</v>
      </c>
      <c r="AT608" s="26" t="s">
        <v>192</v>
      </c>
      <c r="AU608" s="26" t="s">
        <v>84</v>
      </c>
      <c r="AY608" s="26" t="s">
        <v>189</v>
      </c>
      <c r="BE608" s="246">
        <f>IF(N608="základní",J608,0)</f>
        <v>0</v>
      </c>
      <c r="BF608" s="246">
        <f>IF(N608="snížená",J608,0)</f>
        <v>0</v>
      </c>
      <c r="BG608" s="246">
        <f>IF(N608="zákl. přenesená",J608,0)</f>
        <v>0</v>
      </c>
      <c r="BH608" s="246">
        <f>IF(N608="sníž. přenesená",J608,0)</f>
        <v>0</v>
      </c>
      <c r="BI608" s="246">
        <f>IF(N608="nulová",J608,0)</f>
        <v>0</v>
      </c>
      <c r="BJ608" s="26" t="s">
        <v>82</v>
      </c>
      <c r="BK608" s="246">
        <f>ROUND(I608*H608,2)</f>
        <v>0</v>
      </c>
      <c r="BL608" s="26" t="s">
        <v>197</v>
      </c>
      <c r="BM608" s="26" t="s">
        <v>612</v>
      </c>
    </row>
    <row r="609" s="13" customFormat="1">
      <c r="B609" s="259"/>
      <c r="C609" s="260"/>
      <c r="D609" s="249" t="s">
        <v>199</v>
      </c>
      <c r="E609" s="261" t="s">
        <v>21</v>
      </c>
      <c r="F609" s="262" t="s">
        <v>284</v>
      </c>
      <c r="G609" s="260"/>
      <c r="H609" s="261" t="s">
        <v>21</v>
      </c>
      <c r="I609" s="263"/>
      <c r="J609" s="260"/>
      <c r="K609" s="260"/>
      <c r="L609" s="264"/>
      <c r="M609" s="265"/>
      <c r="N609" s="266"/>
      <c r="O609" s="266"/>
      <c r="P609" s="266"/>
      <c r="Q609" s="266"/>
      <c r="R609" s="266"/>
      <c r="S609" s="266"/>
      <c r="T609" s="267"/>
      <c r="AT609" s="268" t="s">
        <v>199</v>
      </c>
      <c r="AU609" s="268" t="s">
        <v>84</v>
      </c>
      <c r="AV609" s="13" t="s">
        <v>82</v>
      </c>
      <c r="AW609" s="13" t="s">
        <v>37</v>
      </c>
      <c r="AX609" s="13" t="s">
        <v>74</v>
      </c>
      <c r="AY609" s="268" t="s">
        <v>189</v>
      </c>
    </row>
    <row r="610" s="13" customFormat="1">
      <c r="B610" s="259"/>
      <c r="C610" s="260"/>
      <c r="D610" s="249" t="s">
        <v>199</v>
      </c>
      <c r="E610" s="261" t="s">
        <v>21</v>
      </c>
      <c r="F610" s="262" t="s">
        <v>586</v>
      </c>
      <c r="G610" s="260"/>
      <c r="H610" s="261" t="s">
        <v>21</v>
      </c>
      <c r="I610" s="263"/>
      <c r="J610" s="260"/>
      <c r="K610" s="260"/>
      <c r="L610" s="264"/>
      <c r="M610" s="265"/>
      <c r="N610" s="266"/>
      <c r="O610" s="266"/>
      <c r="P610" s="266"/>
      <c r="Q610" s="266"/>
      <c r="R610" s="266"/>
      <c r="S610" s="266"/>
      <c r="T610" s="267"/>
      <c r="AT610" s="268" t="s">
        <v>199</v>
      </c>
      <c r="AU610" s="268" t="s">
        <v>84</v>
      </c>
      <c r="AV610" s="13" t="s">
        <v>82</v>
      </c>
      <c r="AW610" s="13" t="s">
        <v>37</v>
      </c>
      <c r="AX610" s="13" t="s">
        <v>74</v>
      </c>
      <c r="AY610" s="268" t="s">
        <v>189</v>
      </c>
    </row>
    <row r="611" s="12" customFormat="1">
      <c r="B611" s="247"/>
      <c r="C611" s="248"/>
      <c r="D611" s="249" t="s">
        <v>199</v>
      </c>
      <c r="E611" s="250" t="s">
        <v>21</v>
      </c>
      <c r="F611" s="251" t="s">
        <v>613</v>
      </c>
      <c r="G611" s="248"/>
      <c r="H611" s="252">
        <v>60.240000000000002</v>
      </c>
      <c r="I611" s="253"/>
      <c r="J611" s="248"/>
      <c r="K611" s="248"/>
      <c r="L611" s="254"/>
      <c r="M611" s="255"/>
      <c r="N611" s="256"/>
      <c r="O611" s="256"/>
      <c r="P611" s="256"/>
      <c r="Q611" s="256"/>
      <c r="R611" s="256"/>
      <c r="S611" s="256"/>
      <c r="T611" s="257"/>
      <c r="AT611" s="258" t="s">
        <v>199</v>
      </c>
      <c r="AU611" s="258" t="s">
        <v>84</v>
      </c>
      <c r="AV611" s="12" t="s">
        <v>84</v>
      </c>
      <c r="AW611" s="12" t="s">
        <v>37</v>
      </c>
      <c r="AX611" s="12" t="s">
        <v>74</v>
      </c>
      <c r="AY611" s="258" t="s">
        <v>189</v>
      </c>
    </row>
    <row r="612" s="15" customFormat="1">
      <c r="B612" s="280"/>
      <c r="C612" s="281"/>
      <c r="D612" s="249" t="s">
        <v>199</v>
      </c>
      <c r="E612" s="282" t="s">
        <v>21</v>
      </c>
      <c r="F612" s="283" t="s">
        <v>246</v>
      </c>
      <c r="G612" s="281"/>
      <c r="H612" s="284">
        <v>60.240000000000002</v>
      </c>
      <c r="I612" s="285"/>
      <c r="J612" s="281"/>
      <c r="K612" s="281"/>
      <c r="L612" s="286"/>
      <c r="M612" s="287"/>
      <c r="N612" s="288"/>
      <c r="O612" s="288"/>
      <c r="P612" s="288"/>
      <c r="Q612" s="288"/>
      <c r="R612" s="288"/>
      <c r="S612" s="288"/>
      <c r="T612" s="289"/>
      <c r="AT612" s="290" t="s">
        <v>199</v>
      </c>
      <c r="AU612" s="290" t="s">
        <v>84</v>
      </c>
      <c r="AV612" s="15" t="s">
        <v>190</v>
      </c>
      <c r="AW612" s="15" t="s">
        <v>37</v>
      </c>
      <c r="AX612" s="15" t="s">
        <v>82</v>
      </c>
      <c r="AY612" s="290" t="s">
        <v>189</v>
      </c>
    </row>
    <row r="613" s="1" customFormat="1" ht="25.5" customHeight="1">
      <c r="B613" s="48"/>
      <c r="C613" s="235" t="s">
        <v>614</v>
      </c>
      <c r="D613" s="235" t="s">
        <v>192</v>
      </c>
      <c r="E613" s="236" t="s">
        <v>615</v>
      </c>
      <c r="F613" s="237" t="s">
        <v>616</v>
      </c>
      <c r="G613" s="238" t="s">
        <v>195</v>
      </c>
      <c r="H613" s="239">
        <v>11.257</v>
      </c>
      <c r="I613" s="240"/>
      <c r="J613" s="241">
        <f>ROUND(I613*H613,2)</f>
        <v>0</v>
      </c>
      <c r="K613" s="237" t="s">
        <v>196</v>
      </c>
      <c r="L613" s="74"/>
      <c r="M613" s="242" t="s">
        <v>21</v>
      </c>
      <c r="N613" s="243" t="s">
        <v>45</v>
      </c>
      <c r="O613" s="49"/>
      <c r="P613" s="244">
        <f>O613*H613</f>
        <v>0</v>
      </c>
      <c r="Q613" s="244">
        <v>2.45329</v>
      </c>
      <c r="R613" s="244">
        <f>Q613*H613</f>
        <v>27.616685529999998</v>
      </c>
      <c r="S613" s="244">
        <v>0</v>
      </c>
      <c r="T613" s="245">
        <f>S613*H613</f>
        <v>0</v>
      </c>
      <c r="AR613" s="26" t="s">
        <v>197</v>
      </c>
      <c r="AT613" s="26" t="s">
        <v>192</v>
      </c>
      <c r="AU613" s="26" t="s">
        <v>84</v>
      </c>
      <c r="AY613" s="26" t="s">
        <v>189</v>
      </c>
      <c r="BE613" s="246">
        <f>IF(N613="základní",J613,0)</f>
        <v>0</v>
      </c>
      <c r="BF613" s="246">
        <f>IF(N613="snížená",J613,0)</f>
        <v>0</v>
      </c>
      <c r="BG613" s="246">
        <f>IF(N613="zákl. přenesená",J613,0)</f>
        <v>0</v>
      </c>
      <c r="BH613" s="246">
        <f>IF(N613="sníž. přenesená",J613,0)</f>
        <v>0</v>
      </c>
      <c r="BI613" s="246">
        <f>IF(N613="nulová",J613,0)</f>
        <v>0</v>
      </c>
      <c r="BJ613" s="26" t="s">
        <v>82</v>
      </c>
      <c r="BK613" s="246">
        <f>ROUND(I613*H613,2)</f>
        <v>0</v>
      </c>
      <c r="BL613" s="26" t="s">
        <v>197</v>
      </c>
      <c r="BM613" s="26" t="s">
        <v>617</v>
      </c>
    </row>
    <row r="614" s="13" customFormat="1">
      <c r="B614" s="259"/>
      <c r="C614" s="260"/>
      <c r="D614" s="249" t="s">
        <v>199</v>
      </c>
      <c r="E614" s="261" t="s">
        <v>21</v>
      </c>
      <c r="F614" s="262" t="s">
        <v>618</v>
      </c>
      <c r="G614" s="260"/>
      <c r="H614" s="261" t="s">
        <v>21</v>
      </c>
      <c r="I614" s="263"/>
      <c r="J614" s="260"/>
      <c r="K614" s="260"/>
      <c r="L614" s="264"/>
      <c r="M614" s="265"/>
      <c r="N614" s="266"/>
      <c r="O614" s="266"/>
      <c r="P614" s="266"/>
      <c r="Q614" s="266"/>
      <c r="R614" s="266"/>
      <c r="S614" s="266"/>
      <c r="T614" s="267"/>
      <c r="AT614" s="268" t="s">
        <v>199</v>
      </c>
      <c r="AU614" s="268" t="s">
        <v>84</v>
      </c>
      <c r="AV614" s="13" t="s">
        <v>82</v>
      </c>
      <c r="AW614" s="13" t="s">
        <v>37</v>
      </c>
      <c r="AX614" s="13" t="s">
        <v>74</v>
      </c>
      <c r="AY614" s="268" t="s">
        <v>189</v>
      </c>
    </row>
    <row r="615" s="12" customFormat="1">
      <c r="B615" s="247"/>
      <c r="C615" s="248"/>
      <c r="D615" s="249" t="s">
        <v>199</v>
      </c>
      <c r="E615" s="250" t="s">
        <v>21</v>
      </c>
      <c r="F615" s="251" t="s">
        <v>619</v>
      </c>
      <c r="G615" s="248"/>
      <c r="H615" s="252">
        <v>6.1399999999999997</v>
      </c>
      <c r="I615" s="253"/>
      <c r="J615" s="248"/>
      <c r="K615" s="248"/>
      <c r="L615" s="254"/>
      <c r="M615" s="255"/>
      <c r="N615" s="256"/>
      <c r="O615" s="256"/>
      <c r="P615" s="256"/>
      <c r="Q615" s="256"/>
      <c r="R615" s="256"/>
      <c r="S615" s="256"/>
      <c r="T615" s="257"/>
      <c r="AT615" s="258" t="s">
        <v>199</v>
      </c>
      <c r="AU615" s="258" t="s">
        <v>84</v>
      </c>
      <c r="AV615" s="12" t="s">
        <v>84</v>
      </c>
      <c r="AW615" s="12" t="s">
        <v>37</v>
      </c>
      <c r="AX615" s="12" t="s">
        <v>74</v>
      </c>
      <c r="AY615" s="258" t="s">
        <v>189</v>
      </c>
    </row>
    <row r="616" s="12" customFormat="1">
      <c r="B616" s="247"/>
      <c r="C616" s="248"/>
      <c r="D616" s="249" t="s">
        <v>199</v>
      </c>
      <c r="E616" s="250" t="s">
        <v>21</v>
      </c>
      <c r="F616" s="251" t="s">
        <v>620</v>
      </c>
      <c r="G616" s="248"/>
      <c r="H616" s="252">
        <v>5.117</v>
      </c>
      <c r="I616" s="253"/>
      <c r="J616" s="248"/>
      <c r="K616" s="248"/>
      <c r="L616" s="254"/>
      <c r="M616" s="255"/>
      <c r="N616" s="256"/>
      <c r="O616" s="256"/>
      <c r="P616" s="256"/>
      <c r="Q616" s="256"/>
      <c r="R616" s="256"/>
      <c r="S616" s="256"/>
      <c r="T616" s="257"/>
      <c r="AT616" s="258" t="s">
        <v>199</v>
      </c>
      <c r="AU616" s="258" t="s">
        <v>84</v>
      </c>
      <c r="AV616" s="12" t="s">
        <v>84</v>
      </c>
      <c r="AW616" s="12" t="s">
        <v>37</v>
      </c>
      <c r="AX616" s="12" t="s">
        <v>74</v>
      </c>
      <c r="AY616" s="258" t="s">
        <v>189</v>
      </c>
    </row>
    <row r="617" s="15" customFormat="1">
      <c r="B617" s="280"/>
      <c r="C617" s="281"/>
      <c r="D617" s="249" t="s">
        <v>199</v>
      </c>
      <c r="E617" s="282" t="s">
        <v>21</v>
      </c>
      <c r="F617" s="283" t="s">
        <v>621</v>
      </c>
      <c r="G617" s="281"/>
      <c r="H617" s="284">
        <v>11.257</v>
      </c>
      <c r="I617" s="285"/>
      <c r="J617" s="281"/>
      <c r="K617" s="281"/>
      <c r="L617" s="286"/>
      <c r="M617" s="287"/>
      <c r="N617" s="288"/>
      <c r="O617" s="288"/>
      <c r="P617" s="288"/>
      <c r="Q617" s="288"/>
      <c r="R617" s="288"/>
      <c r="S617" s="288"/>
      <c r="T617" s="289"/>
      <c r="AT617" s="290" t="s">
        <v>199</v>
      </c>
      <c r="AU617" s="290" t="s">
        <v>84</v>
      </c>
      <c r="AV617" s="15" t="s">
        <v>190</v>
      </c>
      <c r="AW617" s="15" t="s">
        <v>37</v>
      </c>
      <c r="AX617" s="15" t="s">
        <v>82</v>
      </c>
      <c r="AY617" s="290" t="s">
        <v>189</v>
      </c>
    </row>
    <row r="618" s="1" customFormat="1" ht="25.5" customHeight="1">
      <c r="B618" s="48"/>
      <c r="C618" s="235" t="s">
        <v>622</v>
      </c>
      <c r="D618" s="235" t="s">
        <v>192</v>
      </c>
      <c r="E618" s="236" t="s">
        <v>623</v>
      </c>
      <c r="F618" s="237" t="s">
        <v>624</v>
      </c>
      <c r="G618" s="238" t="s">
        <v>195</v>
      </c>
      <c r="H618" s="239">
        <v>5.9459999999999997</v>
      </c>
      <c r="I618" s="240"/>
      <c r="J618" s="241">
        <f>ROUND(I618*H618,2)</f>
        <v>0</v>
      </c>
      <c r="K618" s="237" t="s">
        <v>196</v>
      </c>
      <c r="L618" s="74"/>
      <c r="M618" s="242" t="s">
        <v>21</v>
      </c>
      <c r="N618" s="243" t="s">
        <v>45</v>
      </c>
      <c r="O618" s="49"/>
      <c r="P618" s="244">
        <f>O618*H618</f>
        <v>0</v>
      </c>
      <c r="Q618" s="244">
        <v>2.45329</v>
      </c>
      <c r="R618" s="244">
        <f>Q618*H618</f>
        <v>14.587262339999999</v>
      </c>
      <c r="S618" s="244">
        <v>0</v>
      </c>
      <c r="T618" s="245">
        <f>S618*H618</f>
        <v>0</v>
      </c>
      <c r="AR618" s="26" t="s">
        <v>197</v>
      </c>
      <c r="AT618" s="26" t="s">
        <v>192</v>
      </c>
      <c r="AU618" s="26" t="s">
        <v>84</v>
      </c>
      <c r="AY618" s="26" t="s">
        <v>189</v>
      </c>
      <c r="BE618" s="246">
        <f>IF(N618="základní",J618,0)</f>
        <v>0</v>
      </c>
      <c r="BF618" s="246">
        <f>IF(N618="snížená",J618,0)</f>
        <v>0</v>
      </c>
      <c r="BG618" s="246">
        <f>IF(N618="zákl. přenesená",J618,0)</f>
        <v>0</v>
      </c>
      <c r="BH618" s="246">
        <f>IF(N618="sníž. přenesená",J618,0)</f>
        <v>0</v>
      </c>
      <c r="BI618" s="246">
        <f>IF(N618="nulová",J618,0)</f>
        <v>0</v>
      </c>
      <c r="BJ618" s="26" t="s">
        <v>82</v>
      </c>
      <c r="BK618" s="246">
        <f>ROUND(I618*H618,2)</f>
        <v>0</v>
      </c>
      <c r="BL618" s="26" t="s">
        <v>197</v>
      </c>
      <c r="BM618" s="26" t="s">
        <v>625</v>
      </c>
    </row>
    <row r="619" s="13" customFormat="1">
      <c r="B619" s="259"/>
      <c r="C619" s="260"/>
      <c r="D619" s="249" t="s">
        <v>199</v>
      </c>
      <c r="E619" s="261" t="s">
        <v>21</v>
      </c>
      <c r="F619" s="262" t="s">
        <v>275</v>
      </c>
      <c r="G619" s="260"/>
      <c r="H619" s="261" t="s">
        <v>21</v>
      </c>
      <c r="I619" s="263"/>
      <c r="J619" s="260"/>
      <c r="K619" s="260"/>
      <c r="L619" s="264"/>
      <c r="M619" s="265"/>
      <c r="N619" s="266"/>
      <c r="O619" s="266"/>
      <c r="P619" s="266"/>
      <c r="Q619" s="266"/>
      <c r="R619" s="266"/>
      <c r="S619" s="266"/>
      <c r="T619" s="267"/>
      <c r="AT619" s="268" t="s">
        <v>199</v>
      </c>
      <c r="AU619" s="268" t="s">
        <v>84</v>
      </c>
      <c r="AV619" s="13" t="s">
        <v>82</v>
      </c>
      <c r="AW619" s="13" t="s">
        <v>37</v>
      </c>
      <c r="AX619" s="13" t="s">
        <v>74</v>
      </c>
      <c r="AY619" s="268" t="s">
        <v>189</v>
      </c>
    </row>
    <row r="620" s="13" customFormat="1">
      <c r="B620" s="259"/>
      <c r="C620" s="260"/>
      <c r="D620" s="249" t="s">
        <v>199</v>
      </c>
      <c r="E620" s="261" t="s">
        <v>21</v>
      </c>
      <c r="F620" s="262" t="s">
        <v>276</v>
      </c>
      <c r="G620" s="260"/>
      <c r="H620" s="261" t="s">
        <v>21</v>
      </c>
      <c r="I620" s="263"/>
      <c r="J620" s="260"/>
      <c r="K620" s="260"/>
      <c r="L620" s="264"/>
      <c r="M620" s="265"/>
      <c r="N620" s="266"/>
      <c r="O620" s="266"/>
      <c r="P620" s="266"/>
      <c r="Q620" s="266"/>
      <c r="R620" s="266"/>
      <c r="S620" s="266"/>
      <c r="T620" s="267"/>
      <c r="AT620" s="268" t="s">
        <v>199</v>
      </c>
      <c r="AU620" s="268" t="s">
        <v>84</v>
      </c>
      <c r="AV620" s="13" t="s">
        <v>82</v>
      </c>
      <c r="AW620" s="13" t="s">
        <v>37</v>
      </c>
      <c r="AX620" s="13" t="s">
        <v>74</v>
      </c>
      <c r="AY620" s="268" t="s">
        <v>189</v>
      </c>
    </row>
    <row r="621" s="13" customFormat="1">
      <c r="B621" s="259"/>
      <c r="C621" s="260"/>
      <c r="D621" s="249" t="s">
        <v>199</v>
      </c>
      <c r="E621" s="261" t="s">
        <v>21</v>
      </c>
      <c r="F621" s="262" t="s">
        <v>626</v>
      </c>
      <c r="G621" s="260"/>
      <c r="H621" s="261" t="s">
        <v>21</v>
      </c>
      <c r="I621" s="263"/>
      <c r="J621" s="260"/>
      <c r="K621" s="260"/>
      <c r="L621" s="264"/>
      <c r="M621" s="265"/>
      <c r="N621" s="266"/>
      <c r="O621" s="266"/>
      <c r="P621" s="266"/>
      <c r="Q621" s="266"/>
      <c r="R621" s="266"/>
      <c r="S621" s="266"/>
      <c r="T621" s="267"/>
      <c r="AT621" s="268" t="s">
        <v>199</v>
      </c>
      <c r="AU621" s="268" t="s">
        <v>84</v>
      </c>
      <c r="AV621" s="13" t="s">
        <v>82</v>
      </c>
      <c r="AW621" s="13" t="s">
        <v>37</v>
      </c>
      <c r="AX621" s="13" t="s">
        <v>74</v>
      </c>
      <c r="AY621" s="268" t="s">
        <v>189</v>
      </c>
    </row>
    <row r="622" s="12" customFormat="1">
      <c r="B622" s="247"/>
      <c r="C622" s="248"/>
      <c r="D622" s="249" t="s">
        <v>199</v>
      </c>
      <c r="E622" s="250" t="s">
        <v>21</v>
      </c>
      <c r="F622" s="251" t="s">
        <v>21</v>
      </c>
      <c r="G622" s="248"/>
      <c r="H622" s="252">
        <v>0</v>
      </c>
      <c r="I622" s="253"/>
      <c r="J622" s="248"/>
      <c r="K622" s="248"/>
      <c r="L622" s="254"/>
      <c r="M622" s="255"/>
      <c r="N622" s="256"/>
      <c r="O622" s="256"/>
      <c r="P622" s="256"/>
      <c r="Q622" s="256"/>
      <c r="R622" s="256"/>
      <c r="S622" s="256"/>
      <c r="T622" s="257"/>
      <c r="AT622" s="258" t="s">
        <v>199</v>
      </c>
      <c r="AU622" s="258" t="s">
        <v>84</v>
      </c>
      <c r="AV622" s="12" t="s">
        <v>84</v>
      </c>
      <c r="AW622" s="12" t="s">
        <v>37</v>
      </c>
      <c r="AX622" s="12" t="s">
        <v>74</v>
      </c>
      <c r="AY622" s="258" t="s">
        <v>189</v>
      </c>
    </row>
    <row r="623" s="12" customFormat="1">
      <c r="B623" s="247"/>
      <c r="C623" s="248"/>
      <c r="D623" s="249" t="s">
        <v>199</v>
      </c>
      <c r="E623" s="250" t="s">
        <v>21</v>
      </c>
      <c r="F623" s="251" t="s">
        <v>627</v>
      </c>
      <c r="G623" s="248"/>
      <c r="H623" s="252">
        <v>5.9459999999999997</v>
      </c>
      <c r="I623" s="253"/>
      <c r="J623" s="248"/>
      <c r="K623" s="248"/>
      <c r="L623" s="254"/>
      <c r="M623" s="255"/>
      <c r="N623" s="256"/>
      <c r="O623" s="256"/>
      <c r="P623" s="256"/>
      <c r="Q623" s="256"/>
      <c r="R623" s="256"/>
      <c r="S623" s="256"/>
      <c r="T623" s="257"/>
      <c r="AT623" s="258" t="s">
        <v>199</v>
      </c>
      <c r="AU623" s="258" t="s">
        <v>84</v>
      </c>
      <c r="AV623" s="12" t="s">
        <v>84</v>
      </c>
      <c r="AW623" s="12" t="s">
        <v>37</v>
      </c>
      <c r="AX623" s="12" t="s">
        <v>82</v>
      </c>
      <c r="AY623" s="258" t="s">
        <v>189</v>
      </c>
    </row>
    <row r="624" s="1" customFormat="1" ht="25.5" customHeight="1">
      <c r="B624" s="48"/>
      <c r="C624" s="235" t="s">
        <v>628</v>
      </c>
      <c r="D624" s="235" t="s">
        <v>192</v>
      </c>
      <c r="E624" s="236" t="s">
        <v>629</v>
      </c>
      <c r="F624" s="237" t="s">
        <v>630</v>
      </c>
      <c r="G624" s="238" t="s">
        <v>195</v>
      </c>
      <c r="H624" s="239">
        <v>11.257</v>
      </c>
      <c r="I624" s="240"/>
      <c r="J624" s="241">
        <f>ROUND(I624*H624,2)</f>
        <v>0</v>
      </c>
      <c r="K624" s="237" t="s">
        <v>196</v>
      </c>
      <c r="L624" s="74"/>
      <c r="M624" s="242" t="s">
        <v>21</v>
      </c>
      <c r="N624" s="243" t="s">
        <v>45</v>
      </c>
      <c r="O624" s="49"/>
      <c r="P624" s="244">
        <f>O624*H624</f>
        <v>0</v>
      </c>
      <c r="Q624" s="244">
        <v>0</v>
      </c>
      <c r="R624" s="244">
        <f>Q624*H624</f>
        <v>0</v>
      </c>
      <c r="S624" s="244">
        <v>0</v>
      </c>
      <c r="T624" s="245">
        <f>S624*H624</f>
        <v>0</v>
      </c>
      <c r="AR624" s="26" t="s">
        <v>197</v>
      </c>
      <c r="AT624" s="26" t="s">
        <v>192</v>
      </c>
      <c r="AU624" s="26" t="s">
        <v>84</v>
      </c>
      <c r="AY624" s="26" t="s">
        <v>189</v>
      </c>
      <c r="BE624" s="246">
        <f>IF(N624="základní",J624,0)</f>
        <v>0</v>
      </c>
      <c r="BF624" s="246">
        <f>IF(N624="snížená",J624,0)</f>
        <v>0</v>
      </c>
      <c r="BG624" s="246">
        <f>IF(N624="zákl. přenesená",J624,0)</f>
        <v>0</v>
      </c>
      <c r="BH624" s="246">
        <f>IF(N624="sníž. přenesená",J624,0)</f>
        <v>0</v>
      </c>
      <c r="BI624" s="246">
        <f>IF(N624="nulová",J624,0)</f>
        <v>0</v>
      </c>
      <c r="BJ624" s="26" t="s">
        <v>82</v>
      </c>
      <c r="BK624" s="246">
        <f>ROUND(I624*H624,2)</f>
        <v>0</v>
      </c>
      <c r="BL624" s="26" t="s">
        <v>197</v>
      </c>
      <c r="BM624" s="26" t="s">
        <v>631</v>
      </c>
    </row>
    <row r="625" s="13" customFormat="1">
      <c r="B625" s="259"/>
      <c r="C625" s="260"/>
      <c r="D625" s="249" t="s">
        <v>199</v>
      </c>
      <c r="E625" s="261" t="s">
        <v>21</v>
      </c>
      <c r="F625" s="262" t="s">
        <v>618</v>
      </c>
      <c r="G625" s="260"/>
      <c r="H625" s="261" t="s">
        <v>21</v>
      </c>
      <c r="I625" s="263"/>
      <c r="J625" s="260"/>
      <c r="K625" s="260"/>
      <c r="L625" s="264"/>
      <c r="M625" s="265"/>
      <c r="N625" s="266"/>
      <c r="O625" s="266"/>
      <c r="P625" s="266"/>
      <c r="Q625" s="266"/>
      <c r="R625" s="266"/>
      <c r="S625" s="266"/>
      <c r="T625" s="267"/>
      <c r="AT625" s="268" t="s">
        <v>199</v>
      </c>
      <c r="AU625" s="268" t="s">
        <v>84</v>
      </c>
      <c r="AV625" s="13" t="s">
        <v>82</v>
      </c>
      <c r="AW625" s="13" t="s">
        <v>37</v>
      </c>
      <c r="AX625" s="13" t="s">
        <v>74</v>
      </c>
      <c r="AY625" s="268" t="s">
        <v>189</v>
      </c>
    </row>
    <row r="626" s="12" customFormat="1">
      <c r="B626" s="247"/>
      <c r="C626" s="248"/>
      <c r="D626" s="249" t="s">
        <v>199</v>
      </c>
      <c r="E626" s="250" t="s">
        <v>21</v>
      </c>
      <c r="F626" s="251" t="s">
        <v>619</v>
      </c>
      <c r="G626" s="248"/>
      <c r="H626" s="252">
        <v>6.1399999999999997</v>
      </c>
      <c r="I626" s="253"/>
      <c r="J626" s="248"/>
      <c r="K626" s="248"/>
      <c r="L626" s="254"/>
      <c r="M626" s="255"/>
      <c r="N626" s="256"/>
      <c r="O626" s="256"/>
      <c r="P626" s="256"/>
      <c r="Q626" s="256"/>
      <c r="R626" s="256"/>
      <c r="S626" s="256"/>
      <c r="T626" s="257"/>
      <c r="AT626" s="258" t="s">
        <v>199</v>
      </c>
      <c r="AU626" s="258" t="s">
        <v>84</v>
      </c>
      <c r="AV626" s="12" t="s">
        <v>84</v>
      </c>
      <c r="AW626" s="12" t="s">
        <v>37</v>
      </c>
      <c r="AX626" s="12" t="s">
        <v>74</v>
      </c>
      <c r="AY626" s="258" t="s">
        <v>189</v>
      </c>
    </row>
    <row r="627" s="12" customFormat="1">
      <c r="B627" s="247"/>
      <c r="C627" s="248"/>
      <c r="D627" s="249" t="s">
        <v>199</v>
      </c>
      <c r="E627" s="250" t="s">
        <v>21</v>
      </c>
      <c r="F627" s="251" t="s">
        <v>620</v>
      </c>
      <c r="G627" s="248"/>
      <c r="H627" s="252">
        <v>5.117</v>
      </c>
      <c r="I627" s="253"/>
      <c r="J627" s="248"/>
      <c r="K627" s="248"/>
      <c r="L627" s="254"/>
      <c r="M627" s="255"/>
      <c r="N627" s="256"/>
      <c r="O627" s="256"/>
      <c r="P627" s="256"/>
      <c r="Q627" s="256"/>
      <c r="R627" s="256"/>
      <c r="S627" s="256"/>
      <c r="T627" s="257"/>
      <c r="AT627" s="258" t="s">
        <v>199</v>
      </c>
      <c r="AU627" s="258" t="s">
        <v>84</v>
      </c>
      <c r="AV627" s="12" t="s">
        <v>84</v>
      </c>
      <c r="AW627" s="12" t="s">
        <v>37</v>
      </c>
      <c r="AX627" s="12" t="s">
        <v>74</v>
      </c>
      <c r="AY627" s="258" t="s">
        <v>189</v>
      </c>
    </row>
    <row r="628" s="15" customFormat="1">
      <c r="B628" s="280"/>
      <c r="C628" s="281"/>
      <c r="D628" s="249" t="s">
        <v>199</v>
      </c>
      <c r="E628" s="282" t="s">
        <v>21</v>
      </c>
      <c r="F628" s="283" t="s">
        <v>621</v>
      </c>
      <c r="G628" s="281"/>
      <c r="H628" s="284">
        <v>11.257</v>
      </c>
      <c r="I628" s="285"/>
      <c r="J628" s="281"/>
      <c r="K628" s="281"/>
      <c r="L628" s="286"/>
      <c r="M628" s="287"/>
      <c r="N628" s="288"/>
      <c r="O628" s="288"/>
      <c r="P628" s="288"/>
      <c r="Q628" s="288"/>
      <c r="R628" s="288"/>
      <c r="S628" s="288"/>
      <c r="T628" s="289"/>
      <c r="AT628" s="290" t="s">
        <v>199</v>
      </c>
      <c r="AU628" s="290" t="s">
        <v>84</v>
      </c>
      <c r="AV628" s="15" t="s">
        <v>190</v>
      </c>
      <c r="AW628" s="15" t="s">
        <v>37</v>
      </c>
      <c r="AX628" s="15" t="s">
        <v>82</v>
      </c>
      <c r="AY628" s="290" t="s">
        <v>189</v>
      </c>
    </row>
    <row r="629" s="1" customFormat="1" ht="38.25" customHeight="1">
      <c r="B629" s="48"/>
      <c r="C629" s="235" t="s">
        <v>632</v>
      </c>
      <c r="D629" s="235" t="s">
        <v>192</v>
      </c>
      <c r="E629" s="236" t="s">
        <v>633</v>
      </c>
      <c r="F629" s="237" t="s">
        <v>634</v>
      </c>
      <c r="G629" s="238" t="s">
        <v>195</v>
      </c>
      <c r="H629" s="239">
        <v>11.257</v>
      </c>
      <c r="I629" s="240"/>
      <c r="J629" s="241">
        <f>ROUND(I629*H629,2)</f>
        <v>0</v>
      </c>
      <c r="K629" s="237" t="s">
        <v>196</v>
      </c>
      <c r="L629" s="74"/>
      <c r="M629" s="242" t="s">
        <v>21</v>
      </c>
      <c r="N629" s="243" t="s">
        <v>45</v>
      </c>
      <c r="O629" s="49"/>
      <c r="P629" s="244">
        <f>O629*H629</f>
        <v>0</v>
      </c>
      <c r="Q629" s="244">
        <v>0</v>
      </c>
      <c r="R629" s="244">
        <f>Q629*H629</f>
        <v>0</v>
      </c>
      <c r="S629" s="244">
        <v>0</v>
      </c>
      <c r="T629" s="245">
        <f>S629*H629</f>
        <v>0</v>
      </c>
      <c r="AR629" s="26" t="s">
        <v>197</v>
      </c>
      <c r="AT629" s="26" t="s">
        <v>192</v>
      </c>
      <c r="AU629" s="26" t="s">
        <v>84</v>
      </c>
      <c r="AY629" s="26" t="s">
        <v>189</v>
      </c>
      <c r="BE629" s="246">
        <f>IF(N629="základní",J629,0)</f>
        <v>0</v>
      </c>
      <c r="BF629" s="246">
        <f>IF(N629="snížená",J629,0)</f>
        <v>0</v>
      </c>
      <c r="BG629" s="246">
        <f>IF(N629="zákl. přenesená",J629,0)</f>
        <v>0</v>
      </c>
      <c r="BH629" s="246">
        <f>IF(N629="sníž. přenesená",J629,0)</f>
        <v>0</v>
      </c>
      <c r="BI629" s="246">
        <f>IF(N629="nulová",J629,0)</f>
        <v>0</v>
      </c>
      <c r="BJ629" s="26" t="s">
        <v>82</v>
      </c>
      <c r="BK629" s="246">
        <f>ROUND(I629*H629,2)</f>
        <v>0</v>
      </c>
      <c r="BL629" s="26" t="s">
        <v>197</v>
      </c>
      <c r="BM629" s="26" t="s">
        <v>635</v>
      </c>
    </row>
    <row r="630" s="1" customFormat="1" ht="38.25" customHeight="1">
      <c r="B630" s="48"/>
      <c r="C630" s="235" t="s">
        <v>636</v>
      </c>
      <c r="D630" s="235" t="s">
        <v>192</v>
      </c>
      <c r="E630" s="236" t="s">
        <v>637</v>
      </c>
      <c r="F630" s="237" t="s">
        <v>638</v>
      </c>
      <c r="G630" s="238" t="s">
        <v>195</v>
      </c>
      <c r="H630" s="239">
        <v>5.9459999999999997</v>
      </c>
      <c r="I630" s="240"/>
      <c r="J630" s="241">
        <f>ROUND(I630*H630,2)</f>
        <v>0</v>
      </c>
      <c r="K630" s="237" t="s">
        <v>196</v>
      </c>
      <c r="L630" s="74"/>
      <c r="M630" s="242" t="s">
        <v>21</v>
      </c>
      <c r="N630" s="243" t="s">
        <v>45</v>
      </c>
      <c r="O630" s="49"/>
      <c r="P630" s="244">
        <f>O630*H630</f>
        <v>0</v>
      </c>
      <c r="Q630" s="244">
        <v>0</v>
      </c>
      <c r="R630" s="244">
        <f>Q630*H630</f>
        <v>0</v>
      </c>
      <c r="S630" s="244">
        <v>0</v>
      </c>
      <c r="T630" s="245">
        <f>S630*H630</f>
        <v>0</v>
      </c>
      <c r="AR630" s="26" t="s">
        <v>197</v>
      </c>
      <c r="AT630" s="26" t="s">
        <v>192</v>
      </c>
      <c r="AU630" s="26" t="s">
        <v>84</v>
      </c>
      <c r="AY630" s="26" t="s">
        <v>189</v>
      </c>
      <c r="BE630" s="246">
        <f>IF(N630="základní",J630,0)</f>
        <v>0</v>
      </c>
      <c r="BF630" s="246">
        <f>IF(N630="snížená",J630,0)</f>
        <v>0</v>
      </c>
      <c r="BG630" s="246">
        <f>IF(N630="zákl. přenesená",J630,0)</f>
        <v>0</v>
      </c>
      <c r="BH630" s="246">
        <f>IF(N630="sníž. přenesená",J630,0)</f>
        <v>0</v>
      </c>
      <c r="BI630" s="246">
        <f>IF(N630="nulová",J630,0)</f>
        <v>0</v>
      </c>
      <c r="BJ630" s="26" t="s">
        <v>82</v>
      </c>
      <c r="BK630" s="246">
        <f>ROUND(I630*H630,2)</f>
        <v>0</v>
      </c>
      <c r="BL630" s="26" t="s">
        <v>197</v>
      </c>
      <c r="BM630" s="26" t="s">
        <v>639</v>
      </c>
    </row>
    <row r="631" s="1" customFormat="1" ht="25.5" customHeight="1">
      <c r="B631" s="48"/>
      <c r="C631" s="235" t="s">
        <v>640</v>
      </c>
      <c r="D631" s="235" t="s">
        <v>192</v>
      </c>
      <c r="E631" s="236" t="s">
        <v>641</v>
      </c>
      <c r="F631" s="237" t="s">
        <v>642</v>
      </c>
      <c r="G631" s="238" t="s">
        <v>195</v>
      </c>
      <c r="H631" s="239">
        <v>5.9459999999999997</v>
      </c>
      <c r="I631" s="240"/>
      <c r="J631" s="241">
        <f>ROUND(I631*H631,2)</f>
        <v>0</v>
      </c>
      <c r="K631" s="237" t="s">
        <v>21</v>
      </c>
      <c r="L631" s="74"/>
      <c r="M631" s="242" t="s">
        <v>21</v>
      </c>
      <c r="N631" s="243" t="s">
        <v>45</v>
      </c>
      <c r="O631" s="49"/>
      <c r="P631" s="244">
        <f>O631*H631</f>
        <v>0</v>
      </c>
      <c r="Q631" s="244">
        <v>0</v>
      </c>
      <c r="R631" s="244">
        <f>Q631*H631</f>
        <v>0</v>
      </c>
      <c r="S631" s="244">
        <v>0</v>
      </c>
      <c r="T631" s="245">
        <f>S631*H631</f>
        <v>0</v>
      </c>
      <c r="AR631" s="26" t="s">
        <v>197</v>
      </c>
      <c r="AT631" s="26" t="s">
        <v>192</v>
      </c>
      <c r="AU631" s="26" t="s">
        <v>84</v>
      </c>
      <c r="AY631" s="26" t="s">
        <v>189</v>
      </c>
      <c r="BE631" s="246">
        <f>IF(N631="základní",J631,0)</f>
        <v>0</v>
      </c>
      <c r="BF631" s="246">
        <f>IF(N631="snížená",J631,0)</f>
        <v>0</v>
      </c>
      <c r="BG631" s="246">
        <f>IF(N631="zákl. přenesená",J631,0)</f>
        <v>0</v>
      </c>
      <c r="BH631" s="246">
        <f>IF(N631="sníž. přenesená",J631,0)</f>
        <v>0</v>
      </c>
      <c r="BI631" s="246">
        <f>IF(N631="nulová",J631,0)</f>
        <v>0</v>
      </c>
      <c r="BJ631" s="26" t="s">
        <v>82</v>
      </c>
      <c r="BK631" s="246">
        <f>ROUND(I631*H631,2)</f>
        <v>0</v>
      </c>
      <c r="BL631" s="26" t="s">
        <v>197</v>
      </c>
      <c r="BM631" s="26" t="s">
        <v>643</v>
      </c>
    </row>
    <row r="632" s="1" customFormat="1" ht="16.5" customHeight="1">
      <c r="B632" s="48"/>
      <c r="C632" s="235" t="s">
        <v>644</v>
      </c>
      <c r="D632" s="235" t="s">
        <v>192</v>
      </c>
      <c r="E632" s="236" t="s">
        <v>645</v>
      </c>
      <c r="F632" s="237" t="s">
        <v>646</v>
      </c>
      <c r="G632" s="238" t="s">
        <v>250</v>
      </c>
      <c r="H632" s="239">
        <v>1.4490000000000001</v>
      </c>
      <c r="I632" s="240"/>
      <c r="J632" s="241">
        <f>ROUND(I632*H632,2)</f>
        <v>0</v>
      </c>
      <c r="K632" s="237" t="s">
        <v>196</v>
      </c>
      <c r="L632" s="74"/>
      <c r="M632" s="242" t="s">
        <v>21</v>
      </c>
      <c r="N632" s="243" t="s">
        <v>45</v>
      </c>
      <c r="O632" s="49"/>
      <c r="P632" s="244">
        <f>O632*H632</f>
        <v>0</v>
      </c>
      <c r="Q632" s="244">
        <v>1.0530600000000001</v>
      </c>
      <c r="R632" s="244">
        <f>Q632*H632</f>
        <v>1.5258839400000002</v>
      </c>
      <c r="S632" s="244">
        <v>0</v>
      </c>
      <c r="T632" s="245">
        <f>S632*H632</f>
        <v>0</v>
      </c>
      <c r="AR632" s="26" t="s">
        <v>197</v>
      </c>
      <c r="AT632" s="26" t="s">
        <v>192</v>
      </c>
      <c r="AU632" s="26" t="s">
        <v>84</v>
      </c>
      <c r="AY632" s="26" t="s">
        <v>189</v>
      </c>
      <c r="BE632" s="246">
        <f>IF(N632="základní",J632,0)</f>
        <v>0</v>
      </c>
      <c r="BF632" s="246">
        <f>IF(N632="snížená",J632,0)</f>
        <v>0</v>
      </c>
      <c r="BG632" s="246">
        <f>IF(N632="zákl. přenesená",J632,0)</f>
        <v>0</v>
      </c>
      <c r="BH632" s="246">
        <f>IF(N632="sníž. přenesená",J632,0)</f>
        <v>0</v>
      </c>
      <c r="BI632" s="246">
        <f>IF(N632="nulová",J632,0)</f>
        <v>0</v>
      </c>
      <c r="BJ632" s="26" t="s">
        <v>82</v>
      </c>
      <c r="BK632" s="246">
        <f>ROUND(I632*H632,2)</f>
        <v>0</v>
      </c>
      <c r="BL632" s="26" t="s">
        <v>197</v>
      </c>
      <c r="BM632" s="26" t="s">
        <v>647</v>
      </c>
    </row>
    <row r="633" s="13" customFormat="1">
      <c r="B633" s="259"/>
      <c r="C633" s="260"/>
      <c r="D633" s="249" t="s">
        <v>199</v>
      </c>
      <c r="E633" s="261" t="s">
        <v>21</v>
      </c>
      <c r="F633" s="262" t="s">
        <v>275</v>
      </c>
      <c r="G633" s="260"/>
      <c r="H633" s="261" t="s">
        <v>21</v>
      </c>
      <c r="I633" s="263"/>
      <c r="J633" s="260"/>
      <c r="K633" s="260"/>
      <c r="L633" s="264"/>
      <c r="M633" s="265"/>
      <c r="N633" s="266"/>
      <c r="O633" s="266"/>
      <c r="P633" s="266"/>
      <c r="Q633" s="266"/>
      <c r="R633" s="266"/>
      <c r="S633" s="266"/>
      <c r="T633" s="267"/>
      <c r="AT633" s="268" t="s">
        <v>199</v>
      </c>
      <c r="AU633" s="268" t="s">
        <v>84</v>
      </c>
      <c r="AV633" s="13" t="s">
        <v>82</v>
      </c>
      <c r="AW633" s="13" t="s">
        <v>37</v>
      </c>
      <c r="AX633" s="13" t="s">
        <v>74</v>
      </c>
      <c r="AY633" s="268" t="s">
        <v>189</v>
      </c>
    </row>
    <row r="634" s="13" customFormat="1">
      <c r="B634" s="259"/>
      <c r="C634" s="260"/>
      <c r="D634" s="249" t="s">
        <v>199</v>
      </c>
      <c r="E634" s="261" t="s">
        <v>21</v>
      </c>
      <c r="F634" s="262" t="s">
        <v>276</v>
      </c>
      <c r="G634" s="260"/>
      <c r="H634" s="261" t="s">
        <v>21</v>
      </c>
      <c r="I634" s="263"/>
      <c r="J634" s="260"/>
      <c r="K634" s="260"/>
      <c r="L634" s="264"/>
      <c r="M634" s="265"/>
      <c r="N634" s="266"/>
      <c r="O634" s="266"/>
      <c r="P634" s="266"/>
      <c r="Q634" s="266"/>
      <c r="R634" s="266"/>
      <c r="S634" s="266"/>
      <c r="T634" s="267"/>
      <c r="AT634" s="268" t="s">
        <v>199</v>
      </c>
      <c r="AU634" s="268" t="s">
        <v>84</v>
      </c>
      <c r="AV634" s="13" t="s">
        <v>82</v>
      </c>
      <c r="AW634" s="13" t="s">
        <v>37</v>
      </c>
      <c r="AX634" s="13" t="s">
        <v>74</v>
      </c>
      <c r="AY634" s="268" t="s">
        <v>189</v>
      </c>
    </row>
    <row r="635" s="13" customFormat="1">
      <c r="B635" s="259"/>
      <c r="C635" s="260"/>
      <c r="D635" s="249" t="s">
        <v>199</v>
      </c>
      <c r="E635" s="261" t="s">
        <v>21</v>
      </c>
      <c r="F635" s="262" t="s">
        <v>626</v>
      </c>
      <c r="G635" s="260"/>
      <c r="H635" s="261" t="s">
        <v>21</v>
      </c>
      <c r="I635" s="263"/>
      <c r="J635" s="260"/>
      <c r="K635" s="260"/>
      <c r="L635" s="264"/>
      <c r="M635" s="265"/>
      <c r="N635" s="266"/>
      <c r="O635" s="266"/>
      <c r="P635" s="266"/>
      <c r="Q635" s="266"/>
      <c r="R635" s="266"/>
      <c r="S635" s="266"/>
      <c r="T635" s="267"/>
      <c r="AT635" s="268" t="s">
        <v>199</v>
      </c>
      <c r="AU635" s="268" t="s">
        <v>84</v>
      </c>
      <c r="AV635" s="13" t="s">
        <v>82</v>
      </c>
      <c r="AW635" s="13" t="s">
        <v>37</v>
      </c>
      <c r="AX635" s="13" t="s">
        <v>74</v>
      </c>
      <c r="AY635" s="268" t="s">
        <v>189</v>
      </c>
    </row>
    <row r="636" s="12" customFormat="1">
      <c r="B636" s="247"/>
      <c r="C636" s="248"/>
      <c r="D636" s="249" t="s">
        <v>199</v>
      </c>
      <c r="E636" s="250" t="s">
        <v>21</v>
      </c>
      <c r="F636" s="251" t="s">
        <v>21</v>
      </c>
      <c r="G636" s="248"/>
      <c r="H636" s="252">
        <v>0</v>
      </c>
      <c r="I636" s="253"/>
      <c r="J636" s="248"/>
      <c r="K636" s="248"/>
      <c r="L636" s="254"/>
      <c r="M636" s="255"/>
      <c r="N636" s="256"/>
      <c r="O636" s="256"/>
      <c r="P636" s="256"/>
      <c r="Q636" s="256"/>
      <c r="R636" s="256"/>
      <c r="S636" s="256"/>
      <c r="T636" s="257"/>
      <c r="AT636" s="258" t="s">
        <v>199</v>
      </c>
      <c r="AU636" s="258" t="s">
        <v>84</v>
      </c>
      <c r="AV636" s="12" t="s">
        <v>84</v>
      </c>
      <c r="AW636" s="12" t="s">
        <v>37</v>
      </c>
      <c r="AX636" s="12" t="s">
        <v>74</v>
      </c>
      <c r="AY636" s="258" t="s">
        <v>189</v>
      </c>
    </row>
    <row r="637" s="12" customFormat="1">
      <c r="B637" s="247"/>
      <c r="C637" s="248"/>
      <c r="D637" s="249" t="s">
        <v>199</v>
      </c>
      <c r="E637" s="250" t="s">
        <v>21</v>
      </c>
      <c r="F637" s="251" t="s">
        <v>648</v>
      </c>
      <c r="G637" s="248"/>
      <c r="H637" s="252">
        <v>0.48899999999999999</v>
      </c>
      <c r="I637" s="253"/>
      <c r="J637" s="248"/>
      <c r="K637" s="248"/>
      <c r="L637" s="254"/>
      <c r="M637" s="255"/>
      <c r="N637" s="256"/>
      <c r="O637" s="256"/>
      <c r="P637" s="256"/>
      <c r="Q637" s="256"/>
      <c r="R637" s="256"/>
      <c r="S637" s="256"/>
      <c r="T637" s="257"/>
      <c r="AT637" s="258" t="s">
        <v>199</v>
      </c>
      <c r="AU637" s="258" t="s">
        <v>84</v>
      </c>
      <c r="AV637" s="12" t="s">
        <v>84</v>
      </c>
      <c r="AW637" s="12" t="s">
        <v>37</v>
      </c>
      <c r="AX637" s="12" t="s">
        <v>74</v>
      </c>
      <c r="AY637" s="258" t="s">
        <v>189</v>
      </c>
    </row>
    <row r="638" s="15" customFormat="1">
      <c r="B638" s="280"/>
      <c r="C638" s="281"/>
      <c r="D638" s="249" t="s">
        <v>199</v>
      </c>
      <c r="E638" s="282" t="s">
        <v>21</v>
      </c>
      <c r="F638" s="283" t="s">
        <v>649</v>
      </c>
      <c r="G638" s="281"/>
      <c r="H638" s="284">
        <v>0.48899999999999999</v>
      </c>
      <c r="I638" s="285"/>
      <c r="J638" s="281"/>
      <c r="K638" s="281"/>
      <c r="L638" s="286"/>
      <c r="M638" s="287"/>
      <c r="N638" s="288"/>
      <c r="O638" s="288"/>
      <c r="P638" s="288"/>
      <c r="Q638" s="288"/>
      <c r="R638" s="288"/>
      <c r="S638" s="288"/>
      <c r="T638" s="289"/>
      <c r="AT638" s="290" t="s">
        <v>199</v>
      </c>
      <c r="AU638" s="290" t="s">
        <v>84</v>
      </c>
      <c r="AV638" s="15" t="s">
        <v>190</v>
      </c>
      <c r="AW638" s="15" t="s">
        <v>37</v>
      </c>
      <c r="AX638" s="15" t="s">
        <v>74</v>
      </c>
      <c r="AY638" s="290" t="s">
        <v>189</v>
      </c>
    </row>
    <row r="639" s="13" customFormat="1">
      <c r="B639" s="259"/>
      <c r="C639" s="260"/>
      <c r="D639" s="249" t="s">
        <v>199</v>
      </c>
      <c r="E639" s="261" t="s">
        <v>21</v>
      </c>
      <c r="F639" s="262" t="s">
        <v>618</v>
      </c>
      <c r="G639" s="260"/>
      <c r="H639" s="261" t="s">
        <v>21</v>
      </c>
      <c r="I639" s="263"/>
      <c r="J639" s="260"/>
      <c r="K639" s="260"/>
      <c r="L639" s="264"/>
      <c r="M639" s="265"/>
      <c r="N639" s="266"/>
      <c r="O639" s="266"/>
      <c r="P639" s="266"/>
      <c r="Q639" s="266"/>
      <c r="R639" s="266"/>
      <c r="S639" s="266"/>
      <c r="T639" s="267"/>
      <c r="AT639" s="268" t="s">
        <v>199</v>
      </c>
      <c r="AU639" s="268" t="s">
        <v>84</v>
      </c>
      <c r="AV639" s="13" t="s">
        <v>82</v>
      </c>
      <c r="AW639" s="13" t="s">
        <v>37</v>
      </c>
      <c r="AX639" s="13" t="s">
        <v>74</v>
      </c>
      <c r="AY639" s="268" t="s">
        <v>189</v>
      </c>
    </row>
    <row r="640" s="12" customFormat="1">
      <c r="B640" s="247"/>
      <c r="C640" s="248"/>
      <c r="D640" s="249" t="s">
        <v>199</v>
      </c>
      <c r="E640" s="250" t="s">
        <v>21</v>
      </c>
      <c r="F640" s="251" t="s">
        <v>650</v>
      </c>
      <c r="G640" s="248"/>
      <c r="H640" s="252">
        <v>0.85299999999999998</v>
      </c>
      <c r="I640" s="253"/>
      <c r="J640" s="248"/>
      <c r="K640" s="248"/>
      <c r="L640" s="254"/>
      <c r="M640" s="255"/>
      <c r="N640" s="256"/>
      <c r="O640" s="256"/>
      <c r="P640" s="256"/>
      <c r="Q640" s="256"/>
      <c r="R640" s="256"/>
      <c r="S640" s="256"/>
      <c r="T640" s="257"/>
      <c r="AT640" s="258" t="s">
        <v>199</v>
      </c>
      <c r="AU640" s="258" t="s">
        <v>84</v>
      </c>
      <c r="AV640" s="12" t="s">
        <v>84</v>
      </c>
      <c r="AW640" s="12" t="s">
        <v>37</v>
      </c>
      <c r="AX640" s="12" t="s">
        <v>74</v>
      </c>
      <c r="AY640" s="258" t="s">
        <v>189</v>
      </c>
    </row>
    <row r="641" s="15" customFormat="1">
      <c r="B641" s="280"/>
      <c r="C641" s="281"/>
      <c r="D641" s="249" t="s">
        <v>199</v>
      </c>
      <c r="E641" s="282" t="s">
        <v>21</v>
      </c>
      <c r="F641" s="283" t="s">
        <v>651</v>
      </c>
      <c r="G641" s="281"/>
      <c r="H641" s="284">
        <v>0.85299999999999998</v>
      </c>
      <c r="I641" s="285"/>
      <c r="J641" s="281"/>
      <c r="K641" s="281"/>
      <c r="L641" s="286"/>
      <c r="M641" s="287"/>
      <c r="N641" s="288"/>
      <c r="O641" s="288"/>
      <c r="P641" s="288"/>
      <c r="Q641" s="288"/>
      <c r="R641" s="288"/>
      <c r="S641" s="288"/>
      <c r="T641" s="289"/>
      <c r="AT641" s="290" t="s">
        <v>199</v>
      </c>
      <c r="AU641" s="290" t="s">
        <v>84</v>
      </c>
      <c r="AV641" s="15" t="s">
        <v>190</v>
      </c>
      <c r="AW641" s="15" t="s">
        <v>37</v>
      </c>
      <c r="AX641" s="15" t="s">
        <v>74</v>
      </c>
      <c r="AY641" s="290" t="s">
        <v>189</v>
      </c>
    </row>
    <row r="642" s="14" customFormat="1">
      <c r="B642" s="269"/>
      <c r="C642" s="270"/>
      <c r="D642" s="249" t="s">
        <v>199</v>
      </c>
      <c r="E642" s="271" t="s">
        <v>21</v>
      </c>
      <c r="F642" s="272" t="s">
        <v>214</v>
      </c>
      <c r="G642" s="270"/>
      <c r="H642" s="273">
        <v>1.3420000000000001</v>
      </c>
      <c r="I642" s="274"/>
      <c r="J642" s="270"/>
      <c r="K642" s="270"/>
      <c r="L642" s="275"/>
      <c r="M642" s="276"/>
      <c r="N642" s="277"/>
      <c r="O642" s="277"/>
      <c r="P642" s="277"/>
      <c r="Q642" s="277"/>
      <c r="R642" s="277"/>
      <c r="S642" s="277"/>
      <c r="T642" s="278"/>
      <c r="AT642" s="279" t="s">
        <v>199</v>
      </c>
      <c r="AU642" s="279" t="s">
        <v>84</v>
      </c>
      <c r="AV642" s="14" t="s">
        <v>197</v>
      </c>
      <c r="AW642" s="14" t="s">
        <v>37</v>
      </c>
      <c r="AX642" s="14" t="s">
        <v>82</v>
      </c>
      <c r="AY642" s="279" t="s">
        <v>189</v>
      </c>
    </row>
    <row r="643" s="12" customFormat="1">
      <c r="B643" s="247"/>
      <c r="C643" s="248"/>
      <c r="D643" s="249" t="s">
        <v>199</v>
      </c>
      <c r="E643" s="248"/>
      <c r="F643" s="251" t="s">
        <v>652</v>
      </c>
      <c r="G643" s="248"/>
      <c r="H643" s="252">
        <v>1.4490000000000001</v>
      </c>
      <c r="I643" s="253"/>
      <c r="J643" s="248"/>
      <c r="K643" s="248"/>
      <c r="L643" s="254"/>
      <c r="M643" s="255"/>
      <c r="N643" s="256"/>
      <c r="O643" s="256"/>
      <c r="P643" s="256"/>
      <c r="Q643" s="256"/>
      <c r="R643" s="256"/>
      <c r="S643" s="256"/>
      <c r="T643" s="257"/>
      <c r="AT643" s="258" t="s">
        <v>199</v>
      </c>
      <c r="AU643" s="258" t="s">
        <v>84</v>
      </c>
      <c r="AV643" s="12" t="s">
        <v>84</v>
      </c>
      <c r="AW643" s="12" t="s">
        <v>6</v>
      </c>
      <c r="AX643" s="12" t="s">
        <v>82</v>
      </c>
      <c r="AY643" s="258" t="s">
        <v>189</v>
      </c>
    </row>
    <row r="644" s="1" customFormat="1" ht="51" customHeight="1">
      <c r="B644" s="48"/>
      <c r="C644" s="235" t="s">
        <v>653</v>
      </c>
      <c r="D644" s="235" t="s">
        <v>192</v>
      </c>
      <c r="E644" s="236" t="s">
        <v>654</v>
      </c>
      <c r="F644" s="237" t="s">
        <v>655</v>
      </c>
      <c r="G644" s="238" t="s">
        <v>273</v>
      </c>
      <c r="H644" s="239">
        <v>17.460000000000001</v>
      </c>
      <c r="I644" s="240"/>
      <c r="J644" s="241">
        <f>ROUND(I644*H644,2)</f>
        <v>0</v>
      </c>
      <c r="K644" s="237" t="s">
        <v>196</v>
      </c>
      <c r="L644" s="74"/>
      <c r="M644" s="242" t="s">
        <v>21</v>
      </c>
      <c r="N644" s="243" t="s">
        <v>45</v>
      </c>
      <c r="O644" s="49"/>
      <c r="P644" s="244">
        <f>O644*H644</f>
        <v>0</v>
      </c>
      <c r="Q644" s="244">
        <v>0.093359999999999999</v>
      </c>
      <c r="R644" s="244">
        <f>Q644*H644</f>
        <v>1.6300656</v>
      </c>
      <c r="S644" s="244">
        <v>0</v>
      </c>
      <c r="T644" s="245">
        <f>S644*H644</f>
        <v>0</v>
      </c>
      <c r="AR644" s="26" t="s">
        <v>197</v>
      </c>
      <c r="AT644" s="26" t="s">
        <v>192</v>
      </c>
      <c r="AU644" s="26" t="s">
        <v>84</v>
      </c>
      <c r="AY644" s="26" t="s">
        <v>189</v>
      </c>
      <c r="BE644" s="246">
        <f>IF(N644="základní",J644,0)</f>
        <v>0</v>
      </c>
      <c r="BF644" s="246">
        <f>IF(N644="snížená",J644,0)</f>
        <v>0</v>
      </c>
      <c r="BG644" s="246">
        <f>IF(N644="zákl. přenesená",J644,0)</f>
        <v>0</v>
      </c>
      <c r="BH644" s="246">
        <f>IF(N644="sníž. přenesená",J644,0)</f>
        <v>0</v>
      </c>
      <c r="BI644" s="246">
        <f>IF(N644="nulová",J644,0)</f>
        <v>0</v>
      </c>
      <c r="BJ644" s="26" t="s">
        <v>82</v>
      </c>
      <c r="BK644" s="246">
        <f>ROUND(I644*H644,2)</f>
        <v>0</v>
      </c>
      <c r="BL644" s="26" t="s">
        <v>197</v>
      </c>
      <c r="BM644" s="26" t="s">
        <v>656</v>
      </c>
    </row>
    <row r="645" s="13" customFormat="1">
      <c r="B645" s="259"/>
      <c r="C645" s="260"/>
      <c r="D645" s="249" t="s">
        <v>199</v>
      </c>
      <c r="E645" s="261" t="s">
        <v>21</v>
      </c>
      <c r="F645" s="262" t="s">
        <v>275</v>
      </c>
      <c r="G645" s="260"/>
      <c r="H645" s="261" t="s">
        <v>21</v>
      </c>
      <c r="I645" s="263"/>
      <c r="J645" s="260"/>
      <c r="K645" s="260"/>
      <c r="L645" s="264"/>
      <c r="M645" s="265"/>
      <c r="N645" s="266"/>
      <c r="O645" s="266"/>
      <c r="P645" s="266"/>
      <c r="Q645" s="266"/>
      <c r="R645" s="266"/>
      <c r="S645" s="266"/>
      <c r="T645" s="267"/>
      <c r="AT645" s="268" t="s">
        <v>199</v>
      </c>
      <c r="AU645" s="268" t="s">
        <v>84</v>
      </c>
      <c r="AV645" s="13" t="s">
        <v>82</v>
      </c>
      <c r="AW645" s="13" t="s">
        <v>37</v>
      </c>
      <c r="AX645" s="13" t="s">
        <v>74</v>
      </c>
      <c r="AY645" s="268" t="s">
        <v>189</v>
      </c>
    </row>
    <row r="646" s="13" customFormat="1">
      <c r="B646" s="259"/>
      <c r="C646" s="260"/>
      <c r="D646" s="249" t="s">
        <v>199</v>
      </c>
      <c r="E646" s="261" t="s">
        <v>21</v>
      </c>
      <c r="F646" s="262" t="s">
        <v>276</v>
      </c>
      <c r="G646" s="260"/>
      <c r="H646" s="261" t="s">
        <v>21</v>
      </c>
      <c r="I646" s="263"/>
      <c r="J646" s="260"/>
      <c r="K646" s="260"/>
      <c r="L646" s="264"/>
      <c r="M646" s="265"/>
      <c r="N646" s="266"/>
      <c r="O646" s="266"/>
      <c r="P646" s="266"/>
      <c r="Q646" s="266"/>
      <c r="R646" s="266"/>
      <c r="S646" s="266"/>
      <c r="T646" s="267"/>
      <c r="AT646" s="268" t="s">
        <v>199</v>
      </c>
      <c r="AU646" s="268" t="s">
        <v>84</v>
      </c>
      <c r="AV646" s="13" t="s">
        <v>82</v>
      </c>
      <c r="AW646" s="13" t="s">
        <v>37</v>
      </c>
      <c r="AX646" s="13" t="s">
        <v>74</v>
      </c>
      <c r="AY646" s="268" t="s">
        <v>189</v>
      </c>
    </row>
    <row r="647" s="12" customFormat="1">
      <c r="B647" s="247"/>
      <c r="C647" s="248"/>
      <c r="D647" s="249" t="s">
        <v>199</v>
      </c>
      <c r="E647" s="250" t="s">
        <v>21</v>
      </c>
      <c r="F647" s="251" t="s">
        <v>657</v>
      </c>
      <c r="G647" s="248"/>
      <c r="H647" s="252">
        <v>2.52</v>
      </c>
      <c r="I647" s="253"/>
      <c r="J647" s="248"/>
      <c r="K647" s="248"/>
      <c r="L647" s="254"/>
      <c r="M647" s="255"/>
      <c r="N647" s="256"/>
      <c r="O647" s="256"/>
      <c r="P647" s="256"/>
      <c r="Q647" s="256"/>
      <c r="R647" s="256"/>
      <c r="S647" s="256"/>
      <c r="T647" s="257"/>
      <c r="AT647" s="258" t="s">
        <v>199</v>
      </c>
      <c r="AU647" s="258" t="s">
        <v>84</v>
      </c>
      <c r="AV647" s="12" t="s">
        <v>84</v>
      </c>
      <c r="AW647" s="12" t="s">
        <v>37</v>
      </c>
      <c r="AX647" s="12" t="s">
        <v>74</v>
      </c>
      <c r="AY647" s="258" t="s">
        <v>189</v>
      </c>
    </row>
    <row r="648" s="12" customFormat="1">
      <c r="B648" s="247"/>
      <c r="C648" s="248"/>
      <c r="D648" s="249" t="s">
        <v>199</v>
      </c>
      <c r="E648" s="250" t="s">
        <v>21</v>
      </c>
      <c r="F648" s="251" t="s">
        <v>658</v>
      </c>
      <c r="G648" s="248"/>
      <c r="H648" s="252">
        <v>1.02</v>
      </c>
      <c r="I648" s="253"/>
      <c r="J648" s="248"/>
      <c r="K648" s="248"/>
      <c r="L648" s="254"/>
      <c r="M648" s="255"/>
      <c r="N648" s="256"/>
      <c r="O648" s="256"/>
      <c r="P648" s="256"/>
      <c r="Q648" s="256"/>
      <c r="R648" s="256"/>
      <c r="S648" s="256"/>
      <c r="T648" s="257"/>
      <c r="AT648" s="258" t="s">
        <v>199</v>
      </c>
      <c r="AU648" s="258" t="s">
        <v>84</v>
      </c>
      <c r="AV648" s="12" t="s">
        <v>84</v>
      </c>
      <c r="AW648" s="12" t="s">
        <v>37</v>
      </c>
      <c r="AX648" s="12" t="s">
        <v>74</v>
      </c>
      <c r="AY648" s="258" t="s">
        <v>189</v>
      </c>
    </row>
    <row r="649" s="12" customFormat="1">
      <c r="B649" s="247"/>
      <c r="C649" s="248"/>
      <c r="D649" s="249" t="s">
        <v>199</v>
      </c>
      <c r="E649" s="250" t="s">
        <v>21</v>
      </c>
      <c r="F649" s="251" t="s">
        <v>659</v>
      </c>
      <c r="G649" s="248"/>
      <c r="H649" s="252">
        <v>2.3999999999999999</v>
      </c>
      <c r="I649" s="253"/>
      <c r="J649" s="248"/>
      <c r="K649" s="248"/>
      <c r="L649" s="254"/>
      <c r="M649" s="255"/>
      <c r="N649" s="256"/>
      <c r="O649" s="256"/>
      <c r="P649" s="256"/>
      <c r="Q649" s="256"/>
      <c r="R649" s="256"/>
      <c r="S649" s="256"/>
      <c r="T649" s="257"/>
      <c r="AT649" s="258" t="s">
        <v>199</v>
      </c>
      <c r="AU649" s="258" t="s">
        <v>84</v>
      </c>
      <c r="AV649" s="12" t="s">
        <v>84</v>
      </c>
      <c r="AW649" s="12" t="s">
        <v>37</v>
      </c>
      <c r="AX649" s="12" t="s">
        <v>74</v>
      </c>
      <c r="AY649" s="258" t="s">
        <v>189</v>
      </c>
    </row>
    <row r="650" s="15" customFormat="1">
      <c r="B650" s="280"/>
      <c r="C650" s="281"/>
      <c r="D650" s="249" t="s">
        <v>199</v>
      </c>
      <c r="E650" s="282" t="s">
        <v>21</v>
      </c>
      <c r="F650" s="283" t="s">
        <v>279</v>
      </c>
      <c r="G650" s="281"/>
      <c r="H650" s="284">
        <v>5.9400000000000004</v>
      </c>
      <c r="I650" s="285"/>
      <c r="J650" s="281"/>
      <c r="K650" s="281"/>
      <c r="L650" s="286"/>
      <c r="M650" s="287"/>
      <c r="N650" s="288"/>
      <c r="O650" s="288"/>
      <c r="P650" s="288"/>
      <c r="Q650" s="288"/>
      <c r="R650" s="288"/>
      <c r="S650" s="288"/>
      <c r="T650" s="289"/>
      <c r="AT650" s="290" t="s">
        <v>199</v>
      </c>
      <c r="AU650" s="290" t="s">
        <v>84</v>
      </c>
      <c r="AV650" s="15" t="s">
        <v>190</v>
      </c>
      <c r="AW650" s="15" t="s">
        <v>37</v>
      </c>
      <c r="AX650" s="15" t="s">
        <v>74</v>
      </c>
      <c r="AY650" s="290" t="s">
        <v>189</v>
      </c>
    </row>
    <row r="651" s="13" customFormat="1">
      <c r="B651" s="259"/>
      <c r="C651" s="260"/>
      <c r="D651" s="249" t="s">
        <v>199</v>
      </c>
      <c r="E651" s="261" t="s">
        <v>21</v>
      </c>
      <c r="F651" s="262" t="s">
        <v>236</v>
      </c>
      <c r="G651" s="260"/>
      <c r="H651" s="261" t="s">
        <v>21</v>
      </c>
      <c r="I651" s="263"/>
      <c r="J651" s="260"/>
      <c r="K651" s="260"/>
      <c r="L651" s="264"/>
      <c r="M651" s="265"/>
      <c r="N651" s="266"/>
      <c r="O651" s="266"/>
      <c r="P651" s="266"/>
      <c r="Q651" s="266"/>
      <c r="R651" s="266"/>
      <c r="S651" s="266"/>
      <c r="T651" s="267"/>
      <c r="AT651" s="268" t="s">
        <v>199</v>
      </c>
      <c r="AU651" s="268" t="s">
        <v>84</v>
      </c>
      <c r="AV651" s="13" t="s">
        <v>82</v>
      </c>
      <c r="AW651" s="13" t="s">
        <v>37</v>
      </c>
      <c r="AX651" s="13" t="s">
        <v>74</v>
      </c>
      <c r="AY651" s="268" t="s">
        <v>189</v>
      </c>
    </row>
    <row r="652" s="12" customFormat="1">
      <c r="B652" s="247"/>
      <c r="C652" s="248"/>
      <c r="D652" s="249" t="s">
        <v>199</v>
      </c>
      <c r="E652" s="250" t="s">
        <v>21</v>
      </c>
      <c r="F652" s="251" t="s">
        <v>660</v>
      </c>
      <c r="G652" s="248"/>
      <c r="H652" s="252">
        <v>1.0800000000000001</v>
      </c>
      <c r="I652" s="253"/>
      <c r="J652" s="248"/>
      <c r="K652" s="248"/>
      <c r="L652" s="254"/>
      <c r="M652" s="255"/>
      <c r="N652" s="256"/>
      <c r="O652" s="256"/>
      <c r="P652" s="256"/>
      <c r="Q652" s="256"/>
      <c r="R652" s="256"/>
      <c r="S652" s="256"/>
      <c r="T652" s="257"/>
      <c r="AT652" s="258" t="s">
        <v>199</v>
      </c>
      <c r="AU652" s="258" t="s">
        <v>84</v>
      </c>
      <c r="AV652" s="12" t="s">
        <v>84</v>
      </c>
      <c r="AW652" s="12" t="s">
        <v>37</v>
      </c>
      <c r="AX652" s="12" t="s">
        <v>74</v>
      </c>
      <c r="AY652" s="258" t="s">
        <v>189</v>
      </c>
    </row>
    <row r="653" s="12" customFormat="1">
      <c r="B653" s="247"/>
      <c r="C653" s="248"/>
      <c r="D653" s="249" t="s">
        <v>199</v>
      </c>
      <c r="E653" s="250" t="s">
        <v>21</v>
      </c>
      <c r="F653" s="251" t="s">
        <v>661</v>
      </c>
      <c r="G653" s="248"/>
      <c r="H653" s="252">
        <v>3.8999999999999999</v>
      </c>
      <c r="I653" s="253"/>
      <c r="J653" s="248"/>
      <c r="K653" s="248"/>
      <c r="L653" s="254"/>
      <c r="M653" s="255"/>
      <c r="N653" s="256"/>
      <c r="O653" s="256"/>
      <c r="P653" s="256"/>
      <c r="Q653" s="256"/>
      <c r="R653" s="256"/>
      <c r="S653" s="256"/>
      <c r="T653" s="257"/>
      <c r="AT653" s="258" t="s">
        <v>199</v>
      </c>
      <c r="AU653" s="258" t="s">
        <v>84</v>
      </c>
      <c r="AV653" s="12" t="s">
        <v>84</v>
      </c>
      <c r="AW653" s="12" t="s">
        <v>37</v>
      </c>
      <c r="AX653" s="12" t="s">
        <v>74</v>
      </c>
      <c r="AY653" s="258" t="s">
        <v>189</v>
      </c>
    </row>
    <row r="654" s="12" customFormat="1">
      <c r="B654" s="247"/>
      <c r="C654" s="248"/>
      <c r="D654" s="249" t="s">
        <v>199</v>
      </c>
      <c r="E654" s="250" t="s">
        <v>21</v>
      </c>
      <c r="F654" s="251" t="s">
        <v>662</v>
      </c>
      <c r="G654" s="248"/>
      <c r="H654" s="252">
        <v>2.3999999999999999</v>
      </c>
      <c r="I654" s="253"/>
      <c r="J654" s="248"/>
      <c r="K654" s="248"/>
      <c r="L654" s="254"/>
      <c r="M654" s="255"/>
      <c r="N654" s="256"/>
      <c r="O654" s="256"/>
      <c r="P654" s="256"/>
      <c r="Q654" s="256"/>
      <c r="R654" s="256"/>
      <c r="S654" s="256"/>
      <c r="T654" s="257"/>
      <c r="AT654" s="258" t="s">
        <v>199</v>
      </c>
      <c r="AU654" s="258" t="s">
        <v>84</v>
      </c>
      <c r="AV654" s="12" t="s">
        <v>84</v>
      </c>
      <c r="AW654" s="12" t="s">
        <v>37</v>
      </c>
      <c r="AX654" s="12" t="s">
        <v>74</v>
      </c>
      <c r="AY654" s="258" t="s">
        <v>189</v>
      </c>
    </row>
    <row r="655" s="12" customFormat="1">
      <c r="B655" s="247"/>
      <c r="C655" s="248"/>
      <c r="D655" s="249" t="s">
        <v>199</v>
      </c>
      <c r="E655" s="250" t="s">
        <v>21</v>
      </c>
      <c r="F655" s="251" t="s">
        <v>663</v>
      </c>
      <c r="G655" s="248"/>
      <c r="H655" s="252">
        <v>2.7000000000000002</v>
      </c>
      <c r="I655" s="253"/>
      <c r="J655" s="248"/>
      <c r="K655" s="248"/>
      <c r="L655" s="254"/>
      <c r="M655" s="255"/>
      <c r="N655" s="256"/>
      <c r="O655" s="256"/>
      <c r="P655" s="256"/>
      <c r="Q655" s="256"/>
      <c r="R655" s="256"/>
      <c r="S655" s="256"/>
      <c r="T655" s="257"/>
      <c r="AT655" s="258" t="s">
        <v>199</v>
      </c>
      <c r="AU655" s="258" t="s">
        <v>84</v>
      </c>
      <c r="AV655" s="12" t="s">
        <v>84</v>
      </c>
      <c r="AW655" s="12" t="s">
        <v>37</v>
      </c>
      <c r="AX655" s="12" t="s">
        <v>74</v>
      </c>
      <c r="AY655" s="258" t="s">
        <v>189</v>
      </c>
    </row>
    <row r="656" s="12" customFormat="1">
      <c r="B656" s="247"/>
      <c r="C656" s="248"/>
      <c r="D656" s="249" t="s">
        <v>199</v>
      </c>
      <c r="E656" s="250" t="s">
        <v>21</v>
      </c>
      <c r="F656" s="251" t="s">
        <v>664</v>
      </c>
      <c r="G656" s="248"/>
      <c r="H656" s="252">
        <v>1.44</v>
      </c>
      <c r="I656" s="253"/>
      <c r="J656" s="248"/>
      <c r="K656" s="248"/>
      <c r="L656" s="254"/>
      <c r="M656" s="255"/>
      <c r="N656" s="256"/>
      <c r="O656" s="256"/>
      <c r="P656" s="256"/>
      <c r="Q656" s="256"/>
      <c r="R656" s="256"/>
      <c r="S656" s="256"/>
      <c r="T656" s="257"/>
      <c r="AT656" s="258" t="s">
        <v>199</v>
      </c>
      <c r="AU656" s="258" t="s">
        <v>84</v>
      </c>
      <c r="AV656" s="12" t="s">
        <v>84</v>
      </c>
      <c r="AW656" s="12" t="s">
        <v>37</v>
      </c>
      <c r="AX656" s="12" t="s">
        <v>74</v>
      </c>
      <c r="AY656" s="258" t="s">
        <v>189</v>
      </c>
    </row>
    <row r="657" s="15" customFormat="1">
      <c r="B657" s="280"/>
      <c r="C657" s="281"/>
      <c r="D657" s="249" t="s">
        <v>199</v>
      </c>
      <c r="E657" s="282" t="s">
        <v>21</v>
      </c>
      <c r="F657" s="283" t="s">
        <v>572</v>
      </c>
      <c r="G657" s="281"/>
      <c r="H657" s="284">
        <v>11.52</v>
      </c>
      <c r="I657" s="285"/>
      <c r="J657" s="281"/>
      <c r="K657" s="281"/>
      <c r="L657" s="286"/>
      <c r="M657" s="287"/>
      <c r="N657" s="288"/>
      <c r="O657" s="288"/>
      <c r="P657" s="288"/>
      <c r="Q657" s="288"/>
      <c r="R657" s="288"/>
      <c r="S657" s="288"/>
      <c r="T657" s="289"/>
      <c r="AT657" s="290" t="s">
        <v>199</v>
      </c>
      <c r="AU657" s="290" t="s">
        <v>84</v>
      </c>
      <c r="AV657" s="15" t="s">
        <v>190</v>
      </c>
      <c r="AW657" s="15" t="s">
        <v>37</v>
      </c>
      <c r="AX657" s="15" t="s">
        <v>74</v>
      </c>
      <c r="AY657" s="290" t="s">
        <v>189</v>
      </c>
    </row>
    <row r="658" s="14" customFormat="1">
      <c r="B658" s="269"/>
      <c r="C658" s="270"/>
      <c r="D658" s="249" t="s">
        <v>199</v>
      </c>
      <c r="E658" s="271" t="s">
        <v>21</v>
      </c>
      <c r="F658" s="272" t="s">
        <v>214</v>
      </c>
      <c r="G658" s="270"/>
      <c r="H658" s="273">
        <v>17.460000000000001</v>
      </c>
      <c r="I658" s="274"/>
      <c r="J658" s="270"/>
      <c r="K658" s="270"/>
      <c r="L658" s="275"/>
      <c r="M658" s="276"/>
      <c r="N658" s="277"/>
      <c r="O658" s="277"/>
      <c r="P658" s="277"/>
      <c r="Q658" s="277"/>
      <c r="R658" s="277"/>
      <c r="S658" s="277"/>
      <c r="T658" s="278"/>
      <c r="AT658" s="279" t="s">
        <v>199</v>
      </c>
      <c r="AU658" s="279" t="s">
        <v>84</v>
      </c>
      <c r="AV658" s="14" t="s">
        <v>197</v>
      </c>
      <c r="AW658" s="14" t="s">
        <v>37</v>
      </c>
      <c r="AX658" s="14" t="s">
        <v>82</v>
      </c>
      <c r="AY658" s="279" t="s">
        <v>189</v>
      </c>
    </row>
    <row r="659" s="1" customFormat="1" ht="16.5" customHeight="1">
      <c r="B659" s="48"/>
      <c r="C659" s="235" t="s">
        <v>665</v>
      </c>
      <c r="D659" s="235" t="s">
        <v>192</v>
      </c>
      <c r="E659" s="236" t="s">
        <v>666</v>
      </c>
      <c r="F659" s="237" t="s">
        <v>667</v>
      </c>
      <c r="G659" s="238" t="s">
        <v>273</v>
      </c>
      <c r="H659" s="239">
        <v>102.33</v>
      </c>
      <c r="I659" s="240"/>
      <c r="J659" s="241">
        <f>ROUND(I659*H659,2)</f>
        <v>0</v>
      </c>
      <c r="K659" s="237" t="s">
        <v>196</v>
      </c>
      <c r="L659" s="74"/>
      <c r="M659" s="242" t="s">
        <v>21</v>
      </c>
      <c r="N659" s="243" t="s">
        <v>45</v>
      </c>
      <c r="O659" s="49"/>
      <c r="P659" s="244">
        <f>O659*H659</f>
        <v>0</v>
      </c>
      <c r="Q659" s="244">
        <v>0.00012</v>
      </c>
      <c r="R659" s="244">
        <f>Q659*H659</f>
        <v>0.0122796</v>
      </c>
      <c r="S659" s="244">
        <v>0</v>
      </c>
      <c r="T659" s="245">
        <f>S659*H659</f>
        <v>0</v>
      </c>
      <c r="AR659" s="26" t="s">
        <v>197</v>
      </c>
      <c r="AT659" s="26" t="s">
        <v>192</v>
      </c>
      <c r="AU659" s="26" t="s">
        <v>84</v>
      </c>
      <c r="AY659" s="26" t="s">
        <v>189</v>
      </c>
      <c r="BE659" s="246">
        <f>IF(N659="základní",J659,0)</f>
        <v>0</v>
      </c>
      <c r="BF659" s="246">
        <f>IF(N659="snížená",J659,0)</f>
        <v>0</v>
      </c>
      <c r="BG659" s="246">
        <f>IF(N659="zákl. přenesená",J659,0)</f>
        <v>0</v>
      </c>
      <c r="BH659" s="246">
        <f>IF(N659="sníž. přenesená",J659,0)</f>
        <v>0</v>
      </c>
      <c r="BI659" s="246">
        <f>IF(N659="nulová",J659,0)</f>
        <v>0</v>
      </c>
      <c r="BJ659" s="26" t="s">
        <v>82</v>
      </c>
      <c r="BK659" s="246">
        <f>ROUND(I659*H659,2)</f>
        <v>0</v>
      </c>
      <c r="BL659" s="26" t="s">
        <v>197</v>
      </c>
      <c r="BM659" s="26" t="s">
        <v>668</v>
      </c>
    </row>
    <row r="660" s="13" customFormat="1">
      <c r="B660" s="259"/>
      <c r="C660" s="260"/>
      <c r="D660" s="249" t="s">
        <v>199</v>
      </c>
      <c r="E660" s="261" t="s">
        <v>21</v>
      </c>
      <c r="F660" s="262" t="s">
        <v>618</v>
      </c>
      <c r="G660" s="260"/>
      <c r="H660" s="261" t="s">
        <v>21</v>
      </c>
      <c r="I660" s="263"/>
      <c r="J660" s="260"/>
      <c r="K660" s="260"/>
      <c r="L660" s="264"/>
      <c r="M660" s="265"/>
      <c r="N660" s="266"/>
      <c r="O660" s="266"/>
      <c r="P660" s="266"/>
      <c r="Q660" s="266"/>
      <c r="R660" s="266"/>
      <c r="S660" s="266"/>
      <c r="T660" s="267"/>
      <c r="AT660" s="268" t="s">
        <v>199</v>
      </c>
      <c r="AU660" s="268" t="s">
        <v>84</v>
      </c>
      <c r="AV660" s="13" t="s">
        <v>82</v>
      </c>
      <c r="AW660" s="13" t="s">
        <v>37</v>
      </c>
      <c r="AX660" s="13" t="s">
        <v>74</v>
      </c>
      <c r="AY660" s="268" t="s">
        <v>189</v>
      </c>
    </row>
    <row r="661" s="12" customFormat="1">
      <c r="B661" s="247"/>
      <c r="C661" s="248"/>
      <c r="D661" s="249" t="s">
        <v>199</v>
      </c>
      <c r="E661" s="250" t="s">
        <v>21</v>
      </c>
      <c r="F661" s="251" t="s">
        <v>669</v>
      </c>
      <c r="G661" s="248"/>
      <c r="H661" s="252">
        <v>102.33</v>
      </c>
      <c r="I661" s="253"/>
      <c r="J661" s="248"/>
      <c r="K661" s="248"/>
      <c r="L661" s="254"/>
      <c r="M661" s="255"/>
      <c r="N661" s="256"/>
      <c r="O661" s="256"/>
      <c r="P661" s="256"/>
      <c r="Q661" s="256"/>
      <c r="R661" s="256"/>
      <c r="S661" s="256"/>
      <c r="T661" s="257"/>
      <c r="AT661" s="258" t="s">
        <v>199</v>
      </c>
      <c r="AU661" s="258" t="s">
        <v>84</v>
      </c>
      <c r="AV661" s="12" t="s">
        <v>84</v>
      </c>
      <c r="AW661" s="12" t="s">
        <v>37</v>
      </c>
      <c r="AX661" s="12" t="s">
        <v>82</v>
      </c>
      <c r="AY661" s="258" t="s">
        <v>189</v>
      </c>
    </row>
    <row r="662" s="1" customFormat="1" ht="25.5" customHeight="1">
      <c r="B662" s="48"/>
      <c r="C662" s="235" t="s">
        <v>670</v>
      </c>
      <c r="D662" s="235" t="s">
        <v>192</v>
      </c>
      <c r="E662" s="236" t="s">
        <v>671</v>
      </c>
      <c r="F662" s="237" t="s">
        <v>672</v>
      </c>
      <c r="G662" s="238" t="s">
        <v>349</v>
      </c>
      <c r="H662" s="239">
        <v>472.30000000000001</v>
      </c>
      <c r="I662" s="240"/>
      <c r="J662" s="241">
        <f>ROUND(I662*H662,2)</f>
        <v>0</v>
      </c>
      <c r="K662" s="237" t="s">
        <v>196</v>
      </c>
      <c r="L662" s="74"/>
      <c r="M662" s="242" t="s">
        <v>21</v>
      </c>
      <c r="N662" s="243" t="s">
        <v>45</v>
      </c>
      <c r="O662" s="49"/>
      <c r="P662" s="244">
        <f>O662*H662</f>
        <v>0</v>
      </c>
      <c r="Q662" s="244">
        <v>1.0000000000000001E-05</v>
      </c>
      <c r="R662" s="244">
        <f>Q662*H662</f>
        <v>0.0047230000000000006</v>
      </c>
      <c r="S662" s="244">
        <v>0</v>
      </c>
      <c r="T662" s="245">
        <f>S662*H662</f>
        <v>0</v>
      </c>
      <c r="AR662" s="26" t="s">
        <v>197</v>
      </c>
      <c r="AT662" s="26" t="s">
        <v>192</v>
      </c>
      <c r="AU662" s="26" t="s">
        <v>84</v>
      </c>
      <c r="AY662" s="26" t="s">
        <v>189</v>
      </c>
      <c r="BE662" s="246">
        <f>IF(N662="základní",J662,0)</f>
        <v>0</v>
      </c>
      <c r="BF662" s="246">
        <f>IF(N662="snížená",J662,0)</f>
        <v>0</v>
      </c>
      <c r="BG662" s="246">
        <f>IF(N662="zákl. přenesená",J662,0)</f>
        <v>0</v>
      </c>
      <c r="BH662" s="246">
        <f>IF(N662="sníž. přenesená",J662,0)</f>
        <v>0</v>
      </c>
      <c r="BI662" s="246">
        <f>IF(N662="nulová",J662,0)</f>
        <v>0</v>
      </c>
      <c r="BJ662" s="26" t="s">
        <v>82</v>
      </c>
      <c r="BK662" s="246">
        <f>ROUND(I662*H662,2)</f>
        <v>0</v>
      </c>
      <c r="BL662" s="26" t="s">
        <v>197</v>
      </c>
      <c r="BM662" s="26" t="s">
        <v>673</v>
      </c>
    </row>
    <row r="663" s="13" customFormat="1">
      <c r="B663" s="259"/>
      <c r="C663" s="260"/>
      <c r="D663" s="249" t="s">
        <v>199</v>
      </c>
      <c r="E663" s="261" t="s">
        <v>21</v>
      </c>
      <c r="F663" s="262" t="s">
        <v>284</v>
      </c>
      <c r="G663" s="260"/>
      <c r="H663" s="261" t="s">
        <v>21</v>
      </c>
      <c r="I663" s="263"/>
      <c r="J663" s="260"/>
      <c r="K663" s="260"/>
      <c r="L663" s="264"/>
      <c r="M663" s="265"/>
      <c r="N663" s="266"/>
      <c r="O663" s="266"/>
      <c r="P663" s="266"/>
      <c r="Q663" s="266"/>
      <c r="R663" s="266"/>
      <c r="S663" s="266"/>
      <c r="T663" s="267"/>
      <c r="AT663" s="268" t="s">
        <v>199</v>
      </c>
      <c r="AU663" s="268" t="s">
        <v>84</v>
      </c>
      <c r="AV663" s="13" t="s">
        <v>82</v>
      </c>
      <c r="AW663" s="13" t="s">
        <v>37</v>
      </c>
      <c r="AX663" s="13" t="s">
        <v>74</v>
      </c>
      <c r="AY663" s="268" t="s">
        <v>189</v>
      </c>
    </row>
    <row r="664" s="12" customFormat="1">
      <c r="B664" s="247"/>
      <c r="C664" s="248"/>
      <c r="D664" s="249" t="s">
        <v>199</v>
      </c>
      <c r="E664" s="250" t="s">
        <v>21</v>
      </c>
      <c r="F664" s="251" t="s">
        <v>674</v>
      </c>
      <c r="G664" s="248"/>
      <c r="H664" s="252">
        <v>72.5</v>
      </c>
      <c r="I664" s="253"/>
      <c r="J664" s="248"/>
      <c r="K664" s="248"/>
      <c r="L664" s="254"/>
      <c r="M664" s="255"/>
      <c r="N664" s="256"/>
      <c r="O664" s="256"/>
      <c r="P664" s="256"/>
      <c r="Q664" s="256"/>
      <c r="R664" s="256"/>
      <c r="S664" s="256"/>
      <c r="T664" s="257"/>
      <c r="AT664" s="258" t="s">
        <v>199</v>
      </c>
      <c r="AU664" s="258" t="s">
        <v>84</v>
      </c>
      <c r="AV664" s="12" t="s">
        <v>84</v>
      </c>
      <c r="AW664" s="12" t="s">
        <v>37</v>
      </c>
      <c r="AX664" s="12" t="s">
        <v>74</v>
      </c>
      <c r="AY664" s="258" t="s">
        <v>189</v>
      </c>
    </row>
    <row r="665" s="12" customFormat="1">
      <c r="B665" s="247"/>
      <c r="C665" s="248"/>
      <c r="D665" s="249" t="s">
        <v>199</v>
      </c>
      <c r="E665" s="250" t="s">
        <v>21</v>
      </c>
      <c r="F665" s="251" t="s">
        <v>675</v>
      </c>
      <c r="G665" s="248"/>
      <c r="H665" s="252">
        <v>33</v>
      </c>
      <c r="I665" s="253"/>
      <c r="J665" s="248"/>
      <c r="K665" s="248"/>
      <c r="L665" s="254"/>
      <c r="M665" s="255"/>
      <c r="N665" s="256"/>
      <c r="O665" s="256"/>
      <c r="P665" s="256"/>
      <c r="Q665" s="256"/>
      <c r="R665" s="256"/>
      <c r="S665" s="256"/>
      <c r="T665" s="257"/>
      <c r="AT665" s="258" t="s">
        <v>199</v>
      </c>
      <c r="AU665" s="258" t="s">
        <v>84</v>
      </c>
      <c r="AV665" s="12" t="s">
        <v>84</v>
      </c>
      <c r="AW665" s="12" t="s">
        <v>37</v>
      </c>
      <c r="AX665" s="12" t="s">
        <v>74</v>
      </c>
      <c r="AY665" s="258" t="s">
        <v>189</v>
      </c>
    </row>
    <row r="666" s="12" customFormat="1">
      <c r="B666" s="247"/>
      <c r="C666" s="248"/>
      <c r="D666" s="249" t="s">
        <v>199</v>
      </c>
      <c r="E666" s="250" t="s">
        <v>21</v>
      </c>
      <c r="F666" s="251" t="s">
        <v>676</v>
      </c>
      <c r="G666" s="248"/>
      <c r="H666" s="252">
        <v>33</v>
      </c>
      <c r="I666" s="253"/>
      <c r="J666" s="248"/>
      <c r="K666" s="248"/>
      <c r="L666" s="254"/>
      <c r="M666" s="255"/>
      <c r="N666" s="256"/>
      <c r="O666" s="256"/>
      <c r="P666" s="256"/>
      <c r="Q666" s="256"/>
      <c r="R666" s="256"/>
      <c r="S666" s="256"/>
      <c r="T666" s="257"/>
      <c r="AT666" s="258" t="s">
        <v>199</v>
      </c>
      <c r="AU666" s="258" t="s">
        <v>84</v>
      </c>
      <c r="AV666" s="12" t="s">
        <v>84</v>
      </c>
      <c r="AW666" s="12" t="s">
        <v>37</v>
      </c>
      <c r="AX666" s="12" t="s">
        <v>74</v>
      </c>
      <c r="AY666" s="258" t="s">
        <v>189</v>
      </c>
    </row>
    <row r="667" s="12" customFormat="1">
      <c r="B667" s="247"/>
      <c r="C667" s="248"/>
      <c r="D667" s="249" t="s">
        <v>199</v>
      </c>
      <c r="E667" s="250" t="s">
        <v>21</v>
      </c>
      <c r="F667" s="251" t="s">
        <v>677</v>
      </c>
      <c r="G667" s="248"/>
      <c r="H667" s="252">
        <v>12</v>
      </c>
      <c r="I667" s="253"/>
      <c r="J667" s="248"/>
      <c r="K667" s="248"/>
      <c r="L667" s="254"/>
      <c r="M667" s="255"/>
      <c r="N667" s="256"/>
      <c r="O667" s="256"/>
      <c r="P667" s="256"/>
      <c r="Q667" s="256"/>
      <c r="R667" s="256"/>
      <c r="S667" s="256"/>
      <c r="T667" s="257"/>
      <c r="AT667" s="258" t="s">
        <v>199</v>
      </c>
      <c r="AU667" s="258" t="s">
        <v>84</v>
      </c>
      <c r="AV667" s="12" t="s">
        <v>84</v>
      </c>
      <c r="AW667" s="12" t="s">
        <v>37</v>
      </c>
      <c r="AX667" s="12" t="s">
        <v>74</v>
      </c>
      <c r="AY667" s="258" t="s">
        <v>189</v>
      </c>
    </row>
    <row r="668" s="12" customFormat="1">
      <c r="B668" s="247"/>
      <c r="C668" s="248"/>
      <c r="D668" s="249" t="s">
        <v>199</v>
      </c>
      <c r="E668" s="250" t="s">
        <v>21</v>
      </c>
      <c r="F668" s="251" t="s">
        <v>678</v>
      </c>
      <c r="G668" s="248"/>
      <c r="H668" s="252">
        <v>13.5</v>
      </c>
      <c r="I668" s="253"/>
      <c r="J668" s="248"/>
      <c r="K668" s="248"/>
      <c r="L668" s="254"/>
      <c r="M668" s="255"/>
      <c r="N668" s="256"/>
      <c r="O668" s="256"/>
      <c r="P668" s="256"/>
      <c r="Q668" s="256"/>
      <c r="R668" s="256"/>
      <c r="S668" s="256"/>
      <c r="T668" s="257"/>
      <c r="AT668" s="258" t="s">
        <v>199</v>
      </c>
      <c r="AU668" s="258" t="s">
        <v>84</v>
      </c>
      <c r="AV668" s="12" t="s">
        <v>84</v>
      </c>
      <c r="AW668" s="12" t="s">
        <v>37</v>
      </c>
      <c r="AX668" s="12" t="s">
        <v>74</v>
      </c>
      <c r="AY668" s="258" t="s">
        <v>189</v>
      </c>
    </row>
    <row r="669" s="12" customFormat="1">
      <c r="B669" s="247"/>
      <c r="C669" s="248"/>
      <c r="D669" s="249" t="s">
        <v>199</v>
      </c>
      <c r="E669" s="250" t="s">
        <v>21</v>
      </c>
      <c r="F669" s="251" t="s">
        <v>679</v>
      </c>
      <c r="G669" s="248"/>
      <c r="H669" s="252">
        <v>7</v>
      </c>
      <c r="I669" s="253"/>
      <c r="J669" s="248"/>
      <c r="K669" s="248"/>
      <c r="L669" s="254"/>
      <c r="M669" s="255"/>
      <c r="N669" s="256"/>
      <c r="O669" s="256"/>
      <c r="P669" s="256"/>
      <c r="Q669" s="256"/>
      <c r="R669" s="256"/>
      <c r="S669" s="256"/>
      <c r="T669" s="257"/>
      <c r="AT669" s="258" t="s">
        <v>199</v>
      </c>
      <c r="AU669" s="258" t="s">
        <v>84</v>
      </c>
      <c r="AV669" s="12" t="s">
        <v>84</v>
      </c>
      <c r="AW669" s="12" t="s">
        <v>37</v>
      </c>
      <c r="AX669" s="12" t="s">
        <v>74</v>
      </c>
      <c r="AY669" s="258" t="s">
        <v>189</v>
      </c>
    </row>
    <row r="670" s="12" customFormat="1">
      <c r="B670" s="247"/>
      <c r="C670" s="248"/>
      <c r="D670" s="249" t="s">
        <v>199</v>
      </c>
      <c r="E670" s="250" t="s">
        <v>21</v>
      </c>
      <c r="F670" s="251" t="s">
        <v>680</v>
      </c>
      <c r="G670" s="248"/>
      <c r="H670" s="252">
        <v>6.5999999999999996</v>
      </c>
      <c r="I670" s="253"/>
      <c r="J670" s="248"/>
      <c r="K670" s="248"/>
      <c r="L670" s="254"/>
      <c r="M670" s="255"/>
      <c r="N670" s="256"/>
      <c r="O670" s="256"/>
      <c r="P670" s="256"/>
      <c r="Q670" s="256"/>
      <c r="R670" s="256"/>
      <c r="S670" s="256"/>
      <c r="T670" s="257"/>
      <c r="AT670" s="258" t="s">
        <v>199</v>
      </c>
      <c r="AU670" s="258" t="s">
        <v>84</v>
      </c>
      <c r="AV670" s="12" t="s">
        <v>84</v>
      </c>
      <c r="AW670" s="12" t="s">
        <v>37</v>
      </c>
      <c r="AX670" s="12" t="s">
        <v>74</v>
      </c>
      <c r="AY670" s="258" t="s">
        <v>189</v>
      </c>
    </row>
    <row r="671" s="12" customFormat="1">
      <c r="B671" s="247"/>
      <c r="C671" s="248"/>
      <c r="D671" s="249" t="s">
        <v>199</v>
      </c>
      <c r="E671" s="250" t="s">
        <v>21</v>
      </c>
      <c r="F671" s="251" t="s">
        <v>681</v>
      </c>
      <c r="G671" s="248"/>
      <c r="H671" s="252">
        <v>14.9</v>
      </c>
      <c r="I671" s="253"/>
      <c r="J671" s="248"/>
      <c r="K671" s="248"/>
      <c r="L671" s="254"/>
      <c r="M671" s="255"/>
      <c r="N671" s="256"/>
      <c r="O671" s="256"/>
      <c r="P671" s="256"/>
      <c r="Q671" s="256"/>
      <c r="R671" s="256"/>
      <c r="S671" s="256"/>
      <c r="T671" s="257"/>
      <c r="AT671" s="258" t="s">
        <v>199</v>
      </c>
      <c r="AU671" s="258" t="s">
        <v>84</v>
      </c>
      <c r="AV671" s="12" t="s">
        <v>84</v>
      </c>
      <c r="AW671" s="12" t="s">
        <v>37</v>
      </c>
      <c r="AX671" s="12" t="s">
        <v>74</v>
      </c>
      <c r="AY671" s="258" t="s">
        <v>189</v>
      </c>
    </row>
    <row r="672" s="12" customFormat="1">
      <c r="B672" s="247"/>
      <c r="C672" s="248"/>
      <c r="D672" s="249" t="s">
        <v>199</v>
      </c>
      <c r="E672" s="250" t="s">
        <v>21</v>
      </c>
      <c r="F672" s="251" t="s">
        <v>682</v>
      </c>
      <c r="G672" s="248"/>
      <c r="H672" s="252">
        <v>21.199999999999999</v>
      </c>
      <c r="I672" s="253"/>
      <c r="J672" s="248"/>
      <c r="K672" s="248"/>
      <c r="L672" s="254"/>
      <c r="M672" s="255"/>
      <c r="N672" s="256"/>
      <c r="O672" s="256"/>
      <c r="P672" s="256"/>
      <c r="Q672" s="256"/>
      <c r="R672" s="256"/>
      <c r="S672" s="256"/>
      <c r="T672" s="257"/>
      <c r="AT672" s="258" t="s">
        <v>199</v>
      </c>
      <c r="AU672" s="258" t="s">
        <v>84</v>
      </c>
      <c r="AV672" s="12" t="s">
        <v>84</v>
      </c>
      <c r="AW672" s="12" t="s">
        <v>37</v>
      </c>
      <c r="AX672" s="12" t="s">
        <v>74</v>
      </c>
      <c r="AY672" s="258" t="s">
        <v>189</v>
      </c>
    </row>
    <row r="673" s="12" customFormat="1">
      <c r="B673" s="247"/>
      <c r="C673" s="248"/>
      <c r="D673" s="249" t="s">
        <v>199</v>
      </c>
      <c r="E673" s="250" t="s">
        <v>21</v>
      </c>
      <c r="F673" s="251" t="s">
        <v>683</v>
      </c>
      <c r="G673" s="248"/>
      <c r="H673" s="252">
        <v>11.4</v>
      </c>
      <c r="I673" s="253"/>
      <c r="J673" s="248"/>
      <c r="K673" s="248"/>
      <c r="L673" s="254"/>
      <c r="M673" s="255"/>
      <c r="N673" s="256"/>
      <c r="O673" s="256"/>
      <c r="P673" s="256"/>
      <c r="Q673" s="256"/>
      <c r="R673" s="256"/>
      <c r="S673" s="256"/>
      <c r="T673" s="257"/>
      <c r="AT673" s="258" t="s">
        <v>199</v>
      </c>
      <c r="AU673" s="258" t="s">
        <v>84</v>
      </c>
      <c r="AV673" s="12" t="s">
        <v>84</v>
      </c>
      <c r="AW673" s="12" t="s">
        <v>37</v>
      </c>
      <c r="AX673" s="12" t="s">
        <v>74</v>
      </c>
      <c r="AY673" s="258" t="s">
        <v>189</v>
      </c>
    </row>
    <row r="674" s="12" customFormat="1">
      <c r="B674" s="247"/>
      <c r="C674" s="248"/>
      <c r="D674" s="249" t="s">
        <v>199</v>
      </c>
      <c r="E674" s="250" t="s">
        <v>21</v>
      </c>
      <c r="F674" s="251" t="s">
        <v>684</v>
      </c>
      <c r="G674" s="248"/>
      <c r="H674" s="252">
        <v>20.199999999999999</v>
      </c>
      <c r="I674" s="253"/>
      <c r="J674" s="248"/>
      <c r="K674" s="248"/>
      <c r="L674" s="254"/>
      <c r="M674" s="255"/>
      <c r="N674" s="256"/>
      <c r="O674" s="256"/>
      <c r="P674" s="256"/>
      <c r="Q674" s="256"/>
      <c r="R674" s="256"/>
      <c r="S674" s="256"/>
      <c r="T674" s="257"/>
      <c r="AT674" s="258" t="s">
        <v>199</v>
      </c>
      <c r="AU674" s="258" t="s">
        <v>84</v>
      </c>
      <c r="AV674" s="12" t="s">
        <v>84</v>
      </c>
      <c r="AW674" s="12" t="s">
        <v>37</v>
      </c>
      <c r="AX674" s="12" t="s">
        <v>74</v>
      </c>
      <c r="AY674" s="258" t="s">
        <v>189</v>
      </c>
    </row>
    <row r="675" s="12" customFormat="1">
      <c r="B675" s="247"/>
      <c r="C675" s="248"/>
      <c r="D675" s="249" t="s">
        <v>199</v>
      </c>
      <c r="E675" s="250" t="s">
        <v>21</v>
      </c>
      <c r="F675" s="251" t="s">
        <v>591</v>
      </c>
      <c r="G675" s="248"/>
      <c r="H675" s="252">
        <v>7.25</v>
      </c>
      <c r="I675" s="253"/>
      <c r="J675" s="248"/>
      <c r="K675" s="248"/>
      <c r="L675" s="254"/>
      <c r="M675" s="255"/>
      <c r="N675" s="256"/>
      <c r="O675" s="256"/>
      <c r="P675" s="256"/>
      <c r="Q675" s="256"/>
      <c r="R675" s="256"/>
      <c r="S675" s="256"/>
      <c r="T675" s="257"/>
      <c r="AT675" s="258" t="s">
        <v>199</v>
      </c>
      <c r="AU675" s="258" t="s">
        <v>84</v>
      </c>
      <c r="AV675" s="12" t="s">
        <v>84</v>
      </c>
      <c r="AW675" s="12" t="s">
        <v>37</v>
      </c>
      <c r="AX675" s="12" t="s">
        <v>74</v>
      </c>
      <c r="AY675" s="258" t="s">
        <v>189</v>
      </c>
    </row>
    <row r="676" s="12" customFormat="1">
      <c r="B676" s="247"/>
      <c r="C676" s="248"/>
      <c r="D676" s="249" t="s">
        <v>199</v>
      </c>
      <c r="E676" s="250" t="s">
        <v>21</v>
      </c>
      <c r="F676" s="251" t="s">
        <v>592</v>
      </c>
      <c r="G676" s="248"/>
      <c r="H676" s="252">
        <v>11.15</v>
      </c>
      <c r="I676" s="253"/>
      <c r="J676" s="248"/>
      <c r="K676" s="248"/>
      <c r="L676" s="254"/>
      <c r="M676" s="255"/>
      <c r="N676" s="256"/>
      <c r="O676" s="256"/>
      <c r="P676" s="256"/>
      <c r="Q676" s="256"/>
      <c r="R676" s="256"/>
      <c r="S676" s="256"/>
      <c r="T676" s="257"/>
      <c r="AT676" s="258" t="s">
        <v>199</v>
      </c>
      <c r="AU676" s="258" t="s">
        <v>84</v>
      </c>
      <c r="AV676" s="12" t="s">
        <v>84</v>
      </c>
      <c r="AW676" s="12" t="s">
        <v>37</v>
      </c>
      <c r="AX676" s="12" t="s">
        <v>74</v>
      </c>
      <c r="AY676" s="258" t="s">
        <v>189</v>
      </c>
    </row>
    <row r="677" s="12" customFormat="1">
      <c r="B677" s="247"/>
      <c r="C677" s="248"/>
      <c r="D677" s="249" t="s">
        <v>199</v>
      </c>
      <c r="E677" s="250" t="s">
        <v>21</v>
      </c>
      <c r="F677" s="251" t="s">
        <v>593</v>
      </c>
      <c r="G677" s="248"/>
      <c r="H677" s="252">
        <v>16</v>
      </c>
      <c r="I677" s="253"/>
      <c r="J677" s="248"/>
      <c r="K677" s="248"/>
      <c r="L677" s="254"/>
      <c r="M677" s="255"/>
      <c r="N677" s="256"/>
      <c r="O677" s="256"/>
      <c r="P677" s="256"/>
      <c r="Q677" s="256"/>
      <c r="R677" s="256"/>
      <c r="S677" s="256"/>
      <c r="T677" s="257"/>
      <c r="AT677" s="258" t="s">
        <v>199</v>
      </c>
      <c r="AU677" s="258" t="s">
        <v>84</v>
      </c>
      <c r="AV677" s="12" t="s">
        <v>84</v>
      </c>
      <c r="AW677" s="12" t="s">
        <v>37</v>
      </c>
      <c r="AX677" s="12" t="s">
        <v>74</v>
      </c>
      <c r="AY677" s="258" t="s">
        <v>189</v>
      </c>
    </row>
    <row r="678" s="12" customFormat="1">
      <c r="B678" s="247"/>
      <c r="C678" s="248"/>
      <c r="D678" s="249" t="s">
        <v>199</v>
      </c>
      <c r="E678" s="250" t="s">
        <v>21</v>
      </c>
      <c r="F678" s="251" t="s">
        <v>685</v>
      </c>
      <c r="G678" s="248"/>
      <c r="H678" s="252">
        <v>13.699999999999999</v>
      </c>
      <c r="I678" s="253"/>
      <c r="J678" s="248"/>
      <c r="K678" s="248"/>
      <c r="L678" s="254"/>
      <c r="M678" s="255"/>
      <c r="N678" s="256"/>
      <c r="O678" s="256"/>
      <c r="P678" s="256"/>
      <c r="Q678" s="256"/>
      <c r="R678" s="256"/>
      <c r="S678" s="256"/>
      <c r="T678" s="257"/>
      <c r="AT678" s="258" t="s">
        <v>199</v>
      </c>
      <c r="AU678" s="258" t="s">
        <v>84</v>
      </c>
      <c r="AV678" s="12" t="s">
        <v>84</v>
      </c>
      <c r="AW678" s="12" t="s">
        <v>37</v>
      </c>
      <c r="AX678" s="12" t="s">
        <v>74</v>
      </c>
      <c r="AY678" s="258" t="s">
        <v>189</v>
      </c>
    </row>
    <row r="679" s="12" customFormat="1">
      <c r="B679" s="247"/>
      <c r="C679" s="248"/>
      <c r="D679" s="249" t="s">
        <v>199</v>
      </c>
      <c r="E679" s="250" t="s">
        <v>21</v>
      </c>
      <c r="F679" s="251" t="s">
        <v>686</v>
      </c>
      <c r="G679" s="248"/>
      <c r="H679" s="252">
        <v>11.300000000000001</v>
      </c>
      <c r="I679" s="253"/>
      <c r="J679" s="248"/>
      <c r="K679" s="248"/>
      <c r="L679" s="254"/>
      <c r="M679" s="255"/>
      <c r="N679" s="256"/>
      <c r="O679" s="256"/>
      <c r="P679" s="256"/>
      <c r="Q679" s="256"/>
      <c r="R679" s="256"/>
      <c r="S679" s="256"/>
      <c r="T679" s="257"/>
      <c r="AT679" s="258" t="s">
        <v>199</v>
      </c>
      <c r="AU679" s="258" t="s">
        <v>84</v>
      </c>
      <c r="AV679" s="12" t="s">
        <v>84</v>
      </c>
      <c r="AW679" s="12" t="s">
        <v>37</v>
      </c>
      <c r="AX679" s="12" t="s">
        <v>74</v>
      </c>
      <c r="AY679" s="258" t="s">
        <v>189</v>
      </c>
    </row>
    <row r="680" s="12" customFormat="1">
      <c r="B680" s="247"/>
      <c r="C680" s="248"/>
      <c r="D680" s="249" t="s">
        <v>199</v>
      </c>
      <c r="E680" s="250" t="s">
        <v>21</v>
      </c>
      <c r="F680" s="251" t="s">
        <v>595</v>
      </c>
      <c r="G680" s="248"/>
      <c r="H680" s="252">
        <v>13.199999999999999</v>
      </c>
      <c r="I680" s="253"/>
      <c r="J680" s="248"/>
      <c r="K680" s="248"/>
      <c r="L680" s="254"/>
      <c r="M680" s="255"/>
      <c r="N680" s="256"/>
      <c r="O680" s="256"/>
      <c r="P680" s="256"/>
      <c r="Q680" s="256"/>
      <c r="R680" s="256"/>
      <c r="S680" s="256"/>
      <c r="T680" s="257"/>
      <c r="AT680" s="258" t="s">
        <v>199</v>
      </c>
      <c r="AU680" s="258" t="s">
        <v>84</v>
      </c>
      <c r="AV680" s="12" t="s">
        <v>84</v>
      </c>
      <c r="AW680" s="12" t="s">
        <v>37</v>
      </c>
      <c r="AX680" s="12" t="s">
        <v>74</v>
      </c>
      <c r="AY680" s="258" t="s">
        <v>189</v>
      </c>
    </row>
    <row r="681" s="12" customFormat="1">
      <c r="B681" s="247"/>
      <c r="C681" s="248"/>
      <c r="D681" s="249" t="s">
        <v>199</v>
      </c>
      <c r="E681" s="250" t="s">
        <v>21</v>
      </c>
      <c r="F681" s="251" t="s">
        <v>596</v>
      </c>
      <c r="G681" s="248"/>
      <c r="H681" s="252">
        <v>13.199999999999999</v>
      </c>
      <c r="I681" s="253"/>
      <c r="J681" s="248"/>
      <c r="K681" s="248"/>
      <c r="L681" s="254"/>
      <c r="M681" s="255"/>
      <c r="N681" s="256"/>
      <c r="O681" s="256"/>
      <c r="P681" s="256"/>
      <c r="Q681" s="256"/>
      <c r="R681" s="256"/>
      <c r="S681" s="256"/>
      <c r="T681" s="257"/>
      <c r="AT681" s="258" t="s">
        <v>199</v>
      </c>
      <c r="AU681" s="258" t="s">
        <v>84</v>
      </c>
      <c r="AV681" s="12" t="s">
        <v>84</v>
      </c>
      <c r="AW681" s="12" t="s">
        <v>37</v>
      </c>
      <c r="AX681" s="12" t="s">
        <v>74</v>
      </c>
      <c r="AY681" s="258" t="s">
        <v>189</v>
      </c>
    </row>
    <row r="682" s="12" customFormat="1">
      <c r="B682" s="247"/>
      <c r="C682" s="248"/>
      <c r="D682" s="249" t="s">
        <v>199</v>
      </c>
      <c r="E682" s="250" t="s">
        <v>21</v>
      </c>
      <c r="F682" s="251" t="s">
        <v>687</v>
      </c>
      <c r="G682" s="248"/>
      <c r="H682" s="252">
        <v>56.600000000000001</v>
      </c>
      <c r="I682" s="253"/>
      <c r="J682" s="248"/>
      <c r="K682" s="248"/>
      <c r="L682" s="254"/>
      <c r="M682" s="255"/>
      <c r="N682" s="256"/>
      <c r="O682" s="256"/>
      <c r="P682" s="256"/>
      <c r="Q682" s="256"/>
      <c r="R682" s="256"/>
      <c r="S682" s="256"/>
      <c r="T682" s="257"/>
      <c r="AT682" s="258" t="s">
        <v>199</v>
      </c>
      <c r="AU682" s="258" t="s">
        <v>84</v>
      </c>
      <c r="AV682" s="12" t="s">
        <v>84</v>
      </c>
      <c r="AW682" s="12" t="s">
        <v>37</v>
      </c>
      <c r="AX682" s="12" t="s">
        <v>74</v>
      </c>
      <c r="AY682" s="258" t="s">
        <v>189</v>
      </c>
    </row>
    <row r="683" s="12" customFormat="1">
      <c r="B683" s="247"/>
      <c r="C683" s="248"/>
      <c r="D683" s="249" t="s">
        <v>199</v>
      </c>
      <c r="E683" s="250" t="s">
        <v>21</v>
      </c>
      <c r="F683" s="251" t="s">
        <v>688</v>
      </c>
      <c r="G683" s="248"/>
      <c r="H683" s="252">
        <v>66</v>
      </c>
      <c r="I683" s="253"/>
      <c r="J683" s="248"/>
      <c r="K683" s="248"/>
      <c r="L683" s="254"/>
      <c r="M683" s="255"/>
      <c r="N683" s="256"/>
      <c r="O683" s="256"/>
      <c r="P683" s="256"/>
      <c r="Q683" s="256"/>
      <c r="R683" s="256"/>
      <c r="S683" s="256"/>
      <c r="T683" s="257"/>
      <c r="AT683" s="258" t="s">
        <v>199</v>
      </c>
      <c r="AU683" s="258" t="s">
        <v>84</v>
      </c>
      <c r="AV683" s="12" t="s">
        <v>84</v>
      </c>
      <c r="AW683" s="12" t="s">
        <v>37</v>
      </c>
      <c r="AX683" s="12" t="s">
        <v>74</v>
      </c>
      <c r="AY683" s="258" t="s">
        <v>189</v>
      </c>
    </row>
    <row r="684" s="12" customFormat="1">
      <c r="B684" s="247"/>
      <c r="C684" s="248"/>
      <c r="D684" s="249" t="s">
        <v>199</v>
      </c>
      <c r="E684" s="250" t="s">
        <v>21</v>
      </c>
      <c r="F684" s="251" t="s">
        <v>689</v>
      </c>
      <c r="G684" s="248"/>
      <c r="H684" s="252">
        <v>18.600000000000001</v>
      </c>
      <c r="I684" s="253"/>
      <c r="J684" s="248"/>
      <c r="K684" s="248"/>
      <c r="L684" s="254"/>
      <c r="M684" s="255"/>
      <c r="N684" s="256"/>
      <c r="O684" s="256"/>
      <c r="P684" s="256"/>
      <c r="Q684" s="256"/>
      <c r="R684" s="256"/>
      <c r="S684" s="256"/>
      <c r="T684" s="257"/>
      <c r="AT684" s="258" t="s">
        <v>199</v>
      </c>
      <c r="AU684" s="258" t="s">
        <v>84</v>
      </c>
      <c r="AV684" s="12" t="s">
        <v>84</v>
      </c>
      <c r="AW684" s="12" t="s">
        <v>37</v>
      </c>
      <c r="AX684" s="12" t="s">
        <v>74</v>
      </c>
      <c r="AY684" s="258" t="s">
        <v>189</v>
      </c>
    </row>
    <row r="685" s="15" customFormat="1">
      <c r="B685" s="280"/>
      <c r="C685" s="281"/>
      <c r="D685" s="249" t="s">
        <v>199</v>
      </c>
      <c r="E685" s="282" t="s">
        <v>21</v>
      </c>
      <c r="F685" s="283" t="s">
        <v>651</v>
      </c>
      <c r="G685" s="281"/>
      <c r="H685" s="284">
        <v>472.30000000000001</v>
      </c>
      <c r="I685" s="285"/>
      <c r="J685" s="281"/>
      <c r="K685" s="281"/>
      <c r="L685" s="286"/>
      <c r="M685" s="287"/>
      <c r="N685" s="288"/>
      <c r="O685" s="288"/>
      <c r="P685" s="288"/>
      <c r="Q685" s="288"/>
      <c r="R685" s="288"/>
      <c r="S685" s="288"/>
      <c r="T685" s="289"/>
      <c r="AT685" s="290" t="s">
        <v>199</v>
      </c>
      <c r="AU685" s="290" t="s">
        <v>84</v>
      </c>
      <c r="AV685" s="15" t="s">
        <v>190</v>
      </c>
      <c r="AW685" s="15" t="s">
        <v>37</v>
      </c>
      <c r="AX685" s="15" t="s">
        <v>82</v>
      </c>
      <c r="AY685" s="290" t="s">
        <v>189</v>
      </c>
    </row>
    <row r="686" s="1" customFormat="1" ht="25.5" customHeight="1">
      <c r="B686" s="48"/>
      <c r="C686" s="235" t="s">
        <v>690</v>
      </c>
      <c r="D686" s="235" t="s">
        <v>192</v>
      </c>
      <c r="E686" s="236" t="s">
        <v>691</v>
      </c>
      <c r="F686" s="237" t="s">
        <v>692</v>
      </c>
      <c r="G686" s="238" t="s">
        <v>223</v>
      </c>
      <c r="H686" s="239">
        <v>14</v>
      </c>
      <c r="I686" s="240"/>
      <c r="J686" s="241">
        <f>ROUND(I686*H686,2)</f>
        <v>0</v>
      </c>
      <c r="K686" s="237" t="s">
        <v>196</v>
      </c>
      <c r="L686" s="74"/>
      <c r="M686" s="242" t="s">
        <v>21</v>
      </c>
      <c r="N686" s="243" t="s">
        <v>45</v>
      </c>
      <c r="O686" s="49"/>
      <c r="P686" s="244">
        <f>O686*H686</f>
        <v>0</v>
      </c>
      <c r="Q686" s="244">
        <v>0.04684</v>
      </c>
      <c r="R686" s="244">
        <f>Q686*H686</f>
        <v>0.65576000000000001</v>
      </c>
      <c r="S686" s="244">
        <v>0</v>
      </c>
      <c r="T686" s="245">
        <f>S686*H686</f>
        <v>0</v>
      </c>
      <c r="AR686" s="26" t="s">
        <v>197</v>
      </c>
      <c r="AT686" s="26" t="s">
        <v>192</v>
      </c>
      <c r="AU686" s="26" t="s">
        <v>84</v>
      </c>
      <c r="AY686" s="26" t="s">
        <v>189</v>
      </c>
      <c r="BE686" s="246">
        <f>IF(N686="základní",J686,0)</f>
        <v>0</v>
      </c>
      <c r="BF686" s="246">
        <f>IF(N686="snížená",J686,0)</f>
        <v>0</v>
      </c>
      <c r="BG686" s="246">
        <f>IF(N686="zákl. přenesená",J686,0)</f>
        <v>0</v>
      </c>
      <c r="BH686" s="246">
        <f>IF(N686="sníž. přenesená",J686,0)</f>
        <v>0</v>
      </c>
      <c r="BI686" s="246">
        <f>IF(N686="nulová",J686,0)</f>
        <v>0</v>
      </c>
      <c r="BJ686" s="26" t="s">
        <v>82</v>
      </c>
      <c r="BK686" s="246">
        <f>ROUND(I686*H686,2)</f>
        <v>0</v>
      </c>
      <c r="BL686" s="26" t="s">
        <v>197</v>
      </c>
      <c r="BM686" s="26" t="s">
        <v>693</v>
      </c>
    </row>
    <row r="687" s="13" customFormat="1">
      <c r="B687" s="259"/>
      <c r="C687" s="260"/>
      <c r="D687" s="249" t="s">
        <v>199</v>
      </c>
      <c r="E687" s="261" t="s">
        <v>21</v>
      </c>
      <c r="F687" s="262" t="s">
        <v>694</v>
      </c>
      <c r="G687" s="260"/>
      <c r="H687" s="261" t="s">
        <v>21</v>
      </c>
      <c r="I687" s="263"/>
      <c r="J687" s="260"/>
      <c r="K687" s="260"/>
      <c r="L687" s="264"/>
      <c r="M687" s="265"/>
      <c r="N687" s="266"/>
      <c r="O687" s="266"/>
      <c r="P687" s="266"/>
      <c r="Q687" s="266"/>
      <c r="R687" s="266"/>
      <c r="S687" s="266"/>
      <c r="T687" s="267"/>
      <c r="AT687" s="268" t="s">
        <v>199</v>
      </c>
      <c r="AU687" s="268" t="s">
        <v>84</v>
      </c>
      <c r="AV687" s="13" t="s">
        <v>82</v>
      </c>
      <c r="AW687" s="13" t="s">
        <v>37</v>
      </c>
      <c r="AX687" s="13" t="s">
        <v>74</v>
      </c>
      <c r="AY687" s="268" t="s">
        <v>189</v>
      </c>
    </row>
    <row r="688" s="12" customFormat="1">
      <c r="B688" s="247"/>
      <c r="C688" s="248"/>
      <c r="D688" s="249" t="s">
        <v>199</v>
      </c>
      <c r="E688" s="250" t="s">
        <v>21</v>
      </c>
      <c r="F688" s="251" t="s">
        <v>695</v>
      </c>
      <c r="G688" s="248"/>
      <c r="H688" s="252">
        <v>3</v>
      </c>
      <c r="I688" s="253"/>
      <c r="J688" s="248"/>
      <c r="K688" s="248"/>
      <c r="L688" s="254"/>
      <c r="M688" s="255"/>
      <c r="N688" s="256"/>
      <c r="O688" s="256"/>
      <c r="P688" s="256"/>
      <c r="Q688" s="256"/>
      <c r="R688" s="256"/>
      <c r="S688" s="256"/>
      <c r="T688" s="257"/>
      <c r="AT688" s="258" t="s">
        <v>199</v>
      </c>
      <c r="AU688" s="258" t="s">
        <v>84</v>
      </c>
      <c r="AV688" s="12" t="s">
        <v>84</v>
      </c>
      <c r="AW688" s="12" t="s">
        <v>37</v>
      </c>
      <c r="AX688" s="12" t="s">
        <v>74</v>
      </c>
      <c r="AY688" s="258" t="s">
        <v>189</v>
      </c>
    </row>
    <row r="689" s="12" customFormat="1">
      <c r="B689" s="247"/>
      <c r="C689" s="248"/>
      <c r="D689" s="249" t="s">
        <v>199</v>
      </c>
      <c r="E689" s="250" t="s">
        <v>21</v>
      </c>
      <c r="F689" s="251" t="s">
        <v>696</v>
      </c>
      <c r="G689" s="248"/>
      <c r="H689" s="252">
        <v>1</v>
      </c>
      <c r="I689" s="253"/>
      <c r="J689" s="248"/>
      <c r="K689" s="248"/>
      <c r="L689" s="254"/>
      <c r="M689" s="255"/>
      <c r="N689" s="256"/>
      <c r="O689" s="256"/>
      <c r="P689" s="256"/>
      <c r="Q689" s="256"/>
      <c r="R689" s="256"/>
      <c r="S689" s="256"/>
      <c r="T689" s="257"/>
      <c r="AT689" s="258" t="s">
        <v>199</v>
      </c>
      <c r="AU689" s="258" t="s">
        <v>84</v>
      </c>
      <c r="AV689" s="12" t="s">
        <v>84</v>
      </c>
      <c r="AW689" s="12" t="s">
        <v>37</v>
      </c>
      <c r="AX689" s="12" t="s">
        <v>74</v>
      </c>
      <c r="AY689" s="258" t="s">
        <v>189</v>
      </c>
    </row>
    <row r="690" s="12" customFormat="1">
      <c r="B690" s="247"/>
      <c r="C690" s="248"/>
      <c r="D690" s="249" t="s">
        <v>199</v>
      </c>
      <c r="E690" s="250" t="s">
        <v>21</v>
      </c>
      <c r="F690" s="251" t="s">
        <v>697</v>
      </c>
      <c r="G690" s="248"/>
      <c r="H690" s="252">
        <v>10</v>
      </c>
      <c r="I690" s="253"/>
      <c r="J690" s="248"/>
      <c r="K690" s="248"/>
      <c r="L690" s="254"/>
      <c r="M690" s="255"/>
      <c r="N690" s="256"/>
      <c r="O690" s="256"/>
      <c r="P690" s="256"/>
      <c r="Q690" s="256"/>
      <c r="R690" s="256"/>
      <c r="S690" s="256"/>
      <c r="T690" s="257"/>
      <c r="AT690" s="258" t="s">
        <v>199</v>
      </c>
      <c r="AU690" s="258" t="s">
        <v>84</v>
      </c>
      <c r="AV690" s="12" t="s">
        <v>84</v>
      </c>
      <c r="AW690" s="12" t="s">
        <v>37</v>
      </c>
      <c r="AX690" s="12" t="s">
        <v>74</v>
      </c>
      <c r="AY690" s="258" t="s">
        <v>189</v>
      </c>
    </row>
    <row r="691" s="14" customFormat="1">
      <c r="B691" s="269"/>
      <c r="C691" s="270"/>
      <c r="D691" s="249" t="s">
        <v>199</v>
      </c>
      <c r="E691" s="271" t="s">
        <v>21</v>
      </c>
      <c r="F691" s="272" t="s">
        <v>214</v>
      </c>
      <c r="G691" s="270"/>
      <c r="H691" s="273">
        <v>14</v>
      </c>
      <c r="I691" s="274"/>
      <c r="J691" s="270"/>
      <c r="K691" s="270"/>
      <c r="L691" s="275"/>
      <c r="M691" s="276"/>
      <c r="N691" s="277"/>
      <c r="O691" s="277"/>
      <c r="P691" s="277"/>
      <c r="Q691" s="277"/>
      <c r="R691" s="277"/>
      <c r="S691" s="277"/>
      <c r="T691" s="278"/>
      <c r="AT691" s="279" t="s">
        <v>199</v>
      </c>
      <c r="AU691" s="279" t="s">
        <v>84</v>
      </c>
      <c r="AV691" s="14" t="s">
        <v>197</v>
      </c>
      <c r="AW691" s="14" t="s">
        <v>37</v>
      </c>
      <c r="AX691" s="14" t="s">
        <v>82</v>
      </c>
      <c r="AY691" s="279" t="s">
        <v>189</v>
      </c>
    </row>
    <row r="692" s="1" customFormat="1" ht="16.5" customHeight="1">
      <c r="B692" s="48"/>
      <c r="C692" s="291" t="s">
        <v>698</v>
      </c>
      <c r="D692" s="291" t="s">
        <v>604</v>
      </c>
      <c r="E692" s="292" t="s">
        <v>699</v>
      </c>
      <c r="F692" s="293" t="s">
        <v>700</v>
      </c>
      <c r="G692" s="294" t="s">
        <v>223</v>
      </c>
      <c r="H692" s="295">
        <v>10</v>
      </c>
      <c r="I692" s="296"/>
      <c r="J692" s="297">
        <f>ROUND(I692*H692,2)</f>
        <v>0</v>
      </c>
      <c r="K692" s="293" t="s">
        <v>196</v>
      </c>
      <c r="L692" s="298"/>
      <c r="M692" s="299" t="s">
        <v>21</v>
      </c>
      <c r="N692" s="300" t="s">
        <v>45</v>
      </c>
      <c r="O692" s="49"/>
      <c r="P692" s="244">
        <f>O692*H692</f>
        <v>0</v>
      </c>
      <c r="Q692" s="244">
        <v>0.01286</v>
      </c>
      <c r="R692" s="244">
        <f>Q692*H692</f>
        <v>0.12859999999999999</v>
      </c>
      <c r="S692" s="244">
        <v>0</v>
      </c>
      <c r="T692" s="245">
        <f>S692*H692</f>
        <v>0</v>
      </c>
      <c r="AR692" s="26" t="s">
        <v>247</v>
      </c>
      <c r="AT692" s="26" t="s">
        <v>604</v>
      </c>
      <c r="AU692" s="26" t="s">
        <v>84</v>
      </c>
      <c r="AY692" s="26" t="s">
        <v>189</v>
      </c>
      <c r="BE692" s="246">
        <f>IF(N692="základní",J692,0)</f>
        <v>0</v>
      </c>
      <c r="BF692" s="246">
        <f>IF(N692="snížená",J692,0)</f>
        <v>0</v>
      </c>
      <c r="BG692" s="246">
        <f>IF(N692="zákl. přenesená",J692,0)</f>
        <v>0</v>
      </c>
      <c r="BH692" s="246">
        <f>IF(N692="sníž. přenesená",J692,0)</f>
        <v>0</v>
      </c>
      <c r="BI692" s="246">
        <f>IF(N692="nulová",J692,0)</f>
        <v>0</v>
      </c>
      <c r="BJ692" s="26" t="s">
        <v>82</v>
      </c>
      <c r="BK692" s="246">
        <f>ROUND(I692*H692,2)</f>
        <v>0</v>
      </c>
      <c r="BL692" s="26" t="s">
        <v>197</v>
      </c>
      <c r="BM692" s="26" t="s">
        <v>701</v>
      </c>
    </row>
    <row r="693" s="13" customFormat="1">
      <c r="B693" s="259"/>
      <c r="C693" s="260"/>
      <c r="D693" s="249" t="s">
        <v>199</v>
      </c>
      <c r="E693" s="261" t="s">
        <v>21</v>
      </c>
      <c r="F693" s="262" t="s">
        <v>694</v>
      </c>
      <c r="G693" s="260"/>
      <c r="H693" s="261" t="s">
        <v>21</v>
      </c>
      <c r="I693" s="263"/>
      <c r="J693" s="260"/>
      <c r="K693" s="260"/>
      <c r="L693" s="264"/>
      <c r="M693" s="265"/>
      <c r="N693" s="266"/>
      <c r="O693" s="266"/>
      <c r="P693" s="266"/>
      <c r="Q693" s="266"/>
      <c r="R693" s="266"/>
      <c r="S693" s="266"/>
      <c r="T693" s="267"/>
      <c r="AT693" s="268" t="s">
        <v>199</v>
      </c>
      <c r="AU693" s="268" t="s">
        <v>84</v>
      </c>
      <c r="AV693" s="13" t="s">
        <v>82</v>
      </c>
      <c r="AW693" s="13" t="s">
        <v>37</v>
      </c>
      <c r="AX693" s="13" t="s">
        <v>74</v>
      </c>
      <c r="AY693" s="268" t="s">
        <v>189</v>
      </c>
    </row>
    <row r="694" s="12" customFormat="1">
      <c r="B694" s="247"/>
      <c r="C694" s="248"/>
      <c r="D694" s="249" t="s">
        <v>199</v>
      </c>
      <c r="E694" s="250" t="s">
        <v>21</v>
      </c>
      <c r="F694" s="251" t="s">
        <v>697</v>
      </c>
      <c r="G694" s="248"/>
      <c r="H694" s="252">
        <v>10</v>
      </c>
      <c r="I694" s="253"/>
      <c r="J694" s="248"/>
      <c r="K694" s="248"/>
      <c r="L694" s="254"/>
      <c r="M694" s="255"/>
      <c r="N694" s="256"/>
      <c r="O694" s="256"/>
      <c r="P694" s="256"/>
      <c r="Q694" s="256"/>
      <c r="R694" s="256"/>
      <c r="S694" s="256"/>
      <c r="T694" s="257"/>
      <c r="AT694" s="258" t="s">
        <v>199</v>
      </c>
      <c r="AU694" s="258" t="s">
        <v>84</v>
      </c>
      <c r="AV694" s="12" t="s">
        <v>84</v>
      </c>
      <c r="AW694" s="12" t="s">
        <v>37</v>
      </c>
      <c r="AX694" s="12" t="s">
        <v>82</v>
      </c>
      <c r="AY694" s="258" t="s">
        <v>189</v>
      </c>
    </row>
    <row r="695" s="1" customFormat="1" ht="16.5" customHeight="1">
      <c r="B695" s="48"/>
      <c r="C695" s="291" t="s">
        <v>702</v>
      </c>
      <c r="D695" s="291" t="s">
        <v>604</v>
      </c>
      <c r="E695" s="292" t="s">
        <v>703</v>
      </c>
      <c r="F695" s="293" t="s">
        <v>704</v>
      </c>
      <c r="G695" s="294" t="s">
        <v>223</v>
      </c>
      <c r="H695" s="295">
        <v>1</v>
      </c>
      <c r="I695" s="296"/>
      <c r="J695" s="297">
        <f>ROUND(I695*H695,2)</f>
        <v>0</v>
      </c>
      <c r="K695" s="293" t="s">
        <v>196</v>
      </c>
      <c r="L695" s="298"/>
      <c r="M695" s="299" t="s">
        <v>21</v>
      </c>
      <c r="N695" s="300" t="s">
        <v>45</v>
      </c>
      <c r="O695" s="49"/>
      <c r="P695" s="244">
        <f>O695*H695</f>
        <v>0</v>
      </c>
      <c r="Q695" s="244">
        <v>0.013599999999999999</v>
      </c>
      <c r="R695" s="244">
        <f>Q695*H695</f>
        <v>0.013599999999999999</v>
      </c>
      <c r="S695" s="244">
        <v>0</v>
      </c>
      <c r="T695" s="245">
        <f>S695*H695</f>
        <v>0</v>
      </c>
      <c r="AR695" s="26" t="s">
        <v>247</v>
      </c>
      <c r="AT695" s="26" t="s">
        <v>604</v>
      </c>
      <c r="AU695" s="26" t="s">
        <v>84</v>
      </c>
      <c r="AY695" s="26" t="s">
        <v>189</v>
      </c>
      <c r="BE695" s="246">
        <f>IF(N695="základní",J695,0)</f>
        <v>0</v>
      </c>
      <c r="BF695" s="246">
        <f>IF(N695="snížená",J695,0)</f>
        <v>0</v>
      </c>
      <c r="BG695" s="246">
        <f>IF(N695="zákl. přenesená",J695,0)</f>
        <v>0</v>
      </c>
      <c r="BH695" s="246">
        <f>IF(N695="sníž. přenesená",J695,0)</f>
        <v>0</v>
      </c>
      <c r="BI695" s="246">
        <f>IF(N695="nulová",J695,0)</f>
        <v>0</v>
      </c>
      <c r="BJ695" s="26" t="s">
        <v>82</v>
      </c>
      <c r="BK695" s="246">
        <f>ROUND(I695*H695,2)</f>
        <v>0</v>
      </c>
      <c r="BL695" s="26" t="s">
        <v>197</v>
      </c>
      <c r="BM695" s="26" t="s">
        <v>705</v>
      </c>
    </row>
    <row r="696" s="13" customFormat="1">
      <c r="B696" s="259"/>
      <c r="C696" s="260"/>
      <c r="D696" s="249" t="s">
        <v>199</v>
      </c>
      <c r="E696" s="261" t="s">
        <v>21</v>
      </c>
      <c r="F696" s="262" t="s">
        <v>694</v>
      </c>
      <c r="G696" s="260"/>
      <c r="H696" s="261" t="s">
        <v>21</v>
      </c>
      <c r="I696" s="263"/>
      <c r="J696" s="260"/>
      <c r="K696" s="260"/>
      <c r="L696" s="264"/>
      <c r="M696" s="265"/>
      <c r="N696" s="266"/>
      <c r="O696" s="266"/>
      <c r="P696" s="266"/>
      <c r="Q696" s="266"/>
      <c r="R696" s="266"/>
      <c r="S696" s="266"/>
      <c r="T696" s="267"/>
      <c r="AT696" s="268" t="s">
        <v>199</v>
      </c>
      <c r="AU696" s="268" t="s">
        <v>84</v>
      </c>
      <c r="AV696" s="13" t="s">
        <v>82</v>
      </c>
      <c r="AW696" s="13" t="s">
        <v>37</v>
      </c>
      <c r="AX696" s="13" t="s">
        <v>74</v>
      </c>
      <c r="AY696" s="268" t="s">
        <v>189</v>
      </c>
    </row>
    <row r="697" s="12" customFormat="1">
      <c r="B697" s="247"/>
      <c r="C697" s="248"/>
      <c r="D697" s="249" t="s">
        <v>199</v>
      </c>
      <c r="E697" s="250" t="s">
        <v>21</v>
      </c>
      <c r="F697" s="251" t="s">
        <v>696</v>
      </c>
      <c r="G697" s="248"/>
      <c r="H697" s="252">
        <v>1</v>
      </c>
      <c r="I697" s="253"/>
      <c r="J697" s="248"/>
      <c r="K697" s="248"/>
      <c r="L697" s="254"/>
      <c r="M697" s="255"/>
      <c r="N697" s="256"/>
      <c r="O697" s="256"/>
      <c r="P697" s="256"/>
      <c r="Q697" s="256"/>
      <c r="R697" s="256"/>
      <c r="S697" s="256"/>
      <c r="T697" s="257"/>
      <c r="AT697" s="258" t="s">
        <v>199</v>
      </c>
      <c r="AU697" s="258" t="s">
        <v>84</v>
      </c>
      <c r="AV697" s="12" t="s">
        <v>84</v>
      </c>
      <c r="AW697" s="12" t="s">
        <v>37</v>
      </c>
      <c r="AX697" s="12" t="s">
        <v>82</v>
      </c>
      <c r="AY697" s="258" t="s">
        <v>189</v>
      </c>
    </row>
    <row r="698" s="1" customFormat="1" ht="16.5" customHeight="1">
      <c r="B698" s="48"/>
      <c r="C698" s="291" t="s">
        <v>706</v>
      </c>
      <c r="D698" s="291" t="s">
        <v>604</v>
      </c>
      <c r="E698" s="292" t="s">
        <v>707</v>
      </c>
      <c r="F698" s="293" t="s">
        <v>708</v>
      </c>
      <c r="G698" s="294" t="s">
        <v>223</v>
      </c>
      <c r="H698" s="295">
        <v>2</v>
      </c>
      <c r="I698" s="296"/>
      <c r="J698" s="297">
        <f>ROUND(I698*H698,2)</f>
        <v>0</v>
      </c>
      <c r="K698" s="293" t="s">
        <v>196</v>
      </c>
      <c r="L698" s="298"/>
      <c r="M698" s="299" t="s">
        <v>21</v>
      </c>
      <c r="N698" s="300" t="s">
        <v>45</v>
      </c>
      <c r="O698" s="49"/>
      <c r="P698" s="244">
        <f>O698*H698</f>
        <v>0</v>
      </c>
      <c r="Q698" s="244">
        <v>0.01336</v>
      </c>
      <c r="R698" s="244">
        <f>Q698*H698</f>
        <v>0.026720000000000001</v>
      </c>
      <c r="S698" s="244">
        <v>0</v>
      </c>
      <c r="T698" s="245">
        <f>S698*H698</f>
        <v>0</v>
      </c>
      <c r="AR698" s="26" t="s">
        <v>247</v>
      </c>
      <c r="AT698" s="26" t="s">
        <v>604</v>
      </c>
      <c r="AU698" s="26" t="s">
        <v>84</v>
      </c>
      <c r="AY698" s="26" t="s">
        <v>189</v>
      </c>
      <c r="BE698" s="246">
        <f>IF(N698="základní",J698,0)</f>
        <v>0</v>
      </c>
      <c r="BF698" s="246">
        <f>IF(N698="snížená",J698,0)</f>
        <v>0</v>
      </c>
      <c r="BG698" s="246">
        <f>IF(N698="zákl. přenesená",J698,0)</f>
        <v>0</v>
      </c>
      <c r="BH698" s="246">
        <f>IF(N698="sníž. přenesená",J698,0)</f>
        <v>0</v>
      </c>
      <c r="BI698" s="246">
        <f>IF(N698="nulová",J698,0)</f>
        <v>0</v>
      </c>
      <c r="BJ698" s="26" t="s">
        <v>82</v>
      </c>
      <c r="BK698" s="246">
        <f>ROUND(I698*H698,2)</f>
        <v>0</v>
      </c>
      <c r="BL698" s="26" t="s">
        <v>197</v>
      </c>
      <c r="BM698" s="26" t="s">
        <v>709</v>
      </c>
    </row>
    <row r="699" s="13" customFormat="1">
      <c r="B699" s="259"/>
      <c r="C699" s="260"/>
      <c r="D699" s="249" t="s">
        <v>199</v>
      </c>
      <c r="E699" s="261" t="s">
        <v>21</v>
      </c>
      <c r="F699" s="262" t="s">
        <v>694</v>
      </c>
      <c r="G699" s="260"/>
      <c r="H699" s="261" t="s">
        <v>21</v>
      </c>
      <c r="I699" s="263"/>
      <c r="J699" s="260"/>
      <c r="K699" s="260"/>
      <c r="L699" s="264"/>
      <c r="M699" s="265"/>
      <c r="N699" s="266"/>
      <c r="O699" s="266"/>
      <c r="P699" s="266"/>
      <c r="Q699" s="266"/>
      <c r="R699" s="266"/>
      <c r="S699" s="266"/>
      <c r="T699" s="267"/>
      <c r="AT699" s="268" t="s">
        <v>199</v>
      </c>
      <c r="AU699" s="268" t="s">
        <v>84</v>
      </c>
      <c r="AV699" s="13" t="s">
        <v>82</v>
      </c>
      <c r="AW699" s="13" t="s">
        <v>37</v>
      </c>
      <c r="AX699" s="13" t="s">
        <v>74</v>
      </c>
      <c r="AY699" s="268" t="s">
        <v>189</v>
      </c>
    </row>
    <row r="700" s="12" customFormat="1">
      <c r="B700" s="247"/>
      <c r="C700" s="248"/>
      <c r="D700" s="249" t="s">
        <v>199</v>
      </c>
      <c r="E700" s="250" t="s">
        <v>21</v>
      </c>
      <c r="F700" s="251" t="s">
        <v>710</v>
      </c>
      <c r="G700" s="248"/>
      <c r="H700" s="252">
        <v>2</v>
      </c>
      <c r="I700" s="253"/>
      <c r="J700" s="248"/>
      <c r="K700" s="248"/>
      <c r="L700" s="254"/>
      <c r="M700" s="255"/>
      <c r="N700" s="256"/>
      <c r="O700" s="256"/>
      <c r="P700" s="256"/>
      <c r="Q700" s="256"/>
      <c r="R700" s="256"/>
      <c r="S700" s="256"/>
      <c r="T700" s="257"/>
      <c r="AT700" s="258" t="s">
        <v>199</v>
      </c>
      <c r="AU700" s="258" t="s">
        <v>84</v>
      </c>
      <c r="AV700" s="12" t="s">
        <v>84</v>
      </c>
      <c r="AW700" s="12" t="s">
        <v>37</v>
      </c>
      <c r="AX700" s="12" t="s">
        <v>82</v>
      </c>
      <c r="AY700" s="258" t="s">
        <v>189</v>
      </c>
    </row>
    <row r="701" s="1" customFormat="1" ht="16.5" customHeight="1">
      <c r="B701" s="48"/>
      <c r="C701" s="291" t="s">
        <v>711</v>
      </c>
      <c r="D701" s="291" t="s">
        <v>604</v>
      </c>
      <c r="E701" s="292" t="s">
        <v>712</v>
      </c>
      <c r="F701" s="293" t="s">
        <v>713</v>
      </c>
      <c r="G701" s="294" t="s">
        <v>223</v>
      </c>
      <c r="H701" s="295">
        <v>1</v>
      </c>
      <c r="I701" s="296"/>
      <c r="J701" s="297">
        <f>ROUND(I701*H701,2)</f>
        <v>0</v>
      </c>
      <c r="K701" s="293" t="s">
        <v>196</v>
      </c>
      <c r="L701" s="298"/>
      <c r="M701" s="299" t="s">
        <v>21</v>
      </c>
      <c r="N701" s="300" t="s">
        <v>45</v>
      </c>
      <c r="O701" s="49"/>
      <c r="P701" s="244">
        <f>O701*H701</f>
        <v>0</v>
      </c>
      <c r="Q701" s="244">
        <v>0.01389</v>
      </c>
      <c r="R701" s="244">
        <f>Q701*H701</f>
        <v>0.01389</v>
      </c>
      <c r="S701" s="244">
        <v>0</v>
      </c>
      <c r="T701" s="245">
        <f>S701*H701</f>
        <v>0</v>
      </c>
      <c r="AR701" s="26" t="s">
        <v>247</v>
      </c>
      <c r="AT701" s="26" t="s">
        <v>604</v>
      </c>
      <c r="AU701" s="26" t="s">
        <v>84</v>
      </c>
      <c r="AY701" s="26" t="s">
        <v>189</v>
      </c>
      <c r="BE701" s="246">
        <f>IF(N701="základní",J701,0)</f>
        <v>0</v>
      </c>
      <c r="BF701" s="246">
        <f>IF(N701="snížená",J701,0)</f>
        <v>0</v>
      </c>
      <c r="BG701" s="246">
        <f>IF(N701="zákl. přenesená",J701,0)</f>
        <v>0</v>
      </c>
      <c r="BH701" s="246">
        <f>IF(N701="sníž. přenesená",J701,0)</f>
        <v>0</v>
      </c>
      <c r="BI701" s="246">
        <f>IF(N701="nulová",J701,0)</f>
        <v>0</v>
      </c>
      <c r="BJ701" s="26" t="s">
        <v>82</v>
      </c>
      <c r="BK701" s="246">
        <f>ROUND(I701*H701,2)</f>
        <v>0</v>
      </c>
      <c r="BL701" s="26" t="s">
        <v>197</v>
      </c>
      <c r="BM701" s="26" t="s">
        <v>714</v>
      </c>
    </row>
    <row r="702" s="13" customFormat="1">
      <c r="B702" s="259"/>
      <c r="C702" s="260"/>
      <c r="D702" s="249" t="s">
        <v>199</v>
      </c>
      <c r="E702" s="261" t="s">
        <v>21</v>
      </c>
      <c r="F702" s="262" t="s">
        <v>694</v>
      </c>
      <c r="G702" s="260"/>
      <c r="H702" s="261" t="s">
        <v>21</v>
      </c>
      <c r="I702" s="263"/>
      <c r="J702" s="260"/>
      <c r="K702" s="260"/>
      <c r="L702" s="264"/>
      <c r="M702" s="265"/>
      <c r="N702" s="266"/>
      <c r="O702" s="266"/>
      <c r="P702" s="266"/>
      <c r="Q702" s="266"/>
      <c r="R702" s="266"/>
      <c r="S702" s="266"/>
      <c r="T702" s="267"/>
      <c r="AT702" s="268" t="s">
        <v>199</v>
      </c>
      <c r="AU702" s="268" t="s">
        <v>84</v>
      </c>
      <c r="AV702" s="13" t="s">
        <v>82</v>
      </c>
      <c r="AW702" s="13" t="s">
        <v>37</v>
      </c>
      <c r="AX702" s="13" t="s">
        <v>74</v>
      </c>
      <c r="AY702" s="268" t="s">
        <v>189</v>
      </c>
    </row>
    <row r="703" s="12" customFormat="1">
      <c r="B703" s="247"/>
      <c r="C703" s="248"/>
      <c r="D703" s="249" t="s">
        <v>199</v>
      </c>
      <c r="E703" s="250" t="s">
        <v>21</v>
      </c>
      <c r="F703" s="251" t="s">
        <v>715</v>
      </c>
      <c r="G703" s="248"/>
      <c r="H703" s="252">
        <v>1</v>
      </c>
      <c r="I703" s="253"/>
      <c r="J703" s="248"/>
      <c r="K703" s="248"/>
      <c r="L703" s="254"/>
      <c r="M703" s="255"/>
      <c r="N703" s="256"/>
      <c r="O703" s="256"/>
      <c r="P703" s="256"/>
      <c r="Q703" s="256"/>
      <c r="R703" s="256"/>
      <c r="S703" s="256"/>
      <c r="T703" s="257"/>
      <c r="AT703" s="258" t="s">
        <v>199</v>
      </c>
      <c r="AU703" s="258" t="s">
        <v>84</v>
      </c>
      <c r="AV703" s="12" t="s">
        <v>84</v>
      </c>
      <c r="AW703" s="12" t="s">
        <v>37</v>
      </c>
      <c r="AX703" s="12" t="s">
        <v>82</v>
      </c>
      <c r="AY703" s="258" t="s">
        <v>189</v>
      </c>
    </row>
    <row r="704" s="1" customFormat="1" ht="25.5" customHeight="1">
      <c r="B704" s="48"/>
      <c r="C704" s="235" t="s">
        <v>716</v>
      </c>
      <c r="D704" s="235" t="s">
        <v>192</v>
      </c>
      <c r="E704" s="236" t="s">
        <v>717</v>
      </c>
      <c r="F704" s="237" t="s">
        <v>718</v>
      </c>
      <c r="G704" s="238" t="s">
        <v>223</v>
      </c>
      <c r="H704" s="239">
        <v>5</v>
      </c>
      <c r="I704" s="240"/>
      <c r="J704" s="241">
        <f>ROUND(I704*H704,2)</f>
        <v>0</v>
      </c>
      <c r="K704" s="237" t="s">
        <v>196</v>
      </c>
      <c r="L704" s="74"/>
      <c r="M704" s="242" t="s">
        <v>21</v>
      </c>
      <c r="N704" s="243" t="s">
        <v>45</v>
      </c>
      <c r="O704" s="49"/>
      <c r="P704" s="244">
        <f>O704*H704</f>
        <v>0</v>
      </c>
      <c r="Q704" s="244">
        <v>0.44169999999999998</v>
      </c>
      <c r="R704" s="244">
        <f>Q704*H704</f>
        <v>2.2084999999999999</v>
      </c>
      <c r="S704" s="244">
        <v>0</v>
      </c>
      <c r="T704" s="245">
        <f>S704*H704</f>
        <v>0</v>
      </c>
      <c r="AR704" s="26" t="s">
        <v>197</v>
      </c>
      <c r="AT704" s="26" t="s">
        <v>192</v>
      </c>
      <c r="AU704" s="26" t="s">
        <v>84</v>
      </c>
      <c r="AY704" s="26" t="s">
        <v>189</v>
      </c>
      <c r="BE704" s="246">
        <f>IF(N704="základní",J704,0)</f>
        <v>0</v>
      </c>
      <c r="BF704" s="246">
        <f>IF(N704="snížená",J704,0)</f>
        <v>0</v>
      </c>
      <c r="BG704" s="246">
        <f>IF(N704="zákl. přenesená",J704,0)</f>
        <v>0</v>
      </c>
      <c r="BH704" s="246">
        <f>IF(N704="sníž. přenesená",J704,0)</f>
        <v>0</v>
      </c>
      <c r="BI704" s="246">
        <f>IF(N704="nulová",J704,0)</f>
        <v>0</v>
      </c>
      <c r="BJ704" s="26" t="s">
        <v>82</v>
      </c>
      <c r="BK704" s="246">
        <f>ROUND(I704*H704,2)</f>
        <v>0</v>
      </c>
      <c r="BL704" s="26" t="s">
        <v>197</v>
      </c>
      <c r="BM704" s="26" t="s">
        <v>719</v>
      </c>
    </row>
    <row r="705" s="13" customFormat="1">
      <c r="B705" s="259"/>
      <c r="C705" s="260"/>
      <c r="D705" s="249" t="s">
        <v>199</v>
      </c>
      <c r="E705" s="261" t="s">
        <v>21</v>
      </c>
      <c r="F705" s="262" t="s">
        <v>694</v>
      </c>
      <c r="G705" s="260"/>
      <c r="H705" s="261" t="s">
        <v>21</v>
      </c>
      <c r="I705" s="263"/>
      <c r="J705" s="260"/>
      <c r="K705" s="260"/>
      <c r="L705" s="264"/>
      <c r="M705" s="265"/>
      <c r="N705" s="266"/>
      <c r="O705" s="266"/>
      <c r="P705" s="266"/>
      <c r="Q705" s="266"/>
      <c r="R705" s="266"/>
      <c r="S705" s="266"/>
      <c r="T705" s="267"/>
      <c r="AT705" s="268" t="s">
        <v>199</v>
      </c>
      <c r="AU705" s="268" t="s">
        <v>84</v>
      </c>
      <c r="AV705" s="13" t="s">
        <v>82</v>
      </c>
      <c r="AW705" s="13" t="s">
        <v>37</v>
      </c>
      <c r="AX705" s="13" t="s">
        <v>74</v>
      </c>
      <c r="AY705" s="268" t="s">
        <v>189</v>
      </c>
    </row>
    <row r="706" s="12" customFormat="1">
      <c r="B706" s="247"/>
      <c r="C706" s="248"/>
      <c r="D706" s="249" t="s">
        <v>199</v>
      </c>
      <c r="E706" s="250" t="s">
        <v>21</v>
      </c>
      <c r="F706" s="251" t="s">
        <v>720</v>
      </c>
      <c r="G706" s="248"/>
      <c r="H706" s="252">
        <v>5</v>
      </c>
      <c r="I706" s="253"/>
      <c r="J706" s="248"/>
      <c r="K706" s="248"/>
      <c r="L706" s="254"/>
      <c r="M706" s="255"/>
      <c r="N706" s="256"/>
      <c r="O706" s="256"/>
      <c r="P706" s="256"/>
      <c r="Q706" s="256"/>
      <c r="R706" s="256"/>
      <c r="S706" s="256"/>
      <c r="T706" s="257"/>
      <c r="AT706" s="258" t="s">
        <v>199</v>
      </c>
      <c r="AU706" s="258" t="s">
        <v>84</v>
      </c>
      <c r="AV706" s="12" t="s">
        <v>84</v>
      </c>
      <c r="AW706" s="12" t="s">
        <v>37</v>
      </c>
      <c r="AX706" s="12" t="s">
        <v>82</v>
      </c>
      <c r="AY706" s="258" t="s">
        <v>189</v>
      </c>
    </row>
    <row r="707" s="1" customFormat="1" ht="16.5" customHeight="1">
      <c r="B707" s="48"/>
      <c r="C707" s="291" t="s">
        <v>721</v>
      </c>
      <c r="D707" s="291" t="s">
        <v>604</v>
      </c>
      <c r="E707" s="292" t="s">
        <v>722</v>
      </c>
      <c r="F707" s="293" t="s">
        <v>723</v>
      </c>
      <c r="G707" s="294" t="s">
        <v>223</v>
      </c>
      <c r="H707" s="295">
        <v>5</v>
      </c>
      <c r="I707" s="296"/>
      <c r="J707" s="297">
        <f>ROUND(I707*H707,2)</f>
        <v>0</v>
      </c>
      <c r="K707" s="293" t="s">
        <v>196</v>
      </c>
      <c r="L707" s="298"/>
      <c r="M707" s="299" t="s">
        <v>21</v>
      </c>
      <c r="N707" s="300" t="s">
        <v>45</v>
      </c>
      <c r="O707" s="49"/>
      <c r="P707" s="244">
        <f>O707*H707</f>
        <v>0</v>
      </c>
      <c r="Q707" s="244">
        <v>0.01847</v>
      </c>
      <c r="R707" s="244">
        <f>Q707*H707</f>
        <v>0.092350000000000002</v>
      </c>
      <c r="S707" s="244">
        <v>0</v>
      </c>
      <c r="T707" s="245">
        <f>S707*H707</f>
        <v>0</v>
      </c>
      <c r="AR707" s="26" t="s">
        <v>247</v>
      </c>
      <c r="AT707" s="26" t="s">
        <v>604</v>
      </c>
      <c r="AU707" s="26" t="s">
        <v>84</v>
      </c>
      <c r="AY707" s="26" t="s">
        <v>189</v>
      </c>
      <c r="BE707" s="246">
        <f>IF(N707="základní",J707,0)</f>
        <v>0</v>
      </c>
      <c r="BF707" s="246">
        <f>IF(N707="snížená",J707,0)</f>
        <v>0</v>
      </c>
      <c r="BG707" s="246">
        <f>IF(N707="zákl. přenesená",J707,0)</f>
        <v>0</v>
      </c>
      <c r="BH707" s="246">
        <f>IF(N707="sníž. přenesená",J707,0)</f>
        <v>0</v>
      </c>
      <c r="BI707" s="246">
        <f>IF(N707="nulová",J707,0)</f>
        <v>0</v>
      </c>
      <c r="BJ707" s="26" t="s">
        <v>82</v>
      </c>
      <c r="BK707" s="246">
        <f>ROUND(I707*H707,2)</f>
        <v>0</v>
      </c>
      <c r="BL707" s="26" t="s">
        <v>197</v>
      </c>
      <c r="BM707" s="26" t="s">
        <v>724</v>
      </c>
    </row>
    <row r="708" s="13" customFormat="1">
      <c r="B708" s="259"/>
      <c r="C708" s="260"/>
      <c r="D708" s="249" t="s">
        <v>199</v>
      </c>
      <c r="E708" s="261" t="s">
        <v>21</v>
      </c>
      <c r="F708" s="262" t="s">
        <v>694</v>
      </c>
      <c r="G708" s="260"/>
      <c r="H708" s="261" t="s">
        <v>21</v>
      </c>
      <c r="I708" s="263"/>
      <c r="J708" s="260"/>
      <c r="K708" s="260"/>
      <c r="L708" s="264"/>
      <c r="M708" s="265"/>
      <c r="N708" s="266"/>
      <c r="O708" s="266"/>
      <c r="P708" s="266"/>
      <c r="Q708" s="266"/>
      <c r="R708" s="266"/>
      <c r="S708" s="266"/>
      <c r="T708" s="267"/>
      <c r="AT708" s="268" t="s">
        <v>199</v>
      </c>
      <c r="AU708" s="268" t="s">
        <v>84</v>
      </c>
      <c r="AV708" s="13" t="s">
        <v>82</v>
      </c>
      <c r="AW708" s="13" t="s">
        <v>37</v>
      </c>
      <c r="AX708" s="13" t="s">
        <v>74</v>
      </c>
      <c r="AY708" s="268" t="s">
        <v>189</v>
      </c>
    </row>
    <row r="709" s="12" customFormat="1">
      <c r="B709" s="247"/>
      <c r="C709" s="248"/>
      <c r="D709" s="249" t="s">
        <v>199</v>
      </c>
      <c r="E709" s="250" t="s">
        <v>21</v>
      </c>
      <c r="F709" s="251" t="s">
        <v>720</v>
      </c>
      <c r="G709" s="248"/>
      <c r="H709" s="252">
        <v>5</v>
      </c>
      <c r="I709" s="253"/>
      <c r="J709" s="248"/>
      <c r="K709" s="248"/>
      <c r="L709" s="254"/>
      <c r="M709" s="255"/>
      <c r="N709" s="256"/>
      <c r="O709" s="256"/>
      <c r="P709" s="256"/>
      <c r="Q709" s="256"/>
      <c r="R709" s="256"/>
      <c r="S709" s="256"/>
      <c r="T709" s="257"/>
      <c r="AT709" s="258" t="s">
        <v>199</v>
      </c>
      <c r="AU709" s="258" t="s">
        <v>84</v>
      </c>
      <c r="AV709" s="12" t="s">
        <v>84</v>
      </c>
      <c r="AW709" s="12" t="s">
        <v>37</v>
      </c>
      <c r="AX709" s="12" t="s">
        <v>82</v>
      </c>
      <c r="AY709" s="258" t="s">
        <v>189</v>
      </c>
    </row>
    <row r="710" s="1" customFormat="1" ht="38.25" customHeight="1">
      <c r="B710" s="48"/>
      <c r="C710" s="235" t="s">
        <v>725</v>
      </c>
      <c r="D710" s="235" t="s">
        <v>192</v>
      </c>
      <c r="E710" s="236" t="s">
        <v>726</v>
      </c>
      <c r="F710" s="237" t="s">
        <v>727</v>
      </c>
      <c r="G710" s="238" t="s">
        <v>223</v>
      </c>
      <c r="H710" s="239">
        <v>1</v>
      </c>
      <c r="I710" s="240"/>
      <c r="J710" s="241">
        <f>ROUND(I710*H710,2)</f>
        <v>0</v>
      </c>
      <c r="K710" s="237" t="s">
        <v>196</v>
      </c>
      <c r="L710" s="74"/>
      <c r="M710" s="242" t="s">
        <v>21</v>
      </c>
      <c r="N710" s="243" t="s">
        <v>45</v>
      </c>
      <c r="O710" s="49"/>
      <c r="P710" s="244">
        <f>O710*H710</f>
        <v>0</v>
      </c>
      <c r="Q710" s="244">
        <v>0.54769000000000001</v>
      </c>
      <c r="R710" s="244">
        <f>Q710*H710</f>
        <v>0.54769000000000001</v>
      </c>
      <c r="S710" s="244">
        <v>0</v>
      </c>
      <c r="T710" s="245">
        <f>S710*H710</f>
        <v>0</v>
      </c>
      <c r="AR710" s="26" t="s">
        <v>197</v>
      </c>
      <c r="AT710" s="26" t="s">
        <v>192</v>
      </c>
      <c r="AU710" s="26" t="s">
        <v>84</v>
      </c>
      <c r="AY710" s="26" t="s">
        <v>189</v>
      </c>
      <c r="BE710" s="246">
        <f>IF(N710="základní",J710,0)</f>
        <v>0</v>
      </c>
      <c r="BF710" s="246">
        <f>IF(N710="snížená",J710,0)</f>
        <v>0</v>
      </c>
      <c r="BG710" s="246">
        <f>IF(N710="zákl. přenesená",J710,0)</f>
        <v>0</v>
      </c>
      <c r="BH710" s="246">
        <f>IF(N710="sníž. přenesená",J710,0)</f>
        <v>0</v>
      </c>
      <c r="BI710" s="246">
        <f>IF(N710="nulová",J710,0)</f>
        <v>0</v>
      </c>
      <c r="BJ710" s="26" t="s">
        <v>82</v>
      </c>
      <c r="BK710" s="246">
        <f>ROUND(I710*H710,2)</f>
        <v>0</v>
      </c>
      <c r="BL710" s="26" t="s">
        <v>197</v>
      </c>
      <c r="BM710" s="26" t="s">
        <v>728</v>
      </c>
    </row>
    <row r="711" s="13" customFormat="1">
      <c r="B711" s="259"/>
      <c r="C711" s="260"/>
      <c r="D711" s="249" t="s">
        <v>199</v>
      </c>
      <c r="E711" s="261" t="s">
        <v>21</v>
      </c>
      <c r="F711" s="262" t="s">
        <v>694</v>
      </c>
      <c r="G711" s="260"/>
      <c r="H711" s="261" t="s">
        <v>21</v>
      </c>
      <c r="I711" s="263"/>
      <c r="J711" s="260"/>
      <c r="K711" s="260"/>
      <c r="L711" s="264"/>
      <c r="M711" s="265"/>
      <c r="N711" s="266"/>
      <c r="O711" s="266"/>
      <c r="P711" s="266"/>
      <c r="Q711" s="266"/>
      <c r="R711" s="266"/>
      <c r="S711" s="266"/>
      <c r="T711" s="267"/>
      <c r="AT711" s="268" t="s">
        <v>199</v>
      </c>
      <c r="AU711" s="268" t="s">
        <v>84</v>
      </c>
      <c r="AV711" s="13" t="s">
        <v>82</v>
      </c>
      <c r="AW711" s="13" t="s">
        <v>37</v>
      </c>
      <c r="AX711" s="13" t="s">
        <v>74</v>
      </c>
      <c r="AY711" s="268" t="s">
        <v>189</v>
      </c>
    </row>
    <row r="712" s="12" customFormat="1">
      <c r="B712" s="247"/>
      <c r="C712" s="248"/>
      <c r="D712" s="249" t="s">
        <v>199</v>
      </c>
      <c r="E712" s="250" t="s">
        <v>21</v>
      </c>
      <c r="F712" s="251" t="s">
        <v>729</v>
      </c>
      <c r="G712" s="248"/>
      <c r="H712" s="252">
        <v>1</v>
      </c>
      <c r="I712" s="253"/>
      <c r="J712" s="248"/>
      <c r="K712" s="248"/>
      <c r="L712" s="254"/>
      <c r="M712" s="255"/>
      <c r="N712" s="256"/>
      <c r="O712" s="256"/>
      <c r="P712" s="256"/>
      <c r="Q712" s="256"/>
      <c r="R712" s="256"/>
      <c r="S712" s="256"/>
      <c r="T712" s="257"/>
      <c r="AT712" s="258" t="s">
        <v>199</v>
      </c>
      <c r="AU712" s="258" t="s">
        <v>84</v>
      </c>
      <c r="AV712" s="12" t="s">
        <v>84</v>
      </c>
      <c r="AW712" s="12" t="s">
        <v>37</v>
      </c>
      <c r="AX712" s="12" t="s">
        <v>82</v>
      </c>
      <c r="AY712" s="258" t="s">
        <v>189</v>
      </c>
    </row>
    <row r="713" s="1" customFormat="1" ht="25.5" customHeight="1">
      <c r="B713" s="48"/>
      <c r="C713" s="291" t="s">
        <v>730</v>
      </c>
      <c r="D713" s="291" t="s">
        <v>604</v>
      </c>
      <c r="E713" s="292" t="s">
        <v>731</v>
      </c>
      <c r="F713" s="293" t="s">
        <v>732</v>
      </c>
      <c r="G713" s="294" t="s">
        <v>223</v>
      </c>
      <c r="H713" s="295">
        <v>1</v>
      </c>
      <c r="I713" s="296"/>
      <c r="J713" s="297">
        <f>ROUND(I713*H713,2)</f>
        <v>0</v>
      </c>
      <c r="K713" s="293" t="s">
        <v>196</v>
      </c>
      <c r="L713" s="298"/>
      <c r="M713" s="299" t="s">
        <v>21</v>
      </c>
      <c r="N713" s="300" t="s">
        <v>45</v>
      </c>
      <c r="O713" s="49"/>
      <c r="P713" s="244">
        <f>O713*H713</f>
        <v>0</v>
      </c>
      <c r="Q713" s="244">
        <v>0.0223</v>
      </c>
      <c r="R713" s="244">
        <f>Q713*H713</f>
        <v>0.0223</v>
      </c>
      <c r="S713" s="244">
        <v>0</v>
      </c>
      <c r="T713" s="245">
        <f>S713*H713</f>
        <v>0</v>
      </c>
      <c r="AR713" s="26" t="s">
        <v>247</v>
      </c>
      <c r="AT713" s="26" t="s">
        <v>604</v>
      </c>
      <c r="AU713" s="26" t="s">
        <v>84</v>
      </c>
      <c r="AY713" s="26" t="s">
        <v>189</v>
      </c>
      <c r="BE713" s="246">
        <f>IF(N713="základní",J713,0)</f>
        <v>0</v>
      </c>
      <c r="BF713" s="246">
        <f>IF(N713="snížená",J713,0)</f>
        <v>0</v>
      </c>
      <c r="BG713" s="246">
        <f>IF(N713="zákl. přenesená",J713,0)</f>
        <v>0</v>
      </c>
      <c r="BH713" s="246">
        <f>IF(N713="sníž. přenesená",J713,0)</f>
        <v>0</v>
      </c>
      <c r="BI713" s="246">
        <f>IF(N713="nulová",J713,0)</f>
        <v>0</v>
      </c>
      <c r="BJ713" s="26" t="s">
        <v>82</v>
      </c>
      <c r="BK713" s="246">
        <f>ROUND(I713*H713,2)</f>
        <v>0</v>
      </c>
      <c r="BL713" s="26" t="s">
        <v>197</v>
      </c>
      <c r="BM713" s="26" t="s">
        <v>733</v>
      </c>
    </row>
    <row r="714" s="13" customFormat="1">
      <c r="B714" s="259"/>
      <c r="C714" s="260"/>
      <c r="D714" s="249" t="s">
        <v>199</v>
      </c>
      <c r="E714" s="261" t="s">
        <v>21</v>
      </c>
      <c r="F714" s="262" t="s">
        <v>694</v>
      </c>
      <c r="G714" s="260"/>
      <c r="H714" s="261" t="s">
        <v>21</v>
      </c>
      <c r="I714" s="263"/>
      <c r="J714" s="260"/>
      <c r="K714" s="260"/>
      <c r="L714" s="264"/>
      <c r="M714" s="265"/>
      <c r="N714" s="266"/>
      <c r="O714" s="266"/>
      <c r="P714" s="266"/>
      <c r="Q714" s="266"/>
      <c r="R714" s="266"/>
      <c r="S714" s="266"/>
      <c r="T714" s="267"/>
      <c r="AT714" s="268" t="s">
        <v>199</v>
      </c>
      <c r="AU714" s="268" t="s">
        <v>84</v>
      </c>
      <c r="AV714" s="13" t="s">
        <v>82</v>
      </c>
      <c r="AW714" s="13" t="s">
        <v>37</v>
      </c>
      <c r="AX714" s="13" t="s">
        <v>74</v>
      </c>
      <c r="AY714" s="268" t="s">
        <v>189</v>
      </c>
    </row>
    <row r="715" s="12" customFormat="1">
      <c r="B715" s="247"/>
      <c r="C715" s="248"/>
      <c r="D715" s="249" t="s">
        <v>199</v>
      </c>
      <c r="E715" s="250" t="s">
        <v>21</v>
      </c>
      <c r="F715" s="251" t="s">
        <v>734</v>
      </c>
      <c r="G715" s="248"/>
      <c r="H715" s="252">
        <v>1</v>
      </c>
      <c r="I715" s="253"/>
      <c r="J715" s="248"/>
      <c r="K715" s="248"/>
      <c r="L715" s="254"/>
      <c r="M715" s="255"/>
      <c r="N715" s="256"/>
      <c r="O715" s="256"/>
      <c r="P715" s="256"/>
      <c r="Q715" s="256"/>
      <c r="R715" s="256"/>
      <c r="S715" s="256"/>
      <c r="T715" s="257"/>
      <c r="AT715" s="258" t="s">
        <v>199</v>
      </c>
      <c r="AU715" s="258" t="s">
        <v>84</v>
      </c>
      <c r="AV715" s="12" t="s">
        <v>84</v>
      </c>
      <c r="AW715" s="12" t="s">
        <v>37</v>
      </c>
      <c r="AX715" s="12" t="s">
        <v>82</v>
      </c>
      <c r="AY715" s="258" t="s">
        <v>189</v>
      </c>
    </row>
    <row r="716" s="11" customFormat="1" ht="29.88" customHeight="1">
      <c r="B716" s="219"/>
      <c r="C716" s="220"/>
      <c r="D716" s="221" t="s">
        <v>73</v>
      </c>
      <c r="E716" s="233" t="s">
        <v>263</v>
      </c>
      <c r="F716" s="233" t="s">
        <v>735</v>
      </c>
      <c r="G716" s="220"/>
      <c r="H716" s="220"/>
      <c r="I716" s="223"/>
      <c r="J716" s="234">
        <f>BK716</f>
        <v>0</v>
      </c>
      <c r="K716" s="220"/>
      <c r="L716" s="225"/>
      <c r="M716" s="226"/>
      <c r="N716" s="227"/>
      <c r="O716" s="227"/>
      <c r="P716" s="228">
        <f>P717+SUM(P718:P886)</f>
        <v>0</v>
      </c>
      <c r="Q716" s="227"/>
      <c r="R716" s="228">
        <f>R717+SUM(R718:R886)</f>
        <v>0.1793998</v>
      </c>
      <c r="S716" s="227"/>
      <c r="T716" s="229">
        <f>T717+SUM(T718:T886)</f>
        <v>1490.6684150000003</v>
      </c>
      <c r="AR716" s="230" t="s">
        <v>82</v>
      </c>
      <c r="AT716" s="231" t="s">
        <v>73</v>
      </c>
      <c r="AU716" s="231" t="s">
        <v>82</v>
      </c>
      <c r="AY716" s="230" t="s">
        <v>189</v>
      </c>
      <c r="BK716" s="232">
        <f>BK717+SUM(BK718:BK886)</f>
        <v>0</v>
      </c>
    </row>
    <row r="717" s="1" customFormat="1" ht="25.5" customHeight="1">
      <c r="B717" s="48"/>
      <c r="C717" s="235" t="s">
        <v>736</v>
      </c>
      <c r="D717" s="235" t="s">
        <v>192</v>
      </c>
      <c r="E717" s="236" t="s">
        <v>737</v>
      </c>
      <c r="F717" s="237" t="s">
        <v>738</v>
      </c>
      <c r="G717" s="238" t="s">
        <v>273</v>
      </c>
      <c r="H717" s="239">
        <v>630.29999999999995</v>
      </c>
      <c r="I717" s="240"/>
      <c r="J717" s="241">
        <f>ROUND(I717*H717,2)</f>
        <v>0</v>
      </c>
      <c r="K717" s="237" t="s">
        <v>196</v>
      </c>
      <c r="L717" s="74"/>
      <c r="M717" s="242" t="s">
        <v>21</v>
      </c>
      <c r="N717" s="243" t="s">
        <v>45</v>
      </c>
      <c r="O717" s="49"/>
      <c r="P717" s="244">
        <f>O717*H717</f>
        <v>0</v>
      </c>
      <c r="Q717" s="244">
        <v>0.00021000000000000001</v>
      </c>
      <c r="R717" s="244">
        <f>Q717*H717</f>
        <v>0.13236300000000001</v>
      </c>
      <c r="S717" s="244">
        <v>0</v>
      </c>
      <c r="T717" s="245">
        <f>S717*H717</f>
        <v>0</v>
      </c>
      <c r="AR717" s="26" t="s">
        <v>197</v>
      </c>
      <c r="AT717" s="26" t="s">
        <v>192</v>
      </c>
      <c r="AU717" s="26" t="s">
        <v>84</v>
      </c>
      <c r="AY717" s="26" t="s">
        <v>189</v>
      </c>
      <c r="BE717" s="246">
        <f>IF(N717="základní",J717,0)</f>
        <v>0</v>
      </c>
      <c r="BF717" s="246">
        <f>IF(N717="snížená",J717,0)</f>
        <v>0</v>
      </c>
      <c r="BG717" s="246">
        <f>IF(N717="zákl. přenesená",J717,0)</f>
        <v>0</v>
      </c>
      <c r="BH717" s="246">
        <f>IF(N717="sníž. přenesená",J717,0)</f>
        <v>0</v>
      </c>
      <c r="BI717" s="246">
        <f>IF(N717="nulová",J717,0)</f>
        <v>0</v>
      </c>
      <c r="BJ717" s="26" t="s">
        <v>82</v>
      </c>
      <c r="BK717" s="246">
        <f>ROUND(I717*H717,2)</f>
        <v>0</v>
      </c>
      <c r="BL717" s="26" t="s">
        <v>197</v>
      </c>
      <c r="BM717" s="26" t="s">
        <v>739</v>
      </c>
    </row>
    <row r="718" s="13" customFormat="1">
      <c r="B718" s="259"/>
      <c r="C718" s="260"/>
      <c r="D718" s="249" t="s">
        <v>199</v>
      </c>
      <c r="E718" s="261" t="s">
        <v>21</v>
      </c>
      <c r="F718" s="262" t="s">
        <v>284</v>
      </c>
      <c r="G718" s="260"/>
      <c r="H718" s="261" t="s">
        <v>21</v>
      </c>
      <c r="I718" s="263"/>
      <c r="J718" s="260"/>
      <c r="K718" s="260"/>
      <c r="L718" s="264"/>
      <c r="M718" s="265"/>
      <c r="N718" s="266"/>
      <c r="O718" s="266"/>
      <c r="P718" s="266"/>
      <c r="Q718" s="266"/>
      <c r="R718" s="266"/>
      <c r="S718" s="266"/>
      <c r="T718" s="267"/>
      <c r="AT718" s="268" t="s">
        <v>199</v>
      </c>
      <c r="AU718" s="268" t="s">
        <v>84</v>
      </c>
      <c r="AV718" s="13" t="s">
        <v>82</v>
      </c>
      <c r="AW718" s="13" t="s">
        <v>37</v>
      </c>
      <c r="AX718" s="13" t="s">
        <v>74</v>
      </c>
      <c r="AY718" s="268" t="s">
        <v>189</v>
      </c>
    </row>
    <row r="719" s="12" customFormat="1">
      <c r="B719" s="247"/>
      <c r="C719" s="248"/>
      <c r="D719" s="249" t="s">
        <v>199</v>
      </c>
      <c r="E719" s="250" t="s">
        <v>21</v>
      </c>
      <c r="F719" s="251" t="s">
        <v>740</v>
      </c>
      <c r="G719" s="248"/>
      <c r="H719" s="252">
        <v>630.29999999999995</v>
      </c>
      <c r="I719" s="253"/>
      <c r="J719" s="248"/>
      <c r="K719" s="248"/>
      <c r="L719" s="254"/>
      <c r="M719" s="255"/>
      <c r="N719" s="256"/>
      <c r="O719" s="256"/>
      <c r="P719" s="256"/>
      <c r="Q719" s="256"/>
      <c r="R719" s="256"/>
      <c r="S719" s="256"/>
      <c r="T719" s="257"/>
      <c r="AT719" s="258" t="s">
        <v>199</v>
      </c>
      <c r="AU719" s="258" t="s">
        <v>84</v>
      </c>
      <c r="AV719" s="12" t="s">
        <v>84</v>
      </c>
      <c r="AW719" s="12" t="s">
        <v>37</v>
      </c>
      <c r="AX719" s="12" t="s">
        <v>74</v>
      </c>
      <c r="AY719" s="258" t="s">
        <v>189</v>
      </c>
    </row>
    <row r="720" s="15" customFormat="1">
      <c r="B720" s="280"/>
      <c r="C720" s="281"/>
      <c r="D720" s="249" t="s">
        <v>199</v>
      </c>
      <c r="E720" s="282" t="s">
        <v>21</v>
      </c>
      <c r="F720" s="283" t="s">
        <v>246</v>
      </c>
      <c r="G720" s="281"/>
      <c r="H720" s="284">
        <v>630.29999999999995</v>
      </c>
      <c r="I720" s="285"/>
      <c r="J720" s="281"/>
      <c r="K720" s="281"/>
      <c r="L720" s="286"/>
      <c r="M720" s="287"/>
      <c r="N720" s="288"/>
      <c r="O720" s="288"/>
      <c r="P720" s="288"/>
      <c r="Q720" s="288"/>
      <c r="R720" s="288"/>
      <c r="S720" s="288"/>
      <c r="T720" s="289"/>
      <c r="AT720" s="290" t="s">
        <v>199</v>
      </c>
      <c r="AU720" s="290" t="s">
        <v>84</v>
      </c>
      <c r="AV720" s="15" t="s">
        <v>190</v>
      </c>
      <c r="AW720" s="15" t="s">
        <v>37</v>
      </c>
      <c r="AX720" s="15" t="s">
        <v>82</v>
      </c>
      <c r="AY720" s="290" t="s">
        <v>189</v>
      </c>
    </row>
    <row r="721" s="1" customFormat="1" ht="25.5" customHeight="1">
      <c r="B721" s="48"/>
      <c r="C721" s="235" t="s">
        <v>741</v>
      </c>
      <c r="D721" s="235" t="s">
        <v>192</v>
      </c>
      <c r="E721" s="236" t="s">
        <v>742</v>
      </c>
      <c r="F721" s="237" t="s">
        <v>743</v>
      </c>
      <c r="G721" s="238" t="s">
        <v>273</v>
      </c>
      <c r="H721" s="239">
        <v>671.10000000000002</v>
      </c>
      <c r="I721" s="240"/>
      <c r="J721" s="241">
        <f>ROUND(I721*H721,2)</f>
        <v>0</v>
      </c>
      <c r="K721" s="237" t="s">
        <v>196</v>
      </c>
      <c r="L721" s="74"/>
      <c r="M721" s="242" t="s">
        <v>21</v>
      </c>
      <c r="N721" s="243" t="s">
        <v>45</v>
      </c>
      <c r="O721" s="49"/>
      <c r="P721" s="244">
        <f>O721*H721</f>
        <v>0</v>
      </c>
      <c r="Q721" s="244">
        <v>0</v>
      </c>
      <c r="R721" s="244">
        <f>Q721*H721</f>
        <v>0</v>
      </c>
      <c r="S721" s="244">
        <v>0</v>
      </c>
      <c r="T721" s="245">
        <f>S721*H721</f>
        <v>0</v>
      </c>
      <c r="AR721" s="26" t="s">
        <v>197</v>
      </c>
      <c r="AT721" s="26" t="s">
        <v>192</v>
      </c>
      <c r="AU721" s="26" t="s">
        <v>84</v>
      </c>
      <c r="AY721" s="26" t="s">
        <v>189</v>
      </c>
      <c r="BE721" s="246">
        <f>IF(N721="základní",J721,0)</f>
        <v>0</v>
      </c>
      <c r="BF721" s="246">
        <f>IF(N721="snížená",J721,0)</f>
        <v>0</v>
      </c>
      <c r="BG721" s="246">
        <f>IF(N721="zákl. přenesená",J721,0)</f>
        <v>0</v>
      </c>
      <c r="BH721" s="246">
        <f>IF(N721="sníž. přenesená",J721,0)</f>
        <v>0</v>
      </c>
      <c r="BI721" s="246">
        <f>IF(N721="nulová",J721,0)</f>
        <v>0</v>
      </c>
      <c r="BJ721" s="26" t="s">
        <v>82</v>
      </c>
      <c r="BK721" s="246">
        <f>ROUND(I721*H721,2)</f>
        <v>0</v>
      </c>
      <c r="BL721" s="26" t="s">
        <v>197</v>
      </c>
      <c r="BM721" s="26" t="s">
        <v>744</v>
      </c>
    </row>
    <row r="722" s="13" customFormat="1">
      <c r="B722" s="259"/>
      <c r="C722" s="260"/>
      <c r="D722" s="249" t="s">
        <v>199</v>
      </c>
      <c r="E722" s="261" t="s">
        <v>21</v>
      </c>
      <c r="F722" s="262" t="s">
        <v>284</v>
      </c>
      <c r="G722" s="260"/>
      <c r="H722" s="261" t="s">
        <v>21</v>
      </c>
      <c r="I722" s="263"/>
      <c r="J722" s="260"/>
      <c r="K722" s="260"/>
      <c r="L722" s="264"/>
      <c r="M722" s="265"/>
      <c r="N722" s="266"/>
      <c r="O722" s="266"/>
      <c r="P722" s="266"/>
      <c r="Q722" s="266"/>
      <c r="R722" s="266"/>
      <c r="S722" s="266"/>
      <c r="T722" s="267"/>
      <c r="AT722" s="268" t="s">
        <v>199</v>
      </c>
      <c r="AU722" s="268" t="s">
        <v>84</v>
      </c>
      <c r="AV722" s="13" t="s">
        <v>82</v>
      </c>
      <c r="AW722" s="13" t="s">
        <v>37</v>
      </c>
      <c r="AX722" s="13" t="s">
        <v>74</v>
      </c>
      <c r="AY722" s="268" t="s">
        <v>189</v>
      </c>
    </row>
    <row r="723" s="12" customFormat="1">
      <c r="B723" s="247"/>
      <c r="C723" s="248"/>
      <c r="D723" s="249" t="s">
        <v>199</v>
      </c>
      <c r="E723" s="250" t="s">
        <v>21</v>
      </c>
      <c r="F723" s="251" t="s">
        <v>745</v>
      </c>
      <c r="G723" s="248"/>
      <c r="H723" s="252">
        <v>671.10000000000002</v>
      </c>
      <c r="I723" s="253"/>
      <c r="J723" s="248"/>
      <c r="K723" s="248"/>
      <c r="L723" s="254"/>
      <c r="M723" s="255"/>
      <c r="N723" s="256"/>
      <c r="O723" s="256"/>
      <c r="P723" s="256"/>
      <c r="Q723" s="256"/>
      <c r="R723" s="256"/>
      <c r="S723" s="256"/>
      <c r="T723" s="257"/>
      <c r="AT723" s="258" t="s">
        <v>199</v>
      </c>
      <c r="AU723" s="258" t="s">
        <v>84</v>
      </c>
      <c r="AV723" s="12" t="s">
        <v>84</v>
      </c>
      <c r="AW723" s="12" t="s">
        <v>37</v>
      </c>
      <c r="AX723" s="12" t="s">
        <v>82</v>
      </c>
      <c r="AY723" s="258" t="s">
        <v>189</v>
      </c>
    </row>
    <row r="724" s="1" customFormat="1" ht="25.5" customHeight="1">
      <c r="B724" s="48"/>
      <c r="C724" s="235" t="s">
        <v>746</v>
      </c>
      <c r="D724" s="235" t="s">
        <v>192</v>
      </c>
      <c r="E724" s="236" t="s">
        <v>747</v>
      </c>
      <c r="F724" s="237" t="s">
        <v>748</v>
      </c>
      <c r="G724" s="238" t="s">
        <v>273</v>
      </c>
      <c r="H724" s="239">
        <v>48.433</v>
      </c>
      <c r="I724" s="240"/>
      <c r="J724" s="241">
        <f>ROUND(I724*H724,2)</f>
        <v>0</v>
      </c>
      <c r="K724" s="237" t="s">
        <v>196</v>
      </c>
      <c r="L724" s="74"/>
      <c r="M724" s="242" t="s">
        <v>21</v>
      </c>
      <c r="N724" s="243" t="s">
        <v>45</v>
      </c>
      <c r="O724" s="49"/>
      <c r="P724" s="244">
        <f>O724*H724</f>
        <v>0</v>
      </c>
      <c r="Q724" s="244">
        <v>0</v>
      </c>
      <c r="R724" s="244">
        <f>Q724*H724</f>
        <v>0</v>
      </c>
      <c r="S724" s="244">
        <v>0.13100000000000001</v>
      </c>
      <c r="T724" s="245">
        <f>S724*H724</f>
        <v>6.3447230000000001</v>
      </c>
      <c r="AR724" s="26" t="s">
        <v>197</v>
      </c>
      <c r="AT724" s="26" t="s">
        <v>192</v>
      </c>
      <c r="AU724" s="26" t="s">
        <v>84</v>
      </c>
      <c r="AY724" s="26" t="s">
        <v>189</v>
      </c>
      <c r="BE724" s="246">
        <f>IF(N724="základní",J724,0)</f>
        <v>0</v>
      </c>
      <c r="BF724" s="246">
        <f>IF(N724="snížená",J724,0)</f>
        <v>0</v>
      </c>
      <c r="BG724" s="246">
        <f>IF(N724="zákl. přenesená",J724,0)</f>
        <v>0</v>
      </c>
      <c r="BH724" s="246">
        <f>IF(N724="sníž. přenesená",J724,0)</f>
        <v>0</v>
      </c>
      <c r="BI724" s="246">
        <f>IF(N724="nulová",J724,0)</f>
        <v>0</v>
      </c>
      <c r="BJ724" s="26" t="s">
        <v>82</v>
      </c>
      <c r="BK724" s="246">
        <f>ROUND(I724*H724,2)</f>
        <v>0</v>
      </c>
      <c r="BL724" s="26" t="s">
        <v>197</v>
      </c>
      <c r="BM724" s="26" t="s">
        <v>749</v>
      </c>
    </row>
    <row r="725" s="13" customFormat="1">
      <c r="B725" s="259"/>
      <c r="C725" s="260"/>
      <c r="D725" s="249" t="s">
        <v>199</v>
      </c>
      <c r="E725" s="261" t="s">
        <v>21</v>
      </c>
      <c r="F725" s="262" t="s">
        <v>750</v>
      </c>
      <c r="G725" s="260"/>
      <c r="H725" s="261" t="s">
        <v>21</v>
      </c>
      <c r="I725" s="263"/>
      <c r="J725" s="260"/>
      <c r="K725" s="260"/>
      <c r="L725" s="264"/>
      <c r="M725" s="265"/>
      <c r="N725" s="266"/>
      <c r="O725" s="266"/>
      <c r="P725" s="266"/>
      <c r="Q725" s="266"/>
      <c r="R725" s="266"/>
      <c r="S725" s="266"/>
      <c r="T725" s="267"/>
      <c r="AT725" s="268" t="s">
        <v>199</v>
      </c>
      <c r="AU725" s="268" t="s">
        <v>84</v>
      </c>
      <c r="AV725" s="13" t="s">
        <v>82</v>
      </c>
      <c r="AW725" s="13" t="s">
        <v>37</v>
      </c>
      <c r="AX725" s="13" t="s">
        <v>74</v>
      </c>
      <c r="AY725" s="268" t="s">
        <v>189</v>
      </c>
    </row>
    <row r="726" s="12" customFormat="1">
      <c r="B726" s="247"/>
      <c r="C726" s="248"/>
      <c r="D726" s="249" t="s">
        <v>199</v>
      </c>
      <c r="E726" s="250" t="s">
        <v>21</v>
      </c>
      <c r="F726" s="251" t="s">
        <v>751</v>
      </c>
      <c r="G726" s="248"/>
      <c r="H726" s="252">
        <v>48.433</v>
      </c>
      <c r="I726" s="253"/>
      <c r="J726" s="248"/>
      <c r="K726" s="248"/>
      <c r="L726" s="254"/>
      <c r="M726" s="255"/>
      <c r="N726" s="256"/>
      <c r="O726" s="256"/>
      <c r="P726" s="256"/>
      <c r="Q726" s="256"/>
      <c r="R726" s="256"/>
      <c r="S726" s="256"/>
      <c r="T726" s="257"/>
      <c r="AT726" s="258" t="s">
        <v>199</v>
      </c>
      <c r="AU726" s="258" t="s">
        <v>84</v>
      </c>
      <c r="AV726" s="12" t="s">
        <v>84</v>
      </c>
      <c r="AW726" s="12" t="s">
        <v>37</v>
      </c>
      <c r="AX726" s="12" t="s">
        <v>74</v>
      </c>
      <c r="AY726" s="258" t="s">
        <v>189</v>
      </c>
    </row>
    <row r="727" s="14" customFormat="1">
      <c r="B727" s="269"/>
      <c r="C727" s="270"/>
      <c r="D727" s="249" t="s">
        <v>199</v>
      </c>
      <c r="E727" s="271" t="s">
        <v>21</v>
      </c>
      <c r="F727" s="272" t="s">
        <v>214</v>
      </c>
      <c r="G727" s="270"/>
      <c r="H727" s="273">
        <v>48.433</v>
      </c>
      <c r="I727" s="274"/>
      <c r="J727" s="270"/>
      <c r="K727" s="270"/>
      <c r="L727" s="275"/>
      <c r="M727" s="276"/>
      <c r="N727" s="277"/>
      <c r="O727" s="277"/>
      <c r="P727" s="277"/>
      <c r="Q727" s="277"/>
      <c r="R727" s="277"/>
      <c r="S727" s="277"/>
      <c r="T727" s="278"/>
      <c r="AT727" s="279" t="s">
        <v>199</v>
      </c>
      <c r="AU727" s="279" t="s">
        <v>84</v>
      </c>
      <c r="AV727" s="14" t="s">
        <v>197</v>
      </c>
      <c r="AW727" s="14" t="s">
        <v>37</v>
      </c>
      <c r="AX727" s="14" t="s">
        <v>82</v>
      </c>
      <c r="AY727" s="279" t="s">
        <v>189</v>
      </c>
    </row>
    <row r="728" s="1" customFormat="1" ht="25.5" customHeight="1">
      <c r="B728" s="48"/>
      <c r="C728" s="235" t="s">
        <v>752</v>
      </c>
      <c r="D728" s="235" t="s">
        <v>192</v>
      </c>
      <c r="E728" s="236" t="s">
        <v>753</v>
      </c>
      <c r="F728" s="237" t="s">
        <v>754</v>
      </c>
      <c r="G728" s="238" t="s">
        <v>273</v>
      </c>
      <c r="H728" s="239">
        <v>12.869999999999999</v>
      </c>
      <c r="I728" s="240"/>
      <c r="J728" s="241">
        <f>ROUND(I728*H728,2)</f>
        <v>0</v>
      </c>
      <c r="K728" s="237" t="s">
        <v>196</v>
      </c>
      <c r="L728" s="74"/>
      <c r="M728" s="242" t="s">
        <v>21</v>
      </c>
      <c r="N728" s="243" t="s">
        <v>45</v>
      </c>
      <c r="O728" s="49"/>
      <c r="P728" s="244">
        <f>O728*H728</f>
        <v>0</v>
      </c>
      <c r="Q728" s="244">
        <v>0</v>
      </c>
      <c r="R728" s="244">
        <f>Q728*H728</f>
        <v>0</v>
      </c>
      <c r="S728" s="244">
        <v>0.26100000000000001</v>
      </c>
      <c r="T728" s="245">
        <f>S728*H728</f>
        <v>3.35907</v>
      </c>
      <c r="AR728" s="26" t="s">
        <v>197</v>
      </c>
      <c r="AT728" s="26" t="s">
        <v>192</v>
      </c>
      <c r="AU728" s="26" t="s">
        <v>84</v>
      </c>
      <c r="AY728" s="26" t="s">
        <v>189</v>
      </c>
      <c r="BE728" s="246">
        <f>IF(N728="základní",J728,0)</f>
        <v>0</v>
      </c>
      <c r="BF728" s="246">
        <f>IF(N728="snížená",J728,0)</f>
        <v>0</v>
      </c>
      <c r="BG728" s="246">
        <f>IF(N728="zákl. přenesená",J728,0)</f>
        <v>0</v>
      </c>
      <c r="BH728" s="246">
        <f>IF(N728="sníž. přenesená",J728,0)</f>
        <v>0</v>
      </c>
      <c r="BI728" s="246">
        <f>IF(N728="nulová",J728,0)</f>
        <v>0</v>
      </c>
      <c r="BJ728" s="26" t="s">
        <v>82</v>
      </c>
      <c r="BK728" s="246">
        <f>ROUND(I728*H728,2)</f>
        <v>0</v>
      </c>
      <c r="BL728" s="26" t="s">
        <v>197</v>
      </c>
      <c r="BM728" s="26" t="s">
        <v>755</v>
      </c>
    </row>
    <row r="729" s="13" customFormat="1">
      <c r="B729" s="259"/>
      <c r="C729" s="260"/>
      <c r="D729" s="249" t="s">
        <v>199</v>
      </c>
      <c r="E729" s="261" t="s">
        <v>21</v>
      </c>
      <c r="F729" s="262" t="s">
        <v>756</v>
      </c>
      <c r="G729" s="260"/>
      <c r="H729" s="261" t="s">
        <v>21</v>
      </c>
      <c r="I729" s="263"/>
      <c r="J729" s="260"/>
      <c r="K729" s="260"/>
      <c r="L729" s="264"/>
      <c r="M729" s="265"/>
      <c r="N729" s="266"/>
      <c r="O729" s="266"/>
      <c r="P729" s="266"/>
      <c r="Q729" s="266"/>
      <c r="R729" s="266"/>
      <c r="S729" s="266"/>
      <c r="T729" s="267"/>
      <c r="AT729" s="268" t="s">
        <v>199</v>
      </c>
      <c r="AU729" s="268" t="s">
        <v>84</v>
      </c>
      <c r="AV729" s="13" t="s">
        <v>82</v>
      </c>
      <c r="AW729" s="13" t="s">
        <v>37</v>
      </c>
      <c r="AX729" s="13" t="s">
        <v>74</v>
      </c>
      <c r="AY729" s="268" t="s">
        <v>189</v>
      </c>
    </row>
    <row r="730" s="12" customFormat="1">
      <c r="B730" s="247"/>
      <c r="C730" s="248"/>
      <c r="D730" s="249" t="s">
        <v>199</v>
      </c>
      <c r="E730" s="250" t="s">
        <v>21</v>
      </c>
      <c r="F730" s="251" t="s">
        <v>757</v>
      </c>
      <c r="G730" s="248"/>
      <c r="H730" s="252">
        <v>12.869999999999999</v>
      </c>
      <c r="I730" s="253"/>
      <c r="J730" s="248"/>
      <c r="K730" s="248"/>
      <c r="L730" s="254"/>
      <c r="M730" s="255"/>
      <c r="N730" s="256"/>
      <c r="O730" s="256"/>
      <c r="P730" s="256"/>
      <c r="Q730" s="256"/>
      <c r="R730" s="256"/>
      <c r="S730" s="256"/>
      <c r="T730" s="257"/>
      <c r="AT730" s="258" t="s">
        <v>199</v>
      </c>
      <c r="AU730" s="258" t="s">
        <v>84</v>
      </c>
      <c r="AV730" s="12" t="s">
        <v>84</v>
      </c>
      <c r="AW730" s="12" t="s">
        <v>37</v>
      </c>
      <c r="AX730" s="12" t="s">
        <v>82</v>
      </c>
      <c r="AY730" s="258" t="s">
        <v>189</v>
      </c>
    </row>
    <row r="731" s="1" customFormat="1" ht="25.5" customHeight="1">
      <c r="B731" s="48"/>
      <c r="C731" s="235" t="s">
        <v>758</v>
      </c>
      <c r="D731" s="235" t="s">
        <v>192</v>
      </c>
      <c r="E731" s="236" t="s">
        <v>759</v>
      </c>
      <c r="F731" s="237" t="s">
        <v>760</v>
      </c>
      <c r="G731" s="238" t="s">
        <v>195</v>
      </c>
      <c r="H731" s="239">
        <v>375.80700000000002</v>
      </c>
      <c r="I731" s="240"/>
      <c r="J731" s="241">
        <f>ROUND(I731*H731,2)</f>
        <v>0</v>
      </c>
      <c r="K731" s="237" t="s">
        <v>196</v>
      </c>
      <c r="L731" s="74"/>
      <c r="M731" s="242" t="s">
        <v>21</v>
      </c>
      <c r="N731" s="243" t="s">
        <v>45</v>
      </c>
      <c r="O731" s="49"/>
      <c r="P731" s="244">
        <f>O731*H731</f>
        <v>0</v>
      </c>
      <c r="Q731" s="244">
        <v>0</v>
      </c>
      <c r="R731" s="244">
        <f>Q731*H731</f>
        <v>0</v>
      </c>
      <c r="S731" s="244">
        <v>1.95</v>
      </c>
      <c r="T731" s="245">
        <f>S731*H731</f>
        <v>732.82365000000004</v>
      </c>
      <c r="AR731" s="26" t="s">
        <v>197</v>
      </c>
      <c r="AT731" s="26" t="s">
        <v>192</v>
      </c>
      <c r="AU731" s="26" t="s">
        <v>84</v>
      </c>
      <c r="AY731" s="26" t="s">
        <v>189</v>
      </c>
      <c r="BE731" s="246">
        <f>IF(N731="základní",J731,0)</f>
        <v>0</v>
      </c>
      <c r="BF731" s="246">
        <f>IF(N731="snížená",J731,0)</f>
        <v>0</v>
      </c>
      <c r="BG731" s="246">
        <f>IF(N731="zákl. přenesená",J731,0)</f>
        <v>0</v>
      </c>
      <c r="BH731" s="246">
        <f>IF(N731="sníž. přenesená",J731,0)</f>
        <v>0</v>
      </c>
      <c r="BI731" s="246">
        <f>IF(N731="nulová",J731,0)</f>
        <v>0</v>
      </c>
      <c r="BJ731" s="26" t="s">
        <v>82</v>
      </c>
      <c r="BK731" s="246">
        <f>ROUND(I731*H731,2)</f>
        <v>0</v>
      </c>
      <c r="BL731" s="26" t="s">
        <v>197</v>
      </c>
      <c r="BM731" s="26" t="s">
        <v>761</v>
      </c>
    </row>
    <row r="732" s="13" customFormat="1">
      <c r="B732" s="259"/>
      <c r="C732" s="260"/>
      <c r="D732" s="249" t="s">
        <v>199</v>
      </c>
      <c r="E732" s="261" t="s">
        <v>21</v>
      </c>
      <c r="F732" s="262" t="s">
        <v>235</v>
      </c>
      <c r="G732" s="260"/>
      <c r="H732" s="261" t="s">
        <v>21</v>
      </c>
      <c r="I732" s="263"/>
      <c r="J732" s="260"/>
      <c r="K732" s="260"/>
      <c r="L732" s="264"/>
      <c r="M732" s="265"/>
      <c r="N732" s="266"/>
      <c r="O732" s="266"/>
      <c r="P732" s="266"/>
      <c r="Q732" s="266"/>
      <c r="R732" s="266"/>
      <c r="S732" s="266"/>
      <c r="T732" s="267"/>
      <c r="AT732" s="268" t="s">
        <v>199</v>
      </c>
      <c r="AU732" s="268" t="s">
        <v>84</v>
      </c>
      <c r="AV732" s="13" t="s">
        <v>82</v>
      </c>
      <c r="AW732" s="13" t="s">
        <v>37</v>
      </c>
      <c r="AX732" s="13" t="s">
        <v>74</v>
      </c>
      <c r="AY732" s="268" t="s">
        <v>189</v>
      </c>
    </row>
    <row r="733" s="13" customFormat="1">
      <c r="B733" s="259"/>
      <c r="C733" s="260"/>
      <c r="D733" s="249" t="s">
        <v>199</v>
      </c>
      <c r="E733" s="261" t="s">
        <v>21</v>
      </c>
      <c r="F733" s="262" t="s">
        <v>236</v>
      </c>
      <c r="G733" s="260"/>
      <c r="H733" s="261" t="s">
        <v>21</v>
      </c>
      <c r="I733" s="263"/>
      <c r="J733" s="260"/>
      <c r="K733" s="260"/>
      <c r="L733" s="264"/>
      <c r="M733" s="265"/>
      <c r="N733" s="266"/>
      <c r="O733" s="266"/>
      <c r="P733" s="266"/>
      <c r="Q733" s="266"/>
      <c r="R733" s="266"/>
      <c r="S733" s="266"/>
      <c r="T733" s="267"/>
      <c r="AT733" s="268" t="s">
        <v>199</v>
      </c>
      <c r="AU733" s="268" t="s">
        <v>84</v>
      </c>
      <c r="AV733" s="13" t="s">
        <v>82</v>
      </c>
      <c r="AW733" s="13" t="s">
        <v>37</v>
      </c>
      <c r="AX733" s="13" t="s">
        <v>74</v>
      </c>
      <c r="AY733" s="268" t="s">
        <v>189</v>
      </c>
    </row>
    <row r="734" s="12" customFormat="1">
      <c r="B734" s="247"/>
      <c r="C734" s="248"/>
      <c r="D734" s="249" t="s">
        <v>199</v>
      </c>
      <c r="E734" s="250" t="s">
        <v>21</v>
      </c>
      <c r="F734" s="251" t="s">
        <v>762</v>
      </c>
      <c r="G734" s="248"/>
      <c r="H734" s="252">
        <v>0.91800000000000004</v>
      </c>
      <c r="I734" s="253"/>
      <c r="J734" s="248"/>
      <c r="K734" s="248"/>
      <c r="L734" s="254"/>
      <c r="M734" s="255"/>
      <c r="N734" s="256"/>
      <c r="O734" s="256"/>
      <c r="P734" s="256"/>
      <c r="Q734" s="256"/>
      <c r="R734" s="256"/>
      <c r="S734" s="256"/>
      <c r="T734" s="257"/>
      <c r="AT734" s="258" t="s">
        <v>199</v>
      </c>
      <c r="AU734" s="258" t="s">
        <v>84</v>
      </c>
      <c r="AV734" s="12" t="s">
        <v>84</v>
      </c>
      <c r="AW734" s="12" t="s">
        <v>37</v>
      </c>
      <c r="AX734" s="12" t="s">
        <v>74</v>
      </c>
      <c r="AY734" s="258" t="s">
        <v>189</v>
      </c>
    </row>
    <row r="735" s="13" customFormat="1">
      <c r="B735" s="259"/>
      <c r="C735" s="260"/>
      <c r="D735" s="249" t="s">
        <v>199</v>
      </c>
      <c r="E735" s="261" t="s">
        <v>21</v>
      </c>
      <c r="F735" s="262" t="s">
        <v>763</v>
      </c>
      <c r="G735" s="260"/>
      <c r="H735" s="261" t="s">
        <v>21</v>
      </c>
      <c r="I735" s="263"/>
      <c r="J735" s="260"/>
      <c r="K735" s="260"/>
      <c r="L735" s="264"/>
      <c r="M735" s="265"/>
      <c r="N735" s="266"/>
      <c r="O735" s="266"/>
      <c r="P735" s="266"/>
      <c r="Q735" s="266"/>
      <c r="R735" s="266"/>
      <c r="S735" s="266"/>
      <c r="T735" s="267"/>
      <c r="AT735" s="268" t="s">
        <v>199</v>
      </c>
      <c r="AU735" s="268" t="s">
        <v>84</v>
      </c>
      <c r="AV735" s="13" t="s">
        <v>82</v>
      </c>
      <c r="AW735" s="13" t="s">
        <v>37</v>
      </c>
      <c r="AX735" s="13" t="s">
        <v>74</v>
      </c>
      <c r="AY735" s="268" t="s">
        <v>189</v>
      </c>
    </row>
    <row r="736" s="12" customFormat="1">
      <c r="B736" s="247"/>
      <c r="C736" s="248"/>
      <c r="D736" s="249" t="s">
        <v>199</v>
      </c>
      <c r="E736" s="250" t="s">
        <v>21</v>
      </c>
      <c r="F736" s="251" t="s">
        <v>764</v>
      </c>
      <c r="G736" s="248"/>
      <c r="H736" s="252">
        <v>20.384</v>
      </c>
      <c r="I736" s="253"/>
      <c r="J736" s="248"/>
      <c r="K736" s="248"/>
      <c r="L736" s="254"/>
      <c r="M736" s="255"/>
      <c r="N736" s="256"/>
      <c r="O736" s="256"/>
      <c r="P736" s="256"/>
      <c r="Q736" s="256"/>
      <c r="R736" s="256"/>
      <c r="S736" s="256"/>
      <c r="T736" s="257"/>
      <c r="AT736" s="258" t="s">
        <v>199</v>
      </c>
      <c r="AU736" s="258" t="s">
        <v>84</v>
      </c>
      <c r="AV736" s="12" t="s">
        <v>84</v>
      </c>
      <c r="AW736" s="12" t="s">
        <v>37</v>
      </c>
      <c r="AX736" s="12" t="s">
        <v>74</v>
      </c>
      <c r="AY736" s="258" t="s">
        <v>189</v>
      </c>
    </row>
    <row r="737" s="12" customFormat="1">
      <c r="B737" s="247"/>
      <c r="C737" s="248"/>
      <c r="D737" s="249" t="s">
        <v>199</v>
      </c>
      <c r="E737" s="250" t="s">
        <v>21</v>
      </c>
      <c r="F737" s="251" t="s">
        <v>765</v>
      </c>
      <c r="G737" s="248"/>
      <c r="H737" s="252">
        <v>4.9669999999999996</v>
      </c>
      <c r="I737" s="253"/>
      <c r="J737" s="248"/>
      <c r="K737" s="248"/>
      <c r="L737" s="254"/>
      <c r="M737" s="255"/>
      <c r="N737" s="256"/>
      <c r="O737" s="256"/>
      <c r="P737" s="256"/>
      <c r="Q737" s="256"/>
      <c r="R737" s="256"/>
      <c r="S737" s="256"/>
      <c r="T737" s="257"/>
      <c r="AT737" s="258" t="s">
        <v>199</v>
      </c>
      <c r="AU737" s="258" t="s">
        <v>84</v>
      </c>
      <c r="AV737" s="12" t="s">
        <v>84</v>
      </c>
      <c r="AW737" s="12" t="s">
        <v>37</v>
      </c>
      <c r="AX737" s="12" t="s">
        <v>74</v>
      </c>
      <c r="AY737" s="258" t="s">
        <v>189</v>
      </c>
    </row>
    <row r="738" s="12" customFormat="1">
      <c r="B738" s="247"/>
      <c r="C738" s="248"/>
      <c r="D738" s="249" t="s">
        <v>199</v>
      </c>
      <c r="E738" s="250" t="s">
        <v>21</v>
      </c>
      <c r="F738" s="251" t="s">
        <v>764</v>
      </c>
      <c r="G738" s="248"/>
      <c r="H738" s="252">
        <v>20.384</v>
      </c>
      <c r="I738" s="253"/>
      <c r="J738" s="248"/>
      <c r="K738" s="248"/>
      <c r="L738" s="254"/>
      <c r="M738" s="255"/>
      <c r="N738" s="256"/>
      <c r="O738" s="256"/>
      <c r="P738" s="256"/>
      <c r="Q738" s="256"/>
      <c r="R738" s="256"/>
      <c r="S738" s="256"/>
      <c r="T738" s="257"/>
      <c r="AT738" s="258" t="s">
        <v>199</v>
      </c>
      <c r="AU738" s="258" t="s">
        <v>84</v>
      </c>
      <c r="AV738" s="12" t="s">
        <v>84</v>
      </c>
      <c r="AW738" s="12" t="s">
        <v>37</v>
      </c>
      <c r="AX738" s="12" t="s">
        <v>74</v>
      </c>
      <c r="AY738" s="258" t="s">
        <v>189</v>
      </c>
    </row>
    <row r="739" s="12" customFormat="1">
      <c r="B739" s="247"/>
      <c r="C739" s="248"/>
      <c r="D739" s="249" t="s">
        <v>199</v>
      </c>
      <c r="E739" s="250" t="s">
        <v>21</v>
      </c>
      <c r="F739" s="251" t="s">
        <v>766</v>
      </c>
      <c r="G739" s="248"/>
      <c r="H739" s="252">
        <v>7.5170000000000003</v>
      </c>
      <c r="I739" s="253"/>
      <c r="J739" s="248"/>
      <c r="K739" s="248"/>
      <c r="L739" s="254"/>
      <c r="M739" s="255"/>
      <c r="N739" s="256"/>
      <c r="O739" s="256"/>
      <c r="P739" s="256"/>
      <c r="Q739" s="256"/>
      <c r="R739" s="256"/>
      <c r="S739" s="256"/>
      <c r="T739" s="257"/>
      <c r="AT739" s="258" t="s">
        <v>199</v>
      </c>
      <c r="AU739" s="258" t="s">
        <v>84</v>
      </c>
      <c r="AV739" s="12" t="s">
        <v>84</v>
      </c>
      <c r="AW739" s="12" t="s">
        <v>37</v>
      </c>
      <c r="AX739" s="12" t="s">
        <v>74</v>
      </c>
      <c r="AY739" s="258" t="s">
        <v>189</v>
      </c>
    </row>
    <row r="740" s="12" customFormat="1">
      <c r="B740" s="247"/>
      <c r="C740" s="248"/>
      <c r="D740" s="249" t="s">
        <v>199</v>
      </c>
      <c r="E740" s="250" t="s">
        <v>21</v>
      </c>
      <c r="F740" s="251" t="s">
        <v>767</v>
      </c>
      <c r="G740" s="248"/>
      <c r="H740" s="252">
        <v>10.049</v>
      </c>
      <c r="I740" s="253"/>
      <c r="J740" s="248"/>
      <c r="K740" s="248"/>
      <c r="L740" s="254"/>
      <c r="M740" s="255"/>
      <c r="N740" s="256"/>
      <c r="O740" s="256"/>
      <c r="P740" s="256"/>
      <c r="Q740" s="256"/>
      <c r="R740" s="256"/>
      <c r="S740" s="256"/>
      <c r="T740" s="257"/>
      <c r="AT740" s="258" t="s">
        <v>199</v>
      </c>
      <c r="AU740" s="258" t="s">
        <v>84</v>
      </c>
      <c r="AV740" s="12" t="s">
        <v>84</v>
      </c>
      <c r="AW740" s="12" t="s">
        <v>37</v>
      </c>
      <c r="AX740" s="12" t="s">
        <v>74</v>
      </c>
      <c r="AY740" s="258" t="s">
        <v>189</v>
      </c>
    </row>
    <row r="741" s="15" customFormat="1">
      <c r="B741" s="280"/>
      <c r="C741" s="281"/>
      <c r="D741" s="249" t="s">
        <v>199</v>
      </c>
      <c r="E741" s="282" t="s">
        <v>21</v>
      </c>
      <c r="F741" s="283" t="s">
        <v>768</v>
      </c>
      <c r="G741" s="281"/>
      <c r="H741" s="284">
        <v>64.218999999999994</v>
      </c>
      <c r="I741" s="285"/>
      <c r="J741" s="281"/>
      <c r="K741" s="281"/>
      <c r="L741" s="286"/>
      <c r="M741" s="287"/>
      <c r="N741" s="288"/>
      <c r="O741" s="288"/>
      <c r="P741" s="288"/>
      <c r="Q741" s="288"/>
      <c r="R741" s="288"/>
      <c r="S741" s="288"/>
      <c r="T741" s="289"/>
      <c r="AT741" s="290" t="s">
        <v>199</v>
      </c>
      <c r="AU741" s="290" t="s">
        <v>84</v>
      </c>
      <c r="AV741" s="15" t="s">
        <v>190</v>
      </c>
      <c r="AW741" s="15" t="s">
        <v>37</v>
      </c>
      <c r="AX741" s="15" t="s">
        <v>74</v>
      </c>
      <c r="AY741" s="290" t="s">
        <v>189</v>
      </c>
    </row>
    <row r="742" s="13" customFormat="1">
      <c r="B742" s="259"/>
      <c r="C742" s="260"/>
      <c r="D742" s="249" t="s">
        <v>199</v>
      </c>
      <c r="E742" s="261" t="s">
        <v>21</v>
      </c>
      <c r="F742" s="262" t="s">
        <v>756</v>
      </c>
      <c r="G742" s="260"/>
      <c r="H742" s="261" t="s">
        <v>21</v>
      </c>
      <c r="I742" s="263"/>
      <c r="J742" s="260"/>
      <c r="K742" s="260"/>
      <c r="L742" s="264"/>
      <c r="M742" s="265"/>
      <c r="N742" s="266"/>
      <c r="O742" s="266"/>
      <c r="P742" s="266"/>
      <c r="Q742" s="266"/>
      <c r="R742" s="266"/>
      <c r="S742" s="266"/>
      <c r="T742" s="267"/>
      <c r="AT742" s="268" t="s">
        <v>199</v>
      </c>
      <c r="AU742" s="268" t="s">
        <v>84</v>
      </c>
      <c r="AV742" s="13" t="s">
        <v>82</v>
      </c>
      <c r="AW742" s="13" t="s">
        <v>37</v>
      </c>
      <c r="AX742" s="13" t="s">
        <v>74</v>
      </c>
      <c r="AY742" s="268" t="s">
        <v>189</v>
      </c>
    </row>
    <row r="743" s="12" customFormat="1">
      <c r="B743" s="247"/>
      <c r="C743" s="248"/>
      <c r="D743" s="249" t="s">
        <v>199</v>
      </c>
      <c r="E743" s="250" t="s">
        <v>21</v>
      </c>
      <c r="F743" s="251" t="s">
        <v>769</v>
      </c>
      <c r="G743" s="248"/>
      <c r="H743" s="252">
        <v>244.34200000000001</v>
      </c>
      <c r="I743" s="253"/>
      <c r="J743" s="248"/>
      <c r="K743" s="248"/>
      <c r="L743" s="254"/>
      <c r="M743" s="255"/>
      <c r="N743" s="256"/>
      <c r="O743" s="256"/>
      <c r="P743" s="256"/>
      <c r="Q743" s="256"/>
      <c r="R743" s="256"/>
      <c r="S743" s="256"/>
      <c r="T743" s="257"/>
      <c r="AT743" s="258" t="s">
        <v>199</v>
      </c>
      <c r="AU743" s="258" t="s">
        <v>84</v>
      </c>
      <c r="AV743" s="12" t="s">
        <v>84</v>
      </c>
      <c r="AW743" s="12" t="s">
        <v>37</v>
      </c>
      <c r="AX743" s="12" t="s">
        <v>74</v>
      </c>
      <c r="AY743" s="258" t="s">
        <v>189</v>
      </c>
    </row>
    <row r="744" s="12" customFormat="1">
      <c r="B744" s="247"/>
      <c r="C744" s="248"/>
      <c r="D744" s="249" t="s">
        <v>199</v>
      </c>
      <c r="E744" s="250" t="s">
        <v>21</v>
      </c>
      <c r="F744" s="251" t="s">
        <v>770</v>
      </c>
      <c r="G744" s="248"/>
      <c r="H744" s="252">
        <v>8.3170000000000002</v>
      </c>
      <c r="I744" s="253"/>
      <c r="J744" s="248"/>
      <c r="K744" s="248"/>
      <c r="L744" s="254"/>
      <c r="M744" s="255"/>
      <c r="N744" s="256"/>
      <c r="O744" s="256"/>
      <c r="P744" s="256"/>
      <c r="Q744" s="256"/>
      <c r="R744" s="256"/>
      <c r="S744" s="256"/>
      <c r="T744" s="257"/>
      <c r="AT744" s="258" t="s">
        <v>199</v>
      </c>
      <c r="AU744" s="258" t="s">
        <v>84</v>
      </c>
      <c r="AV744" s="12" t="s">
        <v>84</v>
      </c>
      <c r="AW744" s="12" t="s">
        <v>37</v>
      </c>
      <c r="AX744" s="12" t="s">
        <v>74</v>
      </c>
      <c r="AY744" s="258" t="s">
        <v>189</v>
      </c>
    </row>
    <row r="745" s="12" customFormat="1">
      <c r="B745" s="247"/>
      <c r="C745" s="248"/>
      <c r="D745" s="249" t="s">
        <v>199</v>
      </c>
      <c r="E745" s="250" t="s">
        <v>21</v>
      </c>
      <c r="F745" s="251" t="s">
        <v>771</v>
      </c>
      <c r="G745" s="248"/>
      <c r="H745" s="252">
        <v>24.324999999999999</v>
      </c>
      <c r="I745" s="253"/>
      <c r="J745" s="248"/>
      <c r="K745" s="248"/>
      <c r="L745" s="254"/>
      <c r="M745" s="255"/>
      <c r="N745" s="256"/>
      <c r="O745" s="256"/>
      <c r="P745" s="256"/>
      <c r="Q745" s="256"/>
      <c r="R745" s="256"/>
      <c r="S745" s="256"/>
      <c r="T745" s="257"/>
      <c r="AT745" s="258" t="s">
        <v>199</v>
      </c>
      <c r="AU745" s="258" t="s">
        <v>84</v>
      </c>
      <c r="AV745" s="12" t="s">
        <v>84</v>
      </c>
      <c r="AW745" s="12" t="s">
        <v>37</v>
      </c>
      <c r="AX745" s="12" t="s">
        <v>74</v>
      </c>
      <c r="AY745" s="258" t="s">
        <v>189</v>
      </c>
    </row>
    <row r="746" s="12" customFormat="1">
      <c r="B746" s="247"/>
      <c r="C746" s="248"/>
      <c r="D746" s="249" t="s">
        <v>199</v>
      </c>
      <c r="E746" s="250" t="s">
        <v>21</v>
      </c>
      <c r="F746" s="251" t="s">
        <v>772</v>
      </c>
      <c r="G746" s="248"/>
      <c r="H746" s="252">
        <v>34.603999999999999</v>
      </c>
      <c r="I746" s="253"/>
      <c r="J746" s="248"/>
      <c r="K746" s="248"/>
      <c r="L746" s="254"/>
      <c r="M746" s="255"/>
      <c r="N746" s="256"/>
      <c r="O746" s="256"/>
      <c r="P746" s="256"/>
      <c r="Q746" s="256"/>
      <c r="R746" s="256"/>
      <c r="S746" s="256"/>
      <c r="T746" s="257"/>
      <c r="AT746" s="258" t="s">
        <v>199</v>
      </c>
      <c r="AU746" s="258" t="s">
        <v>84</v>
      </c>
      <c r="AV746" s="12" t="s">
        <v>84</v>
      </c>
      <c r="AW746" s="12" t="s">
        <v>37</v>
      </c>
      <c r="AX746" s="12" t="s">
        <v>74</v>
      </c>
      <c r="AY746" s="258" t="s">
        <v>189</v>
      </c>
    </row>
    <row r="747" s="15" customFormat="1">
      <c r="B747" s="280"/>
      <c r="C747" s="281"/>
      <c r="D747" s="249" t="s">
        <v>199</v>
      </c>
      <c r="E747" s="282" t="s">
        <v>21</v>
      </c>
      <c r="F747" s="283" t="s">
        <v>773</v>
      </c>
      <c r="G747" s="281"/>
      <c r="H747" s="284">
        <v>311.58800000000002</v>
      </c>
      <c r="I747" s="285"/>
      <c r="J747" s="281"/>
      <c r="K747" s="281"/>
      <c r="L747" s="286"/>
      <c r="M747" s="287"/>
      <c r="N747" s="288"/>
      <c r="O747" s="288"/>
      <c r="P747" s="288"/>
      <c r="Q747" s="288"/>
      <c r="R747" s="288"/>
      <c r="S747" s="288"/>
      <c r="T747" s="289"/>
      <c r="AT747" s="290" t="s">
        <v>199</v>
      </c>
      <c r="AU747" s="290" t="s">
        <v>84</v>
      </c>
      <c r="AV747" s="15" t="s">
        <v>190</v>
      </c>
      <c r="AW747" s="15" t="s">
        <v>37</v>
      </c>
      <c r="AX747" s="15" t="s">
        <v>74</v>
      </c>
      <c r="AY747" s="290" t="s">
        <v>189</v>
      </c>
    </row>
    <row r="748" s="14" customFormat="1">
      <c r="B748" s="269"/>
      <c r="C748" s="270"/>
      <c r="D748" s="249" t="s">
        <v>199</v>
      </c>
      <c r="E748" s="271" t="s">
        <v>21</v>
      </c>
      <c r="F748" s="272" t="s">
        <v>214</v>
      </c>
      <c r="G748" s="270"/>
      <c r="H748" s="273">
        <v>375.80700000000002</v>
      </c>
      <c r="I748" s="274"/>
      <c r="J748" s="270"/>
      <c r="K748" s="270"/>
      <c r="L748" s="275"/>
      <c r="M748" s="276"/>
      <c r="N748" s="277"/>
      <c r="O748" s="277"/>
      <c r="P748" s="277"/>
      <c r="Q748" s="277"/>
      <c r="R748" s="277"/>
      <c r="S748" s="277"/>
      <c r="T748" s="278"/>
      <c r="AT748" s="279" t="s">
        <v>199</v>
      </c>
      <c r="AU748" s="279" t="s">
        <v>84</v>
      </c>
      <c r="AV748" s="14" t="s">
        <v>197</v>
      </c>
      <c r="AW748" s="14" t="s">
        <v>37</v>
      </c>
      <c r="AX748" s="14" t="s">
        <v>82</v>
      </c>
      <c r="AY748" s="279" t="s">
        <v>189</v>
      </c>
    </row>
    <row r="749" s="1" customFormat="1" ht="38.25" customHeight="1">
      <c r="B749" s="48"/>
      <c r="C749" s="235" t="s">
        <v>774</v>
      </c>
      <c r="D749" s="235" t="s">
        <v>192</v>
      </c>
      <c r="E749" s="236" t="s">
        <v>775</v>
      </c>
      <c r="F749" s="237" t="s">
        <v>776</v>
      </c>
      <c r="G749" s="238" t="s">
        <v>195</v>
      </c>
      <c r="H749" s="239">
        <v>18.318000000000001</v>
      </c>
      <c r="I749" s="240"/>
      <c r="J749" s="241">
        <f>ROUND(I749*H749,2)</f>
        <v>0</v>
      </c>
      <c r="K749" s="237" t="s">
        <v>196</v>
      </c>
      <c r="L749" s="74"/>
      <c r="M749" s="242" t="s">
        <v>21</v>
      </c>
      <c r="N749" s="243" t="s">
        <v>45</v>
      </c>
      <c r="O749" s="49"/>
      <c r="P749" s="244">
        <f>O749*H749</f>
        <v>0</v>
      </c>
      <c r="Q749" s="244">
        <v>0</v>
      </c>
      <c r="R749" s="244">
        <f>Q749*H749</f>
        <v>0</v>
      </c>
      <c r="S749" s="244">
        <v>1.671</v>
      </c>
      <c r="T749" s="245">
        <f>S749*H749</f>
        <v>30.609378000000003</v>
      </c>
      <c r="AR749" s="26" t="s">
        <v>197</v>
      </c>
      <c r="AT749" s="26" t="s">
        <v>192</v>
      </c>
      <c r="AU749" s="26" t="s">
        <v>84</v>
      </c>
      <c r="AY749" s="26" t="s">
        <v>189</v>
      </c>
      <c r="BE749" s="246">
        <f>IF(N749="základní",J749,0)</f>
        <v>0</v>
      </c>
      <c r="BF749" s="246">
        <f>IF(N749="snížená",J749,0)</f>
        <v>0</v>
      </c>
      <c r="BG749" s="246">
        <f>IF(N749="zákl. přenesená",J749,0)</f>
        <v>0</v>
      </c>
      <c r="BH749" s="246">
        <f>IF(N749="sníž. přenesená",J749,0)</f>
        <v>0</v>
      </c>
      <c r="BI749" s="246">
        <f>IF(N749="nulová",J749,0)</f>
        <v>0</v>
      </c>
      <c r="BJ749" s="26" t="s">
        <v>82</v>
      </c>
      <c r="BK749" s="246">
        <f>ROUND(I749*H749,2)</f>
        <v>0</v>
      </c>
      <c r="BL749" s="26" t="s">
        <v>197</v>
      </c>
      <c r="BM749" s="26" t="s">
        <v>777</v>
      </c>
    </row>
    <row r="750" s="13" customFormat="1">
      <c r="B750" s="259"/>
      <c r="C750" s="260"/>
      <c r="D750" s="249" t="s">
        <v>199</v>
      </c>
      <c r="E750" s="261" t="s">
        <v>21</v>
      </c>
      <c r="F750" s="262" t="s">
        <v>756</v>
      </c>
      <c r="G750" s="260"/>
      <c r="H750" s="261" t="s">
        <v>21</v>
      </c>
      <c r="I750" s="263"/>
      <c r="J750" s="260"/>
      <c r="K750" s="260"/>
      <c r="L750" s="264"/>
      <c r="M750" s="265"/>
      <c r="N750" s="266"/>
      <c r="O750" s="266"/>
      <c r="P750" s="266"/>
      <c r="Q750" s="266"/>
      <c r="R750" s="266"/>
      <c r="S750" s="266"/>
      <c r="T750" s="267"/>
      <c r="AT750" s="268" t="s">
        <v>199</v>
      </c>
      <c r="AU750" s="268" t="s">
        <v>84</v>
      </c>
      <c r="AV750" s="13" t="s">
        <v>82</v>
      </c>
      <c r="AW750" s="13" t="s">
        <v>37</v>
      </c>
      <c r="AX750" s="13" t="s">
        <v>74</v>
      </c>
      <c r="AY750" s="268" t="s">
        <v>189</v>
      </c>
    </row>
    <row r="751" s="12" customFormat="1">
      <c r="B751" s="247"/>
      <c r="C751" s="248"/>
      <c r="D751" s="249" t="s">
        <v>199</v>
      </c>
      <c r="E751" s="250" t="s">
        <v>21</v>
      </c>
      <c r="F751" s="251" t="s">
        <v>778</v>
      </c>
      <c r="G751" s="248"/>
      <c r="H751" s="252">
        <v>13.9</v>
      </c>
      <c r="I751" s="253"/>
      <c r="J751" s="248"/>
      <c r="K751" s="248"/>
      <c r="L751" s="254"/>
      <c r="M751" s="255"/>
      <c r="N751" s="256"/>
      <c r="O751" s="256"/>
      <c r="P751" s="256"/>
      <c r="Q751" s="256"/>
      <c r="R751" s="256"/>
      <c r="S751" s="256"/>
      <c r="T751" s="257"/>
      <c r="AT751" s="258" t="s">
        <v>199</v>
      </c>
      <c r="AU751" s="258" t="s">
        <v>84</v>
      </c>
      <c r="AV751" s="12" t="s">
        <v>84</v>
      </c>
      <c r="AW751" s="12" t="s">
        <v>37</v>
      </c>
      <c r="AX751" s="12" t="s">
        <v>74</v>
      </c>
      <c r="AY751" s="258" t="s">
        <v>189</v>
      </c>
    </row>
    <row r="752" s="12" customFormat="1">
      <c r="B752" s="247"/>
      <c r="C752" s="248"/>
      <c r="D752" s="249" t="s">
        <v>199</v>
      </c>
      <c r="E752" s="250" t="s">
        <v>21</v>
      </c>
      <c r="F752" s="251" t="s">
        <v>779</v>
      </c>
      <c r="G752" s="248"/>
      <c r="H752" s="252">
        <v>4.4180000000000001</v>
      </c>
      <c r="I752" s="253"/>
      <c r="J752" s="248"/>
      <c r="K752" s="248"/>
      <c r="L752" s="254"/>
      <c r="M752" s="255"/>
      <c r="N752" s="256"/>
      <c r="O752" s="256"/>
      <c r="P752" s="256"/>
      <c r="Q752" s="256"/>
      <c r="R752" s="256"/>
      <c r="S752" s="256"/>
      <c r="T752" s="257"/>
      <c r="AT752" s="258" t="s">
        <v>199</v>
      </c>
      <c r="AU752" s="258" t="s">
        <v>84</v>
      </c>
      <c r="AV752" s="12" t="s">
        <v>84</v>
      </c>
      <c r="AW752" s="12" t="s">
        <v>37</v>
      </c>
      <c r="AX752" s="12" t="s">
        <v>74</v>
      </c>
      <c r="AY752" s="258" t="s">
        <v>189</v>
      </c>
    </row>
    <row r="753" s="15" customFormat="1">
      <c r="B753" s="280"/>
      <c r="C753" s="281"/>
      <c r="D753" s="249" t="s">
        <v>199</v>
      </c>
      <c r="E753" s="282" t="s">
        <v>21</v>
      </c>
      <c r="F753" s="283" t="s">
        <v>773</v>
      </c>
      <c r="G753" s="281"/>
      <c r="H753" s="284">
        <v>18.318000000000001</v>
      </c>
      <c r="I753" s="285"/>
      <c r="J753" s="281"/>
      <c r="K753" s="281"/>
      <c r="L753" s="286"/>
      <c r="M753" s="287"/>
      <c r="N753" s="288"/>
      <c r="O753" s="288"/>
      <c r="P753" s="288"/>
      <c r="Q753" s="288"/>
      <c r="R753" s="288"/>
      <c r="S753" s="288"/>
      <c r="T753" s="289"/>
      <c r="AT753" s="290" t="s">
        <v>199</v>
      </c>
      <c r="AU753" s="290" t="s">
        <v>84</v>
      </c>
      <c r="AV753" s="15" t="s">
        <v>190</v>
      </c>
      <c r="AW753" s="15" t="s">
        <v>37</v>
      </c>
      <c r="AX753" s="15" t="s">
        <v>82</v>
      </c>
      <c r="AY753" s="290" t="s">
        <v>189</v>
      </c>
    </row>
    <row r="754" s="1" customFormat="1" ht="25.5" customHeight="1">
      <c r="B754" s="48"/>
      <c r="C754" s="235" t="s">
        <v>780</v>
      </c>
      <c r="D754" s="235" t="s">
        <v>192</v>
      </c>
      <c r="E754" s="236" t="s">
        <v>781</v>
      </c>
      <c r="F754" s="237" t="s">
        <v>782</v>
      </c>
      <c r="G754" s="238" t="s">
        <v>273</v>
      </c>
      <c r="H754" s="239">
        <v>14.9</v>
      </c>
      <c r="I754" s="240"/>
      <c r="J754" s="241">
        <f>ROUND(I754*H754,2)</f>
        <v>0</v>
      </c>
      <c r="K754" s="237" t="s">
        <v>196</v>
      </c>
      <c r="L754" s="74"/>
      <c r="M754" s="242" t="s">
        <v>21</v>
      </c>
      <c r="N754" s="243" t="s">
        <v>45</v>
      </c>
      <c r="O754" s="49"/>
      <c r="P754" s="244">
        <f>O754*H754</f>
        <v>0</v>
      </c>
      <c r="Q754" s="244">
        <v>0</v>
      </c>
      <c r="R754" s="244">
        <f>Q754*H754</f>
        <v>0</v>
      </c>
      <c r="S754" s="244">
        <v>0.082000000000000003</v>
      </c>
      <c r="T754" s="245">
        <f>S754*H754</f>
        <v>1.2218</v>
      </c>
      <c r="AR754" s="26" t="s">
        <v>197</v>
      </c>
      <c r="AT754" s="26" t="s">
        <v>192</v>
      </c>
      <c r="AU754" s="26" t="s">
        <v>84</v>
      </c>
      <c r="AY754" s="26" t="s">
        <v>189</v>
      </c>
      <c r="BE754" s="246">
        <f>IF(N754="základní",J754,0)</f>
        <v>0</v>
      </c>
      <c r="BF754" s="246">
        <f>IF(N754="snížená",J754,0)</f>
        <v>0</v>
      </c>
      <c r="BG754" s="246">
        <f>IF(N754="zákl. přenesená",J754,0)</f>
        <v>0</v>
      </c>
      <c r="BH754" s="246">
        <f>IF(N754="sníž. přenesená",J754,0)</f>
        <v>0</v>
      </c>
      <c r="BI754" s="246">
        <f>IF(N754="nulová",J754,0)</f>
        <v>0</v>
      </c>
      <c r="BJ754" s="26" t="s">
        <v>82</v>
      </c>
      <c r="BK754" s="246">
        <f>ROUND(I754*H754,2)</f>
        <v>0</v>
      </c>
      <c r="BL754" s="26" t="s">
        <v>197</v>
      </c>
      <c r="BM754" s="26" t="s">
        <v>783</v>
      </c>
    </row>
    <row r="755" s="13" customFormat="1">
      <c r="B755" s="259"/>
      <c r="C755" s="260"/>
      <c r="D755" s="249" t="s">
        <v>199</v>
      </c>
      <c r="E755" s="261" t="s">
        <v>21</v>
      </c>
      <c r="F755" s="262" t="s">
        <v>784</v>
      </c>
      <c r="G755" s="260"/>
      <c r="H755" s="261" t="s">
        <v>21</v>
      </c>
      <c r="I755" s="263"/>
      <c r="J755" s="260"/>
      <c r="K755" s="260"/>
      <c r="L755" s="264"/>
      <c r="M755" s="265"/>
      <c r="N755" s="266"/>
      <c r="O755" s="266"/>
      <c r="P755" s="266"/>
      <c r="Q755" s="266"/>
      <c r="R755" s="266"/>
      <c r="S755" s="266"/>
      <c r="T755" s="267"/>
      <c r="AT755" s="268" t="s">
        <v>199</v>
      </c>
      <c r="AU755" s="268" t="s">
        <v>84</v>
      </c>
      <c r="AV755" s="13" t="s">
        <v>82</v>
      </c>
      <c r="AW755" s="13" t="s">
        <v>37</v>
      </c>
      <c r="AX755" s="13" t="s">
        <v>74</v>
      </c>
      <c r="AY755" s="268" t="s">
        <v>189</v>
      </c>
    </row>
    <row r="756" s="12" customFormat="1">
      <c r="B756" s="247"/>
      <c r="C756" s="248"/>
      <c r="D756" s="249" t="s">
        <v>199</v>
      </c>
      <c r="E756" s="250" t="s">
        <v>21</v>
      </c>
      <c r="F756" s="251" t="s">
        <v>785</v>
      </c>
      <c r="G756" s="248"/>
      <c r="H756" s="252">
        <v>7.5599999999999996</v>
      </c>
      <c r="I756" s="253"/>
      <c r="J756" s="248"/>
      <c r="K756" s="248"/>
      <c r="L756" s="254"/>
      <c r="M756" s="255"/>
      <c r="N756" s="256"/>
      <c r="O756" s="256"/>
      <c r="P756" s="256"/>
      <c r="Q756" s="256"/>
      <c r="R756" s="256"/>
      <c r="S756" s="256"/>
      <c r="T756" s="257"/>
      <c r="AT756" s="258" t="s">
        <v>199</v>
      </c>
      <c r="AU756" s="258" t="s">
        <v>84</v>
      </c>
      <c r="AV756" s="12" t="s">
        <v>84</v>
      </c>
      <c r="AW756" s="12" t="s">
        <v>37</v>
      </c>
      <c r="AX756" s="12" t="s">
        <v>74</v>
      </c>
      <c r="AY756" s="258" t="s">
        <v>189</v>
      </c>
    </row>
    <row r="757" s="13" customFormat="1">
      <c r="B757" s="259"/>
      <c r="C757" s="260"/>
      <c r="D757" s="249" t="s">
        <v>199</v>
      </c>
      <c r="E757" s="261" t="s">
        <v>21</v>
      </c>
      <c r="F757" s="262" t="s">
        <v>750</v>
      </c>
      <c r="G757" s="260"/>
      <c r="H757" s="261" t="s">
        <v>21</v>
      </c>
      <c r="I757" s="263"/>
      <c r="J757" s="260"/>
      <c r="K757" s="260"/>
      <c r="L757" s="264"/>
      <c r="M757" s="265"/>
      <c r="N757" s="266"/>
      <c r="O757" s="266"/>
      <c r="P757" s="266"/>
      <c r="Q757" s="266"/>
      <c r="R757" s="266"/>
      <c r="S757" s="266"/>
      <c r="T757" s="267"/>
      <c r="AT757" s="268" t="s">
        <v>199</v>
      </c>
      <c r="AU757" s="268" t="s">
        <v>84</v>
      </c>
      <c r="AV757" s="13" t="s">
        <v>82</v>
      </c>
      <c r="AW757" s="13" t="s">
        <v>37</v>
      </c>
      <c r="AX757" s="13" t="s">
        <v>74</v>
      </c>
      <c r="AY757" s="268" t="s">
        <v>189</v>
      </c>
    </row>
    <row r="758" s="12" customFormat="1">
      <c r="B758" s="247"/>
      <c r="C758" s="248"/>
      <c r="D758" s="249" t="s">
        <v>199</v>
      </c>
      <c r="E758" s="250" t="s">
        <v>21</v>
      </c>
      <c r="F758" s="251" t="s">
        <v>786</v>
      </c>
      <c r="G758" s="248"/>
      <c r="H758" s="252">
        <v>7.3399999999999999</v>
      </c>
      <c r="I758" s="253"/>
      <c r="J758" s="248"/>
      <c r="K758" s="248"/>
      <c r="L758" s="254"/>
      <c r="M758" s="255"/>
      <c r="N758" s="256"/>
      <c r="O758" s="256"/>
      <c r="P758" s="256"/>
      <c r="Q758" s="256"/>
      <c r="R758" s="256"/>
      <c r="S758" s="256"/>
      <c r="T758" s="257"/>
      <c r="AT758" s="258" t="s">
        <v>199</v>
      </c>
      <c r="AU758" s="258" t="s">
        <v>84</v>
      </c>
      <c r="AV758" s="12" t="s">
        <v>84</v>
      </c>
      <c r="AW758" s="12" t="s">
        <v>37</v>
      </c>
      <c r="AX758" s="12" t="s">
        <v>74</v>
      </c>
      <c r="AY758" s="258" t="s">
        <v>189</v>
      </c>
    </row>
    <row r="759" s="14" customFormat="1">
      <c r="B759" s="269"/>
      <c r="C759" s="270"/>
      <c r="D759" s="249" t="s">
        <v>199</v>
      </c>
      <c r="E759" s="271" t="s">
        <v>21</v>
      </c>
      <c r="F759" s="272" t="s">
        <v>214</v>
      </c>
      <c r="G759" s="270"/>
      <c r="H759" s="273">
        <v>14.9</v>
      </c>
      <c r="I759" s="274"/>
      <c r="J759" s="270"/>
      <c r="K759" s="270"/>
      <c r="L759" s="275"/>
      <c r="M759" s="276"/>
      <c r="N759" s="277"/>
      <c r="O759" s="277"/>
      <c r="P759" s="277"/>
      <c r="Q759" s="277"/>
      <c r="R759" s="277"/>
      <c r="S759" s="277"/>
      <c r="T759" s="278"/>
      <c r="AT759" s="279" t="s">
        <v>199</v>
      </c>
      <c r="AU759" s="279" t="s">
        <v>84</v>
      </c>
      <c r="AV759" s="14" t="s">
        <v>197</v>
      </c>
      <c r="AW759" s="14" t="s">
        <v>37</v>
      </c>
      <c r="AX759" s="14" t="s">
        <v>82</v>
      </c>
      <c r="AY759" s="279" t="s">
        <v>189</v>
      </c>
    </row>
    <row r="760" s="1" customFormat="1" ht="25.5" customHeight="1">
      <c r="B760" s="48"/>
      <c r="C760" s="235" t="s">
        <v>787</v>
      </c>
      <c r="D760" s="235" t="s">
        <v>192</v>
      </c>
      <c r="E760" s="236" t="s">
        <v>788</v>
      </c>
      <c r="F760" s="237" t="s">
        <v>789</v>
      </c>
      <c r="G760" s="238" t="s">
        <v>195</v>
      </c>
      <c r="H760" s="239">
        <v>135.32300000000001</v>
      </c>
      <c r="I760" s="240"/>
      <c r="J760" s="241">
        <f>ROUND(I760*H760,2)</f>
        <v>0</v>
      </c>
      <c r="K760" s="237" t="s">
        <v>196</v>
      </c>
      <c r="L760" s="74"/>
      <c r="M760" s="242" t="s">
        <v>21</v>
      </c>
      <c r="N760" s="243" t="s">
        <v>45</v>
      </c>
      <c r="O760" s="49"/>
      <c r="P760" s="244">
        <f>O760*H760</f>
        <v>0</v>
      </c>
      <c r="Q760" s="244">
        <v>0</v>
      </c>
      <c r="R760" s="244">
        <f>Q760*H760</f>
        <v>0</v>
      </c>
      <c r="S760" s="244">
        <v>2.2000000000000002</v>
      </c>
      <c r="T760" s="245">
        <f>S760*H760</f>
        <v>297.71060000000006</v>
      </c>
      <c r="AR760" s="26" t="s">
        <v>197</v>
      </c>
      <c r="AT760" s="26" t="s">
        <v>192</v>
      </c>
      <c r="AU760" s="26" t="s">
        <v>84</v>
      </c>
      <c r="AY760" s="26" t="s">
        <v>189</v>
      </c>
      <c r="BE760" s="246">
        <f>IF(N760="základní",J760,0)</f>
        <v>0</v>
      </c>
      <c r="BF760" s="246">
        <f>IF(N760="snížená",J760,0)</f>
        <v>0</v>
      </c>
      <c r="BG760" s="246">
        <f>IF(N760="zákl. přenesená",J760,0)</f>
        <v>0</v>
      </c>
      <c r="BH760" s="246">
        <f>IF(N760="sníž. přenesená",J760,0)</f>
        <v>0</v>
      </c>
      <c r="BI760" s="246">
        <f>IF(N760="nulová",J760,0)</f>
        <v>0</v>
      </c>
      <c r="BJ760" s="26" t="s">
        <v>82</v>
      </c>
      <c r="BK760" s="246">
        <f>ROUND(I760*H760,2)</f>
        <v>0</v>
      </c>
      <c r="BL760" s="26" t="s">
        <v>197</v>
      </c>
      <c r="BM760" s="26" t="s">
        <v>790</v>
      </c>
    </row>
    <row r="761" s="13" customFormat="1">
      <c r="B761" s="259"/>
      <c r="C761" s="260"/>
      <c r="D761" s="249" t="s">
        <v>199</v>
      </c>
      <c r="E761" s="261" t="s">
        <v>21</v>
      </c>
      <c r="F761" s="262" t="s">
        <v>750</v>
      </c>
      <c r="G761" s="260"/>
      <c r="H761" s="261" t="s">
        <v>21</v>
      </c>
      <c r="I761" s="263"/>
      <c r="J761" s="260"/>
      <c r="K761" s="260"/>
      <c r="L761" s="264"/>
      <c r="M761" s="265"/>
      <c r="N761" s="266"/>
      <c r="O761" s="266"/>
      <c r="P761" s="266"/>
      <c r="Q761" s="266"/>
      <c r="R761" s="266"/>
      <c r="S761" s="266"/>
      <c r="T761" s="267"/>
      <c r="AT761" s="268" t="s">
        <v>199</v>
      </c>
      <c r="AU761" s="268" t="s">
        <v>84</v>
      </c>
      <c r="AV761" s="13" t="s">
        <v>82</v>
      </c>
      <c r="AW761" s="13" t="s">
        <v>37</v>
      </c>
      <c r="AX761" s="13" t="s">
        <v>74</v>
      </c>
      <c r="AY761" s="268" t="s">
        <v>189</v>
      </c>
    </row>
    <row r="762" s="12" customFormat="1">
      <c r="B762" s="247"/>
      <c r="C762" s="248"/>
      <c r="D762" s="249" t="s">
        <v>199</v>
      </c>
      <c r="E762" s="250" t="s">
        <v>21</v>
      </c>
      <c r="F762" s="251" t="s">
        <v>791</v>
      </c>
      <c r="G762" s="248"/>
      <c r="H762" s="252">
        <v>102.33</v>
      </c>
      <c r="I762" s="253"/>
      <c r="J762" s="248"/>
      <c r="K762" s="248"/>
      <c r="L762" s="254"/>
      <c r="M762" s="255"/>
      <c r="N762" s="256"/>
      <c r="O762" s="256"/>
      <c r="P762" s="256"/>
      <c r="Q762" s="256"/>
      <c r="R762" s="256"/>
      <c r="S762" s="256"/>
      <c r="T762" s="257"/>
      <c r="AT762" s="258" t="s">
        <v>199</v>
      </c>
      <c r="AU762" s="258" t="s">
        <v>84</v>
      </c>
      <c r="AV762" s="12" t="s">
        <v>84</v>
      </c>
      <c r="AW762" s="12" t="s">
        <v>37</v>
      </c>
      <c r="AX762" s="12" t="s">
        <v>74</v>
      </c>
      <c r="AY762" s="258" t="s">
        <v>189</v>
      </c>
    </row>
    <row r="763" s="12" customFormat="1">
      <c r="B763" s="247"/>
      <c r="C763" s="248"/>
      <c r="D763" s="249" t="s">
        <v>199</v>
      </c>
      <c r="E763" s="250" t="s">
        <v>21</v>
      </c>
      <c r="F763" s="251" t="s">
        <v>792</v>
      </c>
      <c r="G763" s="248"/>
      <c r="H763" s="252">
        <v>19.350000000000001</v>
      </c>
      <c r="I763" s="253"/>
      <c r="J763" s="248"/>
      <c r="K763" s="248"/>
      <c r="L763" s="254"/>
      <c r="M763" s="255"/>
      <c r="N763" s="256"/>
      <c r="O763" s="256"/>
      <c r="P763" s="256"/>
      <c r="Q763" s="256"/>
      <c r="R763" s="256"/>
      <c r="S763" s="256"/>
      <c r="T763" s="257"/>
      <c r="AT763" s="258" t="s">
        <v>199</v>
      </c>
      <c r="AU763" s="258" t="s">
        <v>84</v>
      </c>
      <c r="AV763" s="12" t="s">
        <v>84</v>
      </c>
      <c r="AW763" s="12" t="s">
        <v>37</v>
      </c>
      <c r="AX763" s="12" t="s">
        <v>74</v>
      </c>
      <c r="AY763" s="258" t="s">
        <v>189</v>
      </c>
    </row>
    <row r="764" s="12" customFormat="1">
      <c r="B764" s="247"/>
      <c r="C764" s="248"/>
      <c r="D764" s="249" t="s">
        <v>199</v>
      </c>
      <c r="E764" s="250" t="s">
        <v>21</v>
      </c>
      <c r="F764" s="251" t="s">
        <v>793</v>
      </c>
      <c r="G764" s="248"/>
      <c r="H764" s="252">
        <v>13.643000000000001</v>
      </c>
      <c r="I764" s="253"/>
      <c r="J764" s="248"/>
      <c r="K764" s="248"/>
      <c r="L764" s="254"/>
      <c r="M764" s="255"/>
      <c r="N764" s="256"/>
      <c r="O764" s="256"/>
      <c r="P764" s="256"/>
      <c r="Q764" s="256"/>
      <c r="R764" s="256"/>
      <c r="S764" s="256"/>
      <c r="T764" s="257"/>
      <c r="AT764" s="258" t="s">
        <v>199</v>
      </c>
      <c r="AU764" s="258" t="s">
        <v>84</v>
      </c>
      <c r="AV764" s="12" t="s">
        <v>84</v>
      </c>
      <c r="AW764" s="12" t="s">
        <v>37</v>
      </c>
      <c r="AX764" s="12" t="s">
        <v>74</v>
      </c>
      <c r="AY764" s="258" t="s">
        <v>189</v>
      </c>
    </row>
    <row r="765" s="15" customFormat="1">
      <c r="B765" s="280"/>
      <c r="C765" s="281"/>
      <c r="D765" s="249" t="s">
        <v>199</v>
      </c>
      <c r="E765" s="282" t="s">
        <v>21</v>
      </c>
      <c r="F765" s="283" t="s">
        <v>794</v>
      </c>
      <c r="G765" s="281"/>
      <c r="H765" s="284">
        <v>135.32300000000001</v>
      </c>
      <c r="I765" s="285"/>
      <c r="J765" s="281"/>
      <c r="K765" s="281"/>
      <c r="L765" s="286"/>
      <c r="M765" s="287"/>
      <c r="N765" s="288"/>
      <c r="O765" s="288"/>
      <c r="P765" s="288"/>
      <c r="Q765" s="288"/>
      <c r="R765" s="288"/>
      <c r="S765" s="288"/>
      <c r="T765" s="289"/>
      <c r="AT765" s="290" t="s">
        <v>199</v>
      </c>
      <c r="AU765" s="290" t="s">
        <v>84</v>
      </c>
      <c r="AV765" s="15" t="s">
        <v>190</v>
      </c>
      <c r="AW765" s="15" t="s">
        <v>37</v>
      </c>
      <c r="AX765" s="15" t="s">
        <v>74</v>
      </c>
      <c r="AY765" s="290" t="s">
        <v>189</v>
      </c>
    </row>
    <row r="766" s="14" customFormat="1">
      <c r="B766" s="269"/>
      <c r="C766" s="270"/>
      <c r="D766" s="249" t="s">
        <v>199</v>
      </c>
      <c r="E766" s="271" t="s">
        <v>21</v>
      </c>
      <c r="F766" s="272" t="s">
        <v>214</v>
      </c>
      <c r="G766" s="270"/>
      <c r="H766" s="273">
        <v>135.32300000000001</v>
      </c>
      <c r="I766" s="274"/>
      <c r="J766" s="270"/>
      <c r="K766" s="270"/>
      <c r="L766" s="275"/>
      <c r="M766" s="276"/>
      <c r="N766" s="277"/>
      <c r="O766" s="277"/>
      <c r="P766" s="277"/>
      <c r="Q766" s="277"/>
      <c r="R766" s="277"/>
      <c r="S766" s="277"/>
      <c r="T766" s="278"/>
      <c r="AT766" s="279" t="s">
        <v>199</v>
      </c>
      <c r="AU766" s="279" t="s">
        <v>84</v>
      </c>
      <c r="AV766" s="14" t="s">
        <v>197</v>
      </c>
      <c r="AW766" s="14" t="s">
        <v>37</v>
      </c>
      <c r="AX766" s="14" t="s">
        <v>82</v>
      </c>
      <c r="AY766" s="279" t="s">
        <v>189</v>
      </c>
    </row>
    <row r="767" s="1" customFormat="1" ht="25.5" customHeight="1">
      <c r="B767" s="48"/>
      <c r="C767" s="235" t="s">
        <v>795</v>
      </c>
      <c r="D767" s="235" t="s">
        <v>192</v>
      </c>
      <c r="E767" s="236" t="s">
        <v>796</v>
      </c>
      <c r="F767" s="237" t="s">
        <v>797</v>
      </c>
      <c r="G767" s="238" t="s">
        <v>273</v>
      </c>
      <c r="H767" s="239">
        <v>653.39999999999998</v>
      </c>
      <c r="I767" s="240"/>
      <c r="J767" s="241">
        <f>ROUND(I767*H767,2)</f>
        <v>0</v>
      </c>
      <c r="K767" s="237" t="s">
        <v>196</v>
      </c>
      <c r="L767" s="74"/>
      <c r="M767" s="242" t="s">
        <v>21</v>
      </c>
      <c r="N767" s="243" t="s">
        <v>45</v>
      </c>
      <c r="O767" s="49"/>
      <c r="P767" s="244">
        <f>O767*H767</f>
        <v>0</v>
      </c>
      <c r="Q767" s="244">
        <v>0</v>
      </c>
      <c r="R767" s="244">
        <f>Q767*H767</f>
        <v>0</v>
      </c>
      <c r="S767" s="244">
        <v>0.044999999999999998</v>
      </c>
      <c r="T767" s="245">
        <f>S767*H767</f>
        <v>29.402999999999999</v>
      </c>
      <c r="AR767" s="26" t="s">
        <v>197</v>
      </c>
      <c r="AT767" s="26" t="s">
        <v>192</v>
      </c>
      <c r="AU767" s="26" t="s">
        <v>84</v>
      </c>
      <c r="AY767" s="26" t="s">
        <v>189</v>
      </c>
      <c r="BE767" s="246">
        <f>IF(N767="základní",J767,0)</f>
        <v>0</v>
      </c>
      <c r="BF767" s="246">
        <f>IF(N767="snížená",J767,0)</f>
        <v>0</v>
      </c>
      <c r="BG767" s="246">
        <f>IF(N767="zákl. přenesená",J767,0)</f>
        <v>0</v>
      </c>
      <c r="BH767" s="246">
        <f>IF(N767="sníž. přenesená",J767,0)</f>
        <v>0</v>
      </c>
      <c r="BI767" s="246">
        <f>IF(N767="nulová",J767,0)</f>
        <v>0</v>
      </c>
      <c r="BJ767" s="26" t="s">
        <v>82</v>
      </c>
      <c r="BK767" s="246">
        <f>ROUND(I767*H767,2)</f>
        <v>0</v>
      </c>
      <c r="BL767" s="26" t="s">
        <v>197</v>
      </c>
      <c r="BM767" s="26" t="s">
        <v>798</v>
      </c>
    </row>
    <row r="768" s="13" customFormat="1">
      <c r="B768" s="259"/>
      <c r="C768" s="260"/>
      <c r="D768" s="249" t="s">
        <v>199</v>
      </c>
      <c r="E768" s="261" t="s">
        <v>21</v>
      </c>
      <c r="F768" s="262" t="s">
        <v>756</v>
      </c>
      <c r="G768" s="260"/>
      <c r="H768" s="261" t="s">
        <v>21</v>
      </c>
      <c r="I768" s="263"/>
      <c r="J768" s="260"/>
      <c r="K768" s="260"/>
      <c r="L768" s="264"/>
      <c r="M768" s="265"/>
      <c r="N768" s="266"/>
      <c r="O768" s="266"/>
      <c r="P768" s="266"/>
      <c r="Q768" s="266"/>
      <c r="R768" s="266"/>
      <c r="S768" s="266"/>
      <c r="T768" s="267"/>
      <c r="AT768" s="268" t="s">
        <v>199</v>
      </c>
      <c r="AU768" s="268" t="s">
        <v>84</v>
      </c>
      <c r="AV768" s="13" t="s">
        <v>82</v>
      </c>
      <c r="AW768" s="13" t="s">
        <v>37</v>
      </c>
      <c r="AX768" s="13" t="s">
        <v>74</v>
      </c>
      <c r="AY768" s="268" t="s">
        <v>189</v>
      </c>
    </row>
    <row r="769" s="12" customFormat="1">
      <c r="B769" s="247"/>
      <c r="C769" s="248"/>
      <c r="D769" s="249" t="s">
        <v>199</v>
      </c>
      <c r="E769" s="250" t="s">
        <v>21</v>
      </c>
      <c r="F769" s="251" t="s">
        <v>799</v>
      </c>
      <c r="G769" s="248"/>
      <c r="H769" s="252">
        <v>281</v>
      </c>
      <c r="I769" s="253"/>
      <c r="J769" s="248"/>
      <c r="K769" s="248"/>
      <c r="L769" s="254"/>
      <c r="M769" s="255"/>
      <c r="N769" s="256"/>
      <c r="O769" s="256"/>
      <c r="P769" s="256"/>
      <c r="Q769" s="256"/>
      <c r="R769" s="256"/>
      <c r="S769" s="256"/>
      <c r="T769" s="257"/>
      <c r="AT769" s="258" t="s">
        <v>199</v>
      </c>
      <c r="AU769" s="258" t="s">
        <v>84</v>
      </c>
      <c r="AV769" s="12" t="s">
        <v>84</v>
      </c>
      <c r="AW769" s="12" t="s">
        <v>37</v>
      </c>
      <c r="AX769" s="12" t="s">
        <v>74</v>
      </c>
      <c r="AY769" s="258" t="s">
        <v>189</v>
      </c>
    </row>
    <row r="770" s="12" customFormat="1">
      <c r="B770" s="247"/>
      <c r="C770" s="248"/>
      <c r="D770" s="249" t="s">
        <v>199</v>
      </c>
      <c r="E770" s="250" t="s">
        <v>21</v>
      </c>
      <c r="F770" s="251" t="s">
        <v>800</v>
      </c>
      <c r="G770" s="248"/>
      <c r="H770" s="252">
        <v>372.39999999999998</v>
      </c>
      <c r="I770" s="253"/>
      <c r="J770" s="248"/>
      <c r="K770" s="248"/>
      <c r="L770" s="254"/>
      <c r="M770" s="255"/>
      <c r="N770" s="256"/>
      <c r="O770" s="256"/>
      <c r="P770" s="256"/>
      <c r="Q770" s="256"/>
      <c r="R770" s="256"/>
      <c r="S770" s="256"/>
      <c r="T770" s="257"/>
      <c r="AT770" s="258" t="s">
        <v>199</v>
      </c>
      <c r="AU770" s="258" t="s">
        <v>84</v>
      </c>
      <c r="AV770" s="12" t="s">
        <v>84</v>
      </c>
      <c r="AW770" s="12" t="s">
        <v>37</v>
      </c>
      <c r="AX770" s="12" t="s">
        <v>74</v>
      </c>
      <c r="AY770" s="258" t="s">
        <v>189</v>
      </c>
    </row>
    <row r="771" s="14" customFormat="1">
      <c r="B771" s="269"/>
      <c r="C771" s="270"/>
      <c r="D771" s="249" t="s">
        <v>199</v>
      </c>
      <c r="E771" s="271" t="s">
        <v>21</v>
      </c>
      <c r="F771" s="272" t="s">
        <v>214</v>
      </c>
      <c r="G771" s="270"/>
      <c r="H771" s="273">
        <v>653.39999999999998</v>
      </c>
      <c r="I771" s="274"/>
      <c r="J771" s="270"/>
      <c r="K771" s="270"/>
      <c r="L771" s="275"/>
      <c r="M771" s="276"/>
      <c r="N771" s="277"/>
      <c r="O771" s="277"/>
      <c r="P771" s="277"/>
      <c r="Q771" s="277"/>
      <c r="R771" s="277"/>
      <c r="S771" s="277"/>
      <c r="T771" s="278"/>
      <c r="AT771" s="279" t="s">
        <v>199</v>
      </c>
      <c r="AU771" s="279" t="s">
        <v>84</v>
      </c>
      <c r="AV771" s="14" t="s">
        <v>197</v>
      </c>
      <c r="AW771" s="14" t="s">
        <v>37</v>
      </c>
      <c r="AX771" s="14" t="s">
        <v>82</v>
      </c>
      <c r="AY771" s="279" t="s">
        <v>189</v>
      </c>
    </row>
    <row r="772" s="1" customFormat="1" ht="25.5" customHeight="1">
      <c r="B772" s="48"/>
      <c r="C772" s="235" t="s">
        <v>801</v>
      </c>
      <c r="D772" s="235" t="s">
        <v>192</v>
      </c>
      <c r="E772" s="236" t="s">
        <v>802</v>
      </c>
      <c r="F772" s="237" t="s">
        <v>803</v>
      </c>
      <c r="G772" s="238" t="s">
        <v>273</v>
      </c>
      <c r="H772" s="239">
        <v>166.90700000000001</v>
      </c>
      <c r="I772" s="240"/>
      <c r="J772" s="241">
        <f>ROUND(I772*H772,2)</f>
        <v>0</v>
      </c>
      <c r="K772" s="237" t="s">
        <v>196</v>
      </c>
      <c r="L772" s="74"/>
      <c r="M772" s="242" t="s">
        <v>21</v>
      </c>
      <c r="N772" s="243" t="s">
        <v>45</v>
      </c>
      <c r="O772" s="49"/>
      <c r="P772" s="244">
        <f>O772*H772</f>
        <v>0</v>
      </c>
      <c r="Q772" s="244">
        <v>0</v>
      </c>
      <c r="R772" s="244">
        <f>Q772*H772</f>
        <v>0</v>
      </c>
      <c r="S772" s="244">
        <v>0.035000000000000003</v>
      </c>
      <c r="T772" s="245">
        <f>S772*H772</f>
        <v>5.8417450000000013</v>
      </c>
      <c r="AR772" s="26" t="s">
        <v>197</v>
      </c>
      <c r="AT772" s="26" t="s">
        <v>192</v>
      </c>
      <c r="AU772" s="26" t="s">
        <v>84</v>
      </c>
      <c r="AY772" s="26" t="s">
        <v>189</v>
      </c>
      <c r="BE772" s="246">
        <f>IF(N772="základní",J772,0)</f>
        <v>0</v>
      </c>
      <c r="BF772" s="246">
        <f>IF(N772="snížená",J772,0)</f>
        <v>0</v>
      </c>
      <c r="BG772" s="246">
        <f>IF(N772="zákl. přenesená",J772,0)</f>
        <v>0</v>
      </c>
      <c r="BH772" s="246">
        <f>IF(N772="sníž. přenesená",J772,0)</f>
        <v>0</v>
      </c>
      <c r="BI772" s="246">
        <f>IF(N772="nulová",J772,0)</f>
        <v>0</v>
      </c>
      <c r="BJ772" s="26" t="s">
        <v>82</v>
      </c>
      <c r="BK772" s="246">
        <f>ROUND(I772*H772,2)</f>
        <v>0</v>
      </c>
      <c r="BL772" s="26" t="s">
        <v>197</v>
      </c>
      <c r="BM772" s="26" t="s">
        <v>804</v>
      </c>
    </row>
    <row r="773" s="13" customFormat="1">
      <c r="B773" s="259"/>
      <c r="C773" s="260"/>
      <c r="D773" s="249" t="s">
        <v>199</v>
      </c>
      <c r="E773" s="261" t="s">
        <v>21</v>
      </c>
      <c r="F773" s="262" t="s">
        <v>805</v>
      </c>
      <c r="G773" s="260"/>
      <c r="H773" s="261" t="s">
        <v>21</v>
      </c>
      <c r="I773" s="263"/>
      <c r="J773" s="260"/>
      <c r="K773" s="260"/>
      <c r="L773" s="264"/>
      <c r="M773" s="265"/>
      <c r="N773" s="266"/>
      <c r="O773" s="266"/>
      <c r="P773" s="266"/>
      <c r="Q773" s="266"/>
      <c r="R773" s="266"/>
      <c r="S773" s="266"/>
      <c r="T773" s="267"/>
      <c r="AT773" s="268" t="s">
        <v>199</v>
      </c>
      <c r="AU773" s="268" t="s">
        <v>84</v>
      </c>
      <c r="AV773" s="13" t="s">
        <v>82</v>
      </c>
      <c r="AW773" s="13" t="s">
        <v>37</v>
      </c>
      <c r="AX773" s="13" t="s">
        <v>74</v>
      </c>
      <c r="AY773" s="268" t="s">
        <v>189</v>
      </c>
    </row>
    <row r="774" s="13" customFormat="1">
      <c r="B774" s="259"/>
      <c r="C774" s="260"/>
      <c r="D774" s="249" t="s">
        <v>199</v>
      </c>
      <c r="E774" s="261" t="s">
        <v>21</v>
      </c>
      <c r="F774" s="262" t="s">
        <v>750</v>
      </c>
      <c r="G774" s="260"/>
      <c r="H774" s="261" t="s">
        <v>21</v>
      </c>
      <c r="I774" s="263"/>
      <c r="J774" s="260"/>
      <c r="K774" s="260"/>
      <c r="L774" s="264"/>
      <c r="M774" s="265"/>
      <c r="N774" s="266"/>
      <c r="O774" s="266"/>
      <c r="P774" s="266"/>
      <c r="Q774" s="266"/>
      <c r="R774" s="266"/>
      <c r="S774" s="266"/>
      <c r="T774" s="267"/>
      <c r="AT774" s="268" t="s">
        <v>199</v>
      </c>
      <c r="AU774" s="268" t="s">
        <v>84</v>
      </c>
      <c r="AV774" s="13" t="s">
        <v>82</v>
      </c>
      <c r="AW774" s="13" t="s">
        <v>37</v>
      </c>
      <c r="AX774" s="13" t="s">
        <v>74</v>
      </c>
      <c r="AY774" s="268" t="s">
        <v>189</v>
      </c>
    </row>
    <row r="775" s="12" customFormat="1">
      <c r="B775" s="247"/>
      <c r="C775" s="248"/>
      <c r="D775" s="249" t="s">
        <v>199</v>
      </c>
      <c r="E775" s="250" t="s">
        <v>21</v>
      </c>
      <c r="F775" s="251" t="s">
        <v>791</v>
      </c>
      <c r="G775" s="248"/>
      <c r="H775" s="252">
        <v>102.33</v>
      </c>
      <c r="I775" s="253"/>
      <c r="J775" s="248"/>
      <c r="K775" s="248"/>
      <c r="L775" s="254"/>
      <c r="M775" s="255"/>
      <c r="N775" s="256"/>
      <c r="O775" s="256"/>
      <c r="P775" s="256"/>
      <c r="Q775" s="256"/>
      <c r="R775" s="256"/>
      <c r="S775" s="256"/>
      <c r="T775" s="257"/>
      <c r="AT775" s="258" t="s">
        <v>199</v>
      </c>
      <c r="AU775" s="258" t="s">
        <v>84</v>
      </c>
      <c r="AV775" s="12" t="s">
        <v>84</v>
      </c>
      <c r="AW775" s="12" t="s">
        <v>37</v>
      </c>
      <c r="AX775" s="12" t="s">
        <v>74</v>
      </c>
      <c r="AY775" s="258" t="s">
        <v>189</v>
      </c>
    </row>
    <row r="776" s="12" customFormat="1">
      <c r="B776" s="247"/>
      <c r="C776" s="248"/>
      <c r="D776" s="249" t="s">
        <v>199</v>
      </c>
      <c r="E776" s="250" t="s">
        <v>21</v>
      </c>
      <c r="F776" s="251" t="s">
        <v>792</v>
      </c>
      <c r="G776" s="248"/>
      <c r="H776" s="252">
        <v>19.350000000000001</v>
      </c>
      <c r="I776" s="253"/>
      <c r="J776" s="248"/>
      <c r="K776" s="248"/>
      <c r="L776" s="254"/>
      <c r="M776" s="255"/>
      <c r="N776" s="256"/>
      <c r="O776" s="256"/>
      <c r="P776" s="256"/>
      <c r="Q776" s="256"/>
      <c r="R776" s="256"/>
      <c r="S776" s="256"/>
      <c r="T776" s="257"/>
      <c r="AT776" s="258" t="s">
        <v>199</v>
      </c>
      <c r="AU776" s="258" t="s">
        <v>84</v>
      </c>
      <c r="AV776" s="12" t="s">
        <v>84</v>
      </c>
      <c r="AW776" s="12" t="s">
        <v>37</v>
      </c>
      <c r="AX776" s="12" t="s">
        <v>74</v>
      </c>
      <c r="AY776" s="258" t="s">
        <v>189</v>
      </c>
    </row>
    <row r="777" s="12" customFormat="1">
      <c r="B777" s="247"/>
      <c r="C777" s="248"/>
      <c r="D777" s="249" t="s">
        <v>199</v>
      </c>
      <c r="E777" s="250" t="s">
        <v>21</v>
      </c>
      <c r="F777" s="251" t="s">
        <v>793</v>
      </c>
      <c r="G777" s="248"/>
      <c r="H777" s="252">
        <v>13.643000000000001</v>
      </c>
      <c r="I777" s="253"/>
      <c r="J777" s="248"/>
      <c r="K777" s="248"/>
      <c r="L777" s="254"/>
      <c r="M777" s="255"/>
      <c r="N777" s="256"/>
      <c r="O777" s="256"/>
      <c r="P777" s="256"/>
      <c r="Q777" s="256"/>
      <c r="R777" s="256"/>
      <c r="S777" s="256"/>
      <c r="T777" s="257"/>
      <c r="AT777" s="258" t="s">
        <v>199</v>
      </c>
      <c r="AU777" s="258" t="s">
        <v>84</v>
      </c>
      <c r="AV777" s="12" t="s">
        <v>84</v>
      </c>
      <c r="AW777" s="12" t="s">
        <v>37</v>
      </c>
      <c r="AX777" s="12" t="s">
        <v>74</v>
      </c>
      <c r="AY777" s="258" t="s">
        <v>189</v>
      </c>
    </row>
    <row r="778" s="12" customFormat="1">
      <c r="B778" s="247"/>
      <c r="C778" s="248"/>
      <c r="D778" s="249" t="s">
        <v>199</v>
      </c>
      <c r="E778" s="250" t="s">
        <v>21</v>
      </c>
      <c r="F778" s="251" t="s">
        <v>806</v>
      </c>
      <c r="G778" s="248"/>
      <c r="H778" s="252">
        <v>31.584</v>
      </c>
      <c r="I778" s="253"/>
      <c r="J778" s="248"/>
      <c r="K778" s="248"/>
      <c r="L778" s="254"/>
      <c r="M778" s="255"/>
      <c r="N778" s="256"/>
      <c r="O778" s="256"/>
      <c r="P778" s="256"/>
      <c r="Q778" s="256"/>
      <c r="R778" s="256"/>
      <c r="S778" s="256"/>
      <c r="T778" s="257"/>
      <c r="AT778" s="258" t="s">
        <v>199</v>
      </c>
      <c r="AU778" s="258" t="s">
        <v>84</v>
      </c>
      <c r="AV778" s="12" t="s">
        <v>84</v>
      </c>
      <c r="AW778" s="12" t="s">
        <v>37</v>
      </c>
      <c r="AX778" s="12" t="s">
        <v>74</v>
      </c>
      <c r="AY778" s="258" t="s">
        <v>189</v>
      </c>
    </row>
    <row r="779" s="15" customFormat="1">
      <c r="B779" s="280"/>
      <c r="C779" s="281"/>
      <c r="D779" s="249" t="s">
        <v>199</v>
      </c>
      <c r="E779" s="282" t="s">
        <v>21</v>
      </c>
      <c r="F779" s="283" t="s">
        <v>794</v>
      </c>
      <c r="G779" s="281"/>
      <c r="H779" s="284">
        <v>166.90700000000001</v>
      </c>
      <c r="I779" s="285"/>
      <c r="J779" s="281"/>
      <c r="K779" s="281"/>
      <c r="L779" s="286"/>
      <c r="M779" s="287"/>
      <c r="N779" s="288"/>
      <c r="O779" s="288"/>
      <c r="P779" s="288"/>
      <c r="Q779" s="288"/>
      <c r="R779" s="288"/>
      <c r="S779" s="288"/>
      <c r="T779" s="289"/>
      <c r="AT779" s="290" t="s">
        <v>199</v>
      </c>
      <c r="AU779" s="290" t="s">
        <v>84</v>
      </c>
      <c r="AV779" s="15" t="s">
        <v>190</v>
      </c>
      <c r="AW779" s="15" t="s">
        <v>37</v>
      </c>
      <c r="AX779" s="15" t="s">
        <v>74</v>
      </c>
      <c r="AY779" s="290" t="s">
        <v>189</v>
      </c>
    </row>
    <row r="780" s="14" customFormat="1">
      <c r="B780" s="269"/>
      <c r="C780" s="270"/>
      <c r="D780" s="249" t="s">
        <v>199</v>
      </c>
      <c r="E780" s="271" t="s">
        <v>21</v>
      </c>
      <c r="F780" s="272" t="s">
        <v>214</v>
      </c>
      <c r="G780" s="270"/>
      <c r="H780" s="273">
        <v>166.90700000000001</v>
      </c>
      <c r="I780" s="274"/>
      <c r="J780" s="270"/>
      <c r="K780" s="270"/>
      <c r="L780" s="275"/>
      <c r="M780" s="276"/>
      <c r="N780" s="277"/>
      <c r="O780" s="277"/>
      <c r="P780" s="277"/>
      <c r="Q780" s="277"/>
      <c r="R780" s="277"/>
      <c r="S780" s="277"/>
      <c r="T780" s="278"/>
      <c r="AT780" s="279" t="s">
        <v>199</v>
      </c>
      <c r="AU780" s="279" t="s">
        <v>84</v>
      </c>
      <c r="AV780" s="14" t="s">
        <v>197</v>
      </c>
      <c r="AW780" s="14" t="s">
        <v>37</v>
      </c>
      <c r="AX780" s="14" t="s">
        <v>82</v>
      </c>
      <c r="AY780" s="279" t="s">
        <v>189</v>
      </c>
    </row>
    <row r="781" s="1" customFormat="1" ht="25.5" customHeight="1">
      <c r="B781" s="48"/>
      <c r="C781" s="235" t="s">
        <v>807</v>
      </c>
      <c r="D781" s="235" t="s">
        <v>192</v>
      </c>
      <c r="E781" s="236" t="s">
        <v>808</v>
      </c>
      <c r="F781" s="237" t="s">
        <v>809</v>
      </c>
      <c r="G781" s="238" t="s">
        <v>195</v>
      </c>
      <c r="H781" s="239">
        <v>159.00800000000001</v>
      </c>
      <c r="I781" s="240"/>
      <c r="J781" s="241">
        <f>ROUND(I781*H781,2)</f>
        <v>0</v>
      </c>
      <c r="K781" s="237" t="s">
        <v>196</v>
      </c>
      <c r="L781" s="74"/>
      <c r="M781" s="242" t="s">
        <v>21</v>
      </c>
      <c r="N781" s="243" t="s">
        <v>45</v>
      </c>
      <c r="O781" s="49"/>
      <c r="P781" s="244">
        <f>O781*H781</f>
        <v>0</v>
      </c>
      <c r="Q781" s="244">
        <v>0</v>
      </c>
      <c r="R781" s="244">
        <f>Q781*H781</f>
        <v>0</v>
      </c>
      <c r="S781" s="244">
        <v>1.3999999999999999</v>
      </c>
      <c r="T781" s="245">
        <f>S781*H781</f>
        <v>222.6112</v>
      </c>
      <c r="AR781" s="26" t="s">
        <v>197</v>
      </c>
      <c r="AT781" s="26" t="s">
        <v>192</v>
      </c>
      <c r="AU781" s="26" t="s">
        <v>84</v>
      </c>
      <c r="AY781" s="26" t="s">
        <v>189</v>
      </c>
      <c r="BE781" s="246">
        <f>IF(N781="základní",J781,0)</f>
        <v>0</v>
      </c>
      <c r="BF781" s="246">
        <f>IF(N781="snížená",J781,0)</f>
        <v>0</v>
      </c>
      <c r="BG781" s="246">
        <f>IF(N781="zákl. přenesená",J781,0)</f>
        <v>0</v>
      </c>
      <c r="BH781" s="246">
        <f>IF(N781="sníž. přenesená",J781,0)</f>
        <v>0</v>
      </c>
      <c r="BI781" s="246">
        <f>IF(N781="nulová",J781,0)</f>
        <v>0</v>
      </c>
      <c r="BJ781" s="26" t="s">
        <v>82</v>
      </c>
      <c r="BK781" s="246">
        <f>ROUND(I781*H781,2)</f>
        <v>0</v>
      </c>
      <c r="BL781" s="26" t="s">
        <v>197</v>
      </c>
      <c r="BM781" s="26" t="s">
        <v>810</v>
      </c>
    </row>
    <row r="782" s="13" customFormat="1">
      <c r="B782" s="259"/>
      <c r="C782" s="260"/>
      <c r="D782" s="249" t="s">
        <v>199</v>
      </c>
      <c r="E782" s="261" t="s">
        <v>21</v>
      </c>
      <c r="F782" s="262" t="s">
        <v>811</v>
      </c>
      <c r="G782" s="260"/>
      <c r="H782" s="261" t="s">
        <v>21</v>
      </c>
      <c r="I782" s="263"/>
      <c r="J782" s="260"/>
      <c r="K782" s="260"/>
      <c r="L782" s="264"/>
      <c r="M782" s="265"/>
      <c r="N782" s="266"/>
      <c r="O782" s="266"/>
      <c r="P782" s="266"/>
      <c r="Q782" s="266"/>
      <c r="R782" s="266"/>
      <c r="S782" s="266"/>
      <c r="T782" s="267"/>
      <c r="AT782" s="268" t="s">
        <v>199</v>
      </c>
      <c r="AU782" s="268" t="s">
        <v>84</v>
      </c>
      <c r="AV782" s="13" t="s">
        <v>82</v>
      </c>
      <c r="AW782" s="13" t="s">
        <v>37</v>
      </c>
      <c r="AX782" s="13" t="s">
        <v>74</v>
      </c>
      <c r="AY782" s="268" t="s">
        <v>189</v>
      </c>
    </row>
    <row r="783" s="13" customFormat="1">
      <c r="B783" s="259"/>
      <c r="C783" s="260"/>
      <c r="D783" s="249" t="s">
        <v>199</v>
      </c>
      <c r="E783" s="261" t="s">
        <v>21</v>
      </c>
      <c r="F783" s="262" t="s">
        <v>750</v>
      </c>
      <c r="G783" s="260"/>
      <c r="H783" s="261" t="s">
        <v>21</v>
      </c>
      <c r="I783" s="263"/>
      <c r="J783" s="260"/>
      <c r="K783" s="260"/>
      <c r="L783" s="264"/>
      <c r="M783" s="265"/>
      <c r="N783" s="266"/>
      <c r="O783" s="266"/>
      <c r="P783" s="266"/>
      <c r="Q783" s="266"/>
      <c r="R783" s="266"/>
      <c r="S783" s="266"/>
      <c r="T783" s="267"/>
      <c r="AT783" s="268" t="s">
        <v>199</v>
      </c>
      <c r="AU783" s="268" t="s">
        <v>84</v>
      </c>
      <c r="AV783" s="13" t="s">
        <v>82</v>
      </c>
      <c r="AW783" s="13" t="s">
        <v>37</v>
      </c>
      <c r="AX783" s="13" t="s">
        <v>74</v>
      </c>
      <c r="AY783" s="268" t="s">
        <v>189</v>
      </c>
    </row>
    <row r="784" s="12" customFormat="1">
      <c r="B784" s="247"/>
      <c r="C784" s="248"/>
      <c r="D784" s="249" t="s">
        <v>199</v>
      </c>
      <c r="E784" s="250" t="s">
        <v>21</v>
      </c>
      <c r="F784" s="251" t="s">
        <v>812</v>
      </c>
      <c r="G784" s="248"/>
      <c r="H784" s="252">
        <v>20.800000000000001</v>
      </c>
      <c r="I784" s="253"/>
      <c r="J784" s="248"/>
      <c r="K784" s="248"/>
      <c r="L784" s="254"/>
      <c r="M784" s="255"/>
      <c r="N784" s="256"/>
      <c r="O784" s="256"/>
      <c r="P784" s="256"/>
      <c r="Q784" s="256"/>
      <c r="R784" s="256"/>
      <c r="S784" s="256"/>
      <c r="T784" s="257"/>
      <c r="AT784" s="258" t="s">
        <v>199</v>
      </c>
      <c r="AU784" s="258" t="s">
        <v>84</v>
      </c>
      <c r="AV784" s="12" t="s">
        <v>84</v>
      </c>
      <c r="AW784" s="12" t="s">
        <v>37</v>
      </c>
      <c r="AX784" s="12" t="s">
        <v>74</v>
      </c>
      <c r="AY784" s="258" t="s">
        <v>189</v>
      </c>
    </row>
    <row r="785" s="12" customFormat="1">
      <c r="B785" s="247"/>
      <c r="C785" s="248"/>
      <c r="D785" s="249" t="s">
        <v>199</v>
      </c>
      <c r="E785" s="250" t="s">
        <v>21</v>
      </c>
      <c r="F785" s="251" t="s">
        <v>813</v>
      </c>
      <c r="G785" s="248"/>
      <c r="H785" s="252">
        <v>19.202000000000002</v>
      </c>
      <c r="I785" s="253"/>
      <c r="J785" s="248"/>
      <c r="K785" s="248"/>
      <c r="L785" s="254"/>
      <c r="M785" s="255"/>
      <c r="N785" s="256"/>
      <c r="O785" s="256"/>
      <c r="P785" s="256"/>
      <c r="Q785" s="256"/>
      <c r="R785" s="256"/>
      <c r="S785" s="256"/>
      <c r="T785" s="257"/>
      <c r="AT785" s="258" t="s">
        <v>199</v>
      </c>
      <c r="AU785" s="258" t="s">
        <v>84</v>
      </c>
      <c r="AV785" s="12" t="s">
        <v>84</v>
      </c>
      <c r="AW785" s="12" t="s">
        <v>37</v>
      </c>
      <c r="AX785" s="12" t="s">
        <v>74</v>
      </c>
      <c r="AY785" s="258" t="s">
        <v>189</v>
      </c>
    </row>
    <row r="786" s="12" customFormat="1">
      <c r="B786" s="247"/>
      <c r="C786" s="248"/>
      <c r="D786" s="249" t="s">
        <v>199</v>
      </c>
      <c r="E786" s="250" t="s">
        <v>21</v>
      </c>
      <c r="F786" s="251" t="s">
        <v>814</v>
      </c>
      <c r="G786" s="248"/>
      <c r="H786" s="252">
        <v>14.680999999999999</v>
      </c>
      <c r="I786" s="253"/>
      <c r="J786" s="248"/>
      <c r="K786" s="248"/>
      <c r="L786" s="254"/>
      <c r="M786" s="255"/>
      <c r="N786" s="256"/>
      <c r="O786" s="256"/>
      <c r="P786" s="256"/>
      <c r="Q786" s="256"/>
      <c r="R786" s="256"/>
      <c r="S786" s="256"/>
      <c r="T786" s="257"/>
      <c r="AT786" s="258" t="s">
        <v>199</v>
      </c>
      <c r="AU786" s="258" t="s">
        <v>84</v>
      </c>
      <c r="AV786" s="12" t="s">
        <v>84</v>
      </c>
      <c r="AW786" s="12" t="s">
        <v>37</v>
      </c>
      <c r="AX786" s="12" t="s">
        <v>74</v>
      </c>
      <c r="AY786" s="258" t="s">
        <v>189</v>
      </c>
    </row>
    <row r="787" s="12" customFormat="1">
      <c r="B787" s="247"/>
      <c r="C787" s="248"/>
      <c r="D787" s="249" t="s">
        <v>199</v>
      </c>
      <c r="E787" s="250" t="s">
        <v>21</v>
      </c>
      <c r="F787" s="251" t="s">
        <v>815</v>
      </c>
      <c r="G787" s="248"/>
      <c r="H787" s="252">
        <v>20.800000000000001</v>
      </c>
      <c r="I787" s="253"/>
      <c r="J787" s="248"/>
      <c r="K787" s="248"/>
      <c r="L787" s="254"/>
      <c r="M787" s="255"/>
      <c r="N787" s="256"/>
      <c r="O787" s="256"/>
      <c r="P787" s="256"/>
      <c r="Q787" s="256"/>
      <c r="R787" s="256"/>
      <c r="S787" s="256"/>
      <c r="T787" s="257"/>
      <c r="AT787" s="258" t="s">
        <v>199</v>
      </c>
      <c r="AU787" s="258" t="s">
        <v>84</v>
      </c>
      <c r="AV787" s="12" t="s">
        <v>84</v>
      </c>
      <c r="AW787" s="12" t="s">
        <v>37</v>
      </c>
      <c r="AX787" s="12" t="s">
        <v>74</v>
      </c>
      <c r="AY787" s="258" t="s">
        <v>189</v>
      </c>
    </row>
    <row r="788" s="12" customFormat="1">
      <c r="B788" s="247"/>
      <c r="C788" s="248"/>
      <c r="D788" s="249" t="s">
        <v>199</v>
      </c>
      <c r="E788" s="250" t="s">
        <v>21</v>
      </c>
      <c r="F788" s="251" t="s">
        <v>816</v>
      </c>
      <c r="G788" s="248"/>
      <c r="H788" s="252">
        <v>5.117</v>
      </c>
      <c r="I788" s="253"/>
      <c r="J788" s="248"/>
      <c r="K788" s="248"/>
      <c r="L788" s="254"/>
      <c r="M788" s="255"/>
      <c r="N788" s="256"/>
      <c r="O788" s="256"/>
      <c r="P788" s="256"/>
      <c r="Q788" s="256"/>
      <c r="R788" s="256"/>
      <c r="S788" s="256"/>
      <c r="T788" s="257"/>
      <c r="AT788" s="258" t="s">
        <v>199</v>
      </c>
      <c r="AU788" s="258" t="s">
        <v>84</v>
      </c>
      <c r="AV788" s="12" t="s">
        <v>84</v>
      </c>
      <c r="AW788" s="12" t="s">
        <v>37</v>
      </c>
      <c r="AX788" s="12" t="s">
        <v>74</v>
      </c>
      <c r="AY788" s="258" t="s">
        <v>189</v>
      </c>
    </row>
    <row r="789" s="15" customFormat="1">
      <c r="B789" s="280"/>
      <c r="C789" s="281"/>
      <c r="D789" s="249" t="s">
        <v>199</v>
      </c>
      <c r="E789" s="282" t="s">
        <v>21</v>
      </c>
      <c r="F789" s="283" t="s">
        <v>794</v>
      </c>
      <c r="G789" s="281"/>
      <c r="H789" s="284">
        <v>80.599999999999994</v>
      </c>
      <c r="I789" s="285"/>
      <c r="J789" s="281"/>
      <c r="K789" s="281"/>
      <c r="L789" s="286"/>
      <c r="M789" s="287"/>
      <c r="N789" s="288"/>
      <c r="O789" s="288"/>
      <c r="P789" s="288"/>
      <c r="Q789" s="288"/>
      <c r="R789" s="288"/>
      <c r="S789" s="288"/>
      <c r="T789" s="289"/>
      <c r="AT789" s="290" t="s">
        <v>199</v>
      </c>
      <c r="AU789" s="290" t="s">
        <v>84</v>
      </c>
      <c r="AV789" s="15" t="s">
        <v>190</v>
      </c>
      <c r="AW789" s="15" t="s">
        <v>37</v>
      </c>
      <c r="AX789" s="15" t="s">
        <v>74</v>
      </c>
      <c r="AY789" s="290" t="s">
        <v>189</v>
      </c>
    </row>
    <row r="790" s="13" customFormat="1">
      <c r="B790" s="259"/>
      <c r="C790" s="260"/>
      <c r="D790" s="249" t="s">
        <v>199</v>
      </c>
      <c r="E790" s="261" t="s">
        <v>21</v>
      </c>
      <c r="F790" s="262" t="s">
        <v>756</v>
      </c>
      <c r="G790" s="260"/>
      <c r="H790" s="261" t="s">
        <v>21</v>
      </c>
      <c r="I790" s="263"/>
      <c r="J790" s="260"/>
      <c r="K790" s="260"/>
      <c r="L790" s="264"/>
      <c r="M790" s="265"/>
      <c r="N790" s="266"/>
      <c r="O790" s="266"/>
      <c r="P790" s="266"/>
      <c r="Q790" s="266"/>
      <c r="R790" s="266"/>
      <c r="S790" s="266"/>
      <c r="T790" s="267"/>
      <c r="AT790" s="268" t="s">
        <v>199</v>
      </c>
      <c r="AU790" s="268" t="s">
        <v>84</v>
      </c>
      <c r="AV790" s="13" t="s">
        <v>82</v>
      </c>
      <c r="AW790" s="13" t="s">
        <v>37</v>
      </c>
      <c r="AX790" s="13" t="s">
        <v>74</v>
      </c>
      <c r="AY790" s="268" t="s">
        <v>189</v>
      </c>
    </row>
    <row r="791" s="12" customFormat="1">
      <c r="B791" s="247"/>
      <c r="C791" s="248"/>
      <c r="D791" s="249" t="s">
        <v>199</v>
      </c>
      <c r="E791" s="250" t="s">
        <v>21</v>
      </c>
      <c r="F791" s="251" t="s">
        <v>817</v>
      </c>
      <c r="G791" s="248"/>
      <c r="H791" s="252">
        <v>33.719999999999999</v>
      </c>
      <c r="I791" s="253"/>
      <c r="J791" s="248"/>
      <c r="K791" s="248"/>
      <c r="L791" s="254"/>
      <c r="M791" s="255"/>
      <c r="N791" s="256"/>
      <c r="O791" s="256"/>
      <c r="P791" s="256"/>
      <c r="Q791" s="256"/>
      <c r="R791" s="256"/>
      <c r="S791" s="256"/>
      <c r="T791" s="257"/>
      <c r="AT791" s="258" t="s">
        <v>199</v>
      </c>
      <c r="AU791" s="258" t="s">
        <v>84</v>
      </c>
      <c r="AV791" s="12" t="s">
        <v>84</v>
      </c>
      <c r="AW791" s="12" t="s">
        <v>37</v>
      </c>
      <c r="AX791" s="12" t="s">
        <v>74</v>
      </c>
      <c r="AY791" s="258" t="s">
        <v>189</v>
      </c>
    </row>
    <row r="792" s="12" customFormat="1">
      <c r="B792" s="247"/>
      <c r="C792" s="248"/>
      <c r="D792" s="249" t="s">
        <v>199</v>
      </c>
      <c r="E792" s="250" t="s">
        <v>21</v>
      </c>
      <c r="F792" s="251" t="s">
        <v>818</v>
      </c>
      <c r="G792" s="248"/>
      <c r="H792" s="252">
        <v>44.688000000000002</v>
      </c>
      <c r="I792" s="253"/>
      <c r="J792" s="248"/>
      <c r="K792" s="248"/>
      <c r="L792" s="254"/>
      <c r="M792" s="255"/>
      <c r="N792" s="256"/>
      <c r="O792" s="256"/>
      <c r="P792" s="256"/>
      <c r="Q792" s="256"/>
      <c r="R792" s="256"/>
      <c r="S792" s="256"/>
      <c r="T792" s="257"/>
      <c r="AT792" s="258" t="s">
        <v>199</v>
      </c>
      <c r="AU792" s="258" t="s">
        <v>84</v>
      </c>
      <c r="AV792" s="12" t="s">
        <v>84</v>
      </c>
      <c r="AW792" s="12" t="s">
        <v>37</v>
      </c>
      <c r="AX792" s="12" t="s">
        <v>74</v>
      </c>
      <c r="AY792" s="258" t="s">
        <v>189</v>
      </c>
    </row>
    <row r="793" s="15" customFormat="1">
      <c r="B793" s="280"/>
      <c r="C793" s="281"/>
      <c r="D793" s="249" t="s">
        <v>199</v>
      </c>
      <c r="E793" s="282" t="s">
        <v>21</v>
      </c>
      <c r="F793" s="283" t="s">
        <v>773</v>
      </c>
      <c r="G793" s="281"/>
      <c r="H793" s="284">
        <v>78.408000000000001</v>
      </c>
      <c r="I793" s="285"/>
      <c r="J793" s="281"/>
      <c r="K793" s="281"/>
      <c r="L793" s="286"/>
      <c r="M793" s="287"/>
      <c r="N793" s="288"/>
      <c r="O793" s="288"/>
      <c r="P793" s="288"/>
      <c r="Q793" s="288"/>
      <c r="R793" s="288"/>
      <c r="S793" s="288"/>
      <c r="T793" s="289"/>
      <c r="AT793" s="290" t="s">
        <v>199</v>
      </c>
      <c r="AU793" s="290" t="s">
        <v>84</v>
      </c>
      <c r="AV793" s="15" t="s">
        <v>190</v>
      </c>
      <c r="AW793" s="15" t="s">
        <v>37</v>
      </c>
      <c r="AX793" s="15" t="s">
        <v>74</v>
      </c>
      <c r="AY793" s="290" t="s">
        <v>189</v>
      </c>
    </row>
    <row r="794" s="14" customFormat="1">
      <c r="B794" s="269"/>
      <c r="C794" s="270"/>
      <c r="D794" s="249" t="s">
        <v>199</v>
      </c>
      <c r="E794" s="271" t="s">
        <v>21</v>
      </c>
      <c r="F794" s="272" t="s">
        <v>214</v>
      </c>
      <c r="G794" s="270"/>
      <c r="H794" s="273">
        <v>159.00800000000001</v>
      </c>
      <c r="I794" s="274"/>
      <c r="J794" s="270"/>
      <c r="K794" s="270"/>
      <c r="L794" s="275"/>
      <c r="M794" s="276"/>
      <c r="N794" s="277"/>
      <c r="O794" s="277"/>
      <c r="P794" s="277"/>
      <c r="Q794" s="277"/>
      <c r="R794" s="277"/>
      <c r="S794" s="277"/>
      <c r="T794" s="278"/>
      <c r="AT794" s="279" t="s">
        <v>199</v>
      </c>
      <c r="AU794" s="279" t="s">
        <v>84</v>
      </c>
      <c r="AV794" s="14" t="s">
        <v>197</v>
      </c>
      <c r="AW794" s="14" t="s">
        <v>37</v>
      </c>
      <c r="AX794" s="14" t="s">
        <v>82</v>
      </c>
      <c r="AY794" s="279" t="s">
        <v>189</v>
      </c>
    </row>
    <row r="795" s="1" customFormat="1" ht="38.25" customHeight="1">
      <c r="B795" s="48"/>
      <c r="C795" s="235" t="s">
        <v>819</v>
      </c>
      <c r="D795" s="235" t="s">
        <v>192</v>
      </c>
      <c r="E795" s="236" t="s">
        <v>820</v>
      </c>
      <c r="F795" s="237" t="s">
        <v>821</v>
      </c>
      <c r="G795" s="238" t="s">
        <v>273</v>
      </c>
      <c r="H795" s="239">
        <v>129.20500000000001</v>
      </c>
      <c r="I795" s="240"/>
      <c r="J795" s="241">
        <f>ROUND(I795*H795,2)</f>
        <v>0</v>
      </c>
      <c r="K795" s="237" t="s">
        <v>196</v>
      </c>
      <c r="L795" s="74"/>
      <c r="M795" s="242" t="s">
        <v>21</v>
      </c>
      <c r="N795" s="243" t="s">
        <v>45</v>
      </c>
      <c r="O795" s="49"/>
      <c r="P795" s="244">
        <f>O795*H795</f>
        <v>0</v>
      </c>
      <c r="Q795" s="244">
        <v>0</v>
      </c>
      <c r="R795" s="244">
        <f>Q795*H795</f>
        <v>0</v>
      </c>
      <c r="S795" s="244">
        <v>0.27500000000000002</v>
      </c>
      <c r="T795" s="245">
        <f>S795*H795</f>
        <v>35.531375000000004</v>
      </c>
      <c r="AR795" s="26" t="s">
        <v>197</v>
      </c>
      <c r="AT795" s="26" t="s">
        <v>192</v>
      </c>
      <c r="AU795" s="26" t="s">
        <v>84</v>
      </c>
      <c r="AY795" s="26" t="s">
        <v>189</v>
      </c>
      <c r="BE795" s="246">
        <f>IF(N795="základní",J795,0)</f>
        <v>0</v>
      </c>
      <c r="BF795" s="246">
        <f>IF(N795="snížená",J795,0)</f>
        <v>0</v>
      </c>
      <c r="BG795" s="246">
        <f>IF(N795="zákl. přenesená",J795,0)</f>
        <v>0</v>
      </c>
      <c r="BH795" s="246">
        <f>IF(N795="sníž. přenesená",J795,0)</f>
        <v>0</v>
      </c>
      <c r="BI795" s="246">
        <f>IF(N795="nulová",J795,0)</f>
        <v>0</v>
      </c>
      <c r="BJ795" s="26" t="s">
        <v>82</v>
      </c>
      <c r="BK795" s="246">
        <f>ROUND(I795*H795,2)</f>
        <v>0</v>
      </c>
      <c r="BL795" s="26" t="s">
        <v>197</v>
      </c>
      <c r="BM795" s="26" t="s">
        <v>822</v>
      </c>
    </row>
    <row r="796" s="13" customFormat="1">
      <c r="B796" s="259"/>
      <c r="C796" s="260"/>
      <c r="D796" s="249" t="s">
        <v>199</v>
      </c>
      <c r="E796" s="261" t="s">
        <v>21</v>
      </c>
      <c r="F796" s="262" t="s">
        <v>750</v>
      </c>
      <c r="G796" s="260"/>
      <c r="H796" s="261" t="s">
        <v>21</v>
      </c>
      <c r="I796" s="263"/>
      <c r="J796" s="260"/>
      <c r="K796" s="260"/>
      <c r="L796" s="264"/>
      <c r="M796" s="265"/>
      <c r="N796" s="266"/>
      <c r="O796" s="266"/>
      <c r="P796" s="266"/>
      <c r="Q796" s="266"/>
      <c r="R796" s="266"/>
      <c r="S796" s="266"/>
      <c r="T796" s="267"/>
      <c r="AT796" s="268" t="s">
        <v>199</v>
      </c>
      <c r="AU796" s="268" t="s">
        <v>84</v>
      </c>
      <c r="AV796" s="13" t="s">
        <v>82</v>
      </c>
      <c r="AW796" s="13" t="s">
        <v>37</v>
      </c>
      <c r="AX796" s="13" t="s">
        <v>74</v>
      </c>
      <c r="AY796" s="268" t="s">
        <v>189</v>
      </c>
    </row>
    <row r="797" s="12" customFormat="1">
      <c r="B797" s="247"/>
      <c r="C797" s="248"/>
      <c r="D797" s="249" t="s">
        <v>199</v>
      </c>
      <c r="E797" s="250" t="s">
        <v>21</v>
      </c>
      <c r="F797" s="251" t="s">
        <v>823</v>
      </c>
      <c r="G797" s="248"/>
      <c r="H797" s="252">
        <v>127.17</v>
      </c>
      <c r="I797" s="253"/>
      <c r="J797" s="248"/>
      <c r="K797" s="248"/>
      <c r="L797" s="254"/>
      <c r="M797" s="255"/>
      <c r="N797" s="256"/>
      <c r="O797" s="256"/>
      <c r="P797" s="256"/>
      <c r="Q797" s="256"/>
      <c r="R797" s="256"/>
      <c r="S797" s="256"/>
      <c r="T797" s="257"/>
      <c r="AT797" s="258" t="s">
        <v>199</v>
      </c>
      <c r="AU797" s="258" t="s">
        <v>84</v>
      </c>
      <c r="AV797" s="12" t="s">
        <v>84</v>
      </c>
      <c r="AW797" s="12" t="s">
        <v>37</v>
      </c>
      <c r="AX797" s="12" t="s">
        <v>74</v>
      </c>
      <c r="AY797" s="258" t="s">
        <v>189</v>
      </c>
    </row>
    <row r="798" s="12" customFormat="1">
      <c r="B798" s="247"/>
      <c r="C798" s="248"/>
      <c r="D798" s="249" t="s">
        <v>199</v>
      </c>
      <c r="E798" s="250" t="s">
        <v>21</v>
      </c>
      <c r="F798" s="251" t="s">
        <v>824</v>
      </c>
      <c r="G798" s="248"/>
      <c r="H798" s="252">
        <v>2.0350000000000001</v>
      </c>
      <c r="I798" s="253"/>
      <c r="J798" s="248"/>
      <c r="K798" s="248"/>
      <c r="L798" s="254"/>
      <c r="M798" s="255"/>
      <c r="N798" s="256"/>
      <c r="O798" s="256"/>
      <c r="P798" s="256"/>
      <c r="Q798" s="256"/>
      <c r="R798" s="256"/>
      <c r="S798" s="256"/>
      <c r="T798" s="257"/>
      <c r="AT798" s="258" t="s">
        <v>199</v>
      </c>
      <c r="AU798" s="258" t="s">
        <v>84</v>
      </c>
      <c r="AV798" s="12" t="s">
        <v>84</v>
      </c>
      <c r="AW798" s="12" t="s">
        <v>37</v>
      </c>
      <c r="AX798" s="12" t="s">
        <v>74</v>
      </c>
      <c r="AY798" s="258" t="s">
        <v>189</v>
      </c>
    </row>
    <row r="799" s="15" customFormat="1">
      <c r="B799" s="280"/>
      <c r="C799" s="281"/>
      <c r="D799" s="249" t="s">
        <v>199</v>
      </c>
      <c r="E799" s="282" t="s">
        <v>21</v>
      </c>
      <c r="F799" s="283" t="s">
        <v>825</v>
      </c>
      <c r="G799" s="281"/>
      <c r="H799" s="284">
        <v>129.20500000000001</v>
      </c>
      <c r="I799" s="285"/>
      <c r="J799" s="281"/>
      <c r="K799" s="281"/>
      <c r="L799" s="286"/>
      <c r="M799" s="287"/>
      <c r="N799" s="288"/>
      <c r="O799" s="288"/>
      <c r="P799" s="288"/>
      <c r="Q799" s="288"/>
      <c r="R799" s="288"/>
      <c r="S799" s="288"/>
      <c r="T799" s="289"/>
      <c r="AT799" s="290" t="s">
        <v>199</v>
      </c>
      <c r="AU799" s="290" t="s">
        <v>84</v>
      </c>
      <c r="AV799" s="15" t="s">
        <v>190</v>
      </c>
      <c r="AW799" s="15" t="s">
        <v>37</v>
      </c>
      <c r="AX799" s="15" t="s">
        <v>82</v>
      </c>
      <c r="AY799" s="290" t="s">
        <v>189</v>
      </c>
    </row>
    <row r="800" s="1" customFormat="1" ht="25.5" customHeight="1">
      <c r="B800" s="48"/>
      <c r="C800" s="235" t="s">
        <v>826</v>
      </c>
      <c r="D800" s="235" t="s">
        <v>192</v>
      </c>
      <c r="E800" s="236" t="s">
        <v>827</v>
      </c>
      <c r="F800" s="237" t="s">
        <v>828</v>
      </c>
      <c r="G800" s="238" t="s">
        <v>273</v>
      </c>
      <c r="H800" s="239">
        <v>97.260000000000005</v>
      </c>
      <c r="I800" s="240"/>
      <c r="J800" s="241">
        <f>ROUND(I800*H800,2)</f>
        <v>0</v>
      </c>
      <c r="K800" s="237" t="s">
        <v>196</v>
      </c>
      <c r="L800" s="74"/>
      <c r="M800" s="242" t="s">
        <v>21</v>
      </c>
      <c r="N800" s="243" t="s">
        <v>45</v>
      </c>
      <c r="O800" s="49"/>
      <c r="P800" s="244">
        <f>O800*H800</f>
        <v>0</v>
      </c>
      <c r="Q800" s="244">
        <v>0</v>
      </c>
      <c r="R800" s="244">
        <f>Q800*H800</f>
        <v>0</v>
      </c>
      <c r="S800" s="244">
        <v>0.037999999999999999</v>
      </c>
      <c r="T800" s="245">
        <f>S800*H800</f>
        <v>3.6958800000000003</v>
      </c>
      <c r="AR800" s="26" t="s">
        <v>197</v>
      </c>
      <c r="AT800" s="26" t="s">
        <v>192</v>
      </c>
      <c r="AU800" s="26" t="s">
        <v>84</v>
      </c>
      <c r="AY800" s="26" t="s">
        <v>189</v>
      </c>
      <c r="BE800" s="246">
        <f>IF(N800="základní",J800,0)</f>
        <v>0</v>
      </c>
      <c r="BF800" s="246">
        <f>IF(N800="snížená",J800,0)</f>
        <v>0</v>
      </c>
      <c r="BG800" s="246">
        <f>IF(N800="zákl. přenesená",J800,0)</f>
        <v>0</v>
      </c>
      <c r="BH800" s="246">
        <f>IF(N800="sníž. přenesená",J800,0)</f>
        <v>0</v>
      </c>
      <c r="BI800" s="246">
        <f>IF(N800="nulová",J800,0)</f>
        <v>0</v>
      </c>
      <c r="BJ800" s="26" t="s">
        <v>82</v>
      </c>
      <c r="BK800" s="246">
        <f>ROUND(I800*H800,2)</f>
        <v>0</v>
      </c>
      <c r="BL800" s="26" t="s">
        <v>197</v>
      </c>
      <c r="BM800" s="26" t="s">
        <v>829</v>
      </c>
    </row>
    <row r="801" s="13" customFormat="1">
      <c r="B801" s="259"/>
      <c r="C801" s="260"/>
      <c r="D801" s="249" t="s">
        <v>199</v>
      </c>
      <c r="E801" s="261" t="s">
        <v>21</v>
      </c>
      <c r="F801" s="262" t="s">
        <v>750</v>
      </c>
      <c r="G801" s="260"/>
      <c r="H801" s="261" t="s">
        <v>21</v>
      </c>
      <c r="I801" s="263"/>
      <c r="J801" s="260"/>
      <c r="K801" s="260"/>
      <c r="L801" s="264"/>
      <c r="M801" s="265"/>
      <c r="N801" s="266"/>
      <c r="O801" s="266"/>
      <c r="P801" s="266"/>
      <c r="Q801" s="266"/>
      <c r="R801" s="266"/>
      <c r="S801" s="266"/>
      <c r="T801" s="267"/>
      <c r="AT801" s="268" t="s">
        <v>199</v>
      </c>
      <c r="AU801" s="268" t="s">
        <v>84</v>
      </c>
      <c r="AV801" s="13" t="s">
        <v>82</v>
      </c>
      <c r="AW801" s="13" t="s">
        <v>37</v>
      </c>
      <c r="AX801" s="13" t="s">
        <v>74</v>
      </c>
      <c r="AY801" s="268" t="s">
        <v>189</v>
      </c>
    </row>
    <row r="802" s="12" customFormat="1">
      <c r="B802" s="247"/>
      <c r="C802" s="248"/>
      <c r="D802" s="249" t="s">
        <v>199</v>
      </c>
      <c r="E802" s="250" t="s">
        <v>21</v>
      </c>
      <c r="F802" s="251" t="s">
        <v>830</v>
      </c>
      <c r="G802" s="248"/>
      <c r="H802" s="252">
        <v>95.760000000000005</v>
      </c>
      <c r="I802" s="253"/>
      <c r="J802" s="248"/>
      <c r="K802" s="248"/>
      <c r="L802" s="254"/>
      <c r="M802" s="255"/>
      <c r="N802" s="256"/>
      <c r="O802" s="256"/>
      <c r="P802" s="256"/>
      <c r="Q802" s="256"/>
      <c r="R802" s="256"/>
      <c r="S802" s="256"/>
      <c r="T802" s="257"/>
      <c r="AT802" s="258" t="s">
        <v>199</v>
      </c>
      <c r="AU802" s="258" t="s">
        <v>84</v>
      </c>
      <c r="AV802" s="12" t="s">
        <v>84</v>
      </c>
      <c r="AW802" s="12" t="s">
        <v>37</v>
      </c>
      <c r="AX802" s="12" t="s">
        <v>74</v>
      </c>
      <c r="AY802" s="258" t="s">
        <v>189</v>
      </c>
    </row>
    <row r="803" s="12" customFormat="1">
      <c r="B803" s="247"/>
      <c r="C803" s="248"/>
      <c r="D803" s="249" t="s">
        <v>199</v>
      </c>
      <c r="E803" s="250" t="s">
        <v>21</v>
      </c>
      <c r="F803" s="251" t="s">
        <v>831</v>
      </c>
      <c r="G803" s="248"/>
      <c r="H803" s="252">
        <v>1.5</v>
      </c>
      <c r="I803" s="253"/>
      <c r="J803" s="248"/>
      <c r="K803" s="248"/>
      <c r="L803" s="254"/>
      <c r="M803" s="255"/>
      <c r="N803" s="256"/>
      <c r="O803" s="256"/>
      <c r="P803" s="256"/>
      <c r="Q803" s="256"/>
      <c r="R803" s="256"/>
      <c r="S803" s="256"/>
      <c r="T803" s="257"/>
      <c r="AT803" s="258" t="s">
        <v>199</v>
      </c>
      <c r="AU803" s="258" t="s">
        <v>84</v>
      </c>
      <c r="AV803" s="12" t="s">
        <v>84</v>
      </c>
      <c r="AW803" s="12" t="s">
        <v>37</v>
      </c>
      <c r="AX803" s="12" t="s">
        <v>74</v>
      </c>
      <c r="AY803" s="258" t="s">
        <v>189</v>
      </c>
    </row>
    <row r="804" s="15" customFormat="1">
      <c r="B804" s="280"/>
      <c r="C804" s="281"/>
      <c r="D804" s="249" t="s">
        <v>199</v>
      </c>
      <c r="E804" s="282" t="s">
        <v>21</v>
      </c>
      <c r="F804" s="283" t="s">
        <v>825</v>
      </c>
      <c r="G804" s="281"/>
      <c r="H804" s="284">
        <v>97.260000000000005</v>
      </c>
      <c r="I804" s="285"/>
      <c r="J804" s="281"/>
      <c r="K804" s="281"/>
      <c r="L804" s="286"/>
      <c r="M804" s="287"/>
      <c r="N804" s="288"/>
      <c r="O804" s="288"/>
      <c r="P804" s="288"/>
      <c r="Q804" s="288"/>
      <c r="R804" s="288"/>
      <c r="S804" s="288"/>
      <c r="T804" s="289"/>
      <c r="AT804" s="290" t="s">
        <v>199</v>
      </c>
      <c r="AU804" s="290" t="s">
        <v>84</v>
      </c>
      <c r="AV804" s="15" t="s">
        <v>190</v>
      </c>
      <c r="AW804" s="15" t="s">
        <v>37</v>
      </c>
      <c r="AX804" s="15" t="s">
        <v>82</v>
      </c>
      <c r="AY804" s="290" t="s">
        <v>189</v>
      </c>
    </row>
    <row r="805" s="1" customFormat="1" ht="25.5" customHeight="1">
      <c r="B805" s="48"/>
      <c r="C805" s="235" t="s">
        <v>832</v>
      </c>
      <c r="D805" s="235" t="s">
        <v>192</v>
      </c>
      <c r="E805" s="236" t="s">
        <v>833</v>
      </c>
      <c r="F805" s="237" t="s">
        <v>834</v>
      </c>
      <c r="G805" s="238" t="s">
        <v>273</v>
      </c>
      <c r="H805" s="239">
        <v>2.7999999999999998</v>
      </c>
      <c r="I805" s="240"/>
      <c r="J805" s="241">
        <f>ROUND(I805*H805,2)</f>
        <v>0</v>
      </c>
      <c r="K805" s="237" t="s">
        <v>196</v>
      </c>
      <c r="L805" s="74"/>
      <c r="M805" s="242" t="s">
        <v>21</v>
      </c>
      <c r="N805" s="243" t="s">
        <v>45</v>
      </c>
      <c r="O805" s="49"/>
      <c r="P805" s="244">
        <f>O805*H805</f>
        <v>0</v>
      </c>
      <c r="Q805" s="244">
        <v>0</v>
      </c>
      <c r="R805" s="244">
        <f>Q805*H805</f>
        <v>0</v>
      </c>
      <c r="S805" s="244">
        <v>0.067000000000000004</v>
      </c>
      <c r="T805" s="245">
        <f>S805*H805</f>
        <v>0.18759999999999999</v>
      </c>
      <c r="AR805" s="26" t="s">
        <v>197</v>
      </c>
      <c r="AT805" s="26" t="s">
        <v>192</v>
      </c>
      <c r="AU805" s="26" t="s">
        <v>84</v>
      </c>
      <c r="AY805" s="26" t="s">
        <v>189</v>
      </c>
      <c r="BE805" s="246">
        <f>IF(N805="základní",J805,0)</f>
        <v>0</v>
      </c>
      <c r="BF805" s="246">
        <f>IF(N805="snížená",J805,0)</f>
        <v>0</v>
      </c>
      <c r="BG805" s="246">
        <f>IF(N805="zákl. přenesená",J805,0)</f>
        <v>0</v>
      </c>
      <c r="BH805" s="246">
        <f>IF(N805="sníž. přenesená",J805,0)</f>
        <v>0</v>
      </c>
      <c r="BI805" s="246">
        <f>IF(N805="nulová",J805,0)</f>
        <v>0</v>
      </c>
      <c r="BJ805" s="26" t="s">
        <v>82</v>
      </c>
      <c r="BK805" s="246">
        <f>ROUND(I805*H805,2)</f>
        <v>0</v>
      </c>
      <c r="BL805" s="26" t="s">
        <v>197</v>
      </c>
      <c r="BM805" s="26" t="s">
        <v>835</v>
      </c>
    </row>
    <row r="806" s="13" customFormat="1">
      <c r="B806" s="259"/>
      <c r="C806" s="260"/>
      <c r="D806" s="249" t="s">
        <v>199</v>
      </c>
      <c r="E806" s="261" t="s">
        <v>21</v>
      </c>
      <c r="F806" s="262" t="s">
        <v>750</v>
      </c>
      <c r="G806" s="260"/>
      <c r="H806" s="261" t="s">
        <v>21</v>
      </c>
      <c r="I806" s="263"/>
      <c r="J806" s="260"/>
      <c r="K806" s="260"/>
      <c r="L806" s="264"/>
      <c r="M806" s="265"/>
      <c r="N806" s="266"/>
      <c r="O806" s="266"/>
      <c r="P806" s="266"/>
      <c r="Q806" s="266"/>
      <c r="R806" s="266"/>
      <c r="S806" s="266"/>
      <c r="T806" s="267"/>
      <c r="AT806" s="268" t="s">
        <v>199</v>
      </c>
      <c r="AU806" s="268" t="s">
        <v>84</v>
      </c>
      <c r="AV806" s="13" t="s">
        <v>82</v>
      </c>
      <c r="AW806" s="13" t="s">
        <v>37</v>
      </c>
      <c r="AX806" s="13" t="s">
        <v>74</v>
      </c>
      <c r="AY806" s="268" t="s">
        <v>189</v>
      </c>
    </row>
    <row r="807" s="12" customFormat="1">
      <c r="B807" s="247"/>
      <c r="C807" s="248"/>
      <c r="D807" s="249" t="s">
        <v>199</v>
      </c>
      <c r="E807" s="250" t="s">
        <v>21</v>
      </c>
      <c r="F807" s="251" t="s">
        <v>836</v>
      </c>
      <c r="G807" s="248"/>
      <c r="H807" s="252">
        <v>2.7999999999999998</v>
      </c>
      <c r="I807" s="253"/>
      <c r="J807" s="248"/>
      <c r="K807" s="248"/>
      <c r="L807" s="254"/>
      <c r="M807" s="255"/>
      <c r="N807" s="256"/>
      <c r="O807" s="256"/>
      <c r="P807" s="256"/>
      <c r="Q807" s="256"/>
      <c r="R807" s="256"/>
      <c r="S807" s="256"/>
      <c r="T807" s="257"/>
      <c r="AT807" s="258" t="s">
        <v>199</v>
      </c>
      <c r="AU807" s="258" t="s">
        <v>84</v>
      </c>
      <c r="AV807" s="12" t="s">
        <v>84</v>
      </c>
      <c r="AW807" s="12" t="s">
        <v>37</v>
      </c>
      <c r="AX807" s="12" t="s">
        <v>82</v>
      </c>
      <c r="AY807" s="258" t="s">
        <v>189</v>
      </c>
    </row>
    <row r="808" s="1" customFormat="1" ht="25.5" customHeight="1">
      <c r="B808" s="48"/>
      <c r="C808" s="235" t="s">
        <v>837</v>
      </c>
      <c r="D808" s="235" t="s">
        <v>192</v>
      </c>
      <c r="E808" s="236" t="s">
        <v>838</v>
      </c>
      <c r="F808" s="237" t="s">
        <v>839</v>
      </c>
      <c r="G808" s="238" t="s">
        <v>273</v>
      </c>
      <c r="H808" s="239">
        <v>41.799999999999997</v>
      </c>
      <c r="I808" s="240"/>
      <c r="J808" s="241">
        <f>ROUND(I808*H808,2)</f>
        <v>0</v>
      </c>
      <c r="K808" s="237" t="s">
        <v>196</v>
      </c>
      <c r="L808" s="74"/>
      <c r="M808" s="242" t="s">
        <v>21</v>
      </c>
      <c r="N808" s="243" t="s">
        <v>45</v>
      </c>
      <c r="O808" s="49"/>
      <c r="P808" s="244">
        <f>O808*H808</f>
        <v>0</v>
      </c>
      <c r="Q808" s="244">
        <v>0</v>
      </c>
      <c r="R808" s="244">
        <f>Q808*H808</f>
        <v>0</v>
      </c>
      <c r="S808" s="244">
        <v>0.075999999999999998</v>
      </c>
      <c r="T808" s="245">
        <f>S808*H808</f>
        <v>3.1767999999999996</v>
      </c>
      <c r="AR808" s="26" t="s">
        <v>197</v>
      </c>
      <c r="AT808" s="26" t="s">
        <v>192</v>
      </c>
      <c r="AU808" s="26" t="s">
        <v>84</v>
      </c>
      <c r="AY808" s="26" t="s">
        <v>189</v>
      </c>
      <c r="BE808" s="246">
        <f>IF(N808="základní",J808,0)</f>
        <v>0</v>
      </c>
      <c r="BF808" s="246">
        <f>IF(N808="snížená",J808,0)</f>
        <v>0</v>
      </c>
      <c r="BG808" s="246">
        <f>IF(N808="zákl. přenesená",J808,0)</f>
        <v>0</v>
      </c>
      <c r="BH808" s="246">
        <f>IF(N808="sníž. přenesená",J808,0)</f>
        <v>0</v>
      </c>
      <c r="BI808" s="246">
        <f>IF(N808="nulová",J808,0)</f>
        <v>0</v>
      </c>
      <c r="BJ808" s="26" t="s">
        <v>82</v>
      </c>
      <c r="BK808" s="246">
        <f>ROUND(I808*H808,2)</f>
        <v>0</v>
      </c>
      <c r="BL808" s="26" t="s">
        <v>197</v>
      </c>
      <c r="BM808" s="26" t="s">
        <v>840</v>
      </c>
    </row>
    <row r="809" s="13" customFormat="1">
      <c r="B809" s="259"/>
      <c r="C809" s="260"/>
      <c r="D809" s="249" t="s">
        <v>199</v>
      </c>
      <c r="E809" s="261" t="s">
        <v>21</v>
      </c>
      <c r="F809" s="262" t="s">
        <v>750</v>
      </c>
      <c r="G809" s="260"/>
      <c r="H809" s="261" t="s">
        <v>21</v>
      </c>
      <c r="I809" s="263"/>
      <c r="J809" s="260"/>
      <c r="K809" s="260"/>
      <c r="L809" s="264"/>
      <c r="M809" s="265"/>
      <c r="N809" s="266"/>
      <c r="O809" s="266"/>
      <c r="P809" s="266"/>
      <c r="Q809" s="266"/>
      <c r="R809" s="266"/>
      <c r="S809" s="266"/>
      <c r="T809" s="267"/>
      <c r="AT809" s="268" t="s">
        <v>199</v>
      </c>
      <c r="AU809" s="268" t="s">
        <v>84</v>
      </c>
      <c r="AV809" s="13" t="s">
        <v>82</v>
      </c>
      <c r="AW809" s="13" t="s">
        <v>37</v>
      </c>
      <c r="AX809" s="13" t="s">
        <v>74</v>
      </c>
      <c r="AY809" s="268" t="s">
        <v>189</v>
      </c>
    </row>
    <row r="810" s="12" customFormat="1">
      <c r="B810" s="247"/>
      <c r="C810" s="248"/>
      <c r="D810" s="249" t="s">
        <v>199</v>
      </c>
      <c r="E810" s="250" t="s">
        <v>21</v>
      </c>
      <c r="F810" s="251" t="s">
        <v>841</v>
      </c>
      <c r="G810" s="248"/>
      <c r="H810" s="252">
        <v>8.4000000000000004</v>
      </c>
      <c r="I810" s="253"/>
      <c r="J810" s="248"/>
      <c r="K810" s="248"/>
      <c r="L810" s="254"/>
      <c r="M810" s="255"/>
      <c r="N810" s="256"/>
      <c r="O810" s="256"/>
      <c r="P810" s="256"/>
      <c r="Q810" s="256"/>
      <c r="R810" s="256"/>
      <c r="S810" s="256"/>
      <c r="T810" s="257"/>
      <c r="AT810" s="258" t="s">
        <v>199</v>
      </c>
      <c r="AU810" s="258" t="s">
        <v>84</v>
      </c>
      <c r="AV810" s="12" t="s">
        <v>84</v>
      </c>
      <c r="AW810" s="12" t="s">
        <v>37</v>
      </c>
      <c r="AX810" s="12" t="s">
        <v>74</v>
      </c>
      <c r="AY810" s="258" t="s">
        <v>189</v>
      </c>
    </row>
    <row r="811" s="12" customFormat="1">
      <c r="B811" s="247"/>
      <c r="C811" s="248"/>
      <c r="D811" s="249" t="s">
        <v>199</v>
      </c>
      <c r="E811" s="250" t="s">
        <v>21</v>
      </c>
      <c r="F811" s="251" t="s">
        <v>842</v>
      </c>
      <c r="G811" s="248"/>
      <c r="H811" s="252">
        <v>6.4000000000000004</v>
      </c>
      <c r="I811" s="253"/>
      <c r="J811" s="248"/>
      <c r="K811" s="248"/>
      <c r="L811" s="254"/>
      <c r="M811" s="255"/>
      <c r="N811" s="256"/>
      <c r="O811" s="256"/>
      <c r="P811" s="256"/>
      <c r="Q811" s="256"/>
      <c r="R811" s="256"/>
      <c r="S811" s="256"/>
      <c r="T811" s="257"/>
      <c r="AT811" s="258" t="s">
        <v>199</v>
      </c>
      <c r="AU811" s="258" t="s">
        <v>84</v>
      </c>
      <c r="AV811" s="12" t="s">
        <v>84</v>
      </c>
      <c r="AW811" s="12" t="s">
        <v>37</v>
      </c>
      <c r="AX811" s="12" t="s">
        <v>74</v>
      </c>
      <c r="AY811" s="258" t="s">
        <v>189</v>
      </c>
    </row>
    <row r="812" s="12" customFormat="1">
      <c r="B812" s="247"/>
      <c r="C812" s="248"/>
      <c r="D812" s="249" t="s">
        <v>199</v>
      </c>
      <c r="E812" s="250" t="s">
        <v>21</v>
      </c>
      <c r="F812" s="251" t="s">
        <v>843</v>
      </c>
      <c r="G812" s="248"/>
      <c r="H812" s="252">
        <v>27</v>
      </c>
      <c r="I812" s="253"/>
      <c r="J812" s="248"/>
      <c r="K812" s="248"/>
      <c r="L812" s="254"/>
      <c r="M812" s="255"/>
      <c r="N812" s="256"/>
      <c r="O812" s="256"/>
      <c r="P812" s="256"/>
      <c r="Q812" s="256"/>
      <c r="R812" s="256"/>
      <c r="S812" s="256"/>
      <c r="T812" s="257"/>
      <c r="AT812" s="258" t="s">
        <v>199</v>
      </c>
      <c r="AU812" s="258" t="s">
        <v>84</v>
      </c>
      <c r="AV812" s="12" t="s">
        <v>84</v>
      </c>
      <c r="AW812" s="12" t="s">
        <v>37</v>
      </c>
      <c r="AX812" s="12" t="s">
        <v>74</v>
      </c>
      <c r="AY812" s="258" t="s">
        <v>189</v>
      </c>
    </row>
    <row r="813" s="15" customFormat="1">
      <c r="B813" s="280"/>
      <c r="C813" s="281"/>
      <c r="D813" s="249" t="s">
        <v>199</v>
      </c>
      <c r="E813" s="282" t="s">
        <v>21</v>
      </c>
      <c r="F813" s="283" t="s">
        <v>825</v>
      </c>
      <c r="G813" s="281"/>
      <c r="H813" s="284">
        <v>41.799999999999997</v>
      </c>
      <c r="I813" s="285"/>
      <c r="J813" s="281"/>
      <c r="K813" s="281"/>
      <c r="L813" s="286"/>
      <c r="M813" s="287"/>
      <c r="N813" s="288"/>
      <c r="O813" s="288"/>
      <c r="P813" s="288"/>
      <c r="Q813" s="288"/>
      <c r="R813" s="288"/>
      <c r="S813" s="288"/>
      <c r="T813" s="289"/>
      <c r="AT813" s="290" t="s">
        <v>199</v>
      </c>
      <c r="AU813" s="290" t="s">
        <v>84</v>
      </c>
      <c r="AV813" s="15" t="s">
        <v>190</v>
      </c>
      <c r="AW813" s="15" t="s">
        <v>37</v>
      </c>
      <c r="AX813" s="15" t="s">
        <v>82</v>
      </c>
      <c r="AY813" s="290" t="s">
        <v>189</v>
      </c>
    </row>
    <row r="814" s="1" customFormat="1" ht="38.25" customHeight="1">
      <c r="B814" s="48"/>
      <c r="C814" s="235" t="s">
        <v>844</v>
      </c>
      <c r="D814" s="235" t="s">
        <v>192</v>
      </c>
      <c r="E814" s="236" t="s">
        <v>845</v>
      </c>
      <c r="F814" s="237" t="s">
        <v>846</v>
      </c>
      <c r="G814" s="238" t="s">
        <v>273</v>
      </c>
      <c r="H814" s="239">
        <v>8.2810000000000006</v>
      </c>
      <c r="I814" s="240"/>
      <c r="J814" s="241">
        <f>ROUND(I814*H814,2)</f>
        <v>0</v>
      </c>
      <c r="K814" s="237" t="s">
        <v>196</v>
      </c>
      <c r="L814" s="74"/>
      <c r="M814" s="242" t="s">
        <v>21</v>
      </c>
      <c r="N814" s="243" t="s">
        <v>45</v>
      </c>
      <c r="O814" s="49"/>
      <c r="P814" s="244">
        <f>O814*H814</f>
        <v>0</v>
      </c>
      <c r="Q814" s="244">
        <v>0</v>
      </c>
      <c r="R814" s="244">
        <f>Q814*H814</f>
        <v>0</v>
      </c>
      <c r="S814" s="244">
        <v>0.27000000000000002</v>
      </c>
      <c r="T814" s="245">
        <f>S814*H814</f>
        <v>2.2358700000000002</v>
      </c>
      <c r="AR814" s="26" t="s">
        <v>197</v>
      </c>
      <c r="AT814" s="26" t="s">
        <v>192</v>
      </c>
      <c r="AU814" s="26" t="s">
        <v>84</v>
      </c>
      <c r="AY814" s="26" t="s">
        <v>189</v>
      </c>
      <c r="BE814" s="246">
        <f>IF(N814="základní",J814,0)</f>
        <v>0</v>
      </c>
      <c r="BF814" s="246">
        <f>IF(N814="snížená",J814,0)</f>
        <v>0</v>
      </c>
      <c r="BG814" s="246">
        <f>IF(N814="zákl. přenesená",J814,0)</f>
        <v>0</v>
      </c>
      <c r="BH814" s="246">
        <f>IF(N814="sníž. přenesená",J814,0)</f>
        <v>0</v>
      </c>
      <c r="BI814" s="246">
        <f>IF(N814="nulová",J814,0)</f>
        <v>0</v>
      </c>
      <c r="BJ814" s="26" t="s">
        <v>82</v>
      </c>
      <c r="BK814" s="246">
        <f>ROUND(I814*H814,2)</f>
        <v>0</v>
      </c>
      <c r="BL814" s="26" t="s">
        <v>197</v>
      </c>
      <c r="BM814" s="26" t="s">
        <v>847</v>
      </c>
    </row>
    <row r="815" s="13" customFormat="1">
      <c r="B815" s="259"/>
      <c r="C815" s="260"/>
      <c r="D815" s="249" t="s">
        <v>199</v>
      </c>
      <c r="E815" s="261" t="s">
        <v>21</v>
      </c>
      <c r="F815" s="262" t="s">
        <v>750</v>
      </c>
      <c r="G815" s="260"/>
      <c r="H815" s="261" t="s">
        <v>21</v>
      </c>
      <c r="I815" s="263"/>
      <c r="J815" s="260"/>
      <c r="K815" s="260"/>
      <c r="L815" s="264"/>
      <c r="M815" s="265"/>
      <c r="N815" s="266"/>
      <c r="O815" s="266"/>
      <c r="P815" s="266"/>
      <c r="Q815" s="266"/>
      <c r="R815" s="266"/>
      <c r="S815" s="266"/>
      <c r="T815" s="267"/>
      <c r="AT815" s="268" t="s">
        <v>199</v>
      </c>
      <c r="AU815" s="268" t="s">
        <v>84</v>
      </c>
      <c r="AV815" s="13" t="s">
        <v>82</v>
      </c>
      <c r="AW815" s="13" t="s">
        <v>37</v>
      </c>
      <c r="AX815" s="13" t="s">
        <v>74</v>
      </c>
      <c r="AY815" s="268" t="s">
        <v>189</v>
      </c>
    </row>
    <row r="816" s="12" customFormat="1">
      <c r="B816" s="247"/>
      <c r="C816" s="248"/>
      <c r="D816" s="249" t="s">
        <v>199</v>
      </c>
      <c r="E816" s="250" t="s">
        <v>21</v>
      </c>
      <c r="F816" s="251" t="s">
        <v>848</v>
      </c>
      <c r="G816" s="248"/>
      <c r="H816" s="252">
        <v>2.4409999999999998</v>
      </c>
      <c r="I816" s="253"/>
      <c r="J816" s="248"/>
      <c r="K816" s="248"/>
      <c r="L816" s="254"/>
      <c r="M816" s="255"/>
      <c r="N816" s="256"/>
      <c r="O816" s="256"/>
      <c r="P816" s="256"/>
      <c r="Q816" s="256"/>
      <c r="R816" s="256"/>
      <c r="S816" s="256"/>
      <c r="T816" s="257"/>
      <c r="AT816" s="258" t="s">
        <v>199</v>
      </c>
      <c r="AU816" s="258" t="s">
        <v>84</v>
      </c>
      <c r="AV816" s="12" t="s">
        <v>84</v>
      </c>
      <c r="AW816" s="12" t="s">
        <v>37</v>
      </c>
      <c r="AX816" s="12" t="s">
        <v>74</v>
      </c>
      <c r="AY816" s="258" t="s">
        <v>189</v>
      </c>
    </row>
    <row r="817" s="12" customFormat="1">
      <c r="B817" s="247"/>
      <c r="C817" s="248"/>
      <c r="D817" s="249" t="s">
        <v>199</v>
      </c>
      <c r="E817" s="250" t="s">
        <v>21</v>
      </c>
      <c r="F817" s="251" t="s">
        <v>849</v>
      </c>
      <c r="G817" s="248"/>
      <c r="H817" s="252">
        <v>5.8399999999999999</v>
      </c>
      <c r="I817" s="253"/>
      <c r="J817" s="248"/>
      <c r="K817" s="248"/>
      <c r="L817" s="254"/>
      <c r="M817" s="255"/>
      <c r="N817" s="256"/>
      <c r="O817" s="256"/>
      <c r="P817" s="256"/>
      <c r="Q817" s="256"/>
      <c r="R817" s="256"/>
      <c r="S817" s="256"/>
      <c r="T817" s="257"/>
      <c r="AT817" s="258" t="s">
        <v>199</v>
      </c>
      <c r="AU817" s="258" t="s">
        <v>84</v>
      </c>
      <c r="AV817" s="12" t="s">
        <v>84</v>
      </c>
      <c r="AW817" s="12" t="s">
        <v>37</v>
      </c>
      <c r="AX817" s="12" t="s">
        <v>74</v>
      </c>
      <c r="AY817" s="258" t="s">
        <v>189</v>
      </c>
    </row>
    <row r="818" s="14" customFormat="1">
      <c r="B818" s="269"/>
      <c r="C818" s="270"/>
      <c r="D818" s="249" t="s">
        <v>199</v>
      </c>
      <c r="E818" s="271" t="s">
        <v>21</v>
      </c>
      <c r="F818" s="272" t="s">
        <v>214</v>
      </c>
      <c r="G818" s="270"/>
      <c r="H818" s="273">
        <v>8.2810000000000006</v>
      </c>
      <c r="I818" s="274"/>
      <c r="J818" s="270"/>
      <c r="K818" s="270"/>
      <c r="L818" s="275"/>
      <c r="M818" s="276"/>
      <c r="N818" s="277"/>
      <c r="O818" s="277"/>
      <c r="P818" s="277"/>
      <c r="Q818" s="277"/>
      <c r="R818" s="277"/>
      <c r="S818" s="277"/>
      <c r="T818" s="278"/>
      <c r="AT818" s="279" t="s">
        <v>199</v>
      </c>
      <c r="AU818" s="279" t="s">
        <v>84</v>
      </c>
      <c r="AV818" s="14" t="s">
        <v>197</v>
      </c>
      <c r="AW818" s="14" t="s">
        <v>37</v>
      </c>
      <c r="AX818" s="14" t="s">
        <v>82</v>
      </c>
      <c r="AY818" s="279" t="s">
        <v>189</v>
      </c>
    </row>
    <row r="819" s="1" customFormat="1" ht="38.25" customHeight="1">
      <c r="B819" s="48"/>
      <c r="C819" s="235" t="s">
        <v>850</v>
      </c>
      <c r="D819" s="235" t="s">
        <v>192</v>
      </c>
      <c r="E819" s="236" t="s">
        <v>851</v>
      </c>
      <c r="F819" s="237" t="s">
        <v>852</v>
      </c>
      <c r="G819" s="238" t="s">
        <v>195</v>
      </c>
      <c r="H819" s="239">
        <v>11.27</v>
      </c>
      <c r="I819" s="240"/>
      <c r="J819" s="241">
        <f>ROUND(I819*H819,2)</f>
        <v>0</v>
      </c>
      <c r="K819" s="237" t="s">
        <v>196</v>
      </c>
      <c r="L819" s="74"/>
      <c r="M819" s="242" t="s">
        <v>21</v>
      </c>
      <c r="N819" s="243" t="s">
        <v>45</v>
      </c>
      <c r="O819" s="49"/>
      <c r="P819" s="244">
        <f>O819*H819</f>
        <v>0</v>
      </c>
      <c r="Q819" s="244">
        <v>0</v>
      </c>
      <c r="R819" s="244">
        <f>Q819*H819</f>
        <v>0</v>
      </c>
      <c r="S819" s="244">
        <v>1.8</v>
      </c>
      <c r="T819" s="245">
        <f>S819*H819</f>
        <v>20.286000000000001</v>
      </c>
      <c r="AR819" s="26" t="s">
        <v>197</v>
      </c>
      <c r="AT819" s="26" t="s">
        <v>192</v>
      </c>
      <c r="AU819" s="26" t="s">
        <v>84</v>
      </c>
      <c r="AY819" s="26" t="s">
        <v>189</v>
      </c>
      <c r="BE819" s="246">
        <f>IF(N819="základní",J819,0)</f>
        <v>0</v>
      </c>
      <c r="BF819" s="246">
        <f>IF(N819="snížená",J819,0)</f>
        <v>0</v>
      </c>
      <c r="BG819" s="246">
        <f>IF(N819="zákl. přenesená",J819,0)</f>
        <v>0</v>
      </c>
      <c r="BH819" s="246">
        <f>IF(N819="sníž. přenesená",J819,0)</f>
        <v>0</v>
      </c>
      <c r="BI819" s="246">
        <f>IF(N819="nulová",J819,0)</f>
        <v>0</v>
      </c>
      <c r="BJ819" s="26" t="s">
        <v>82</v>
      </c>
      <c r="BK819" s="246">
        <f>ROUND(I819*H819,2)</f>
        <v>0</v>
      </c>
      <c r="BL819" s="26" t="s">
        <v>197</v>
      </c>
      <c r="BM819" s="26" t="s">
        <v>853</v>
      </c>
    </row>
    <row r="820" s="13" customFormat="1">
      <c r="B820" s="259"/>
      <c r="C820" s="260"/>
      <c r="D820" s="249" t="s">
        <v>199</v>
      </c>
      <c r="E820" s="261" t="s">
        <v>21</v>
      </c>
      <c r="F820" s="262" t="s">
        <v>750</v>
      </c>
      <c r="G820" s="260"/>
      <c r="H820" s="261" t="s">
        <v>21</v>
      </c>
      <c r="I820" s="263"/>
      <c r="J820" s="260"/>
      <c r="K820" s="260"/>
      <c r="L820" s="264"/>
      <c r="M820" s="265"/>
      <c r="N820" s="266"/>
      <c r="O820" s="266"/>
      <c r="P820" s="266"/>
      <c r="Q820" s="266"/>
      <c r="R820" s="266"/>
      <c r="S820" s="266"/>
      <c r="T820" s="267"/>
      <c r="AT820" s="268" t="s">
        <v>199</v>
      </c>
      <c r="AU820" s="268" t="s">
        <v>84</v>
      </c>
      <c r="AV820" s="13" t="s">
        <v>82</v>
      </c>
      <c r="AW820" s="13" t="s">
        <v>37</v>
      </c>
      <c r="AX820" s="13" t="s">
        <v>74</v>
      </c>
      <c r="AY820" s="268" t="s">
        <v>189</v>
      </c>
    </row>
    <row r="821" s="12" customFormat="1">
      <c r="B821" s="247"/>
      <c r="C821" s="248"/>
      <c r="D821" s="249" t="s">
        <v>199</v>
      </c>
      <c r="E821" s="250" t="s">
        <v>21</v>
      </c>
      <c r="F821" s="251" t="s">
        <v>854</v>
      </c>
      <c r="G821" s="248"/>
      <c r="H821" s="252">
        <v>11.27</v>
      </c>
      <c r="I821" s="253"/>
      <c r="J821" s="248"/>
      <c r="K821" s="248"/>
      <c r="L821" s="254"/>
      <c r="M821" s="255"/>
      <c r="N821" s="256"/>
      <c r="O821" s="256"/>
      <c r="P821" s="256"/>
      <c r="Q821" s="256"/>
      <c r="R821" s="256"/>
      <c r="S821" s="256"/>
      <c r="T821" s="257"/>
      <c r="AT821" s="258" t="s">
        <v>199</v>
      </c>
      <c r="AU821" s="258" t="s">
        <v>84</v>
      </c>
      <c r="AV821" s="12" t="s">
        <v>84</v>
      </c>
      <c r="AW821" s="12" t="s">
        <v>37</v>
      </c>
      <c r="AX821" s="12" t="s">
        <v>74</v>
      </c>
      <c r="AY821" s="258" t="s">
        <v>189</v>
      </c>
    </row>
    <row r="822" s="15" customFormat="1">
      <c r="B822" s="280"/>
      <c r="C822" s="281"/>
      <c r="D822" s="249" t="s">
        <v>199</v>
      </c>
      <c r="E822" s="282" t="s">
        <v>21</v>
      </c>
      <c r="F822" s="283" t="s">
        <v>825</v>
      </c>
      <c r="G822" s="281"/>
      <c r="H822" s="284">
        <v>11.27</v>
      </c>
      <c r="I822" s="285"/>
      <c r="J822" s="281"/>
      <c r="K822" s="281"/>
      <c r="L822" s="286"/>
      <c r="M822" s="287"/>
      <c r="N822" s="288"/>
      <c r="O822" s="288"/>
      <c r="P822" s="288"/>
      <c r="Q822" s="288"/>
      <c r="R822" s="288"/>
      <c r="S822" s="288"/>
      <c r="T822" s="289"/>
      <c r="AT822" s="290" t="s">
        <v>199</v>
      </c>
      <c r="AU822" s="290" t="s">
        <v>84</v>
      </c>
      <c r="AV822" s="15" t="s">
        <v>190</v>
      </c>
      <c r="AW822" s="15" t="s">
        <v>37</v>
      </c>
      <c r="AX822" s="15" t="s">
        <v>82</v>
      </c>
      <c r="AY822" s="290" t="s">
        <v>189</v>
      </c>
    </row>
    <row r="823" s="1" customFormat="1" ht="25.5" customHeight="1">
      <c r="B823" s="48"/>
      <c r="C823" s="235" t="s">
        <v>855</v>
      </c>
      <c r="D823" s="235" t="s">
        <v>192</v>
      </c>
      <c r="E823" s="236" t="s">
        <v>856</v>
      </c>
      <c r="F823" s="237" t="s">
        <v>857</v>
      </c>
      <c r="G823" s="238" t="s">
        <v>195</v>
      </c>
      <c r="H823" s="239">
        <v>6.125</v>
      </c>
      <c r="I823" s="240"/>
      <c r="J823" s="241">
        <f>ROUND(I823*H823,2)</f>
        <v>0</v>
      </c>
      <c r="K823" s="237" t="s">
        <v>196</v>
      </c>
      <c r="L823" s="74"/>
      <c r="M823" s="242" t="s">
        <v>21</v>
      </c>
      <c r="N823" s="243" t="s">
        <v>45</v>
      </c>
      <c r="O823" s="49"/>
      <c r="P823" s="244">
        <f>O823*H823</f>
        <v>0</v>
      </c>
      <c r="Q823" s="244">
        <v>0</v>
      </c>
      <c r="R823" s="244">
        <f>Q823*H823</f>
        <v>0</v>
      </c>
      <c r="S823" s="244">
        <v>1.8</v>
      </c>
      <c r="T823" s="245">
        <f>S823*H823</f>
        <v>11.025</v>
      </c>
      <c r="AR823" s="26" t="s">
        <v>197</v>
      </c>
      <c r="AT823" s="26" t="s">
        <v>192</v>
      </c>
      <c r="AU823" s="26" t="s">
        <v>84</v>
      </c>
      <c r="AY823" s="26" t="s">
        <v>189</v>
      </c>
      <c r="BE823" s="246">
        <f>IF(N823="základní",J823,0)</f>
        <v>0</v>
      </c>
      <c r="BF823" s="246">
        <f>IF(N823="snížená",J823,0)</f>
        <v>0</v>
      </c>
      <c r="BG823" s="246">
        <f>IF(N823="zákl. přenesená",J823,0)</f>
        <v>0</v>
      </c>
      <c r="BH823" s="246">
        <f>IF(N823="sníž. přenesená",J823,0)</f>
        <v>0</v>
      </c>
      <c r="BI823" s="246">
        <f>IF(N823="nulová",J823,0)</f>
        <v>0</v>
      </c>
      <c r="BJ823" s="26" t="s">
        <v>82</v>
      </c>
      <c r="BK823" s="246">
        <f>ROUND(I823*H823,2)</f>
        <v>0</v>
      </c>
      <c r="BL823" s="26" t="s">
        <v>197</v>
      </c>
      <c r="BM823" s="26" t="s">
        <v>858</v>
      </c>
    </row>
    <row r="824" s="13" customFormat="1">
      <c r="B824" s="259"/>
      <c r="C824" s="260"/>
      <c r="D824" s="249" t="s">
        <v>199</v>
      </c>
      <c r="E824" s="261" t="s">
        <v>21</v>
      </c>
      <c r="F824" s="262" t="s">
        <v>235</v>
      </c>
      <c r="G824" s="260"/>
      <c r="H824" s="261" t="s">
        <v>21</v>
      </c>
      <c r="I824" s="263"/>
      <c r="J824" s="260"/>
      <c r="K824" s="260"/>
      <c r="L824" s="264"/>
      <c r="M824" s="265"/>
      <c r="N824" s="266"/>
      <c r="O824" s="266"/>
      <c r="P824" s="266"/>
      <c r="Q824" s="266"/>
      <c r="R824" s="266"/>
      <c r="S824" s="266"/>
      <c r="T824" s="267"/>
      <c r="AT824" s="268" t="s">
        <v>199</v>
      </c>
      <c r="AU824" s="268" t="s">
        <v>84</v>
      </c>
      <c r="AV824" s="13" t="s">
        <v>82</v>
      </c>
      <c r="AW824" s="13" t="s">
        <v>37</v>
      </c>
      <c r="AX824" s="13" t="s">
        <v>74</v>
      </c>
      <c r="AY824" s="268" t="s">
        <v>189</v>
      </c>
    </row>
    <row r="825" s="13" customFormat="1">
      <c r="B825" s="259"/>
      <c r="C825" s="260"/>
      <c r="D825" s="249" t="s">
        <v>199</v>
      </c>
      <c r="E825" s="261" t="s">
        <v>21</v>
      </c>
      <c r="F825" s="262" t="s">
        <v>236</v>
      </c>
      <c r="G825" s="260"/>
      <c r="H825" s="261" t="s">
        <v>21</v>
      </c>
      <c r="I825" s="263"/>
      <c r="J825" s="260"/>
      <c r="K825" s="260"/>
      <c r="L825" s="264"/>
      <c r="M825" s="265"/>
      <c r="N825" s="266"/>
      <c r="O825" s="266"/>
      <c r="P825" s="266"/>
      <c r="Q825" s="266"/>
      <c r="R825" s="266"/>
      <c r="S825" s="266"/>
      <c r="T825" s="267"/>
      <c r="AT825" s="268" t="s">
        <v>199</v>
      </c>
      <c r="AU825" s="268" t="s">
        <v>84</v>
      </c>
      <c r="AV825" s="13" t="s">
        <v>82</v>
      </c>
      <c r="AW825" s="13" t="s">
        <v>37</v>
      </c>
      <c r="AX825" s="13" t="s">
        <v>74</v>
      </c>
      <c r="AY825" s="268" t="s">
        <v>189</v>
      </c>
    </row>
    <row r="826" s="12" customFormat="1">
      <c r="B826" s="247"/>
      <c r="C826" s="248"/>
      <c r="D826" s="249" t="s">
        <v>199</v>
      </c>
      <c r="E826" s="250" t="s">
        <v>21</v>
      </c>
      <c r="F826" s="251" t="s">
        <v>859</v>
      </c>
      <c r="G826" s="248"/>
      <c r="H826" s="252">
        <v>0.75600000000000001</v>
      </c>
      <c r="I826" s="253"/>
      <c r="J826" s="248"/>
      <c r="K826" s="248"/>
      <c r="L826" s="254"/>
      <c r="M826" s="255"/>
      <c r="N826" s="256"/>
      <c r="O826" s="256"/>
      <c r="P826" s="256"/>
      <c r="Q826" s="256"/>
      <c r="R826" s="256"/>
      <c r="S826" s="256"/>
      <c r="T826" s="257"/>
      <c r="AT826" s="258" t="s">
        <v>199</v>
      </c>
      <c r="AU826" s="258" t="s">
        <v>84</v>
      </c>
      <c r="AV826" s="12" t="s">
        <v>84</v>
      </c>
      <c r="AW826" s="12" t="s">
        <v>37</v>
      </c>
      <c r="AX826" s="12" t="s">
        <v>74</v>
      </c>
      <c r="AY826" s="258" t="s">
        <v>189</v>
      </c>
    </row>
    <row r="827" s="12" customFormat="1">
      <c r="B827" s="247"/>
      <c r="C827" s="248"/>
      <c r="D827" s="249" t="s">
        <v>199</v>
      </c>
      <c r="E827" s="250" t="s">
        <v>21</v>
      </c>
      <c r="F827" s="251" t="s">
        <v>21</v>
      </c>
      <c r="G827" s="248"/>
      <c r="H827" s="252">
        <v>0</v>
      </c>
      <c r="I827" s="253"/>
      <c r="J827" s="248"/>
      <c r="K827" s="248"/>
      <c r="L827" s="254"/>
      <c r="M827" s="255"/>
      <c r="N827" s="256"/>
      <c r="O827" s="256"/>
      <c r="P827" s="256"/>
      <c r="Q827" s="256"/>
      <c r="R827" s="256"/>
      <c r="S827" s="256"/>
      <c r="T827" s="257"/>
      <c r="AT827" s="258" t="s">
        <v>199</v>
      </c>
      <c r="AU827" s="258" t="s">
        <v>84</v>
      </c>
      <c r="AV827" s="12" t="s">
        <v>84</v>
      </c>
      <c r="AW827" s="12" t="s">
        <v>37</v>
      </c>
      <c r="AX827" s="12" t="s">
        <v>74</v>
      </c>
      <c r="AY827" s="258" t="s">
        <v>189</v>
      </c>
    </row>
    <row r="828" s="13" customFormat="1">
      <c r="B828" s="259"/>
      <c r="C828" s="260"/>
      <c r="D828" s="249" t="s">
        <v>199</v>
      </c>
      <c r="E828" s="261" t="s">
        <v>21</v>
      </c>
      <c r="F828" s="262" t="s">
        <v>267</v>
      </c>
      <c r="G828" s="260"/>
      <c r="H828" s="261" t="s">
        <v>21</v>
      </c>
      <c r="I828" s="263"/>
      <c r="J828" s="260"/>
      <c r="K828" s="260"/>
      <c r="L828" s="264"/>
      <c r="M828" s="265"/>
      <c r="N828" s="266"/>
      <c r="O828" s="266"/>
      <c r="P828" s="266"/>
      <c r="Q828" s="266"/>
      <c r="R828" s="266"/>
      <c r="S828" s="266"/>
      <c r="T828" s="267"/>
      <c r="AT828" s="268" t="s">
        <v>199</v>
      </c>
      <c r="AU828" s="268" t="s">
        <v>84</v>
      </c>
      <c r="AV828" s="13" t="s">
        <v>82</v>
      </c>
      <c r="AW828" s="13" t="s">
        <v>37</v>
      </c>
      <c r="AX828" s="13" t="s">
        <v>74</v>
      </c>
      <c r="AY828" s="268" t="s">
        <v>189</v>
      </c>
    </row>
    <row r="829" s="13" customFormat="1">
      <c r="B829" s="259"/>
      <c r="C829" s="260"/>
      <c r="D829" s="249" t="s">
        <v>199</v>
      </c>
      <c r="E829" s="261" t="s">
        <v>21</v>
      </c>
      <c r="F829" s="262" t="s">
        <v>268</v>
      </c>
      <c r="G829" s="260"/>
      <c r="H829" s="261" t="s">
        <v>21</v>
      </c>
      <c r="I829" s="263"/>
      <c r="J829" s="260"/>
      <c r="K829" s="260"/>
      <c r="L829" s="264"/>
      <c r="M829" s="265"/>
      <c r="N829" s="266"/>
      <c r="O829" s="266"/>
      <c r="P829" s="266"/>
      <c r="Q829" s="266"/>
      <c r="R829" s="266"/>
      <c r="S829" s="266"/>
      <c r="T829" s="267"/>
      <c r="AT829" s="268" t="s">
        <v>199</v>
      </c>
      <c r="AU829" s="268" t="s">
        <v>84</v>
      </c>
      <c r="AV829" s="13" t="s">
        <v>82</v>
      </c>
      <c r="AW829" s="13" t="s">
        <v>37</v>
      </c>
      <c r="AX829" s="13" t="s">
        <v>74</v>
      </c>
      <c r="AY829" s="268" t="s">
        <v>189</v>
      </c>
    </row>
    <row r="830" s="12" customFormat="1">
      <c r="B830" s="247"/>
      <c r="C830" s="248"/>
      <c r="D830" s="249" t="s">
        <v>199</v>
      </c>
      <c r="E830" s="250" t="s">
        <v>21</v>
      </c>
      <c r="F830" s="251" t="s">
        <v>860</v>
      </c>
      <c r="G830" s="248"/>
      <c r="H830" s="252">
        <v>0.041000000000000002</v>
      </c>
      <c r="I830" s="253"/>
      <c r="J830" s="248"/>
      <c r="K830" s="248"/>
      <c r="L830" s="254"/>
      <c r="M830" s="255"/>
      <c r="N830" s="256"/>
      <c r="O830" s="256"/>
      <c r="P830" s="256"/>
      <c r="Q830" s="256"/>
      <c r="R830" s="256"/>
      <c r="S830" s="256"/>
      <c r="T830" s="257"/>
      <c r="AT830" s="258" t="s">
        <v>199</v>
      </c>
      <c r="AU830" s="258" t="s">
        <v>84</v>
      </c>
      <c r="AV830" s="12" t="s">
        <v>84</v>
      </c>
      <c r="AW830" s="12" t="s">
        <v>37</v>
      </c>
      <c r="AX830" s="12" t="s">
        <v>74</v>
      </c>
      <c r="AY830" s="258" t="s">
        <v>189</v>
      </c>
    </row>
    <row r="831" s="12" customFormat="1">
      <c r="B831" s="247"/>
      <c r="C831" s="248"/>
      <c r="D831" s="249" t="s">
        <v>199</v>
      </c>
      <c r="E831" s="250" t="s">
        <v>21</v>
      </c>
      <c r="F831" s="251" t="s">
        <v>21</v>
      </c>
      <c r="G831" s="248"/>
      <c r="H831" s="252">
        <v>0</v>
      </c>
      <c r="I831" s="253"/>
      <c r="J831" s="248"/>
      <c r="K831" s="248"/>
      <c r="L831" s="254"/>
      <c r="M831" s="255"/>
      <c r="N831" s="256"/>
      <c r="O831" s="256"/>
      <c r="P831" s="256"/>
      <c r="Q831" s="256"/>
      <c r="R831" s="256"/>
      <c r="S831" s="256"/>
      <c r="T831" s="257"/>
      <c r="AT831" s="258" t="s">
        <v>199</v>
      </c>
      <c r="AU831" s="258" t="s">
        <v>84</v>
      </c>
      <c r="AV831" s="12" t="s">
        <v>84</v>
      </c>
      <c r="AW831" s="12" t="s">
        <v>37</v>
      </c>
      <c r="AX831" s="12" t="s">
        <v>74</v>
      </c>
      <c r="AY831" s="258" t="s">
        <v>189</v>
      </c>
    </row>
    <row r="832" s="12" customFormat="1">
      <c r="B832" s="247"/>
      <c r="C832" s="248"/>
      <c r="D832" s="249" t="s">
        <v>199</v>
      </c>
      <c r="E832" s="250" t="s">
        <v>21</v>
      </c>
      <c r="F832" s="251" t="s">
        <v>861</v>
      </c>
      <c r="G832" s="248"/>
      <c r="H832" s="252">
        <v>1.95</v>
      </c>
      <c r="I832" s="253"/>
      <c r="J832" s="248"/>
      <c r="K832" s="248"/>
      <c r="L832" s="254"/>
      <c r="M832" s="255"/>
      <c r="N832" s="256"/>
      <c r="O832" s="256"/>
      <c r="P832" s="256"/>
      <c r="Q832" s="256"/>
      <c r="R832" s="256"/>
      <c r="S832" s="256"/>
      <c r="T832" s="257"/>
      <c r="AT832" s="258" t="s">
        <v>199</v>
      </c>
      <c r="AU832" s="258" t="s">
        <v>84</v>
      </c>
      <c r="AV832" s="12" t="s">
        <v>84</v>
      </c>
      <c r="AW832" s="12" t="s">
        <v>37</v>
      </c>
      <c r="AX832" s="12" t="s">
        <v>74</v>
      </c>
      <c r="AY832" s="258" t="s">
        <v>189</v>
      </c>
    </row>
    <row r="833" s="12" customFormat="1">
      <c r="B833" s="247"/>
      <c r="C833" s="248"/>
      <c r="D833" s="249" t="s">
        <v>199</v>
      </c>
      <c r="E833" s="250" t="s">
        <v>21</v>
      </c>
      <c r="F833" s="251" t="s">
        <v>862</v>
      </c>
      <c r="G833" s="248"/>
      <c r="H833" s="252">
        <v>1.1519999999999999</v>
      </c>
      <c r="I833" s="253"/>
      <c r="J833" s="248"/>
      <c r="K833" s="248"/>
      <c r="L833" s="254"/>
      <c r="M833" s="255"/>
      <c r="N833" s="256"/>
      <c r="O833" s="256"/>
      <c r="P833" s="256"/>
      <c r="Q833" s="256"/>
      <c r="R833" s="256"/>
      <c r="S833" s="256"/>
      <c r="T833" s="257"/>
      <c r="AT833" s="258" t="s">
        <v>199</v>
      </c>
      <c r="AU833" s="258" t="s">
        <v>84</v>
      </c>
      <c r="AV833" s="12" t="s">
        <v>84</v>
      </c>
      <c r="AW833" s="12" t="s">
        <v>37</v>
      </c>
      <c r="AX833" s="12" t="s">
        <v>74</v>
      </c>
      <c r="AY833" s="258" t="s">
        <v>189</v>
      </c>
    </row>
    <row r="834" s="12" customFormat="1">
      <c r="B834" s="247"/>
      <c r="C834" s="248"/>
      <c r="D834" s="249" t="s">
        <v>199</v>
      </c>
      <c r="E834" s="250" t="s">
        <v>21</v>
      </c>
      <c r="F834" s="251" t="s">
        <v>863</v>
      </c>
      <c r="G834" s="248"/>
      <c r="H834" s="252">
        <v>2.226</v>
      </c>
      <c r="I834" s="253"/>
      <c r="J834" s="248"/>
      <c r="K834" s="248"/>
      <c r="L834" s="254"/>
      <c r="M834" s="255"/>
      <c r="N834" s="256"/>
      <c r="O834" s="256"/>
      <c r="P834" s="256"/>
      <c r="Q834" s="256"/>
      <c r="R834" s="256"/>
      <c r="S834" s="256"/>
      <c r="T834" s="257"/>
      <c r="AT834" s="258" t="s">
        <v>199</v>
      </c>
      <c r="AU834" s="258" t="s">
        <v>84</v>
      </c>
      <c r="AV834" s="12" t="s">
        <v>84</v>
      </c>
      <c r="AW834" s="12" t="s">
        <v>37</v>
      </c>
      <c r="AX834" s="12" t="s">
        <v>74</v>
      </c>
      <c r="AY834" s="258" t="s">
        <v>189</v>
      </c>
    </row>
    <row r="835" s="15" customFormat="1">
      <c r="B835" s="280"/>
      <c r="C835" s="281"/>
      <c r="D835" s="249" t="s">
        <v>199</v>
      </c>
      <c r="E835" s="282" t="s">
        <v>21</v>
      </c>
      <c r="F835" s="283" t="s">
        <v>864</v>
      </c>
      <c r="G835" s="281"/>
      <c r="H835" s="284">
        <v>6.125</v>
      </c>
      <c r="I835" s="285"/>
      <c r="J835" s="281"/>
      <c r="K835" s="281"/>
      <c r="L835" s="286"/>
      <c r="M835" s="287"/>
      <c r="N835" s="288"/>
      <c r="O835" s="288"/>
      <c r="P835" s="288"/>
      <c r="Q835" s="288"/>
      <c r="R835" s="288"/>
      <c r="S835" s="288"/>
      <c r="T835" s="289"/>
      <c r="AT835" s="290" t="s">
        <v>199</v>
      </c>
      <c r="AU835" s="290" t="s">
        <v>84</v>
      </c>
      <c r="AV835" s="15" t="s">
        <v>190</v>
      </c>
      <c r="AW835" s="15" t="s">
        <v>37</v>
      </c>
      <c r="AX835" s="15" t="s">
        <v>82</v>
      </c>
      <c r="AY835" s="290" t="s">
        <v>189</v>
      </c>
    </row>
    <row r="836" s="1" customFormat="1" ht="25.5" customHeight="1">
      <c r="B836" s="48"/>
      <c r="C836" s="235" t="s">
        <v>865</v>
      </c>
      <c r="D836" s="235" t="s">
        <v>192</v>
      </c>
      <c r="E836" s="236" t="s">
        <v>866</v>
      </c>
      <c r="F836" s="237" t="s">
        <v>867</v>
      </c>
      <c r="G836" s="238" t="s">
        <v>223</v>
      </c>
      <c r="H836" s="239">
        <v>4</v>
      </c>
      <c r="I836" s="240"/>
      <c r="J836" s="241">
        <f>ROUND(I836*H836,2)</f>
        <v>0</v>
      </c>
      <c r="K836" s="237" t="s">
        <v>196</v>
      </c>
      <c r="L836" s="74"/>
      <c r="M836" s="242" t="s">
        <v>21</v>
      </c>
      <c r="N836" s="243" t="s">
        <v>45</v>
      </c>
      <c r="O836" s="49"/>
      <c r="P836" s="244">
        <f>O836*H836</f>
        <v>0</v>
      </c>
      <c r="Q836" s="244">
        <v>0</v>
      </c>
      <c r="R836" s="244">
        <f>Q836*H836</f>
        <v>0</v>
      </c>
      <c r="S836" s="244">
        <v>0.014999999999999999</v>
      </c>
      <c r="T836" s="245">
        <f>S836*H836</f>
        <v>0.059999999999999998</v>
      </c>
      <c r="AR836" s="26" t="s">
        <v>197</v>
      </c>
      <c r="AT836" s="26" t="s">
        <v>192</v>
      </c>
      <c r="AU836" s="26" t="s">
        <v>84</v>
      </c>
      <c r="AY836" s="26" t="s">
        <v>189</v>
      </c>
      <c r="BE836" s="246">
        <f>IF(N836="základní",J836,0)</f>
        <v>0</v>
      </c>
      <c r="BF836" s="246">
        <f>IF(N836="snížená",J836,0)</f>
        <v>0</v>
      </c>
      <c r="BG836" s="246">
        <f>IF(N836="zákl. přenesená",J836,0)</f>
        <v>0</v>
      </c>
      <c r="BH836" s="246">
        <f>IF(N836="sníž. přenesená",J836,0)</f>
        <v>0</v>
      </c>
      <c r="BI836" s="246">
        <f>IF(N836="nulová",J836,0)</f>
        <v>0</v>
      </c>
      <c r="BJ836" s="26" t="s">
        <v>82</v>
      </c>
      <c r="BK836" s="246">
        <f>ROUND(I836*H836,2)</f>
        <v>0</v>
      </c>
      <c r="BL836" s="26" t="s">
        <v>197</v>
      </c>
      <c r="BM836" s="26" t="s">
        <v>868</v>
      </c>
    </row>
    <row r="837" s="13" customFormat="1">
      <c r="B837" s="259"/>
      <c r="C837" s="260"/>
      <c r="D837" s="249" t="s">
        <v>199</v>
      </c>
      <c r="E837" s="261" t="s">
        <v>21</v>
      </c>
      <c r="F837" s="262" t="s">
        <v>267</v>
      </c>
      <c r="G837" s="260"/>
      <c r="H837" s="261" t="s">
        <v>21</v>
      </c>
      <c r="I837" s="263"/>
      <c r="J837" s="260"/>
      <c r="K837" s="260"/>
      <c r="L837" s="264"/>
      <c r="M837" s="265"/>
      <c r="N837" s="266"/>
      <c r="O837" s="266"/>
      <c r="P837" s="266"/>
      <c r="Q837" s="266"/>
      <c r="R837" s="266"/>
      <c r="S837" s="266"/>
      <c r="T837" s="267"/>
      <c r="AT837" s="268" t="s">
        <v>199</v>
      </c>
      <c r="AU837" s="268" t="s">
        <v>84</v>
      </c>
      <c r="AV837" s="13" t="s">
        <v>82</v>
      </c>
      <c r="AW837" s="13" t="s">
        <v>37</v>
      </c>
      <c r="AX837" s="13" t="s">
        <v>74</v>
      </c>
      <c r="AY837" s="268" t="s">
        <v>189</v>
      </c>
    </row>
    <row r="838" s="13" customFormat="1">
      <c r="B838" s="259"/>
      <c r="C838" s="260"/>
      <c r="D838" s="249" t="s">
        <v>199</v>
      </c>
      <c r="E838" s="261" t="s">
        <v>21</v>
      </c>
      <c r="F838" s="262" t="s">
        <v>268</v>
      </c>
      <c r="G838" s="260"/>
      <c r="H838" s="261" t="s">
        <v>21</v>
      </c>
      <c r="I838" s="263"/>
      <c r="J838" s="260"/>
      <c r="K838" s="260"/>
      <c r="L838" s="264"/>
      <c r="M838" s="265"/>
      <c r="N838" s="266"/>
      <c r="O838" s="266"/>
      <c r="P838" s="266"/>
      <c r="Q838" s="266"/>
      <c r="R838" s="266"/>
      <c r="S838" s="266"/>
      <c r="T838" s="267"/>
      <c r="AT838" s="268" t="s">
        <v>199</v>
      </c>
      <c r="AU838" s="268" t="s">
        <v>84</v>
      </c>
      <c r="AV838" s="13" t="s">
        <v>82</v>
      </c>
      <c r="AW838" s="13" t="s">
        <v>37</v>
      </c>
      <c r="AX838" s="13" t="s">
        <v>74</v>
      </c>
      <c r="AY838" s="268" t="s">
        <v>189</v>
      </c>
    </row>
    <row r="839" s="12" customFormat="1">
      <c r="B839" s="247"/>
      <c r="C839" s="248"/>
      <c r="D839" s="249" t="s">
        <v>199</v>
      </c>
      <c r="E839" s="250" t="s">
        <v>21</v>
      </c>
      <c r="F839" s="251" t="s">
        <v>869</v>
      </c>
      <c r="G839" s="248"/>
      <c r="H839" s="252">
        <v>4</v>
      </c>
      <c r="I839" s="253"/>
      <c r="J839" s="248"/>
      <c r="K839" s="248"/>
      <c r="L839" s="254"/>
      <c r="M839" s="255"/>
      <c r="N839" s="256"/>
      <c r="O839" s="256"/>
      <c r="P839" s="256"/>
      <c r="Q839" s="256"/>
      <c r="R839" s="256"/>
      <c r="S839" s="256"/>
      <c r="T839" s="257"/>
      <c r="AT839" s="258" t="s">
        <v>199</v>
      </c>
      <c r="AU839" s="258" t="s">
        <v>84</v>
      </c>
      <c r="AV839" s="12" t="s">
        <v>84</v>
      </c>
      <c r="AW839" s="12" t="s">
        <v>37</v>
      </c>
      <c r="AX839" s="12" t="s">
        <v>82</v>
      </c>
      <c r="AY839" s="258" t="s">
        <v>189</v>
      </c>
    </row>
    <row r="840" s="1" customFormat="1" ht="25.5" customHeight="1">
      <c r="B840" s="48"/>
      <c r="C840" s="235" t="s">
        <v>870</v>
      </c>
      <c r="D840" s="235" t="s">
        <v>192</v>
      </c>
      <c r="E840" s="236" t="s">
        <v>871</v>
      </c>
      <c r="F840" s="237" t="s">
        <v>872</v>
      </c>
      <c r="G840" s="238" t="s">
        <v>223</v>
      </c>
      <c r="H840" s="239">
        <v>133</v>
      </c>
      <c r="I840" s="240"/>
      <c r="J840" s="241">
        <f>ROUND(I840*H840,2)</f>
        <v>0</v>
      </c>
      <c r="K840" s="237" t="s">
        <v>196</v>
      </c>
      <c r="L840" s="74"/>
      <c r="M840" s="242" t="s">
        <v>21</v>
      </c>
      <c r="N840" s="243" t="s">
        <v>45</v>
      </c>
      <c r="O840" s="49"/>
      <c r="P840" s="244">
        <f>O840*H840</f>
        <v>0</v>
      </c>
      <c r="Q840" s="244">
        <v>0</v>
      </c>
      <c r="R840" s="244">
        <f>Q840*H840</f>
        <v>0</v>
      </c>
      <c r="S840" s="244">
        <v>0.031</v>
      </c>
      <c r="T840" s="245">
        <f>S840*H840</f>
        <v>4.1230000000000002</v>
      </c>
      <c r="AR840" s="26" t="s">
        <v>197</v>
      </c>
      <c r="AT840" s="26" t="s">
        <v>192</v>
      </c>
      <c r="AU840" s="26" t="s">
        <v>84</v>
      </c>
      <c r="AY840" s="26" t="s">
        <v>189</v>
      </c>
      <c r="BE840" s="246">
        <f>IF(N840="základní",J840,0)</f>
        <v>0</v>
      </c>
      <c r="BF840" s="246">
        <f>IF(N840="snížená",J840,0)</f>
        <v>0</v>
      </c>
      <c r="BG840" s="246">
        <f>IF(N840="zákl. přenesená",J840,0)</f>
        <v>0</v>
      </c>
      <c r="BH840" s="246">
        <f>IF(N840="sníž. přenesená",J840,0)</f>
        <v>0</v>
      </c>
      <c r="BI840" s="246">
        <f>IF(N840="nulová",J840,0)</f>
        <v>0</v>
      </c>
      <c r="BJ840" s="26" t="s">
        <v>82</v>
      </c>
      <c r="BK840" s="246">
        <f>ROUND(I840*H840,2)</f>
        <v>0</v>
      </c>
      <c r="BL840" s="26" t="s">
        <v>197</v>
      </c>
      <c r="BM840" s="26" t="s">
        <v>873</v>
      </c>
    </row>
    <row r="841" s="13" customFormat="1">
      <c r="B841" s="259"/>
      <c r="C841" s="260"/>
      <c r="D841" s="249" t="s">
        <v>199</v>
      </c>
      <c r="E841" s="261" t="s">
        <v>21</v>
      </c>
      <c r="F841" s="262" t="s">
        <v>267</v>
      </c>
      <c r="G841" s="260"/>
      <c r="H841" s="261" t="s">
        <v>21</v>
      </c>
      <c r="I841" s="263"/>
      <c r="J841" s="260"/>
      <c r="K841" s="260"/>
      <c r="L841" s="264"/>
      <c r="M841" s="265"/>
      <c r="N841" s="266"/>
      <c r="O841" s="266"/>
      <c r="P841" s="266"/>
      <c r="Q841" s="266"/>
      <c r="R841" s="266"/>
      <c r="S841" s="266"/>
      <c r="T841" s="267"/>
      <c r="AT841" s="268" t="s">
        <v>199</v>
      </c>
      <c r="AU841" s="268" t="s">
        <v>84</v>
      </c>
      <c r="AV841" s="13" t="s">
        <v>82</v>
      </c>
      <c r="AW841" s="13" t="s">
        <v>37</v>
      </c>
      <c r="AX841" s="13" t="s">
        <v>74</v>
      </c>
      <c r="AY841" s="268" t="s">
        <v>189</v>
      </c>
    </row>
    <row r="842" s="13" customFormat="1">
      <c r="B842" s="259"/>
      <c r="C842" s="260"/>
      <c r="D842" s="249" t="s">
        <v>199</v>
      </c>
      <c r="E842" s="261" t="s">
        <v>21</v>
      </c>
      <c r="F842" s="262" t="s">
        <v>268</v>
      </c>
      <c r="G842" s="260"/>
      <c r="H842" s="261" t="s">
        <v>21</v>
      </c>
      <c r="I842" s="263"/>
      <c r="J842" s="260"/>
      <c r="K842" s="260"/>
      <c r="L842" s="264"/>
      <c r="M842" s="265"/>
      <c r="N842" s="266"/>
      <c r="O842" s="266"/>
      <c r="P842" s="266"/>
      <c r="Q842" s="266"/>
      <c r="R842" s="266"/>
      <c r="S842" s="266"/>
      <c r="T842" s="267"/>
      <c r="AT842" s="268" t="s">
        <v>199</v>
      </c>
      <c r="AU842" s="268" t="s">
        <v>84</v>
      </c>
      <c r="AV842" s="13" t="s">
        <v>82</v>
      </c>
      <c r="AW842" s="13" t="s">
        <v>37</v>
      </c>
      <c r="AX842" s="13" t="s">
        <v>74</v>
      </c>
      <c r="AY842" s="268" t="s">
        <v>189</v>
      </c>
    </row>
    <row r="843" s="12" customFormat="1">
      <c r="B843" s="247"/>
      <c r="C843" s="248"/>
      <c r="D843" s="249" t="s">
        <v>199</v>
      </c>
      <c r="E843" s="250" t="s">
        <v>21</v>
      </c>
      <c r="F843" s="251" t="s">
        <v>874</v>
      </c>
      <c r="G843" s="248"/>
      <c r="H843" s="252">
        <v>16</v>
      </c>
      <c r="I843" s="253"/>
      <c r="J843" s="248"/>
      <c r="K843" s="248"/>
      <c r="L843" s="254"/>
      <c r="M843" s="255"/>
      <c r="N843" s="256"/>
      <c r="O843" s="256"/>
      <c r="P843" s="256"/>
      <c r="Q843" s="256"/>
      <c r="R843" s="256"/>
      <c r="S843" s="256"/>
      <c r="T843" s="257"/>
      <c r="AT843" s="258" t="s">
        <v>199</v>
      </c>
      <c r="AU843" s="258" t="s">
        <v>84</v>
      </c>
      <c r="AV843" s="12" t="s">
        <v>84</v>
      </c>
      <c r="AW843" s="12" t="s">
        <v>37</v>
      </c>
      <c r="AX843" s="12" t="s">
        <v>74</v>
      </c>
      <c r="AY843" s="258" t="s">
        <v>189</v>
      </c>
    </row>
    <row r="844" s="12" customFormat="1">
      <c r="B844" s="247"/>
      <c r="C844" s="248"/>
      <c r="D844" s="249" t="s">
        <v>199</v>
      </c>
      <c r="E844" s="250" t="s">
        <v>21</v>
      </c>
      <c r="F844" s="251" t="s">
        <v>875</v>
      </c>
      <c r="G844" s="248"/>
      <c r="H844" s="252">
        <v>2</v>
      </c>
      <c r="I844" s="253"/>
      <c r="J844" s="248"/>
      <c r="K844" s="248"/>
      <c r="L844" s="254"/>
      <c r="M844" s="255"/>
      <c r="N844" s="256"/>
      <c r="O844" s="256"/>
      <c r="P844" s="256"/>
      <c r="Q844" s="256"/>
      <c r="R844" s="256"/>
      <c r="S844" s="256"/>
      <c r="T844" s="257"/>
      <c r="AT844" s="258" t="s">
        <v>199</v>
      </c>
      <c r="AU844" s="258" t="s">
        <v>84</v>
      </c>
      <c r="AV844" s="12" t="s">
        <v>84</v>
      </c>
      <c r="AW844" s="12" t="s">
        <v>37</v>
      </c>
      <c r="AX844" s="12" t="s">
        <v>74</v>
      </c>
      <c r="AY844" s="258" t="s">
        <v>189</v>
      </c>
    </row>
    <row r="845" s="12" customFormat="1">
      <c r="B845" s="247"/>
      <c r="C845" s="248"/>
      <c r="D845" s="249" t="s">
        <v>199</v>
      </c>
      <c r="E845" s="250" t="s">
        <v>21</v>
      </c>
      <c r="F845" s="251" t="s">
        <v>21</v>
      </c>
      <c r="G845" s="248"/>
      <c r="H845" s="252">
        <v>0</v>
      </c>
      <c r="I845" s="253"/>
      <c r="J845" s="248"/>
      <c r="K845" s="248"/>
      <c r="L845" s="254"/>
      <c r="M845" s="255"/>
      <c r="N845" s="256"/>
      <c r="O845" s="256"/>
      <c r="P845" s="256"/>
      <c r="Q845" s="256"/>
      <c r="R845" s="256"/>
      <c r="S845" s="256"/>
      <c r="T845" s="257"/>
      <c r="AT845" s="258" t="s">
        <v>199</v>
      </c>
      <c r="AU845" s="258" t="s">
        <v>84</v>
      </c>
      <c r="AV845" s="12" t="s">
        <v>84</v>
      </c>
      <c r="AW845" s="12" t="s">
        <v>37</v>
      </c>
      <c r="AX845" s="12" t="s">
        <v>74</v>
      </c>
      <c r="AY845" s="258" t="s">
        <v>189</v>
      </c>
    </row>
    <row r="846" s="12" customFormat="1">
      <c r="B846" s="247"/>
      <c r="C846" s="248"/>
      <c r="D846" s="249" t="s">
        <v>199</v>
      </c>
      <c r="E846" s="250" t="s">
        <v>21</v>
      </c>
      <c r="F846" s="251" t="s">
        <v>876</v>
      </c>
      <c r="G846" s="248"/>
      <c r="H846" s="252">
        <v>114</v>
      </c>
      <c r="I846" s="253"/>
      <c r="J846" s="248"/>
      <c r="K846" s="248"/>
      <c r="L846" s="254"/>
      <c r="M846" s="255"/>
      <c r="N846" s="256"/>
      <c r="O846" s="256"/>
      <c r="P846" s="256"/>
      <c r="Q846" s="256"/>
      <c r="R846" s="256"/>
      <c r="S846" s="256"/>
      <c r="T846" s="257"/>
      <c r="AT846" s="258" t="s">
        <v>199</v>
      </c>
      <c r="AU846" s="258" t="s">
        <v>84</v>
      </c>
      <c r="AV846" s="12" t="s">
        <v>84</v>
      </c>
      <c r="AW846" s="12" t="s">
        <v>37</v>
      </c>
      <c r="AX846" s="12" t="s">
        <v>74</v>
      </c>
      <c r="AY846" s="258" t="s">
        <v>189</v>
      </c>
    </row>
    <row r="847" s="15" customFormat="1">
      <c r="B847" s="280"/>
      <c r="C847" s="281"/>
      <c r="D847" s="249" t="s">
        <v>199</v>
      </c>
      <c r="E847" s="282" t="s">
        <v>21</v>
      </c>
      <c r="F847" s="283" t="s">
        <v>877</v>
      </c>
      <c r="G847" s="281"/>
      <c r="H847" s="284">
        <v>132</v>
      </c>
      <c r="I847" s="285"/>
      <c r="J847" s="281"/>
      <c r="K847" s="281"/>
      <c r="L847" s="286"/>
      <c r="M847" s="287"/>
      <c r="N847" s="288"/>
      <c r="O847" s="288"/>
      <c r="P847" s="288"/>
      <c r="Q847" s="288"/>
      <c r="R847" s="288"/>
      <c r="S847" s="288"/>
      <c r="T847" s="289"/>
      <c r="AT847" s="290" t="s">
        <v>199</v>
      </c>
      <c r="AU847" s="290" t="s">
        <v>84</v>
      </c>
      <c r="AV847" s="15" t="s">
        <v>190</v>
      </c>
      <c r="AW847" s="15" t="s">
        <v>37</v>
      </c>
      <c r="AX847" s="15" t="s">
        <v>74</v>
      </c>
      <c r="AY847" s="290" t="s">
        <v>189</v>
      </c>
    </row>
    <row r="848" s="13" customFormat="1">
      <c r="B848" s="259"/>
      <c r="C848" s="260"/>
      <c r="D848" s="249" t="s">
        <v>199</v>
      </c>
      <c r="E848" s="261" t="s">
        <v>21</v>
      </c>
      <c r="F848" s="262" t="s">
        <v>267</v>
      </c>
      <c r="G848" s="260"/>
      <c r="H848" s="261" t="s">
        <v>21</v>
      </c>
      <c r="I848" s="263"/>
      <c r="J848" s="260"/>
      <c r="K848" s="260"/>
      <c r="L848" s="264"/>
      <c r="M848" s="265"/>
      <c r="N848" s="266"/>
      <c r="O848" s="266"/>
      <c r="P848" s="266"/>
      <c r="Q848" s="266"/>
      <c r="R848" s="266"/>
      <c r="S848" s="266"/>
      <c r="T848" s="267"/>
      <c r="AT848" s="268" t="s">
        <v>199</v>
      </c>
      <c r="AU848" s="268" t="s">
        <v>84</v>
      </c>
      <c r="AV848" s="13" t="s">
        <v>82</v>
      </c>
      <c r="AW848" s="13" t="s">
        <v>37</v>
      </c>
      <c r="AX848" s="13" t="s">
        <v>74</v>
      </c>
      <c r="AY848" s="268" t="s">
        <v>189</v>
      </c>
    </row>
    <row r="849" s="13" customFormat="1">
      <c r="B849" s="259"/>
      <c r="C849" s="260"/>
      <c r="D849" s="249" t="s">
        <v>199</v>
      </c>
      <c r="E849" s="261" t="s">
        <v>21</v>
      </c>
      <c r="F849" s="262" t="s">
        <v>354</v>
      </c>
      <c r="G849" s="260"/>
      <c r="H849" s="261" t="s">
        <v>21</v>
      </c>
      <c r="I849" s="263"/>
      <c r="J849" s="260"/>
      <c r="K849" s="260"/>
      <c r="L849" s="264"/>
      <c r="M849" s="265"/>
      <c r="N849" s="266"/>
      <c r="O849" s="266"/>
      <c r="P849" s="266"/>
      <c r="Q849" s="266"/>
      <c r="R849" s="266"/>
      <c r="S849" s="266"/>
      <c r="T849" s="267"/>
      <c r="AT849" s="268" t="s">
        <v>199</v>
      </c>
      <c r="AU849" s="268" t="s">
        <v>84</v>
      </c>
      <c r="AV849" s="13" t="s">
        <v>82</v>
      </c>
      <c r="AW849" s="13" t="s">
        <v>37</v>
      </c>
      <c r="AX849" s="13" t="s">
        <v>74</v>
      </c>
      <c r="AY849" s="268" t="s">
        <v>189</v>
      </c>
    </row>
    <row r="850" s="12" customFormat="1">
      <c r="B850" s="247"/>
      <c r="C850" s="248"/>
      <c r="D850" s="249" t="s">
        <v>199</v>
      </c>
      <c r="E850" s="250" t="s">
        <v>21</v>
      </c>
      <c r="F850" s="251" t="s">
        <v>82</v>
      </c>
      <c r="G850" s="248"/>
      <c r="H850" s="252">
        <v>1</v>
      </c>
      <c r="I850" s="253"/>
      <c r="J850" s="248"/>
      <c r="K850" s="248"/>
      <c r="L850" s="254"/>
      <c r="M850" s="255"/>
      <c r="N850" s="256"/>
      <c r="O850" s="256"/>
      <c r="P850" s="256"/>
      <c r="Q850" s="256"/>
      <c r="R850" s="256"/>
      <c r="S850" s="256"/>
      <c r="T850" s="257"/>
      <c r="AT850" s="258" t="s">
        <v>199</v>
      </c>
      <c r="AU850" s="258" t="s">
        <v>84</v>
      </c>
      <c r="AV850" s="12" t="s">
        <v>84</v>
      </c>
      <c r="AW850" s="12" t="s">
        <v>37</v>
      </c>
      <c r="AX850" s="12" t="s">
        <v>74</v>
      </c>
      <c r="AY850" s="258" t="s">
        <v>189</v>
      </c>
    </row>
    <row r="851" s="15" customFormat="1">
      <c r="B851" s="280"/>
      <c r="C851" s="281"/>
      <c r="D851" s="249" t="s">
        <v>199</v>
      </c>
      <c r="E851" s="282" t="s">
        <v>21</v>
      </c>
      <c r="F851" s="283" t="s">
        <v>825</v>
      </c>
      <c r="G851" s="281"/>
      <c r="H851" s="284">
        <v>1</v>
      </c>
      <c r="I851" s="285"/>
      <c r="J851" s="281"/>
      <c r="K851" s="281"/>
      <c r="L851" s="286"/>
      <c r="M851" s="287"/>
      <c r="N851" s="288"/>
      <c r="O851" s="288"/>
      <c r="P851" s="288"/>
      <c r="Q851" s="288"/>
      <c r="R851" s="288"/>
      <c r="S851" s="288"/>
      <c r="T851" s="289"/>
      <c r="AT851" s="290" t="s">
        <v>199</v>
      </c>
      <c r="AU851" s="290" t="s">
        <v>84</v>
      </c>
      <c r="AV851" s="15" t="s">
        <v>190</v>
      </c>
      <c r="AW851" s="15" t="s">
        <v>37</v>
      </c>
      <c r="AX851" s="15" t="s">
        <v>74</v>
      </c>
      <c r="AY851" s="290" t="s">
        <v>189</v>
      </c>
    </row>
    <row r="852" s="14" customFormat="1">
      <c r="B852" s="269"/>
      <c r="C852" s="270"/>
      <c r="D852" s="249" t="s">
        <v>199</v>
      </c>
      <c r="E852" s="271" t="s">
        <v>21</v>
      </c>
      <c r="F852" s="272" t="s">
        <v>214</v>
      </c>
      <c r="G852" s="270"/>
      <c r="H852" s="273">
        <v>133</v>
      </c>
      <c r="I852" s="274"/>
      <c r="J852" s="270"/>
      <c r="K852" s="270"/>
      <c r="L852" s="275"/>
      <c r="M852" s="276"/>
      <c r="N852" s="277"/>
      <c r="O852" s="277"/>
      <c r="P852" s="277"/>
      <c r="Q852" s="277"/>
      <c r="R852" s="277"/>
      <c r="S852" s="277"/>
      <c r="T852" s="278"/>
      <c r="AT852" s="279" t="s">
        <v>199</v>
      </c>
      <c r="AU852" s="279" t="s">
        <v>84</v>
      </c>
      <c r="AV852" s="14" t="s">
        <v>197</v>
      </c>
      <c r="AW852" s="14" t="s">
        <v>37</v>
      </c>
      <c r="AX852" s="14" t="s">
        <v>82</v>
      </c>
      <c r="AY852" s="279" t="s">
        <v>189</v>
      </c>
    </row>
    <row r="853" s="1" customFormat="1" ht="25.5" customHeight="1">
      <c r="B853" s="48"/>
      <c r="C853" s="235" t="s">
        <v>878</v>
      </c>
      <c r="D853" s="235" t="s">
        <v>192</v>
      </c>
      <c r="E853" s="236" t="s">
        <v>879</v>
      </c>
      <c r="F853" s="237" t="s">
        <v>880</v>
      </c>
      <c r="G853" s="238" t="s">
        <v>273</v>
      </c>
      <c r="H853" s="239">
        <v>641.95299999999997</v>
      </c>
      <c r="I853" s="240"/>
      <c r="J853" s="241">
        <f>ROUND(I853*H853,2)</f>
        <v>0</v>
      </c>
      <c r="K853" s="237" t="s">
        <v>196</v>
      </c>
      <c r="L853" s="74"/>
      <c r="M853" s="242" t="s">
        <v>21</v>
      </c>
      <c r="N853" s="243" t="s">
        <v>45</v>
      </c>
      <c r="O853" s="49"/>
      <c r="P853" s="244">
        <f>O853*H853</f>
        <v>0</v>
      </c>
      <c r="Q853" s="244">
        <v>0</v>
      </c>
      <c r="R853" s="244">
        <f>Q853*H853</f>
        <v>0</v>
      </c>
      <c r="S853" s="244">
        <v>0.050000000000000003</v>
      </c>
      <c r="T853" s="245">
        <f>S853*H853</f>
        <v>32.097650000000002</v>
      </c>
      <c r="AR853" s="26" t="s">
        <v>197</v>
      </c>
      <c r="AT853" s="26" t="s">
        <v>192</v>
      </c>
      <c r="AU853" s="26" t="s">
        <v>84</v>
      </c>
      <c r="AY853" s="26" t="s">
        <v>189</v>
      </c>
      <c r="BE853" s="246">
        <f>IF(N853="základní",J853,0)</f>
        <v>0</v>
      </c>
      <c r="BF853" s="246">
        <f>IF(N853="snížená",J853,0)</f>
        <v>0</v>
      </c>
      <c r="BG853" s="246">
        <f>IF(N853="zákl. přenesená",J853,0)</f>
        <v>0</v>
      </c>
      <c r="BH853" s="246">
        <f>IF(N853="sníž. přenesená",J853,0)</f>
        <v>0</v>
      </c>
      <c r="BI853" s="246">
        <f>IF(N853="nulová",J853,0)</f>
        <v>0</v>
      </c>
      <c r="BJ853" s="26" t="s">
        <v>82</v>
      </c>
      <c r="BK853" s="246">
        <f>ROUND(I853*H853,2)</f>
        <v>0</v>
      </c>
      <c r="BL853" s="26" t="s">
        <v>197</v>
      </c>
      <c r="BM853" s="26" t="s">
        <v>881</v>
      </c>
    </row>
    <row r="854" s="13" customFormat="1">
      <c r="B854" s="259"/>
      <c r="C854" s="260"/>
      <c r="D854" s="249" t="s">
        <v>199</v>
      </c>
      <c r="E854" s="261" t="s">
        <v>21</v>
      </c>
      <c r="F854" s="262" t="s">
        <v>882</v>
      </c>
      <c r="G854" s="260"/>
      <c r="H854" s="261" t="s">
        <v>21</v>
      </c>
      <c r="I854" s="263"/>
      <c r="J854" s="260"/>
      <c r="K854" s="260"/>
      <c r="L854" s="264"/>
      <c r="M854" s="265"/>
      <c r="N854" s="266"/>
      <c r="O854" s="266"/>
      <c r="P854" s="266"/>
      <c r="Q854" s="266"/>
      <c r="R854" s="266"/>
      <c r="S854" s="266"/>
      <c r="T854" s="267"/>
      <c r="AT854" s="268" t="s">
        <v>199</v>
      </c>
      <c r="AU854" s="268" t="s">
        <v>84</v>
      </c>
      <c r="AV854" s="13" t="s">
        <v>82</v>
      </c>
      <c r="AW854" s="13" t="s">
        <v>37</v>
      </c>
      <c r="AX854" s="13" t="s">
        <v>74</v>
      </c>
      <c r="AY854" s="268" t="s">
        <v>189</v>
      </c>
    </row>
    <row r="855" s="13" customFormat="1">
      <c r="B855" s="259"/>
      <c r="C855" s="260"/>
      <c r="D855" s="249" t="s">
        <v>199</v>
      </c>
      <c r="E855" s="261" t="s">
        <v>21</v>
      </c>
      <c r="F855" s="262" t="s">
        <v>750</v>
      </c>
      <c r="G855" s="260"/>
      <c r="H855" s="261" t="s">
        <v>21</v>
      </c>
      <c r="I855" s="263"/>
      <c r="J855" s="260"/>
      <c r="K855" s="260"/>
      <c r="L855" s="264"/>
      <c r="M855" s="265"/>
      <c r="N855" s="266"/>
      <c r="O855" s="266"/>
      <c r="P855" s="266"/>
      <c r="Q855" s="266"/>
      <c r="R855" s="266"/>
      <c r="S855" s="266"/>
      <c r="T855" s="267"/>
      <c r="AT855" s="268" t="s">
        <v>199</v>
      </c>
      <c r="AU855" s="268" t="s">
        <v>84</v>
      </c>
      <c r="AV855" s="13" t="s">
        <v>82</v>
      </c>
      <c r="AW855" s="13" t="s">
        <v>37</v>
      </c>
      <c r="AX855" s="13" t="s">
        <v>74</v>
      </c>
      <c r="AY855" s="268" t="s">
        <v>189</v>
      </c>
    </row>
    <row r="856" s="12" customFormat="1">
      <c r="B856" s="247"/>
      <c r="C856" s="248"/>
      <c r="D856" s="249" t="s">
        <v>199</v>
      </c>
      <c r="E856" s="250" t="s">
        <v>21</v>
      </c>
      <c r="F856" s="251" t="s">
        <v>883</v>
      </c>
      <c r="G856" s="248"/>
      <c r="H856" s="252">
        <v>130</v>
      </c>
      <c r="I856" s="253"/>
      <c r="J856" s="248"/>
      <c r="K856" s="248"/>
      <c r="L856" s="254"/>
      <c r="M856" s="255"/>
      <c r="N856" s="256"/>
      <c r="O856" s="256"/>
      <c r="P856" s="256"/>
      <c r="Q856" s="256"/>
      <c r="R856" s="256"/>
      <c r="S856" s="256"/>
      <c r="T856" s="257"/>
      <c r="AT856" s="258" t="s">
        <v>199</v>
      </c>
      <c r="AU856" s="258" t="s">
        <v>84</v>
      </c>
      <c r="AV856" s="12" t="s">
        <v>84</v>
      </c>
      <c r="AW856" s="12" t="s">
        <v>37</v>
      </c>
      <c r="AX856" s="12" t="s">
        <v>74</v>
      </c>
      <c r="AY856" s="258" t="s">
        <v>189</v>
      </c>
    </row>
    <row r="857" s="12" customFormat="1">
      <c r="B857" s="247"/>
      <c r="C857" s="248"/>
      <c r="D857" s="249" t="s">
        <v>199</v>
      </c>
      <c r="E857" s="250" t="s">
        <v>21</v>
      </c>
      <c r="F857" s="251" t="s">
        <v>884</v>
      </c>
      <c r="G857" s="248"/>
      <c r="H857" s="252">
        <v>120.015</v>
      </c>
      <c r="I857" s="253"/>
      <c r="J857" s="248"/>
      <c r="K857" s="248"/>
      <c r="L857" s="254"/>
      <c r="M857" s="255"/>
      <c r="N857" s="256"/>
      <c r="O857" s="256"/>
      <c r="P857" s="256"/>
      <c r="Q857" s="256"/>
      <c r="R857" s="256"/>
      <c r="S857" s="256"/>
      <c r="T857" s="257"/>
      <c r="AT857" s="258" t="s">
        <v>199</v>
      </c>
      <c r="AU857" s="258" t="s">
        <v>84</v>
      </c>
      <c r="AV857" s="12" t="s">
        <v>84</v>
      </c>
      <c r="AW857" s="12" t="s">
        <v>37</v>
      </c>
      <c r="AX857" s="12" t="s">
        <v>74</v>
      </c>
      <c r="AY857" s="258" t="s">
        <v>189</v>
      </c>
    </row>
    <row r="858" s="12" customFormat="1">
      <c r="B858" s="247"/>
      <c r="C858" s="248"/>
      <c r="D858" s="249" t="s">
        <v>199</v>
      </c>
      <c r="E858" s="250" t="s">
        <v>21</v>
      </c>
      <c r="F858" s="251" t="s">
        <v>885</v>
      </c>
      <c r="G858" s="248"/>
      <c r="H858" s="252">
        <v>97.087999999999994</v>
      </c>
      <c r="I858" s="253"/>
      <c r="J858" s="248"/>
      <c r="K858" s="248"/>
      <c r="L858" s="254"/>
      <c r="M858" s="255"/>
      <c r="N858" s="256"/>
      <c r="O858" s="256"/>
      <c r="P858" s="256"/>
      <c r="Q858" s="256"/>
      <c r="R858" s="256"/>
      <c r="S858" s="256"/>
      <c r="T858" s="257"/>
      <c r="AT858" s="258" t="s">
        <v>199</v>
      </c>
      <c r="AU858" s="258" t="s">
        <v>84</v>
      </c>
      <c r="AV858" s="12" t="s">
        <v>84</v>
      </c>
      <c r="AW858" s="12" t="s">
        <v>37</v>
      </c>
      <c r="AX858" s="12" t="s">
        <v>74</v>
      </c>
      <c r="AY858" s="258" t="s">
        <v>189</v>
      </c>
    </row>
    <row r="859" s="12" customFormat="1">
      <c r="B859" s="247"/>
      <c r="C859" s="248"/>
      <c r="D859" s="249" t="s">
        <v>199</v>
      </c>
      <c r="E859" s="250" t="s">
        <v>21</v>
      </c>
      <c r="F859" s="251" t="s">
        <v>886</v>
      </c>
      <c r="G859" s="248"/>
      <c r="H859" s="252">
        <v>5.7199999999999998</v>
      </c>
      <c r="I859" s="253"/>
      <c r="J859" s="248"/>
      <c r="K859" s="248"/>
      <c r="L859" s="254"/>
      <c r="M859" s="255"/>
      <c r="N859" s="256"/>
      <c r="O859" s="256"/>
      <c r="P859" s="256"/>
      <c r="Q859" s="256"/>
      <c r="R859" s="256"/>
      <c r="S859" s="256"/>
      <c r="T859" s="257"/>
      <c r="AT859" s="258" t="s">
        <v>199</v>
      </c>
      <c r="AU859" s="258" t="s">
        <v>84</v>
      </c>
      <c r="AV859" s="12" t="s">
        <v>84</v>
      </c>
      <c r="AW859" s="12" t="s">
        <v>37</v>
      </c>
      <c r="AX859" s="12" t="s">
        <v>74</v>
      </c>
      <c r="AY859" s="258" t="s">
        <v>189</v>
      </c>
    </row>
    <row r="860" s="12" customFormat="1">
      <c r="B860" s="247"/>
      <c r="C860" s="248"/>
      <c r="D860" s="249" t="s">
        <v>199</v>
      </c>
      <c r="E860" s="250" t="s">
        <v>21</v>
      </c>
      <c r="F860" s="251" t="s">
        <v>887</v>
      </c>
      <c r="G860" s="248"/>
      <c r="H860" s="252">
        <v>130</v>
      </c>
      <c r="I860" s="253"/>
      <c r="J860" s="248"/>
      <c r="K860" s="248"/>
      <c r="L860" s="254"/>
      <c r="M860" s="255"/>
      <c r="N860" s="256"/>
      <c r="O860" s="256"/>
      <c r="P860" s="256"/>
      <c r="Q860" s="256"/>
      <c r="R860" s="256"/>
      <c r="S860" s="256"/>
      <c r="T860" s="257"/>
      <c r="AT860" s="258" t="s">
        <v>199</v>
      </c>
      <c r="AU860" s="258" t="s">
        <v>84</v>
      </c>
      <c r="AV860" s="12" t="s">
        <v>84</v>
      </c>
      <c r="AW860" s="12" t="s">
        <v>37</v>
      </c>
      <c r="AX860" s="12" t="s">
        <v>74</v>
      </c>
      <c r="AY860" s="258" t="s">
        <v>189</v>
      </c>
    </row>
    <row r="861" s="12" customFormat="1">
      <c r="B861" s="247"/>
      <c r="C861" s="248"/>
      <c r="D861" s="249" t="s">
        <v>199</v>
      </c>
      <c r="E861" s="250" t="s">
        <v>21</v>
      </c>
      <c r="F861" s="251" t="s">
        <v>791</v>
      </c>
      <c r="G861" s="248"/>
      <c r="H861" s="252">
        <v>102.33</v>
      </c>
      <c r="I861" s="253"/>
      <c r="J861" s="248"/>
      <c r="K861" s="248"/>
      <c r="L861" s="254"/>
      <c r="M861" s="255"/>
      <c r="N861" s="256"/>
      <c r="O861" s="256"/>
      <c r="P861" s="256"/>
      <c r="Q861" s="256"/>
      <c r="R861" s="256"/>
      <c r="S861" s="256"/>
      <c r="T861" s="257"/>
      <c r="AT861" s="258" t="s">
        <v>199</v>
      </c>
      <c r="AU861" s="258" t="s">
        <v>84</v>
      </c>
      <c r="AV861" s="12" t="s">
        <v>84</v>
      </c>
      <c r="AW861" s="12" t="s">
        <v>37</v>
      </c>
      <c r="AX861" s="12" t="s">
        <v>74</v>
      </c>
      <c r="AY861" s="258" t="s">
        <v>189</v>
      </c>
    </row>
    <row r="862" s="12" customFormat="1">
      <c r="B862" s="247"/>
      <c r="C862" s="248"/>
      <c r="D862" s="249" t="s">
        <v>199</v>
      </c>
      <c r="E862" s="250" t="s">
        <v>21</v>
      </c>
      <c r="F862" s="251" t="s">
        <v>792</v>
      </c>
      <c r="G862" s="248"/>
      <c r="H862" s="252">
        <v>19.350000000000001</v>
      </c>
      <c r="I862" s="253"/>
      <c r="J862" s="248"/>
      <c r="K862" s="248"/>
      <c r="L862" s="254"/>
      <c r="M862" s="255"/>
      <c r="N862" s="256"/>
      <c r="O862" s="256"/>
      <c r="P862" s="256"/>
      <c r="Q862" s="256"/>
      <c r="R862" s="256"/>
      <c r="S862" s="256"/>
      <c r="T862" s="257"/>
      <c r="AT862" s="258" t="s">
        <v>199</v>
      </c>
      <c r="AU862" s="258" t="s">
        <v>84</v>
      </c>
      <c r="AV862" s="12" t="s">
        <v>84</v>
      </c>
      <c r="AW862" s="12" t="s">
        <v>37</v>
      </c>
      <c r="AX862" s="12" t="s">
        <v>74</v>
      </c>
      <c r="AY862" s="258" t="s">
        <v>189</v>
      </c>
    </row>
    <row r="863" s="12" customFormat="1">
      <c r="B863" s="247"/>
      <c r="C863" s="248"/>
      <c r="D863" s="249" t="s">
        <v>199</v>
      </c>
      <c r="E863" s="250" t="s">
        <v>21</v>
      </c>
      <c r="F863" s="251" t="s">
        <v>888</v>
      </c>
      <c r="G863" s="248"/>
      <c r="H863" s="252">
        <v>37.450000000000003</v>
      </c>
      <c r="I863" s="253"/>
      <c r="J863" s="248"/>
      <c r="K863" s="248"/>
      <c r="L863" s="254"/>
      <c r="M863" s="255"/>
      <c r="N863" s="256"/>
      <c r="O863" s="256"/>
      <c r="P863" s="256"/>
      <c r="Q863" s="256"/>
      <c r="R863" s="256"/>
      <c r="S863" s="256"/>
      <c r="T863" s="257"/>
      <c r="AT863" s="258" t="s">
        <v>199</v>
      </c>
      <c r="AU863" s="258" t="s">
        <v>84</v>
      </c>
      <c r="AV863" s="12" t="s">
        <v>84</v>
      </c>
      <c r="AW863" s="12" t="s">
        <v>37</v>
      </c>
      <c r="AX863" s="12" t="s">
        <v>74</v>
      </c>
      <c r="AY863" s="258" t="s">
        <v>189</v>
      </c>
    </row>
    <row r="864" s="15" customFormat="1">
      <c r="B864" s="280"/>
      <c r="C864" s="281"/>
      <c r="D864" s="249" t="s">
        <v>199</v>
      </c>
      <c r="E864" s="282" t="s">
        <v>21</v>
      </c>
      <c r="F864" s="283" t="s">
        <v>825</v>
      </c>
      <c r="G864" s="281"/>
      <c r="H864" s="284">
        <v>641.95299999999997</v>
      </c>
      <c r="I864" s="285"/>
      <c r="J864" s="281"/>
      <c r="K864" s="281"/>
      <c r="L864" s="286"/>
      <c r="M864" s="287"/>
      <c r="N864" s="288"/>
      <c r="O864" s="288"/>
      <c r="P864" s="288"/>
      <c r="Q864" s="288"/>
      <c r="R864" s="288"/>
      <c r="S864" s="288"/>
      <c r="T864" s="289"/>
      <c r="AT864" s="290" t="s">
        <v>199</v>
      </c>
      <c r="AU864" s="290" t="s">
        <v>84</v>
      </c>
      <c r="AV864" s="15" t="s">
        <v>190</v>
      </c>
      <c r="AW864" s="15" t="s">
        <v>37</v>
      </c>
      <c r="AX864" s="15" t="s">
        <v>82</v>
      </c>
      <c r="AY864" s="290" t="s">
        <v>189</v>
      </c>
    </row>
    <row r="865" s="1" customFormat="1" ht="25.5" customHeight="1">
      <c r="B865" s="48"/>
      <c r="C865" s="235" t="s">
        <v>889</v>
      </c>
      <c r="D865" s="235" t="s">
        <v>192</v>
      </c>
      <c r="E865" s="236" t="s">
        <v>890</v>
      </c>
      <c r="F865" s="237" t="s">
        <v>891</v>
      </c>
      <c r="G865" s="238" t="s">
        <v>273</v>
      </c>
      <c r="H865" s="239">
        <v>871.97900000000004</v>
      </c>
      <c r="I865" s="240"/>
      <c r="J865" s="241">
        <f>ROUND(I865*H865,2)</f>
        <v>0</v>
      </c>
      <c r="K865" s="237" t="s">
        <v>196</v>
      </c>
      <c r="L865" s="74"/>
      <c r="M865" s="242" t="s">
        <v>21</v>
      </c>
      <c r="N865" s="243" t="s">
        <v>45</v>
      </c>
      <c r="O865" s="49"/>
      <c r="P865" s="244">
        <f>O865*H865</f>
        <v>0</v>
      </c>
      <c r="Q865" s="244">
        <v>0</v>
      </c>
      <c r="R865" s="244">
        <f>Q865*H865</f>
        <v>0</v>
      </c>
      <c r="S865" s="244">
        <v>0.045999999999999999</v>
      </c>
      <c r="T865" s="245">
        <f>S865*H865</f>
        <v>40.111034000000004</v>
      </c>
      <c r="AR865" s="26" t="s">
        <v>197</v>
      </c>
      <c r="AT865" s="26" t="s">
        <v>192</v>
      </c>
      <c r="AU865" s="26" t="s">
        <v>84</v>
      </c>
      <c r="AY865" s="26" t="s">
        <v>189</v>
      </c>
      <c r="BE865" s="246">
        <f>IF(N865="základní",J865,0)</f>
        <v>0</v>
      </c>
      <c r="BF865" s="246">
        <f>IF(N865="snížená",J865,0)</f>
        <v>0</v>
      </c>
      <c r="BG865" s="246">
        <f>IF(N865="zákl. přenesená",J865,0)</f>
        <v>0</v>
      </c>
      <c r="BH865" s="246">
        <f>IF(N865="sníž. přenesená",J865,0)</f>
        <v>0</v>
      </c>
      <c r="BI865" s="246">
        <f>IF(N865="nulová",J865,0)</f>
        <v>0</v>
      </c>
      <c r="BJ865" s="26" t="s">
        <v>82</v>
      </c>
      <c r="BK865" s="246">
        <f>ROUND(I865*H865,2)</f>
        <v>0</v>
      </c>
      <c r="BL865" s="26" t="s">
        <v>197</v>
      </c>
      <c r="BM865" s="26" t="s">
        <v>892</v>
      </c>
    </row>
    <row r="866" s="13" customFormat="1">
      <c r="B866" s="259"/>
      <c r="C866" s="260"/>
      <c r="D866" s="249" t="s">
        <v>199</v>
      </c>
      <c r="E866" s="261" t="s">
        <v>21</v>
      </c>
      <c r="F866" s="262" t="s">
        <v>750</v>
      </c>
      <c r="G866" s="260"/>
      <c r="H866" s="261" t="s">
        <v>21</v>
      </c>
      <c r="I866" s="263"/>
      <c r="J866" s="260"/>
      <c r="K866" s="260"/>
      <c r="L866" s="264"/>
      <c r="M866" s="265"/>
      <c r="N866" s="266"/>
      <c r="O866" s="266"/>
      <c r="P866" s="266"/>
      <c r="Q866" s="266"/>
      <c r="R866" s="266"/>
      <c r="S866" s="266"/>
      <c r="T866" s="267"/>
      <c r="AT866" s="268" t="s">
        <v>199</v>
      </c>
      <c r="AU866" s="268" t="s">
        <v>84</v>
      </c>
      <c r="AV866" s="13" t="s">
        <v>82</v>
      </c>
      <c r="AW866" s="13" t="s">
        <v>37</v>
      </c>
      <c r="AX866" s="13" t="s">
        <v>74</v>
      </c>
      <c r="AY866" s="268" t="s">
        <v>189</v>
      </c>
    </row>
    <row r="867" s="12" customFormat="1">
      <c r="B867" s="247"/>
      <c r="C867" s="248"/>
      <c r="D867" s="249" t="s">
        <v>199</v>
      </c>
      <c r="E867" s="250" t="s">
        <v>21</v>
      </c>
      <c r="F867" s="251" t="s">
        <v>893</v>
      </c>
      <c r="G867" s="248"/>
      <c r="H867" s="252">
        <v>152.53999999999999</v>
      </c>
      <c r="I867" s="253"/>
      <c r="J867" s="248"/>
      <c r="K867" s="248"/>
      <c r="L867" s="254"/>
      <c r="M867" s="255"/>
      <c r="N867" s="256"/>
      <c r="O867" s="256"/>
      <c r="P867" s="256"/>
      <c r="Q867" s="256"/>
      <c r="R867" s="256"/>
      <c r="S867" s="256"/>
      <c r="T867" s="257"/>
      <c r="AT867" s="258" t="s">
        <v>199</v>
      </c>
      <c r="AU867" s="258" t="s">
        <v>84</v>
      </c>
      <c r="AV867" s="12" t="s">
        <v>84</v>
      </c>
      <c r="AW867" s="12" t="s">
        <v>37</v>
      </c>
      <c r="AX867" s="12" t="s">
        <v>74</v>
      </c>
      <c r="AY867" s="258" t="s">
        <v>189</v>
      </c>
    </row>
    <row r="868" s="12" customFormat="1">
      <c r="B868" s="247"/>
      <c r="C868" s="248"/>
      <c r="D868" s="249" t="s">
        <v>199</v>
      </c>
      <c r="E868" s="250" t="s">
        <v>21</v>
      </c>
      <c r="F868" s="251" t="s">
        <v>894</v>
      </c>
      <c r="G868" s="248"/>
      <c r="H868" s="252">
        <v>267.73000000000002</v>
      </c>
      <c r="I868" s="253"/>
      <c r="J868" s="248"/>
      <c r="K868" s="248"/>
      <c r="L868" s="254"/>
      <c r="M868" s="255"/>
      <c r="N868" s="256"/>
      <c r="O868" s="256"/>
      <c r="P868" s="256"/>
      <c r="Q868" s="256"/>
      <c r="R868" s="256"/>
      <c r="S868" s="256"/>
      <c r="T868" s="257"/>
      <c r="AT868" s="258" t="s">
        <v>199</v>
      </c>
      <c r="AU868" s="258" t="s">
        <v>84</v>
      </c>
      <c r="AV868" s="12" t="s">
        <v>84</v>
      </c>
      <c r="AW868" s="12" t="s">
        <v>37</v>
      </c>
      <c r="AX868" s="12" t="s">
        <v>74</v>
      </c>
      <c r="AY868" s="258" t="s">
        <v>189</v>
      </c>
    </row>
    <row r="869" s="12" customFormat="1">
      <c r="B869" s="247"/>
      <c r="C869" s="248"/>
      <c r="D869" s="249" t="s">
        <v>199</v>
      </c>
      <c r="E869" s="250" t="s">
        <v>21</v>
      </c>
      <c r="F869" s="251" t="s">
        <v>895</v>
      </c>
      <c r="G869" s="248"/>
      <c r="H869" s="252">
        <v>76.355000000000004</v>
      </c>
      <c r="I869" s="253"/>
      <c r="J869" s="248"/>
      <c r="K869" s="248"/>
      <c r="L869" s="254"/>
      <c r="M869" s="255"/>
      <c r="N869" s="256"/>
      <c r="O869" s="256"/>
      <c r="P869" s="256"/>
      <c r="Q869" s="256"/>
      <c r="R869" s="256"/>
      <c r="S869" s="256"/>
      <c r="T869" s="257"/>
      <c r="AT869" s="258" t="s">
        <v>199</v>
      </c>
      <c r="AU869" s="258" t="s">
        <v>84</v>
      </c>
      <c r="AV869" s="12" t="s">
        <v>84</v>
      </c>
      <c r="AW869" s="12" t="s">
        <v>37</v>
      </c>
      <c r="AX869" s="12" t="s">
        <v>74</v>
      </c>
      <c r="AY869" s="258" t="s">
        <v>189</v>
      </c>
    </row>
    <row r="870" s="12" customFormat="1">
      <c r="B870" s="247"/>
      <c r="C870" s="248"/>
      <c r="D870" s="249" t="s">
        <v>199</v>
      </c>
      <c r="E870" s="250" t="s">
        <v>21</v>
      </c>
      <c r="F870" s="251" t="s">
        <v>896</v>
      </c>
      <c r="G870" s="248"/>
      <c r="H870" s="252">
        <v>53.469999999999999</v>
      </c>
      <c r="I870" s="253"/>
      <c r="J870" s="248"/>
      <c r="K870" s="248"/>
      <c r="L870" s="254"/>
      <c r="M870" s="255"/>
      <c r="N870" s="256"/>
      <c r="O870" s="256"/>
      <c r="P870" s="256"/>
      <c r="Q870" s="256"/>
      <c r="R870" s="256"/>
      <c r="S870" s="256"/>
      <c r="T870" s="257"/>
      <c r="AT870" s="258" t="s">
        <v>199</v>
      </c>
      <c r="AU870" s="258" t="s">
        <v>84</v>
      </c>
      <c r="AV870" s="12" t="s">
        <v>84</v>
      </c>
      <c r="AW870" s="12" t="s">
        <v>37</v>
      </c>
      <c r="AX870" s="12" t="s">
        <v>74</v>
      </c>
      <c r="AY870" s="258" t="s">
        <v>189</v>
      </c>
    </row>
    <row r="871" s="12" customFormat="1">
      <c r="B871" s="247"/>
      <c r="C871" s="248"/>
      <c r="D871" s="249" t="s">
        <v>199</v>
      </c>
      <c r="E871" s="250" t="s">
        <v>21</v>
      </c>
      <c r="F871" s="251" t="s">
        <v>897</v>
      </c>
      <c r="G871" s="248"/>
      <c r="H871" s="252">
        <v>270.86399999999998</v>
      </c>
      <c r="I871" s="253"/>
      <c r="J871" s="248"/>
      <c r="K871" s="248"/>
      <c r="L871" s="254"/>
      <c r="M871" s="255"/>
      <c r="N871" s="256"/>
      <c r="O871" s="256"/>
      <c r="P871" s="256"/>
      <c r="Q871" s="256"/>
      <c r="R871" s="256"/>
      <c r="S871" s="256"/>
      <c r="T871" s="257"/>
      <c r="AT871" s="258" t="s">
        <v>199</v>
      </c>
      <c r="AU871" s="258" t="s">
        <v>84</v>
      </c>
      <c r="AV871" s="12" t="s">
        <v>84</v>
      </c>
      <c r="AW871" s="12" t="s">
        <v>37</v>
      </c>
      <c r="AX871" s="12" t="s">
        <v>74</v>
      </c>
      <c r="AY871" s="258" t="s">
        <v>189</v>
      </c>
    </row>
    <row r="872" s="12" customFormat="1">
      <c r="B872" s="247"/>
      <c r="C872" s="248"/>
      <c r="D872" s="249" t="s">
        <v>199</v>
      </c>
      <c r="E872" s="250" t="s">
        <v>21</v>
      </c>
      <c r="F872" s="251" t="s">
        <v>893</v>
      </c>
      <c r="G872" s="248"/>
      <c r="H872" s="252">
        <v>152.53999999999999</v>
      </c>
      <c r="I872" s="253"/>
      <c r="J872" s="248"/>
      <c r="K872" s="248"/>
      <c r="L872" s="254"/>
      <c r="M872" s="255"/>
      <c r="N872" s="256"/>
      <c r="O872" s="256"/>
      <c r="P872" s="256"/>
      <c r="Q872" s="256"/>
      <c r="R872" s="256"/>
      <c r="S872" s="256"/>
      <c r="T872" s="257"/>
      <c r="AT872" s="258" t="s">
        <v>199</v>
      </c>
      <c r="AU872" s="258" t="s">
        <v>84</v>
      </c>
      <c r="AV872" s="12" t="s">
        <v>84</v>
      </c>
      <c r="AW872" s="12" t="s">
        <v>37</v>
      </c>
      <c r="AX872" s="12" t="s">
        <v>74</v>
      </c>
      <c r="AY872" s="258" t="s">
        <v>189</v>
      </c>
    </row>
    <row r="873" s="12" customFormat="1">
      <c r="B873" s="247"/>
      <c r="C873" s="248"/>
      <c r="D873" s="249" t="s">
        <v>199</v>
      </c>
      <c r="E873" s="250" t="s">
        <v>21</v>
      </c>
      <c r="F873" s="251" t="s">
        <v>898</v>
      </c>
      <c r="G873" s="248"/>
      <c r="H873" s="252">
        <v>24.899999999999999</v>
      </c>
      <c r="I873" s="253"/>
      <c r="J873" s="248"/>
      <c r="K873" s="248"/>
      <c r="L873" s="254"/>
      <c r="M873" s="255"/>
      <c r="N873" s="256"/>
      <c r="O873" s="256"/>
      <c r="P873" s="256"/>
      <c r="Q873" s="256"/>
      <c r="R873" s="256"/>
      <c r="S873" s="256"/>
      <c r="T873" s="257"/>
      <c r="AT873" s="258" t="s">
        <v>199</v>
      </c>
      <c r="AU873" s="258" t="s">
        <v>84</v>
      </c>
      <c r="AV873" s="12" t="s">
        <v>84</v>
      </c>
      <c r="AW873" s="12" t="s">
        <v>37</v>
      </c>
      <c r="AX873" s="12" t="s">
        <v>74</v>
      </c>
      <c r="AY873" s="258" t="s">
        <v>189</v>
      </c>
    </row>
    <row r="874" s="13" customFormat="1">
      <c r="B874" s="259"/>
      <c r="C874" s="260"/>
      <c r="D874" s="249" t="s">
        <v>199</v>
      </c>
      <c r="E874" s="261" t="s">
        <v>21</v>
      </c>
      <c r="F874" s="262" t="s">
        <v>899</v>
      </c>
      <c r="G874" s="260"/>
      <c r="H874" s="261" t="s">
        <v>21</v>
      </c>
      <c r="I874" s="263"/>
      <c r="J874" s="260"/>
      <c r="K874" s="260"/>
      <c r="L874" s="264"/>
      <c r="M874" s="265"/>
      <c r="N874" s="266"/>
      <c r="O874" s="266"/>
      <c r="P874" s="266"/>
      <c r="Q874" s="266"/>
      <c r="R874" s="266"/>
      <c r="S874" s="266"/>
      <c r="T874" s="267"/>
      <c r="AT874" s="268" t="s">
        <v>199</v>
      </c>
      <c r="AU874" s="268" t="s">
        <v>84</v>
      </c>
      <c r="AV874" s="13" t="s">
        <v>82</v>
      </c>
      <c r="AW874" s="13" t="s">
        <v>37</v>
      </c>
      <c r="AX874" s="13" t="s">
        <v>74</v>
      </c>
      <c r="AY874" s="268" t="s">
        <v>189</v>
      </c>
    </row>
    <row r="875" s="12" customFormat="1">
      <c r="B875" s="247"/>
      <c r="C875" s="248"/>
      <c r="D875" s="249" t="s">
        <v>199</v>
      </c>
      <c r="E875" s="250" t="s">
        <v>21</v>
      </c>
      <c r="F875" s="251" t="s">
        <v>900</v>
      </c>
      <c r="G875" s="248"/>
      <c r="H875" s="252">
        <v>-34.619999999999997</v>
      </c>
      <c r="I875" s="253"/>
      <c r="J875" s="248"/>
      <c r="K875" s="248"/>
      <c r="L875" s="254"/>
      <c r="M875" s="255"/>
      <c r="N875" s="256"/>
      <c r="O875" s="256"/>
      <c r="P875" s="256"/>
      <c r="Q875" s="256"/>
      <c r="R875" s="256"/>
      <c r="S875" s="256"/>
      <c r="T875" s="257"/>
      <c r="AT875" s="258" t="s">
        <v>199</v>
      </c>
      <c r="AU875" s="258" t="s">
        <v>84</v>
      </c>
      <c r="AV875" s="12" t="s">
        <v>84</v>
      </c>
      <c r="AW875" s="12" t="s">
        <v>37</v>
      </c>
      <c r="AX875" s="12" t="s">
        <v>74</v>
      </c>
      <c r="AY875" s="258" t="s">
        <v>189</v>
      </c>
    </row>
    <row r="876" s="12" customFormat="1">
      <c r="B876" s="247"/>
      <c r="C876" s="248"/>
      <c r="D876" s="249" t="s">
        <v>199</v>
      </c>
      <c r="E876" s="250" t="s">
        <v>21</v>
      </c>
      <c r="F876" s="251" t="s">
        <v>901</v>
      </c>
      <c r="G876" s="248"/>
      <c r="H876" s="252">
        <v>-91.799999999999997</v>
      </c>
      <c r="I876" s="253"/>
      <c r="J876" s="248"/>
      <c r="K876" s="248"/>
      <c r="L876" s="254"/>
      <c r="M876" s="255"/>
      <c r="N876" s="256"/>
      <c r="O876" s="256"/>
      <c r="P876" s="256"/>
      <c r="Q876" s="256"/>
      <c r="R876" s="256"/>
      <c r="S876" s="256"/>
      <c r="T876" s="257"/>
      <c r="AT876" s="258" t="s">
        <v>199</v>
      </c>
      <c r="AU876" s="258" t="s">
        <v>84</v>
      </c>
      <c r="AV876" s="12" t="s">
        <v>84</v>
      </c>
      <c r="AW876" s="12" t="s">
        <v>37</v>
      </c>
      <c r="AX876" s="12" t="s">
        <v>74</v>
      </c>
      <c r="AY876" s="258" t="s">
        <v>189</v>
      </c>
    </row>
    <row r="877" s="15" customFormat="1">
      <c r="B877" s="280"/>
      <c r="C877" s="281"/>
      <c r="D877" s="249" t="s">
        <v>199</v>
      </c>
      <c r="E877" s="282" t="s">
        <v>21</v>
      </c>
      <c r="F877" s="283" t="s">
        <v>794</v>
      </c>
      <c r="G877" s="281"/>
      <c r="H877" s="284">
        <v>871.97900000000004</v>
      </c>
      <c r="I877" s="285"/>
      <c r="J877" s="281"/>
      <c r="K877" s="281"/>
      <c r="L877" s="286"/>
      <c r="M877" s="287"/>
      <c r="N877" s="288"/>
      <c r="O877" s="288"/>
      <c r="P877" s="288"/>
      <c r="Q877" s="288"/>
      <c r="R877" s="288"/>
      <c r="S877" s="288"/>
      <c r="T877" s="289"/>
      <c r="AT877" s="290" t="s">
        <v>199</v>
      </c>
      <c r="AU877" s="290" t="s">
        <v>84</v>
      </c>
      <c r="AV877" s="15" t="s">
        <v>190</v>
      </c>
      <c r="AW877" s="15" t="s">
        <v>37</v>
      </c>
      <c r="AX877" s="15" t="s">
        <v>74</v>
      </c>
      <c r="AY877" s="290" t="s">
        <v>189</v>
      </c>
    </row>
    <row r="878" s="14" customFormat="1">
      <c r="B878" s="269"/>
      <c r="C878" s="270"/>
      <c r="D878" s="249" t="s">
        <v>199</v>
      </c>
      <c r="E878" s="271" t="s">
        <v>21</v>
      </c>
      <c r="F878" s="272" t="s">
        <v>214</v>
      </c>
      <c r="G878" s="270"/>
      <c r="H878" s="273">
        <v>871.97900000000004</v>
      </c>
      <c r="I878" s="274"/>
      <c r="J878" s="270"/>
      <c r="K878" s="270"/>
      <c r="L878" s="275"/>
      <c r="M878" s="276"/>
      <c r="N878" s="277"/>
      <c r="O878" s="277"/>
      <c r="P878" s="277"/>
      <c r="Q878" s="277"/>
      <c r="R878" s="277"/>
      <c r="S878" s="277"/>
      <c r="T878" s="278"/>
      <c r="AT878" s="279" t="s">
        <v>199</v>
      </c>
      <c r="AU878" s="279" t="s">
        <v>84</v>
      </c>
      <c r="AV878" s="14" t="s">
        <v>197</v>
      </c>
      <c r="AW878" s="14" t="s">
        <v>37</v>
      </c>
      <c r="AX878" s="14" t="s">
        <v>82</v>
      </c>
      <c r="AY878" s="279" t="s">
        <v>189</v>
      </c>
    </row>
    <row r="879" s="1" customFormat="1" ht="25.5" customHeight="1">
      <c r="B879" s="48"/>
      <c r="C879" s="235" t="s">
        <v>902</v>
      </c>
      <c r="D879" s="235" t="s">
        <v>192</v>
      </c>
      <c r="E879" s="236" t="s">
        <v>903</v>
      </c>
      <c r="F879" s="237" t="s">
        <v>904</v>
      </c>
      <c r="G879" s="238" t="s">
        <v>273</v>
      </c>
      <c r="H879" s="239">
        <v>120.78</v>
      </c>
      <c r="I879" s="240"/>
      <c r="J879" s="241">
        <f>ROUND(I879*H879,2)</f>
        <v>0</v>
      </c>
      <c r="K879" s="237" t="s">
        <v>196</v>
      </c>
      <c r="L879" s="74"/>
      <c r="M879" s="242" t="s">
        <v>21</v>
      </c>
      <c r="N879" s="243" t="s">
        <v>45</v>
      </c>
      <c r="O879" s="49"/>
      <c r="P879" s="244">
        <f>O879*H879</f>
        <v>0</v>
      </c>
      <c r="Q879" s="244">
        <v>0</v>
      </c>
      <c r="R879" s="244">
        <f>Q879*H879</f>
        <v>0</v>
      </c>
      <c r="S879" s="244">
        <v>0.068000000000000005</v>
      </c>
      <c r="T879" s="245">
        <f>S879*H879</f>
        <v>8.2130400000000012</v>
      </c>
      <c r="AR879" s="26" t="s">
        <v>197</v>
      </c>
      <c r="AT879" s="26" t="s">
        <v>192</v>
      </c>
      <c r="AU879" s="26" t="s">
        <v>84</v>
      </c>
      <c r="AY879" s="26" t="s">
        <v>189</v>
      </c>
      <c r="BE879" s="246">
        <f>IF(N879="základní",J879,0)</f>
        <v>0</v>
      </c>
      <c r="BF879" s="246">
        <f>IF(N879="snížená",J879,0)</f>
        <v>0</v>
      </c>
      <c r="BG879" s="246">
        <f>IF(N879="zákl. přenesená",J879,0)</f>
        <v>0</v>
      </c>
      <c r="BH879" s="246">
        <f>IF(N879="sníž. přenesená",J879,0)</f>
        <v>0</v>
      </c>
      <c r="BI879" s="246">
        <f>IF(N879="nulová",J879,0)</f>
        <v>0</v>
      </c>
      <c r="BJ879" s="26" t="s">
        <v>82</v>
      </c>
      <c r="BK879" s="246">
        <f>ROUND(I879*H879,2)</f>
        <v>0</v>
      </c>
      <c r="BL879" s="26" t="s">
        <v>197</v>
      </c>
      <c r="BM879" s="26" t="s">
        <v>905</v>
      </c>
    </row>
    <row r="880" s="13" customFormat="1">
      <c r="B880" s="259"/>
      <c r="C880" s="260"/>
      <c r="D880" s="249" t="s">
        <v>199</v>
      </c>
      <c r="E880" s="261" t="s">
        <v>21</v>
      </c>
      <c r="F880" s="262" t="s">
        <v>750</v>
      </c>
      <c r="G880" s="260"/>
      <c r="H880" s="261" t="s">
        <v>21</v>
      </c>
      <c r="I880" s="263"/>
      <c r="J880" s="260"/>
      <c r="K880" s="260"/>
      <c r="L880" s="264"/>
      <c r="M880" s="265"/>
      <c r="N880" s="266"/>
      <c r="O880" s="266"/>
      <c r="P880" s="266"/>
      <c r="Q880" s="266"/>
      <c r="R880" s="266"/>
      <c r="S880" s="266"/>
      <c r="T880" s="267"/>
      <c r="AT880" s="268" t="s">
        <v>199</v>
      </c>
      <c r="AU880" s="268" t="s">
        <v>84</v>
      </c>
      <c r="AV880" s="13" t="s">
        <v>82</v>
      </c>
      <c r="AW880" s="13" t="s">
        <v>37</v>
      </c>
      <c r="AX880" s="13" t="s">
        <v>74</v>
      </c>
      <c r="AY880" s="268" t="s">
        <v>189</v>
      </c>
    </row>
    <row r="881" s="12" customFormat="1">
      <c r="B881" s="247"/>
      <c r="C881" s="248"/>
      <c r="D881" s="249" t="s">
        <v>199</v>
      </c>
      <c r="E881" s="250" t="s">
        <v>21</v>
      </c>
      <c r="F881" s="251" t="s">
        <v>906</v>
      </c>
      <c r="G881" s="248"/>
      <c r="H881" s="252">
        <v>28.98</v>
      </c>
      <c r="I881" s="253"/>
      <c r="J881" s="248"/>
      <c r="K881" s="248"/>
      <c r="L881" s="254"/>
      <c r="M881" s="255"/>
      <c r="N881" s="256"/>
      <c r="O881" s="256"/>
      <c r="P881" s="256"/>
      <c r="Q881" s="256"/>
      <c r="R881" s="256"/>
      <c r="S881" s="256"/>
      <c r="T881" s="257"/>
      <c r="AT881" s="258" t="s">
        <v>199</v>
      </c>
      <c r="AU881" s="258" t="s">
        <v>84</v>
      </c>
      <c r="AV881" s="12" t="s">
        <v>84</v>
      </c>
      <c r="AW881" s="12" t="s">
        <v>37</v>
      </c>
      <c r="AX881" s="12" t="s">
        <v>74</v>
      </c>
      <c r="AY881" s="258" t="s">
        <v>189</v>
      </c>
    </row>
    <row r="882" s="12" customFormat="1">
      <c r="B882" s="247"/>
      <c r="C882" s="248"/>
      <c r="D882" s="249" t="s">
        <v>199</v>
      </c>
      <c r="E882" s="250" t="s">
        <v>21</v>
      </c>
      <c r="F882" s="251" t="s">
        <v>907</v>
      </c>
      <c r="G882" s="248"/>
      <c r="H882" s="252">
        <v>91.799999999999997</v>
      </c>
      <c r="I882" s="253"/>
      <c r="J882" s="248"/>
      <c r="K882" s="248"/>
      <c r="L882" s="254"/>
      <c r="M882" s="255"/>
      <c r="N882" s="256"/>
      <c r="O882" s="256"/>
      <c r="P882" s="256"/>
      <c r="Q882" s="256"/>
      <c r="R882" s="256"/>
      <c r="S882" s="256"/>
      <c r="T882" s="257"/>
      <c r="AT882" s="258" t="s">
        <v>199</v>
      </c>
      <c r="AU882" s="258" t="s">
        <v>84</v>
      </c>
      <c r="AV882" s="12" t="s">
        <v>84</v>
      </c>
      <c r="AW882" s="12" t="s">
        <v>37</v>
      </c>
      <c r="AX882" s="12" t="s">
        <v>74</v>
      </c>
      <c r="AY882" s="258" t="s">
        <v>189</v>
      </c>
    </row>
    <row r="883" s="15" customFormat="1">
      <c r="B883" s="280"/>
      <c r="C883" s="281"/>
      <c r="D883" s="249" t="s">
        <v>199</v>
      </c>
      <c r="E883" s="282" t="s">
        <v>21</v>
      </c>
      <c r="F883" s="283" t="s">
        <v>825</v>
      </c>
      <c r="G883" s="281"/>
      <c r="H883" s="284">
        <v>120.78</v>
      </c>
      <c r="I883" s="285"/>
      <c r="J883" s="281"/>
      <c r="K883" s="281"/>
      <c r="L883" s="286"/>
      <c r="M883" s="287"/>
      <c r="N883" s="288"/>
      <c r="O883" s="288"/>
      <c r="P883" s="288"/>
      <c r="Q883" s="288"/>
      <c r="R883" s="288"/>
      <c r="S883" s="288"/>
      <c r="T883" s="289"/>
      <c r="AT883" s="290" t="s">
        <v>199</v>
      </c>
      <c r="AU883" s="290" t="s">
        <v>84</v>
      </c>
      <c r="AV883" s="15" t="s">
        <v>190</v>
      </c>
      <c r="AW883" s="15" t="s">
        <v>37</v>
      </c>
      <c r="AX883" s="15" t="s">
        <v>82</v>
      </c>
      <c r="AY883" s="290" t="s">
        <v>189</v>
      </c>
    </row>
    <row r="884" s="1" customFormat="1" ht="16.5" customHeight="1">
      <c r="B884" s="48"/>
      <c r="C884" s="235" t="s">
        <v>908</v>
      </c>
      <c r="D884" s="235" t="s">
        <v>192</v>
      </c>
      <c r="E884" s="236" t="s">
        <v>909</v>
      </c>
      <c r="F884" s="237" t="s">
        <v>910</v>
      </c>
      <c r="G884" s="238" t="s">
        <v>911</v>
      </c>
      <c r="H884" s="239">
        <v>1</v>
      </c>
      <c r="I884" s="240"/>
      <c r="J884" s="241">
        <f>ROUND(I884*H884,2)</f>
        <v>0</v>
      </c>
      <c r="K884" s="237" t="s">
        <v>21</v>
      </c>
      <c r="L884" s="74"/>
      <c r="M884" s="242" t="s">
        <v>21</v>
      </c>
      <c r="N884" s="243" t="s">
        <v>45</v>
      </c>
      <c r="O884" s="49"/>
      <c r="P884" s="244">
        <f>O884*H884</f>
        <v>0</v>
      </c>
      <c r="Q884" s="244">
        <v>0</v>
      </c>
      <c r="R884" s="244">
        <f>Q884*H884</f>
        <v>0</v>
      </c>
      <c r="S884" s="244">
        <v>0</v>
      </c>
      <c r="T884" s="245">
        <f>S884*H884</f>
        <v>0</v>
      </c>
      <c r="AR884" s="26" t="s">
        <v>197</v>
      </c>
      <c r="AT884" s="26" t="s">
        <v>192</v>
      </c>
      <c r="AU884" s="26" t="s">
        <v>84</v>
      </c>
      <c r="AY884" s="26" t="s">
        <v>189</v>
      </c>
      <c r="BE884" s="246">
        <f>IF(N884="základní",J884,0)</f>
        <v>0</v>
      </c>
      <c r="BF884" s="246">
        <f>IF(N884="snížená",J884,0)</f>
        <v>0</v>
      </c>
      <c r="BG884" s="246">
        <f>IF(N884="zákl. přenesená",J884,0)</f>
        <v>0</v>
      </c>
      <c r="BH884" s="246">
        <f>IF(N884="sníž. přenesená",J884,0)</f>
        <v>0</v>
      </c>
      <c r="BI884" s="246">
        <f>IF(N884="nulová",J884,0)</f>
        <v>0</v>
      </c>
      <c r="BJ884" s="26" t="s">
        <v>82</v>
      </c>
      <c r="BK884" s="246">
        <f>ROUND(I884*H884,2)</f>
        <v>0</v>
      </c>
      <c r="BL884" s="26" t="s">
        <v>197</v>
      </c>
      <c r="BM884" s="26" t="s">
        <v>912</v>
      </c>
    </row>
    <row r="885" s="1" customFormat="1" ht="16.5" customHeight="1">
      <c r="B885" s="48"/>
      <c r="C885" s="235" t="s">
        <v>913</v>
      </c>
      <c r="D885" s="235" t="s">
        <v>192</v>
      </c>
      <c r="E885" s="236" t="s">
        <v>914</v>
      </c>
      <c r="F885" s="237" t="s">
        <v>915</v>
      </c>
      <c r="G885" s="238" t="s">
        <v>916</v>
      </c>
      <c r="H885" s="239">
        <v>10</v>
      </c>
      <c r="I885" s="240"/>
      <c r="J885" s="241">
        <f>ROUND(I885*H885,2)</f>
        <v>0</v>
      </c>
      <c r="K885" s="237" t="s">
        <v>21</v>
      </c>
      <c r="L885" s="74"/>
      <c r="M885" s="242" t="s">
        <v>21</v>
      </c>
      <c r="N885" s="243" t="s">
        <v>45</v>
      </c>
      <c r="O885" s="49"/>
      <c r="P885" s="244">
        <f>O885*H885</f>
        <v>0</v>
      </c>
      <c r="Q885" s="244">
        <v>0</v>
      </c>
      <c r="R885" s="244">
        <f>Q885*H885</f>
        <v>0</v>
      </c>
      <c r="S885" s="244">
        <v>0</v>
      </c>
      <c r="T885" s="245">
        <f>S885*H885</f>
        <v>0</v>
      </c>
      <c r="AR885" s="26" t="s">
        <v>197</v>
      </c>
      <c r="AT885" s="26" t="s">
        <v>192</v>
      </c>
      <c r="AU885" s="26" t="s">
        <v>84</v>
      </c>
      <c r="AY885" s="26" t="s">
        <v>189</v>
      </c>
      <c r="BE885" s="246">
        <f>IF(N885="základní",J885,0)</f>
        <v>0</v>
      </c>
      <c r="BF885" s="246">
        <f>IF(N885="snížená",J885,0)</f>
        <v>0</v>
      </c>
      <c r="BG885" s="246">
        <f>IF(N885="zákl. přenesená",J885,0)</f>
        <v>0</v>
      </c>
      <c r="BH885" s="246">
        <f>IF(N885="sníž. přenesená",J885,0)</f>
        <v>0</v>
      </c>
      <c r="BI885" s="246">
        <f>IF(N885="nulová",J885,0)</f>
        <v>0</v>
      </c>
      <c r="BJ885" s="26" t="s">
        <v>82</v>
      </c>
      <c r="BK885" s="246">
        <f>ROUND(I885*H885,2)</f>
        <v>0</v>
      </c>
      <c r="BL885" s="26" t="s">
        <v>197</v>
      </c>
      <c r="BM885" s="26" t="s">
        <v>917</v>
      </c>
    </row>
    <row r="886" s="11" customFormat="1" ht="22.32" customHeight="1">
      <c r="B886" s="219"/>
      <c r="C886" s="220"/>
      <c r="D886" s="221" t="s">
        <v>73</v>
      </c>
      <c r="E886" s="233" t="s">
        <v>918</v>
      </c>
      <c r="F886" s="233" t="s">
        <v>919</v>
      </c>
      <c r="G886" s="220"/>
      <c r="H886" s="220"/>
      <c r="I886" s="223"/>
      <c r="J886" s="234">
        <f>BK886</f>
        <v>0</v>
      </c>
      <c r="K886" s="220"/>
      <c r="L886" s="225"/>
      <c r="M886" s="226"/>
      <c r="N886" s="227"/>
      <c r="O886" s="227"/>
      <c r="P886" s="228">
        <f>SUM(P887:P933)</f>
        <v>0</v>
      </c>
      <c r="Q886" s="227"/>
      <c r="R886" s="228">
        <f>SUM(R887:R933)</f>
        <v>0.047036800000000004</v>
      </c>
      <c r="S886" s="227"/>
      <c r="T886" s="229">
        <f>SUM(T887:T933)</f>
        <v>0</v>
      </c>
      <c r="AR886" s="230" t="s">
        <v>82</v>
      </c>
      <c r="AT886" s="231" t="s">
        <v>73</v>
      </c>
      <c r="AU886" s="231" t="s">
        <v>84</v>
      </c>
      <c r="AY886" s="230" t="s">
        <v>189</v>
      </c>
      <c r="BK886" s="232">
        <f>SUM(BK887:BK933)</f>
        <v>0</v>
      </c>
    </row>
    <row r="887" s="1" customFormat="1" ht="63.75" customHeight="1">
      <c r="B887" s="48"/>
      <c r="C887" s="235" t="s">
        <v>920</v>
      </c>
      <c r="D887" s="235" t="s">
        <v>192</v>
      </c>
      <c r="E887" s="236" t="s">
        <v>921</v>
      </c>
      <c r="F887" s="237" t="s">
        <v>922</v>
      </c>
      <c r="G887" s="238" t="s">
        <v>273</v>
      </c>
      <c r="H887" s="239">
        <v>1175.9200000000001</v>
      </c>
      <c r="I887" s="240"/>
      <c r="J887" s="241">
        <f>ROUND(I887*H887,2)</f>
        <v>0</v>
      </c>
      <c r="K887" s="237" t="s">
        <v>196</v>
      </c>
      <c r="L887" s="74"/>
      <c r="M887" s="242" t="s">
        <v>21</v>
      </c>
      <c r="N887" s="243" t="s">
        <v>45</v>
      </c>
      <c r="O887" s="49"/>
      <c r="P887" s="244">
        <f>O887*H887</f>
        <v>0</v>
      </c>
      <c r="Q887" s="244">
        <v>4.0000000000000003E-05</v>
      </c>
      <c r="R887" s="244">
        <f>Q887*H887</f>
        <v>0.047036800000000004</v>
      </c>
      <c r="S887" s="244">
        <v>0</v>
      </c>
      <c r="T887" s="245">
        <f>S887*H887</f>
        <v>0</v>
      </c>
      <c r="AR887" s="26" t="s">
        <v>197</v>
      </c>
      <c r="AT887" s="26" t="s">
        <v>192</v>
      </c>
      <c r="AU887" s="26" t="s">
        <v>190</v>
      </c>
      <c r="AY887" s="26" t="s">
        <v>189</v>
      </c>
      <c r="BE887" s="246">
        <f>IF(N887="základní",J887,0)</f>
        <v>0</v>
      </c>
      <c r="BF887" s="246">
        <f>IF(N887="snížená",J887,0)</f>
        <v>0</v>
      </c>
      <c r="BG887" s="246">
        <f>IF(N887="zákl. přenesená",J887,0)</f>
        <v>0</v>
      </c>
      <c r="BH887" s="246">
        <f>IF(N887="sníž. přenesená",J887,0)</f>
        <v>0</v>
      </c>
      <c r="BI887" s="246">
        <f>IF(N887="nulová",J887,0)</f>
        <v>0</v>
      </c>
      <c r="BJ887" s="26" t="s">
        <v>82</v>
      </c>
      <c r="BK887" s="246">
        <f>ROUND(I887*H887,2)</f>
        <v>0</v>
      </c>
      <c r="BL887" s="26" t="s">
        <v>197</v>
      </c>
      <c r="BM887" s="26" t="s">
        <v>923</v>
      </c>
    </row>
    <row r="888" s="13" customFormat="1">
      <c r="B888" s="259"/>
      <c r="C888" s="260"/>
      <c r="D888" s="249" t="s">
        <v>199</v>
      </c>
      <c r="E888" s="261" t="s">
        <v>21</v>
      </c>
      <c r="F888" s="262" t="s">
        <v>275</v>
      </c>
      <c r="G888" s="260"/>
      <c r="H888" s="261" t="s">
        <v>21</v>
      </c>
      <c r="I888" s="263"/>
      <c r="J888" s="260"/>
      <c r="K888" s="260"/>
      <c r="L888" s="264"/>
      <c r="M888" s="265"/>
      <c r="N888" s="266"/>
      <c r="O888" s="266"/>
      <c r="P888" s="266"/>
      <c r="Q888" s="266"/>
      <c r="R888" s="266"/>
      <c r="S888" s="266"/>
      <c r="T888" s="267"/>
      <c r="AT888" s="268" t="s">
        <v>199</v>
      </c>
      <c r="AU888" s="268" t="s">
        <v>190</v>
      </c>
      <c r="AV888" s="13" t="s">
        <v>82</v>
      </c>
      <c r="AW888" s="13" t="s">
        <v>37</v>
      </c>
      <c r="AX888" s="13" t="s">
        <v>74</v>
      </c>
      <c r="AY888" s="268" t="s">
        <v>189</v>
      </c>
    </row>
    <row r="889" s="13" customFormat="1">
      <c r="B889" s="259"/>
      <c r="C889" s="260"/>
      <c r="D889" s="249" t="s">
        <v>199</v>
      </c>
      <c r="E889" s="261" t="s">
        <v>21</v>
      </c>
      <c r="F889" s="262" t="s">
        <v>924</v>
      </c>
      <c r="G889" s="260"/>
      <c r="H889" s="261" t="s">
        <v>21</v>
      </c>
      <c r="I889" s="263"/>
      <c r="J889" s="260"/>
      <c r="K889" s="260"/>
      <c r="L889" s="264"/>
      <c r="M889" s="265"/>
      <c r="N889" s="266"/>
      <c r="O889" s="266"/>
      <c r="P889" s="266"/>
      <c r="Q889" s="266"/>
      <c r="R889" s="266"/>
      <c r="S889" s="266"/>
      <c r="T889" s="267"/>
      <c r="AT889" s="268" t="s">
        <v>199</v>
      </c>
      <c r="AU889" s="268" t="s">
        <v>190</v>
      </c>
      <c r="AV889" s="13" t="s">
        <v>82</v>
      </c>
      <c r="AW889" s="13" t="s">
        <v>37</v>
      </c>
      <c r="AX889" s="13" t="s">
        <v>74</v>
      </c>
      <c r="AY889" s="268" t="s">
        <v>189</v>
      </c>
    </row>
    <row r="890" s="12" customFormat="1">
      <c r="B890" s="247"/>
      <c r="C890" s="248"/>
      <c r="D890" s="249" t="s">
        <v>199</v>
      </c>
      <c r="E890" s="250" t="s">
        <v>21</v>
      </c>
      <c r="F890" s="251" t="s">
        <v>925</v>
      </c>
      <c r="G890" s="248"/>
      <c r="H890" s="252">
        <v>61.299999999999997</v>
      </c>
      <c r="I890" s="253"/>
      <c r="J890" s="248"/>
      <c r="K890" s="248"/>
      <c r="L890" s="254"/>
      <c r="M890" s="255"/>
      <c r="N890" s="256"/>
      <c r="O890" s="256"/>
      <c r="P890" s="256"/>
      <c r="Q890" s="256"/>
      <c r="R890" s="256"/>
      <c r="S890" s="256"/>
      <c r="T890" s="257"/>
      <c r="AT890" s="258" t="s">
        <v>199</v>
      </c>
      <c r="AU890" s="258" t="s">
        <v>190</v>
      </c>
      <c r="AV890" s="12" t="s">
        <v>84</v>
      </c>
      <c r="AW890" s="12" t="s">
        <v>37</v>
      </c>
      <c r="AX890" s="12" t="s">
        <v>74</v>
      </c>
      <c r="AY890" s="258" t="s">
        <v>189</v>
      </c>
    </row>
    <row r="891" s="12" customFormat="1">
      <c r="B891" s="247"/>
      <c r="C891" s="248"/>
      <c r="D891" s="249" t="s">
        <v>199</v>
      </c>
      <c r="E891" s="250" t="s">
        <v>21</v>
      </c>
      <c r="F891" s="251" t="s">
        <v>926</v>
      </c>
      <c r="G891" s="248"/>
      <c r="H891" s="252">
        <v>6.7999999999999998</v>
      </c>
      <c r="I891" s="253"/>
      <c r="J891" s="248"/>
      <c r="K891" s="248"/>
      <c r="L891" s="254"/>
      <c r="M891" s="255"/>
      <c r="N891" s="256"/>
      <c r="O891" s="256"/>
      <c r="P891" s="256"/>
      <c r="Q891" s="256"/>
      <c r="R891" s="256"/>
      <c r="S891" s="256"/>
      <c r="T891" s="257"/>
      <c r="AT891" s="258" t="s">
        <v>199</v>
      </c>
      <c r="AU891" s="258" t="s">
        <v>190</v>
      </c>
      <c r="AV891" s="12" t="s">
        <v>84</v>
      </c>
      <c r="AW891" s="12" t="s">
        <v>37</v>
      </c>
      <c r="AX891" s="12" t="s">
        <v>74</v>
      </c>
      <c r="AY891" s="258" t="s">
        <v>189</v>
      </c>
    </row>
    <row r="892" s="12" customFormat="1">
      <c r="B892" s="247"/>
      <c r="C892" s="248"/>
      <c r="D892" s="249" t="s">
        <v>199</v>
      </c>
      <c r="E892" s="250" t="s">
        <v>21</v>
      </c>
      <c r="F892" s="251" t="s">
        <v>927</v>
      </c>
      <c r="G892" s="248"/>
      <c r="H892" s="252">
        <v>10.4</v>
      </c>
      <c r="I892" s="253"/>
      <c r="J892" s="248"/>
      <c r="K892" s="248"/>
      <c r="L892" s="254"/>
      <c r="M892" s="255"/>
      <c r="N892" s="256"/>
      <c r="O892" s="256"/>
      <c r="P892" s="256"/>
      <c r="Q892" s="256"/>
      <c r="R892" s="256"/>
      <c r="S892" s="256"/>
      <c r="T892" s="257"/>
      <c r="AT892" s="258" t="s">
        <v>199</v>
      </c>
      <c r="AU892" s="258" t="s">
        <v>190</v>
      </c>
      <c r="AV892" s="12" t="s">
        <v>84</v>
      </c>
      <c r="AW892" s="12" t="s">
        <v>37</v>
      </c>
      <c r="AX892" s="12" t="s">
        <v>74</v>
      </c>
      <c r="AY892" s="258" t="s">
        <v>189</v>
      </c>
    </row>
    <row r="893" s="12" customFormat="1">
      <c r="B893" s="247"/>
      <c r="C893" s="248"/>
      <c r="D893" s="249" t="s">
        <v>199</v>
      </c>
      <c r="E893" s="250" t="s">
        <v>21</v>
      </c>
      <c r="F893" s="251" t="s">
        <v>928</v>
      </c>
      <c r="G893" s="248"/>
      <c r="H893" s="252">
        <v>27.399999999999999</v>
      </c>
      <c r="I893" s="253"/>
      <c r="J893" s="248"/>
      <c r="K893" s="248"/>
      <c r="L893" s="254"/>
      <c r="M893" s="255"/>
      <c r="N893" s="256"/>
      <c r="O893" s="256"/>
      <c r="P893" s="256"/>
      <c r="Q893" s="256"/>
      <c r="R893" s="256"/>
      <c r="S893" s="256"/>
      <c r="T893" s="257"/>
      <c r="AT893" s="258" t="s">
        <v>199</v>
      </c>
      <c r="AU893" s="258" t="s">
        <v>190</v>
      </c>
      <c r="AV893" s="12" t="s">
        <v>84</v>
      </c>
      <c r="AW893" s="12" t="s">
        <v>37</v>
      </c>
      <c r="AX893" s="12" t="s">
        <v>74</v>
      </c>
      <c r="AY893" s="258" t="s">
        <v>189</v>
      </c>
    </row>
    <row r="894" s="12" customFormat="1">
      <c r="B894" s="247"/>
      <c r="C894" s="248"/>
      <c r="D894" s="249" t="s">
        <v>199</v>
      </c>
      <c r="E894" s="250" t="s">
        <v>21</v>
      </c>
      <c r="F894" s="251" t="s">
        <v>929</v>
      </c>
      <c r="G894" s="248"/>
      <c r="H894" s="252">
        <v>12.199999999999999</v>
      </c>
      <c r="I894" s="253"/>
      <c r="J894" s="248"/>
      <c r="K894" s="248"/>
      <c r="L894" s="254"/>
      <c r="M894" s="255"/>
      <c r="N894" s="256"/>
      <c r="O894" s="256"/>
      <c r="P894" s="256"/>
      <c r="Q894" s="256"/>
      <c r="R894" s="256"/>
      <c r="S894" s="256"/>
      <c r="T894" s="257"/>
      <c r="AT894" s="258" t="s">
        <v>199</v>
      </c>
      <c r="AU894" s="258" t="s">
        <v>190</v>
      </c>
      <c r="AV894" s="12" t="s">
        <v>84</v>
      </c>
      <c r="AW894" s="12" t="s">
        <v>37</v>
      </c>
      <c r="AX894" s="12" t="s">
        <v>74</v>
      </c>
      <c r="AY894" s="258" t="s">
        <v>189</v>
      </c>
    </row>
    <row r="895" s="12" customFormat="1">
      <c r="B895" s="247"/>
      <c r="C895" s="248"/>
      <c r="D895" s="249" t="s">
        <v>199</v>
      </c>
      <c r="E895" s="250" t="s">
        <v>21</v>
      </c>
      <c r="F895" s="251" t="s">
        <v>930</v>
      </c>
      <c r="G895" s="248"/>
      <c r="H895" s="252">
        <v>19.199999999999999</v>
      </c>
      <c r="I895" s="253"/>
      <c r="J895" s="248"/>
      <c r="K895" s="248"/>
      <c r="L895" s="254"/>
      <c r="M895" s="255"/>
      <c r="N895" s="256"/>
      <c r="O895" s="256"/>
      <c r="P895" s="256"/>
      <c r="Q895" s="256"/>
      <c r="R895" s="256"/>
      <c r="S895" s="256"/>
      <c r="T895" s="257"/>
      <c r="AT895" s="258" t="s">
        <v>199</v>
      </c>
      <c r="AU895" s="258" t="s">
        <v>190</v>
      </c>
      <c r="AV895" s="12" t="s">
        <v>84</v>
      </c>
      <c r="AW895" s="12" t="s">
        <v>37</v>
      </c>
      <c r="AX895" s="12" t="s">
        <v>74</v>
      </c>
      <c r="AY895" s="258" t="s">
        <v>189</v>
      </c>
    </row>
    <row r="896" s="12" customFormat="1">
      <c r="B896" s="247"/>
      <c r="C896" s="248"/>
      <c r="D896" s="249" t="s">
        <v>199</v>
      </c>
      <c r="E896" s="250" t="s">
        <v>21</v>
      </c>
      <c r="F896" s="251" t="s">
        <v>931</v>
      </c>
      <c r="G896" s="248"/>
      <c r="H896" s="252">
        <v>65.200000000000003</v>
      </c>
      <c r="I896" s="253"/>
      <c r="J896" s="248"/>
      <c r="K896" s="248"/>
      <c r="L896" s="254"/>
      <c r="M896" s="255"/>
      <c r="N896" s="256"/>
      <c r="O896" s="256"/>
      <c r="P896" s="256"/>
      <c r="Q896" s="256"/>
      <c r="R896" s="256"/>
      <c r="S896" s="256"/>
      <c r="T896" s="257"/>
      <c r="AT896" s="258" t="s">
        <v>199</v>
      </c>
      <c r="AU896" s="258" t="s">
        <v>190</v>
      </c>
      <c r="AV896" s="12" t="s">
        <v>84</v>
      </c>
      <c r="AW896" s="12" t="s">
        <v>37</v>
      </c>
      <c r="AX896" s="12" t="s">
        <v>74</v>
      </c>
      <c r="AY896" s="258" t="s">
        <v>189</v>
      </c>
    </row>
    <row r="897" s="12" customFormat="1">
      <c r="B897" s="247"/>
      <c r="C897" s="248"/>
      <c r="D897" s="249" t="s">
        <v>199</v>
      </c>
      <c r="E897" s="250" t="s">
        <v>21</v>
      </c>
      <c r="F897" s="251" t="s">
        <v>932</v>
      </c>
      <c r="G897" s="248"/>
      <c r="H897" s="252">
        <v>22.199999999999999</v>
      </c>
      <c r="I897" s="253"/>
      <c r="J897" s="248"/>
      <c r="K897" s="248"/>
      <c r="L897" s="254"/>
      <c r="M897" s="255"/>
      <c r="N897" s="256"/>
      <c r="O897" s="256"/>
      <c r="P897" s="256"/>
      <c r="Q897" s="256"/>
      <c r="R897" s="256"/>
      <c r="S897" s="256"/>
      <c r="T897" s="257"/>
      <c r="AT897" s="258" t="s">
        <v>199</v>
      </c>
      <c r="AU897" s="258" t="s">
        <v>190</v>
      </c>
      <c r="AV897" s="12" t="s">
        <v>84</v>
      </c>
      <c r="AW897" s="12" t="s">
        <v>37</v>
      </c>
      <c r="AX897" s="12" t="s">
        <v>74</v>
      </c>
      <c r="AY897" s="258" t="s">
        <v>189</v>
      </c>
    </row>
    <row r="898" s="15" customFormat="1">
      <c r="B898" s="280"/>
      <c r="C898" s="281"/>
      <c r="D898" s="249" t="s">
        <v>199</v>
      </c>
      <c r="E898" s="282" t="s">
        <v>21</v>
      </c>
      <c r="F898" s="283" t="s">
        <v>279</v>
      </c>
      <c r="G898" s="281"/>
      <c r="H898" s="284">
        <v>224.69999999999999</v>
      </c>
      <c r="I898" s="285"/>
      <c r="J898" s="281"/>
      <c r="K898" s="281"/>
      <c r="L898" s="286"/>
      <c r="M898" s="287"/>
      <c r="N898" s="288"/>
      <c r="O898" s="288"/>
      <c r="P898" s="288"/>
      <c r="Q898" s="288"/>
      <c r="R898" s="288"/>
      <c r="S898" s="288"/>
      <c r="T898" s="289"/>
      <c r="AT898" s="290" t="s">
        <v>199</v>
      </c>
      <c r="AU898" s="290" t="s">
        <v>190</v>
      </c>
      <c r="AV898" s="15" t="s">
        <v>190</v>
      </c>
      <c r="AW898" s="15" t="s">
        <v>37</v>
      </c>
      <c r="AX898" s="15" t="s">
        <v>74</v>
      </c>
      <c r="AY898" s="290" t="s">
        <v>189</v>
      </c>
    </row>
    <row r="899" s="13" customFormat="1">
      <c r="B899" s="259"/>
      <c r="C899" s="260"/>
      <c r="D899" s="249" t="s">
        <v>199</v>
      </c>
      <c r="E899" s="261" t="s">
        <v>21</v>
      </c>
      <c r="F899" s="262" t="s">
        <v>933</v>
      </c>
      <c r="G899" s="260"/>
      <c r="H899" s="261" t="s">
        <v>21</v>
      </c>
      <c r="I899" s="263"/>
      <c r="J899" s="260"/>
      <c r="K899" s="260"/>
      <c r="L899" s="264"/>
      <c r="M899" s="265"/>
      <c r="N899" s="266"/>
      <c r="O899" s="266"/>
      <c r="P899" s="266"/>
      <c r="Q899" s="266"/>
      <c r="R899" s="266"/>
      <c r="S899" s="266"/>
      <c r="T899" s="267"/>
      <c r="AT899" s="268" t="s">
        <v>199</v>
      </c>
      <c r="AU899" s="268" t="s">
        <v>190</v>
      </c>
      <c r="AV899" s="13" t="s">
        <v>82</v>
      </c>
      <c r="AW899" s="13" t="s">
        <v>37</v>
      </c>
      <c r="AX899" s="13" t="s">
        <v>74</v>
      </c>
      <c r="AY899" s="268" t="s">
        <v>189</v>
      </c>
    </row>
    <row r="900" s="12" customFormat="1">
      <c r="B900" s="247"/>
      <c r="C900" s="248"/>
      <c r="D900" s="249" t="s">
        <v>199</v>
      </c>
      <c r="E900" s="250" t="s">
        <v>21</v>
      </c>
      <c r="F900" s="251" t="s">
        <v>934</v>
      </c>
      <c r="G900" s="248"/>
      <c r="H900" s="252">
        <v>106.42</v>
      </c>
      <c r="I900" s="253"/>
      <c r="J900" s="248"/>
      <c r="K900" s="248"/>
      <c r="L900" s="254"/>
      <c r="M900" s="255"/>
      <c r="N900" s="256"/>
      <c r="O900" s="256"/>
      <c r="P900" s="256"/>
      <c r="Q900" s="256"/>
      <c r="R900" s="256"/>
      <c r="S900" s="256"/>
      <c r="T900" s="257"/>
      <c r="AT900" s="258" t="s">
        <v>199</v>
      </c>
      <c r="AU900" s="258" t="s">
        <v>190</v>
      </c>
      <c r="AV900" s="12" t="s">
        <v>84</v>
      </c>
      <c r="AW900" s="12" t="s">
        <v>37</v>
      </c>
      <c r="AX900" s="12" t="s">
        <v>74</v>
      </c>
      <c r="AY900" s="258" t="s">
        <v>189</v>
      </c>
    </row>
    <row r="901" s="12" customFormat="1">
      <c r="B901" s="247"/>
      <c r="C901" s="248"/>
      <c r="D901" s="249" t="s">
        <v>199</v>
      </c>
      <c r="E901" s="250" t="s">
        <v>21</v>
      </c>
      <c r="F901" s="251" t="s">
        <v>935</v>
      </c>
      <c r="G901" s="248"/>
      <c r="H901" s="252">
        <v>66</v>
      </c>
      <c r="I901" s="253"/>
      <c r="J901" s="248"/>
      <c r="K901" s="248"/>
      <c r="L901" s="254"/>
      <c r="M901" s="255"/>
      <c r="N901" s="256"/>
      <c r="O901" s="256"/>
      <c r="P901" s="256"/>
      <c r="Q901" s="256"/>
      <c r="R901" s="256"/>
      <c r="S901" s="256"/>
      <c r="T901" s="257"/>
      <c r="AT901" s="258" t="s">
        <v>199</v>
      </c>
      <c r="AU901" s="258" t="s">
        <v>190</v>
      </c>
      <c r="AV901" s="12" t="s">
        <v>84</v>
      </c>
      <c r="AW901" s="12" t="s">
        <v>37</v>
      </c>
      <c r="AX901" s="12" t="s">
        <v>74</v>
      </c>
      <c r="AY901" s="258" t="s">
        <v>189</v>
      </c>
    </row>
    <row r="902" s="12" customFormat="1">
      <c r="B902" s="247"/>
      <c r="C902" s="248"/>
      <c r="D902" s="249" t="s">
        <v>199</v>
      </c>
      <c r="E902" s="250" t="s">
        <v>21</v>
      </c>
      <c r="F902" s="251" t="s">
        <v>936</v>
      </c>
      <c r="G902" s="248"/>
      <c r="H902" s="252">
        <v>66.5</v>
      </c>
      <c r="I902" s="253"/>
      <c r="J902" s="248"/>
      <c r="K902" s="248"/>
      <c r="L902" s="254"/>
      <c r="M902" s="255"/>
      <c r="N902" s="256"/>
      <c r="O902" s="256"/>
      <c r="P902" s="256"/>
      <c r="Q902" s="256"/>
      <c r="R902" s="256"/>
      <c r="S902" s="256"/>
      <c r="T902" s="257"/>
      <c r="AT902" s="258" t="s">
        <v>199</v>
      </c>
      <c r="AU902" s="258" t="s">
        <v>190</v>
      </c>
      <c r="AV902" s="12" t="s">
        <v>84</v>
      </c>
      <c r="AW902" s="12" t="s">
        <v>37</v>
      </c>
      <c r="AX902" s="12" t="s">
        <v>74</v>
      </c>
      <c r="AY902" s="258" t="s">
        <v>189</v>
      </c>
    </row>
    <row r="903" s="12" customFormat="1">
      <c r="B903" s="247"/>
      <c r="C903" s="248"/>
      <c r="D903" s="249" t="s">
        <v>199</v>
      </c>
      <c r="E903" s="250" t="s">
        <v>21</v>
      </c>
      <c r="F903" s="251" t="s">
        <v>937</v>
      </c>
      <c r="G903" s="248"/>
      <c r="H903" s="252">
        <v>41.200000000000003</v>
      </c>
      <c r="I903" s="253"/>
      <c r="J903" s="248"/>
      <c r="K903" s="248"/>
      <c r="L903" s="254"/>
      <c r="M903" s="255"/>
      <c r="N903" s="256"/>
      <c r="O903" s="256"/>
      <c r="P903" s="256"/>
      <c r="Q903" s="256"/>
      <c r="R903" s="256"/>
      <c r="S903" s="256"/>
      <c r="T903" s="257"/>
      <c r="AT903" s="258" t="s">
        <v>199</v>
      </c>
      <c r="AU903" s="258" t="s">
        <v>190</v>
      </c>
      <c r="AV903" s="12" t="s">
        <v>84</v>
      </c>
      <c r="AW903" s="12" t="s">
        <v>37</v>
      </c>
      <c r="AX903" s="12" t="s">
        <v>74</v>
      </c>
      <c r="AY903" s="258" t="s">
        <v>189</v>
      </c>
    </row>
    <row r="904" s="15" customFormat="1">
      <c r="B904" s="280"/>
      <c r="C904" s="281"/>
      <c r="D904" s="249" t="s">
        <v>199</v>
      </c>
      <c r="E904" s="282" t="s">
        <v>21</v>
      </c>
      <c r="F904" s="283" t="s">
        <v>938</v>
      </c>
      <c r="G904" s="281"/>
      <c r="H904" s="284">
        <v>280.12</v>
      </c>
      <c r="I904" s="285"/>
      <c r="J904" s="281"/>
      <c r="K904" s="281"/>
      <c r="L904" s="286"/>
      <c r="M904" s="287"/>
      <c r="N904" s="288"/>
      <c r="O904" s="288"/>
      <c r="P904" s="288"/>
      <c r="Q904" s="288"/>
      <c r="R904" s="288"/>
      <c r="S904" s="288"/>
      <c r="T904" s="289"/>
      <c r="AT904" s="290" t="s">
        <v>199</v>
      </c>
      <c r="AU904" s="290" t="s">
        <v>190</v>
      </c>
      <c r="AV904" s="15" t="s">
        <v>190</v>
      </c>
      <c r="AW904" s="15" t="s">
        <v>37</v>
      </c>
      <c r="AX904" s="15" t="s">
        <v>74</v>
      </c>
      <c r="AY904" s="290" t="s">
        <v>189</v>
      </c>
    </row>
    <row r="905" s="13" customFormat="1">
      <c r="B905" s="259"/>
      <c r="C905" s="260"/>
      <c r="D905" s="249" t="s">
        <v>199</v>
      </c>
      <c r="E905" s="261" t="s">
        <v>21</v>
      </c>
      <c r="F905" s="262" t="s">
        <v>939</v>
      </c>
      <c r="G905" s="260"/>
      <c r="H905" s="261" t="s">
        <v>21</v>
      </c>
      <c r="I905" s="263"/>
      <c r="J905" s="260"/>
      <c r="K905" s="260"/>
      <c r="L905" s="264"/>
      <c r="M905" s="265"/>
      <c r="N905" s="266"/>
      <c r="O905" s="266"/>
      <c r="P905" s="266"/>
      <c r="Q905" s="266"/>
      <c r="R905" s="266"/>
      <c r="S905" s="266"/>
      <c r="T905" s="267"/>
      <c r="AT905" s="268" t="s">
        <v>199</v>
      </c>
      <c r="AU905" s="268" t="s">
        <v>190</v>
      </c>
      <c r="AV905" s="13" t="s">
        <v>82</v>
      </c>
      <c r="AW905" s="13" t="s">
        <v>37</v>
      </c>
      <c r="AX905" s="13" t="s">
        <v>74</v>
      </c>
      <c r="AY905" s="268" t="s">
        <v>189</v>
      </c>
    </row>
    <row r="906" s="12" customFormat="1">
      <c r="B906" s="247"/>
      <c r="C906" s="248"/>
      <c r="D906" s="249" t="s">
        <v>199</v>
      </c>
      <c r="E906" s="250" t="s">
        <v>21</v>
      </c>
      <c r="F906" s="251" t="s">
        <v>745</v>
      </c>
      <c r="G906" s="248"/>
      <c r="H906" s="252">
        <v>671.10000000000002</v>
      </c>
      <c r="I906" s="253"/>
      <c r="J906" s="248"/>
      <c r="K906" s="248"/>
      <c r="L906" s="254"/>
      <c r="M906" s="255"/>
      <c r="N906" s="256"/>
      <c r="O906" s="256"/>
      <c r="P906" s="256"/>
      <c r="Q906" s="256"/>
      <c r="R906" s="256"/>
      <c r="S906" s="256"/>
      <c r="T906" s="257"/>
      <c r="AT906" s="258" t="s">
        <v>199</v>
      </c>
      <c r="AU906" s="258" t="s">
        <v>190</v>
      </c>
      <c r="AV906" s="12" t="s">
        <v>84</v>
      </c>
      <c r="AW906" s="12" t="s">
        <v>37</v>
      </c>
      <c r="AX906" s="12" t="s">
        <v>74</v>
      </c>
      <c r="AY906" s="258" t="s">
        <v>189</v>
      </c>
    </row>
    <row r="907" s="15" customFormat="1">
      <c r="B907" s="280"/>
      <c r="C907" s="281"/>
      <c r="D907" s="249" t="s">
        <v>199</v>
      </c>
      <c r="E907" s="282" t="s">
        <v>21</v>
      </c>
      <c r="F907" s="283" t="s">
        <v>246</v>
      </c>
      <c r="G907" s="281"/>
      <c r="H907" s="284">
        <v>671.10000000000002</v>
      </c>
      <c r="I907" s="285"/>
      <c r="J907" s="281"/>
      <c r="K907" s="281"/>
      <c r="L907" s="286"/>
      <c r="M907" s="287"/>
      <c r="N907" s="288"/>
      <c r="O907" s="288"/>
      <c r="P907" s="288"/>
      <c r="Q907" s="288"/>
      <c r="R907" s="288"/>
      <c r="S907" s="288"/>
      <c r="T907" s="289"/>
      <c r="AT907" s="290" t="s">
        <v>199</v>
      </c>
      <c r="AU907" s="290" t="s">
        <v>190</v>
      </c>
      <c r="AV907" s="15" t="s">
        <v>190</v>
      </c>
      <c r="AW907" s="15" t="s">
        <v>37</v>
      </c>
      <c r="AX907" s="15" t="s">
        <v>74</v>
      </c>
      <c r="AY907" s="290" t="s">
        <v>189</v>
      </c>
    </row>
    <row r="908" s="14" customFormat="1">
      <c r="B908" s="269"/>
      <c r="C908" s="270"/>
      <c r="D908" s="249" t="s">
        <v>199</v>
      </c>
      <c r="E908" s="271" t="s">
        <v>21</v>
      </c>
      <c r="F908" s="272" t="s">
        <v>214</v>
      </c>
      <c r="G908" s="270"/>
      <c r="H908" s="273">
        <v>1175.9200000000001</v>
      </c>
      <c r="I908" s="274"/>
      <c r="J908" s="270"/>
      <c r="K908" s="270"/>
      <c r="L908" s="275"/>
      <c r="M908" s="276"/>
      <c r="N908" s="277"/>
      <c r="O908" s="277"/>
      <c r="P908" s="277"/>
      <c r="Q908" s="277"/>
      <c r="R908" s="277"/>
      <c r="S908" s="277"/>
      <c r="T908" s="278"/>
      <c r="AT908" s="279" t="s">
        <v>199</v>
      </c>
      <c r="AU908" s="279" t="s">
        <v>190</v>
      </c>
      <c r="AV908" s="14" t="s">
        <v>197</v>
      </c>
      <c r="AW908" s="14" t="s">
        <v>37</v>
      </c>
      <c r="AX908" s="14" t="s">
        <v>82</v>
      </c>
      <c r="AY908" s="279" t="s">
        <v>189</v>
      </c>
    </row>
    <row r="909" s="1" customFormat="1" ht="25.5" customHeight="1">
      <c r="B909" s="48"/>
      <c r="C909" s="235" t="s">
        <v>940</v>
      </c>
      <c r="D909" s="235" t="s">
        <v>192</v>
      </c>
      <c r="E909" s="236" t="s">
        <v>941</v>
      </c>
      <c r="F909" s="237" t="s">
        <v>942</v>
      </c>
      <c r="G909" s="238" t="s">
        <v>273</v>
      </c>
      <c r="H909" s="239">
        <v>11759.200000000001</v>
      </c>
      <c r="I909" s="240"/>
      <c r="J909" s="241">
        <f>ROUND(I909*H909,2)</f>
        <v>0</v>
      </c>
      <c r="K909" s="237" t="s">
        <v>21</v>
      </c>
      <c r="L909" s="74"/>
      <c r="M909" s="242" t="s">
        <v>21</v>
      </c>
      <c r="N909" s="243" t="s">
        <v>45</v>
      </c>
      <c r="O909" s="49"/>
      <c r="P909" s="244">
        <f>O909*H909</f>
        <v>0</v>
      </c>
      <c r="Q909" s="244">
        <v>0</v>
      </c>
      <c r="R909" s="244">
        <f>Q909*H909</f>
        <v>0</v>
      </c>
      <c r="S909" s="244">
        <v>0</v>
      </c>
      <c r="T909" s="245">
        <f>S909*H909</f>
        <v>0</v>
      </c>
      <c r="AR909" s="26" t="s">
        <v>197</v>
      </c>
      <c r="AT909" s="26" t="s">
        <v>192</v>
      </c>
      <c r="AU909" s="26" t="s">
        <v>190</v>
      </c>
      <c r="AY909" s="26" t="s">
        <v>189</v>
      </c>
      <c r="BE909" s="246">
        <f>IF(N909="základní",J909,0)</f>
        <v>0</v>
      </c>
      <c r="BF909" s="246">
        <f>IF(N909="snížená",J909,0)</f>
        <v>0</v>
      </c>
      <c r="BG909" s="246">
        <f>IF(N909="zákl. přenesená",J909,0)</f>
        <v>0</v>
      </c>
      <c r="BH909" s="246">
        <f>IF(N909="sníž. přenesená",J909,0)</f>
        <v>0</v>
      </c>
      <c r="BI909" s="246">
        <f>IF(N909="nulová",J909,0)</f>
        <v>0</v>
      </c>
      <c r="BJ909" s="26" t="s">
        <v>82</v>
      </c>
      <c r="BK909" s="246">
        <f>ROUND(I909*H909,2)</f>
        <v>0</v>
      </c>
      <c r="BL909" s="26" t="s">
        <v>197</v>
      </c>
      <c r="BM909" s="26" t="s">
        <v>943</v>
      </c>
    </row>
    <row r="910" s="13" customFormat="1">
      <c r="B910" s="259"/>
      <c r="C910" s="260"/>
      <c r="D910" s="249" t="s">
        <v>199</v>
      </c>
      <c r="E910" s="261" t="s">
        <v>21</v>
      </c>
      <c r="F910" s="262" t="s">
        <v>275</v>
      </c>
      <c r="G910" s="260"/>
      <c r="H910" s="261" t="s">
        <v>21</v>
      </c>
      <c r="I910" s="263"/>
      <c r="J910" s="260"/>
      <c r="K910" s="260"/>
      <c r="L910" s="264"/>
      <c r="M910" s="265"/>
      <c r="N910" s="266"/>
      <c r="O910" s="266"/>
      <c r="P910" s="266"/>
      <c r="Q910" s="266"/>
      <c r="R910" s="266"/>
      <c r="S910" s="266"/>
      <c r="T910" s="267"/>
      <c r="AT910" s="268" t="s">
        <v>199</v>
      </c>
      <c r="AU910" s="268" t="s">
        <v>190</v>
      </c>
      <c r="AV910" s="13" t="s">
        <v>82</v>
      </c>
      <c r="AW910" s="13" t="s">
        <v>37</v>
      </c>
      <c r="AX910" s="13" t="s">
        <v>74</v>
      </c>
      <c r="AY910" s="268" t="s">
        <v>189</v>
      </c>
    </row>
    <row r="911" s="13" customFormat="1">
      <c r="B911" s="259"/>
      <c r="C911" s="260"/>
      <c r="D911" s="249" t="s">
        <v>199</v>
      </c>
      <c r="E911" s="261" t="s">
        <v>21</v>
      </c>
      <c r="F911" s="262" t="s">
        <v>924</v>
      </c>
      <c r="G911" s="260"/>
      <c r="H911" s="261" t="s">
        <v>21</v>
      </c>
      <c r="I911" s="263"/>
      <c r="J911" s="260"/>
      <c r="K911" s="260"/>
      <c r="L911" s="264"/>
      <c r="M911" s="265"/>
      <c r="N911" s="266"/>
      <c r="O911" s="266"/>
      <c r="P911" s="266"/>
      <c r="Q911" s="266"/>
      <c r="R911" s="266"/>
      <c r="S911" s="266"/>
      <c r="T911" s="267"/>
      <c r="AT911" s="268" t="s">
        <v>199</v>
      </c>
      <c r="AU911" s="268" t="s">
        <v>190</v>
      </c>
      <c r="AV911" s="13" t="s">
        <v>82</v>
      </c>
      <c r="AW911" s="13" t="s">
        <v>37</v>
      </c>
      <c r="AX911" s="13" t="s">
        <v>74</v>
      </c>
      <c r="AY911" s="268" t="s">
        <v>189</v>
      </c>
    </row>
    <row r="912" s="12" customFormat="1">
      <c r="B912" s="247"/>
      <c r="C912" s="248"/>
      <c r="D912" s="249" t="s">
        <v>199</v>
      </c>
      <c r="E912" s="250" t="s">
        <v>21</v>
      </c>
      <c r="F912" s="251" t="s">
        <v>925</v>
      </c>
      <c r="G912" s="248"/>
      <c r="H912" s="252">
        <v>61.299999999999997</v>
      </c>
      <c r="I912" s="253"/>
      <c r="J912" s="248"/>
      <c r="K912" s="248"/>
      <c r="L912" s="254"/>
      <c r="M912" s="255"/>
      <c r="N912" s="256"/>
      <c r="O912" s="256"/>
      <c r="P912" s="256"/>
      <c r="Q912" s="256"/>
      <c r="R912" s="256"/>
      <c r="S912" s="256"/>
      <c r="T912" s="257"/>
      <c r="AT912" s="258" t="s">
        <v>199</v>
      </c>
      <c r="AU912" s="258" t="s">
        <v>190</v>
      </c>
      <c r="AV912" s="12" t="s">
        <v>84</v>
      </c>
      <c r="AW912" s="12" t="s">
        <v>37</v>
      </c>
      <c r="AX912" s="12" t="s">
        <v>74</v>
      </c>
      <c r="AY912" s="258" t="s">
        <v>189</v>
      </c>
    </row>
    <row r="913" s="12" customFormat="1">
      <c r="B913" s="247"/>
      <c r="C913" s="248"/>
      <c r="D913" s="249" t="s">
        <v>199</v>
      </c>
      <c r="E913" s="250" t="s">
        <v>21</v>
      </c>
      <c r="F913" s="251" t="s">
        <v>926</v>
      </c>
      <c r="G913" s="248"/>
      <c r="H913" s="252">
        <v>6.7999999999999998</v>
      </c>
      <c r="I913" s="253"/>
      <c r="J913" s="248"/>
      <c r="K913" s="248"/>
      <c r="L913" s="254"/>
      <c r="M913" s="255"/>
      <c r="N913" s="256"/>
      <c r="O913" s="256"/>
      <c r="P913" s="256"/>
      <c r="Q913" s="256"/>
      <c r="R913" s="256"/>
      <c r="S913" s="256"/>
      <c r="T913" s="257"/>
      <c r="AT913" s="258" t="s">
        <v>199</v>
      </c>
      <c r="AU913" s="258" t="s">
        <v>190</v>
      </c>
      <c r="AV913" s="12" t="s">
        <v>84</v>
      </c>
      <c r="AW913" s="12" t="s">
        <v>37</v>
      </c>
      <c r="AX913" s="12" t="s">
        <v>74</v>
      </c>
      <c r="AY913" s="258" t="s">
        <v>189</v>
      </c>
    </row>
    <row r="914" s="12" customFormat="1">
      <c r="B914" s="247"/>
      <c r="C914" s="248"/>
      <c r="D914" s="249" t="s">
        <v>199</v>
      </c>
      <c r="E914" s="250" t="s">
        <v>21</v>
      </c>
      <c r="F914" s="251" t="s">
        <v>927</v>
      </c>
      <c r="G914" s="248"/>
      <c r="H914" s="252">
        <v>10.4</v>
      </c>
      <c r="I914" s="253"/>
      <c r="J914" s="248"/>
      <c r="K914" s="248"/>
      <c r="L914" s="254"/>
      <c r="M914" s="255"/>
      <c r="N914" s="256"/>
      <c r="O914" s="256"/>
      <c r="P914" s="256"/>
      <c r="Q914" s="256"/>
      <c r="R914" s="256"/>
      <c r="S914" s="256"/>
      <c r="T914" s="257"/>
      <c r="AT914" s="258" t="s">
        <v>199</v>
      </c>
      <c r="AU914" s="258" t="s">
        <v>190</v>
      </c>
      <c r="AV914" s="12" t="s">
        <v>84</v>
      </c>
      <c r="AW914" s="12" t="s">
        <v>37</v>
      </c>
      <c r="AX914" s="12" t="s">
        <v>74</v>
      </c>
      <c r="AY914" s="258" t="s">
        <v>189</v>
      </c>
    </row>
    <row r="915" s="12" customFormat="1">
      <c r="B915" s="247"/>
      <c r="C915" s="248"/>
      <c r="D915" s="249" t="s">
        <v>199</v>
      </c>
      <c r="E915" s="250" t="s">
        <v>21</v>
      </c>
      <c r="F915" s="251" t="s">
        <v>928</v>
      </c>
      <c r="G915" s="248"/>
      <c r="H915" s="252">
        <v>27.399999999999999</v>
      </c>
      <c r="I915" s="253"/>
      <c r="J915" s="248"/>
      <c r="K915" s="248"/>
      <c r="L915" s="254"/>
      <c r="M915" s="255"/>
      <c r="N915" s="256"/>
      <c r="O915" s="256"/>
      <c r="P915" s="256"/>
      <c r="Q915" s="256"/>
      <c r="R915" s="256"/>
      <c r="S915" s="256"/>
      <c r="T915" s="257"/>
      <c r="AT915" s="258" t="s">
        <v>199</v>
      </c>
      <c r="AU915" s="258" t="s">
        <v>190</v>
      </c>
      <c r="AV915" s="12" t="s">
        <v>84</v>
      </c>
      <c r="AW915" s="12" t="s">
        <v>37</v>
      </c>
      <c r="AX915" s="12" t="s">
        <v>74</v>
      </c>
      <c r="AY915" s="258" t="s">
        <v>189</v>
      </c>
    </row>
    <row r="916" s="12" customFormat="1">
      <c r="B916" s="247"/>
      <c r="C916" s="248"/>
      <c r="D916" s="249" t="s">
        <v>199</v>
      </c>
      <c r="E916" s="250" t="s">
        <v>21</v>
      </c>
      <c r="F916" s="251" t="s">
        <v>929</v>
      </c>
      <c r="G916" s="248"/>
      <c r="H916" s="252">
        <v>12.199999999999999</v>
      </c>
      <c r="I916" s="253"/>
      <c r="J916" s="248"/>
      <c r="K916" s="248"/>
      <c r="L916" s="254"/>
      <c r="M916" s="255"/>
      <c r="N916" s="256"/>
      <c r="O916" s="256"/>
      <c r="P916" s="256"/>
      <c r="Q916" s="256"/>
      <c r="R916" s="256"/>
      <c r="S916" s="256"/>
      <c r="T916" s="257"/>
      <c r="AT916" s="258" t="s">
        <v>199</v>
      </c>
      <c r="AU916" s="258" t="s">
        <v>190</v>
      </c>
      <c r="AV916" s="12" t="s">
        <v>84</v>
      </c>
      <c r="AW916" s="12" t="s">
        <v>37</v>
      </c>
      <c r="AX916" s="12" t="s">
        <v>74</v>
      </c>
      <c r="AY916" s="258" t="s">
        <v>189</v>
      </c>
    </row>
    <row r="917" s="12" customFormat="1">
      <c r="B917" s="247"/>
      <c r="C917" s="248"/>
      <c r="D917" s="249" t="s">
        <v>199</v>
      </c>
      <c r="E917" s="250" t="s">
        <v>21</v>
      </c>
      <c r="F917" s="251" t="s">
        <v>930</v>
      </c>
      <c r="G917" s="248"/>
      <c r="H917" s="252">
        <v>19.199999999999999</v>
      </c>
      <c r="I917" s="253"/>
      <c r="J917" s="248"/>
      <c r="K917" s="248"/>
      <c r="L917" s="254"/>
      <c r="M917" s="255"/>
      <c r="N917" s="256"/>
      <c r="O917" s="256"/>
      <c r="P917" s="256"/>
      <c r="Q917" s="256"/>
      <c r="R917" s="256"/>
      <c r="S917" s="256"/>
      <c r="T917" s="257"/>
      <c r="AT917" s="258" t="s">
        <v>199</v>
      </c>
      <c r="AU917" s="258" t="s">
        <v>190</v>
      </c>
      <c r="AV917" s="12" t="s">
        <v>84</v>
      </c>
      <c r="AW917" s="12" t="s">
        <v>37</v>
      </c>
      <c r="AX917" s="12" t="s">
        <v>74</v>
      </c>
      <c r="AY917" s="258" t="s">
        <v>189</v>
      </c>
    </row>
    <row r="918" s="12" customFormat="1">
      <c r="B918" s="247"/>
      <c r="C918" s="248"/>
      <c r="D918" s="249" t="s">
        <v>199</v>
      </c>
      <c r="E918" s="250" t="s">
        <v>21</v>
      </c>
      <c r="F918" s="251" t="s">
        <v>931</v>
      </c>
      <c r="G918" s="248"/>
      <c r="H918" s="252">
        <v>65.200000000000003</v>
      </c>
      <c r="I918" s="253"/>
      <c r="J918" s="248"/>
      <c r="K918" s="248"/>
      <c r="L918" s="254"/>
      <c r="M918" s="255"/>
      <c r="N918" s="256"/>
      <c r="O918" s="256"/>
      <c r="P918" s="256"/>
      <c r="Q918" s="256"/>
      <c r="R918" s="256"/>
      <c r="S918" s="256"/>
      <c r="T918" s="257"/>
      <c r="AT918" s="258" t="s">
        <v>199</v>
      </c>
      <c r="AU918" s="258" t="s">
        <v>190</v>
      </c>
      <c r="AV918" s="12" t="s">
        <v>84</v>
      </c>
      <c r="AW918" s="12" t="s">
        <v>37</v>
      </c>
      <c r="AX918" s="12" t="s">
        <v>74</v>
      </c>
      <c r="AY918" s="258" t="s">
        <v>189</v>
      </c>
    </row>
    <row r="919" s="12" customFormat="1">
      <c r="B919" s="247"/>
      <c r="C919" s="248"/>
      <c r="D919" s="249" t="s">
        <v>199</v>
      </c>
      <c r="E919" s="250" t="s">
        <v>21</v>
      </c>
      <c r="F919" s="251" t="s">
        <v>932</v>
      </c>
      <c r="G919" s="248"/>
      <c r="H919" s="252">
        <v>22.199999999999999</v>
      </c>
      <c r="I919" s="253"/>
      <c r="J919" s="248"/>
      <c r="K919" s="248"/>
      <c r="L919" s="254"/>
      <c r="M919" s="255"/>
      <c r="N919" s="256"/>
      <c r="O919" s="256"/>
      <c r="P919" s="256"/>
      <c r="Q919" s="256"/>
      <c r="R919" s="256"/>
      <c r="S919" s="256"/>
      <c r="T919" s="257"/>
      <c r="AT919" s="258" t="s">
        <v>199</v>
      </c>
      <c r="AU919" s="258" t="s">
        <v>190</v>
      </c>
      <c r="AV919" s="12" t="s">
        <v>84</v>
      </c>
      <c r="AW919" s="12" t="s">
        <v>37</v>
      </c>
      <c r="AX919" s="12" t="s">
        <v>74</v>
      </c>
      <c r="AY919" s="258" t="s">
        <v>189</v>
      </c>
    </row>
    <row r="920" s="15" customFormat="1">
      <c r="B920" s="280"/>
      <c r="C920" s="281"/>
      <c r="D920" s="249" t="s">
        <v>199</v>
      </c>
      <c r="E920" s="282" t="s">
        <v>21</v>
      </c>
      <c r="F920" s="283" t="s">
        <v>279</v>
      </c>
      <c r="G920" s="281"/>
      <c r="H920" s="284">
        <v>224.69999999999999</v>
      </c>
      <c r="I920" s="285"/>
      <c r="J920" s="281"/>
      <c r="K920" s="281"/>
      <c r="L920" s="286"/>
      <c r="M920" s="287"/>
      <c r="N920" s="288"/>
      <c r="O920" s="288"/>
      <c r="P920" s="288"/>
      <c r="Q920" s="288"/>
      <c r="R920" s="288"/>
      <c r="S920" s="288"/>
      <c r="T920" s="289"/>
      <c r="AT920" s="290" t="s">
        <v>199</v>
      </c>
      <c r="AU920" s="290" t="s">
        <v>190</v>
      </c>
      <c r="AV920" s="15" t="s">
        <v>190</v>
      </c>
      <c r="AW920" s="15" t="s">
        <v>37</v>
      </c>
      <c r="AX920" s="15" t="s">
        <v>74</v>
      </c>
      <c r="AY920" s="290" t="s">
        <v>189</v>
      </c>
    </row>
    <row r="921" s="13" customFormat="1">
      <c r="B921" s="259"/>
      <c r="C921" s="260"/>
      <c r="D921" s="249" t="s">
        <v>199</v>
      </c>
      <c r="E921" s="261" t="s">
        <v>21</v>
      </c>
      <c r="F921" s="262" t="s">
        <v>933</v>
      </c>
      <c r="G921" s="260"/>
      <c r="H921" s="261" t="s">
        <v>21</v>
      </c>
      <c r="I921" s="263"/>
      <c r="J921" s="260"/>
      <c r="K921" s="260"/>
      <c r="L921" s="264"/>
      <c r="M921" s="265"/>
      <c r="N921" s="266"/>
      <c r="O921" s="266"/>
      <c r="P921" s="266"/>
      <c r="Q921" s="266"/>
      <c r="R921" s="266"/>
      <c r="S921" s="266"/>
      <c r="T921" s="267"/>
      <c r="AT921" s="268" t="s">
        <v>199</v>
      </c>
      <c r="AU921" s="268" t="s">
        <v>190</v>
      </c>
      <c r="AV921" s="13" t="s">
        <v>82</v>
      </c>
      <c r="AW921" s="13" t="s">
        <v>37</v>
      </c>
      <c r="AX921" s="13" t="s">
        <v>74</v>
      </c>
      <c r="AY921" s="268" t="s">
        <v>189</v>
      </c>
    </row>
    <row r="922" s="12" customFormat="1">
      <c r="B922" s="247"/>
      <c r="C922" s="248"/>
      <c r="D922" s="249" t="s">
        <v>199</v>
      </c>
      <c r="E922" s="250" t="s">
        <v>21</v>
      </c>
      <c r="F922" s="251" t="s">
        <v>934</v>
      </c>
      <c r="G922" s="248"/>
      <c r="H922" s="252">
        <v>106.42</v>
      </c>
      <c r="I922" s="253"/>
      <c r="J922" s="248"/>
      <c r="K922" s="248"/>
      <c r="L922" s="254"/>
      <c r="M922" s="255"/>
      <c r="N922" s="256"/>
      <c r="O922" s="256"/>
      <c r="P922" s="256"/>
      <c r="Q922" s="256"/>
      <c r="R922" s="256"/>
      <c r="S922" s="256"/>
      <c r="T922" s="257"/>
      <c r="AT922" s="258" t="s">
        <v>199</v>
      </c>
      <c r="AU922" s="258" t="s">
        <v>190</v>
      </c>
      <c r="AV922" s="12" t="s">
        <v>84</v>
      </c>
      <c r="AW922" s="12" t="s">
        <v>37</v>
      </c>
      <c r="AX922" s="12" t="s">
        <v>74</v>
      </c>
      <c r="AY922" s="258" t="s">
        <v>189</v>
      </c>
    </row>
    <row r="923" s="12" customFormat="1">
      <c r="B923" s="247"/>
      <c r="C923" s="248"/>
      <c r="D923" s="249" t="s">
        <v>199</v>
      </c>
      <c r="E923" s="250" t="s">
        <v>21</v>
      </c>
      <c r="F923" s="251" t="s">
        <v>935</v>
      </c>
      <c r="G923" s="248"/>
      <c r="H923" s="252">
        <v>66</v>
      </c>
      <c r="I923" s="253"/>
      <c r="J923" s="248"/>
      <c r="K923" s="248"/>
      <c r="L923" s="254"/>
      <c r="M923" s="255"/>
      <c r="N923" s="256"/>
      <c r="O923" s="256"/>
      <c r="P923" s="256"/>
      <c r="Q923" s="256"/>
      <c r="R923" s="256"/>
      <c r="S923" s="256"/>
      <c r="T923" s="257"/>
      <c r="AT923" s="258" t="s">
        <v>199</v>
      </c>
      <c r="AU923" s="258" t="s">
        <v>190</v>
      </c>
      <c r="AV923" s="12" t="s">
        <v>84</v>
      </c>
      <c r="AW923" s="12" t="s">
        <v>37</v>
      </c>
      <c r="AX923" s="12" t="s">
        <v>74</v>
      </c>
      <c r="AY923" s="258" t="s">
        <v>189</v>
      </c>
    </row>
    <row r="924" s="12" customFormat="1">
      <c r="B924" s="247"/>
      <c r="C924" s="248"/>
      <c r="D924" s="249" t="s">
        <v>199</v>
      </c>
      <c r="E924" s="250" t="s">
        <v>21</v>
      </c>
      <c r="F924" s="251" t="s">
        <v>936</v>
      </c>
      <c r="G924" s="248"/>
      <c r="H924" s="252">
        <v>66.5</v>
      </c>
      <c r="I924" s="253"/>
      <c r="J924" s="248"/>
      <c r="K924" s="248"/>
      <c r="L924" s="254"/>
      <c r="M924" s="255"/>
      <c r="N924" s="256"/>
      <c r="O924" s="256"/>
      <c r="P924" s="256"/>
      <c r="Q924" s="256"/>
      <c r="R924" s="256"/>
      <c r="S924" s="256"/>
      <c r="T924" s="257"/>
      <c r="AT924" s="258" t="s">
        <v>199</v>
      </c>
      <c r="AU924" s="258" t="s">
        <v>190</v>
      </c>
      <c r="AV924" s="12" t="s">
        <v>84</v>
      </c>
      <c r="AW924" s="12" t="s">
        <v>37</v>
      </c>
      <c r="AX924" s="12" t="s">
        <v>74</v>
      </c>
      <c r="AY924" s="258" t="s">
        <v>189</v>
      </c>
    </row>
    <row r="925" s="12" customFormat="1">
      <c r="B925" s="247"/>
      <c r="C925" s="248"/>
      <c r="D925" s="249" t="s">
        <v>199</v>
      </c>
      <c r="E925" s="250" t="s">
        <v>21</v>
      </c>
      <c r="F925" s="251" t="s">
        <v>937</v>
      </c>
      <c r="G925" s="248"/>
      <c r="H925" s="252">
        <v>41.200000000000003</v>
      </c>
      <c r="I925" s="253"/>
      <c r="J925" s="248"/>
      <c r="K925" s="248"/>
      <c r="L925" s="254"/>
      <c r="M925" s="255"/>
      <c r="N925" s="256"/>
      <c r="O925" s="256"/>
      <c r="P925" s="256"/>
      <c r="Q925" s="256"/>
      <c r="R925" s="256"/>
      <c r="S925" s="256"/>
      <c r="T925" s="257"/>
      <c r="AT925" s="258" t="s">
        <v>199</v>
      </c>
      <c r="AU925" s="258" t="s">
        <v>190</v>
      </c>
      <c r="AV925" s="12" t="s">
        <v>84</v>
      </c>
      <c r="AW925" s="12" t="s">
        <v>37</v>
      </c>
      <c r="AX925" s="12" t="s">
        <v>74</v>
      </c>
      <c r="AY925" s="258" t="s">
        <v>189</v>
      </c>
    </row>
    <row r="926" s="15" customFormat="1">
      <c r="B926" s="280"/>
      <c r="C926" s="281"/>
      <c r="D926" s="249" t="s">
        <v>199</v>
      </c>
      <c r="E926" s="282" t="s">
        <v>21</v>
      </c>
      <c r="F926" s="283" t="s">
        <v>938</v>
      </c>
      <c r="G926" s="281"/>
      <c r="H926" s="284">
        <v>280.12</v>
      </c>
      <c r="I926" s="285"/>
      <c r="J926" s="281"/>
      <c r="K926" s="281"/>
      <c r="L926" s="286"/>
      <c r="M926" s="287"/>
      <c r="N926" s="288"/>
      <c r="O926" s="288"/>
      <c r="P926" s="288"/>
      <c r="Q926" s="288"/>
      <c r="R926" s="288"/>
      <c r="S926" s="288"/>
      <c r="T926" s="289"/>
      <c r="AT926" s="290" t="s">
        <v>199</v>
      </c>
      <c r="AU926" s="290" t="s">
        <v>190</v>
      </c>
      <c r="AV926" s="15" t="s">
        <v>190</v>
      </c>
      <c r="AW926" s="15" t="s">
        <v>37</v>
      </c>
      <c r="AX926" s="15" t="s">
        <v>74</v>
      </c>
      <c r="AY926" s="290" t="s">
        <v>189</v>
      </c>
    </row>
    <row r="927" s="13" customFormat="1">
      <c r="B927" s="259"/>
      <c r="C927" s="260"/>
      <c r="D927" s="249" t="s">
        <v>199</v>
      </c>
      <c r="E927" s="261" t="s">
        <v>21</v>
      </c>
      <c r="F927" s="262" t="s">
        <v>944</v>
      </c>
      <c r="G927" s="260"/>
      <c r="H927" s="261" t="s">
        <v>21</v>
      </c>
      <c r="I927" s="263"/>
      <c r="J927" s="260"/>
      <c r="K927" s="260"/>
      <c r="L927" s="264"/>
      <c r="M927" s="265"/>
      <c r="N927" s="266"/>
      <c r="O927" s="266"/>
      <c r="P927" s="266"/>
      <c r="Q927" s="266"/>
      <c r="R927" s="266"/>
      <c r="S927" s="266"/>
      <c r="T927" s="267"/>
      <c r="AT927" s="268" t="s">
        <v>199</v>
      </c>
      <c r="AU927" s="268" t="s">
        <v>190</v>
      </c>
      <c r="AV927" s="13" t="s">
        <v>82</v>
      </c>
      <c r="AW927" s="13" t="s">
        <v>37</v>
      </c>
      <c r="AX927" s="13" t="s">
        <v>74</v>
      </c>
      <c r="AY927" s="268" t="s">
        <v>189</v>
      </c>
    </row>
    <row r="928" s="12" customFormat="1">
      <c r="B928" s="247"/>
      <c r="C928" s="248"/>
      <c r="D928" s="249" t="s">
        <v>199</v>
      </c>
      <c r="E928" s="250" t="s">
        <v>21</v>
      </c>
      <c r="F928" s="251" t="s">
        <v>745</v>
      </c>
      <c r="G928" s="248"/>
      <c r="H928" s="252">
        <v>671.10000000000002</v>
      </c>
      <c r="I928" s="253"/>
      <c r="J928" s="248"/>
      <c r="K928" s="248"/>
      <c r="L928" s="254"/>
      <c r="M928" s="255"/>
      <c r="N928" s="256"/>
      <c r="O928" s="256"/>
      <c r="P928" s="256"/>
      <c r="Q928" s="256"/>
      <c r="R928" s="256"/>
      <c r="S928" s="256"/>
      <c r="T928" s="257"/>
      <c r="AT928" s="258" t="s">
        <v>199</v>
      </c>
      <c r="AU928" s="258" t="s">
        <v>190</v>
      </c>
      <c r="AV928" s="12" t="s">
        <v>84</v>
      </c>
      <c r="AW928" s="12" t="s">
        <v>37</v>
      </c>
      <c r="AX928" s="12" t="s">
        <v>74</v>
      </c>
      <c r="AY928" s="258" t="s">
        <v>189</v>
      </c>
    </row>
    <row r="929" s="15" customFormat="1">
      <c r="B929" s="280"/>
      <c r="C929" s="281"/>
      <c r="D929" s="249" t="s">
        <v>199</v>
      </c>
      <c r="E929" s="282" t="s">
        <v>21</v>
      </c>
      <c r="F929" s="283" t="s">
        <v>246</v>
      </c>
      <c r="G929" s="281"/>
      <c r="H929" s="284">
        <v>671.10000000000002</v>
      </c>
      <c r="I929" s="285"/>
      <c r="J929" s="281"/>
      <c r="K929" s="281"/>
      <c r="L929" s="286"/>
      <c r="M929" s="287"/>
      <c r="N929" s="288"/>
      <c r="O929" s="288"/>
      <c r="P929" s="288"/>
      <c r="Q929" s="288"/>
      <c r="R929" s="288"/>
      <c r="S929" s="288"/>
      <c r="T929" s="289"/>
      <c r="AT929" s="290" t="s">
        <v>199</v>
      </c>
      <c r="AU929" s="290" t="s">
        <v>190</v>
      </c>
      <c r="AV929" s="15" t="s">
        <v>190</v>
      </c>
      <c r="AW929" s="15" t="s">
        <v>37</v>
      </c>
      <c r="AX929" s="15" t="s">
        <v>74</v>
      </c>
      <c r="AY929" s="290" t="s">
        <v>189</v>
      </c>
    </row>
    <row r="930" s="14" customFormat="1">
      <c r="B930" s="269"/>
      <c r="C930" s="270"/>
      <c r="D930" s="249" t="s">
        <v>199</v>
      </c>
      <c r="E930" s="271" t="s">
        <v>21</v>
      </c>
      <c r="F930" s="272" t="s">
        <v>214</v>
      </c>
      <c r="G930" s="270"/>
      <c r="H930" s="273">
        <v>1175.9200000000001</v>
      </c>
      <c r="I930" s="274"/>
      <c r="J930" s="270"/>
      <c r="K930" s="270"/>
      <c r="L930" s="275"/>
      <c r="M930" s="276"/>
      <c r="N930" s="277"/>
      <c r="O930" s="277"/>
      <c r="P930" s="277"/>
      <c r="Q930" s="277"/>
      <c r="R930" s="277"/>
      <c r="S930" s="277"/>
      <c r="T930" s="278"/>
      <c r="AT930" s="279" t="s">
        <v>199</v>
      </c>
      <c r="AU930" s="279" t="s">
        <v>190</v>
      </c>
      <c r="AV930" s="14" t="s">
        <v>197</v>
      </c>
      <c r="AW930" s="14" t="s">
        <v>37</v>
      </c>
      <c r="AX930" s="14" t="s">
        <v>82</v>
      </c>
      <c r="AY930" s="279" t="s">
        <v>189</v>
      </c>
    </row>
    <row r="931" s="12" customFormat="1">
      <c r="B931" s="247"/>
      <c r="C931" s="248"/>
      <c r="D931" s="249" t="s">
        <v>199</v>
      </c>
      <c r="E931" s="248"/>
      <c r="F931" s="251" t="s">
        <v>945</v>
      </c>
      <c r="G931" s="248"/>
      <c r="H931" s="252">
        <v>11759.200000000001</v>
      </c>
      <c r="I931" s="253"/>
      <c r="J931" s="248"/>
      <c r="K931" s="248"/>
      <c r="L931" s="254"/>
      <c r="M931" s="255"/>
      <c r="N931" s="256"/>
      <c r="O931" s="256"/>
      <c r="P931" s="256"/>
      <c r="Q931" s="256"/>
      <c r="R931" s="256"/>
      <c r="S931" s="256"/>
      <c r="T931" s="257"/>
      <c r="AT931" s="258" t="s">
        <v>199</v>
      </c>
      <c r="AU931" s="258" t="s">
        <v>190</v>
      </c>
      <c r="AV931" s="12" t="s">
        <v>84</v>
      </c>
      <c r="AW931" s="12" t="s">
        <v>6</v>
      </c>
      <c r="AX931" s="12" t="s">
        <v>82</v>
      </c>
      <c r="AY931" s="258" t="s">
        <v>189</v>
      </c>
    </row>
    <row r="932" s="1" customFormat="1" ht="16.5" customHeight="1">
      <c r="B932" s="48"/>
      <c r="C932" s="235" t="s">
        <v>946</v>
      </c>
      <c r="D932" s="235" t="s">
        <v>192</v>
      </c>
      <c r="E932" s="236" t="s">
        <v>947</v>
      </c>
      <c r="F932" s="237" t="s">
        <v>948</v>
      </c>
      <c r="G932" s="238" t="s">
        <v>911</v>
      </c>
      <c r="H932" s="239">
        <v>1</v>
      </c>
      <c r="I932" s="240"/>
      <c r="J932" s="241">
        <f>ROUND(I932*H932,2)</f>
        <v>0</v>
      </c>
      <c r="K932" s="237" t="s">
        <v>21</v>
      </c>
      <c r="L932" s="74"/>
      <c r="M932" s="242" t="s">
        <v>21</v>
      </c>
      <c r="N932" s="243" t="s">
        <v>45</v>
      </c>
      <c r="O932" s="49"/>
      <c r="P932" s="244">
        <f>O932*H932</f>
        <v>0</v>
      </c>
      <c r="Q932" s="244">
        <v>0</v>
      </c>
      <c r="R932" s="244">
        <f>Q932*H932</f>
        <v>0</v>
      </c>
      <c r="S932" s="244">
        <v>0</v>
      </c>
      <c r="T932" s="245">
        <f>S932*H932</f>
        <v>0</v>
      </c>
      <c r="AR932" s="26" t="s">
        <v>197</v>
      </c>
      <c r="AT932" s="26" t="s">
        <v>192</v>
      </c>
      <c r="AU932" s="26" t="s">
        <v>190</v>
      </c>
      <c r="AY932" s="26" t="s">
        <v>189</v>
      </c>
      <c r="BE932" s="246">
        <f>IF(N932="základní",J932,0)</f>
        <v>0</v>
      </c>
      <c r="BF932" s="246">
        <f>IF(N932="snížená",J932,0)</f>
        <v>0</v>
      </c>
      <c r="BG932" s="246">
        <f>IF(N932="zákl. přenesená",J932,0)</f>
        <v>0</v>
      </c>
      <c r="BH932" s="246">
        <f>IF(N932="sníž. přenesená",J932,0)</f>
        <v>0</v>
      </c>
      <c r="BI932" s="246">
        <f>IF(N932="nulová",J932,0)</f>
        <v>0</v>
      </c>
      <c r="BJ932" s="26" t="s">
        <v>82</v>
      </c>
      <c r="BK932" s="246">
        <f>ROUND(I932*H932,2)</f>
        <v>0</v>
      </c>
      <c r="BL932" s="26" t="s">
        <v>197</v>
      </c>
      <c r="BM932" s="26" t="s">
        <v>949</v>
      </c>
    </row>
    <row r="933" s="1" customFormat="1" ht="16.5" customHeight="1">
      <c r="B933" s="48"/>
      <c r="C933" s="235" t="s">
        <v>950</v>
      </c>
      <c r="D933" s="235" t="s">
        <v>192</v>
      </c>
      <c r="E933" s="236" t="s">
        <v>951</v>
      </c>
      <c r="F933" s="237" t="s">
        <v>952</v>
      </c>
      <c r="G933" s="238" t="s">
        <v>911</v>
      </c>
      <c r="H933" s="239">
        <v>1</v>
      </c>
      <c r="I933" s="240"/>
      <c r="J933" s="241">
        <f>ROUND(I933*H933,2)</f>
        <v>0</v>
      </c>
      <c r="K933" s="237" t="s">
        <v>21</v>
      </c>
      <c r="L933" s="74"/>
      <c r="M933" s="242" t="s">
        <v>21</v>
      </c>
      <c r="N933" s="243" t="s">
        <v>45</v>
      </c>
      <c r="O933" s="49"/>
      <c r="P933" s="244">
        <f>O933*H933</f>
        <v>0</v>
      </c>
      <c r="Q933" s="244">
        <v>0</v>
      </c>
      <c r="R933" s="244">
        <f>Q933*H933</f>
        <v>0</v>
      </c>
      <c r="S933" s="244">
        <v>0</v>
      </c>
      <c r="T933" s="245">
        <f>S933*H933</f>
        <v>0</v>
      </c>
      <c r="AR933" s="26" t="s">
        <v>197</v>
      </c>
      <c r="AT933" s="26" t="s">
        <v>192</v>
      </c>
      <c r="AU933" s="26" t="s">
        <v>190</v>
      </c>
      <c r="AY933" s="26" t="s">
        <v>189</v>
      </c>
      <c r="BE933" s="246">
        <f>IF(N933="základní",J933,0)</f>
        <v>0</v>
      </c>
      <c r="BF933" s="246">
        <f>IF(N933="snížená",J933,0)</f>
        <v>0</v>
      </c>
      <c r="BG933" s="246">
        <f>IF(N933="zákl. přenesená",J933,0)</f>
        <v>0</v>
      </c>
      <c r="BH933" s="246">
        <f>IF(N933="sníž. přenesená",J933,0)</f>
        <v>0</v>
      </c>
      <c r="BI933" s="246">
        <f>IF(N933="nulová",J933,0)</f>
        <v>0</v>
      </c>
      <c r="BJ933" s="26" t="s">
        <v>82</v>
      </c>
      <c r="BK933" s="246">
        <f>ROUND(I933*H933,2)</f>
        <v>0</v>
      </c>
      <c r="BL933" s="26" t="s">
        <v>197</v>
      </c>
      <c r="BM933" s="26" t="s">
        <v>953</v>
      </c>
    </row>
    <row r="934" s="11" customFormat="1" ht="29.88" customHeight="1">
      <c r="B934" s="219"/>
      <c r="C934" s="220"/>
      <c r="D934" s="221" t="s">
        <v>73</v>
      </c>
      <c r="E934" s="233" t="s">
        <v>954</v>
      </c>
      <c r="F934" s="233" t="s">
        <v>955</v>
      </c>
      <c r="G934" s="220"/>
      <c r="H934" s="220"/>
      <c r="I934" s="223"/>
      <c r="J934" s="234">
        <f>BK934</f>
        <v>0</v>
      </c>
      <c r="K934" s="220"/>
      <c r="L934" s="225"/>
      <c r="M934" s="226"/>
      <c r="N934" s="227"/>
      <c r="O934" s="227"/>
      <c r="P934" s="228">
        <f>SUM(P935:P946)</f>
        <v>0</v>
      </c>
      <c r="Q934" s="227"/>
      <c r="R934" s="228">
        <f>SUM(R935:R946)</f>
        <v>0</v>
      </c>
      <c r="S934" s="227"/>
      <c r="T934" s="229">
        <f>SUM(T935:T946)</f>
        <v>0</v>
      </c>
      <c r="AR934" s="230" t="s">
        <v>82</v>
      </c>
      <c r="AT934" s="231" t="s">
        <v>73</v>
      </c>
      <c r="AU934" s="231" t="s">
        <v>82</v>
      </c>
      <c r="AY934" s="230" t="s">
        <v>189</v>
      </c>
      <c r="BK934" s="232">
        <f>SUM(BK935:BK946)</f>
        <v>0</v>
      </c>
    </row>
    <row r="935" s="1" customFormat="1" ht="25.5" customHeight="1">
      <c r="B935" s="48"/>
      <c r="C935" s="235" t="s">
        <v>956</v>
      </c>
      <c r="D935" s="235" t="s">
        <v>192</v>
      </c>
      <c r="E935" s="236" t="s">
        <v>957</v>
      </c>
      <c r="F935" s="237" t="s">
        <v>958</v>
      </c>
      <c r="G935" s="238" t="s">
        <v>250</v>
      </c>
      <c r="H935" s="239">
        <v>1732.858</v>
      </c>
      <c r="I935" s="240"/>
      <c r="J935" s="241">
        <f>ROUND(I935*H935,2)</f>
        <v>0</v>
      </c>
      <c r="K935" s="237" t="s">
        <v>196</v>
      </c>
      <c r="L935" s="74"/>
      <c r="M935" s="242" t="s">
        <v>21</v>
      </c>
      <c r="N935" s="243" t="s">
        <v>45</v>
      </c>
      <c r="O935" s="49"/>
      <c r="P935" s="244">
        <f>O935*H935</f>
        <v>0</v>
      </c>
      <c r="Q935" s="244">
        <v>0</v>
      </c>
      <c r="R935" s="244">
        <f>Q935*H935</f>
        <v>0</v>
      </c>
      <c r="S935" s="244">
        <v>0</v>
      </c>
      <c r="T935" s="245">
        <f>S935*H935</f>
        <v>0</v>
      </c>
      <c r="AR935" s="26" t="s">
        <v>197</v>
      </c>
      <c r="AT935" s="26" t="s">
        <v>192</v>
      </c>
      <c r="AU935" s="26" t="s">
        <v>84</v>
      </c>
      <c r="AY935" s="26" t="s">
        <v>189</v>
      </c>
      <c r="BE935" s="246">
        <f>IF(N935="základní",J935,0)</f>
        <v>0</v>
      </c>
      <c r="BF935" s="246">
        <f>IF(N935="snížená",J935,0)</f>
        <v>0</v>
      </c>
      <c r="BG935" s="246">
        <f>IF(N935="zákl. přenesená",J935,0)</f>
        <v>0</v>
      </c>
      <c r="BH935" s="246">
        <f>IF(N935="sníž. přenesená",J935,0)</f>
        <v>0</v>
      </c>
      <c r="BI935" s="246">
        <f>IF(N935="nulová",J935,0)</f>
        <v>0</v>
      </c>
      <c r="BJ935" s="26" t="s">
        <v>82</v>
      </c>
      <c r="BK935" s="246">
        <f>ROUND(I935*H935,2)</f>
        <v>0</v>
      </c>
      <c r="BL935" s="26" t="s">
        <v>197</v>
      </c>
      <c r="BM935" s="26" t="s">
        <v>959</v>
      </c>
    </row>
    <row r="936" s="1" customFormat="1" ht="16.5" customHeight="1">
      <c r="B936" s="48"/>
      <c r="C936" s="235" t="s">
        <v>918</v>
      </c>
      <c r="D936" s="235" t="s">
        <v>192</v>
      </c>
      <c r="E936" s="236" t="s">
        <v>960</v>
      </c>
      <c r="F936" s="237" t="s">
        <v>961</v>
      </c>
      <c r="G936" s="238" t="s">
        <v>349</v>
      </c>
      <c r="H936" s="239">
        <v>15.449999999999999</v>
      </c>
      <c r="I936" s="240"/>
      <c r="J936" s="241">
        <f>ROUND(I936*H936,2)</f>
        <v>0</v>
      </c>
      <c r="K936" s="237" t="s">
        <v>196</v>
      </c>
      <c r="L936" s="74"/>
      <c r="M936" s="242" t="s">
        <v>21</v>
      </c>
      <c r="N936" s="243" t="s">
        <v>45</v>
      </c>
      <c r="O936" s="49"/>
      <c r="P936" s="244">
        <f>O936*H936</f>
        <v>0</v>
      </c>
      <c r="Q936" s="244">
        <v>0</v>
      </c>
      <c r="R936" s="244">
        <f>Q936*H936</f>
        <v>0</v>
      </c>
      <c r="S936" s="244">
        <v>0</v>
      </c>
      <c r="T936" s="245">
        <f>S936*H936</f>
        <v>0</v>
      </c>
      <c r="AR936" s="26" t="s">
        <v>323</v>
      </c>
      <c r="AT936" s="26" t="s">
        <v>192</v>
      </c>
      <c r="AU936" s="26" t="s">
        <v>84</v>
      </c>
      <c r="AY936" s="26" t="s">
        <v>189</v>
      </c>
      <c r="BE936" s="246">
        <f>IF(N936="základní",J936,0)</f>
        <v>0</v>
      </c>
      <c r="BF936" s="246">
        <f>IF(N936="snížená",J936,0)</f>
        <v>0</v>
      </c>
      <c r="BG936" s="246">
        <f>IF(N936="zákl. přenesená",J936,0)</f>
        <v>0</v>
      </c>
      <c r="BH936" s="246">
        <f>IF(N936="sníž. přenesená",J936,0)</f>
        <v>0</v>
      </c>
      <c r="BI936" s="246">
        <f>IF(N936="nulová",J936,0)</f>
        <v>0</v>
      </c>
      <c r="BJ936" s="26" t="s">
        <v>82</v>
      </c>
      <c r="BK936" s="246">
        <f>ROUND(I936*H936,2)</f>
        <v>0</v>
      </c>
      <c r="BL936" s="26" t="s">
        <v>323</v>
      </c>
      <c r="BM936" s="26" t="s">
        <v>962</v>
      </c>
    </row>
    <row r="937" s="1" customFormat="1" ht="25.5" customHeight="1">
      <c r="B937" s="48"/>
      <c r="C937" s="235" t="s">
        <v>963</v>
      </c>
      <c r="D937" s="235" t="s">
        <v>192</v>
      </c>
      <c r="E937" s="236" t="s">
        <v>964</v>
      </c>
      <c r="F937" s="237" t="s">
        <v>965</v>
      </c>
      <c r="G937" s="238" t="s">
        <v>349</v>
      </c>
      <c r="H937" s="239">
        <v>463.5</v>
      </c>
      <c r="I937" s="240"/>
      <c r="J937" s="241">
        <f>ROUND(I937*H937,2)</f>
        <v>0</v>
      </c>
      <c r="K937" s="237" t="s">
        <v>196</v>
      </c>
      <c r="L937" s="74"/>
      <c r="M937" s="242" t="s">
        <v>21</v>
      </c>
      <c r="N937" s="243" t="s">
        <v>45</v>
      </c>
      <c r="O937" s="49"/>
      <c r="P937" s="244">
        <f>O937*H937</f>
        <v>0</v>
      </c>
      <c r="Q937" s="244">
        <v>0</v>
      </c>
      <c r="R937" s="244">
        <f>Q937*H937</f>
        <v>0</v>
      </c>
      <c r="S937" s="244">
        <v>0</v>
      </c>
      <c r="T937" s="245">
        <f>S937*H937</f>
        <v>0</v>
      </c>
      <c r="AR937" s="26" t="s">
        <v>197</v>
      </c>
      <c r="AT937" s="26" t="s">
        <v>192</v>
      </c>
      <c r="AU937" s="26" t="s">
        <v>84</v>
      </c>
      <c r="AY937" s="26" t="s">
        <v>189</v>
      </c>
      <c r="BE937" s="246">
        <f>IF(N937="základní",J937,0)</f>
        <v>0</v>
      </c>
      <c r="BF937" s="246">
        <f>IF(N937="snížená",J937,0)</f>
        <v>0</v>
      </c>
      <c r="BG937" s="246">
        <f>IF(N937="zákl. přenesená",J937,0)</f>
        <v>0</v>
      </c>
      <c r="BH937" s="246">
        <f>IF(N937="sníž. přenesená",J937,0)</f>
        <v>0</v>
      </c>
      <c r="BI937" s="246">
        <f>IF(N937="nulová",J937,0)</f>
        <v>0</v>
      </c>
      <c r="BJ937" s="26" t="s">
        <v>82</v>
      </c>
      <c r="BK937" s="246">
        <f>ROUND(I937*H937,2)</f>
        <v>0</v>
      </c>
      <c r="BL937" s="26" t="s">
        <v>197</v>
      </c>
      <c r="BM937" s="26" t="s">
        <v>966</v>
      </c>
    </row>
    <row r="938" s="12" customFormat="1">
      <c r="B938" s="247"/>
      <c r="C938" s="248"/>
      <c r="D938" s="249" t="s">
        <v>199</v>
      </c>
      <c r="E938" s="250" t="s">
        <v>21</v>
      </c>
      <c r="F938" s="251" t="s">
        <v>967</v>
      </c>
      <c r="G938" s="248"/>
      <c r="H938" s="252">
        <v>463.5</v>
      </c>
      <c r="I938" s="253"/>
      <c r="J938" s="248"/>
      <c r="K938" s="248"/>
      <c r="L938" s="254"/>
      <c r="M938" s="255"/>
      <c r="N938" s="256"/>
      <c r="O938" s="256"/>
      <c r="P938" s="256"/>
      <c r="Q938" s="256"/>
      <c r="R938" s="256"/>
      <c r="S938" s="256"/>
      <c r="T938" s="257"/>
      <c r="AT938" s="258" t="s">
        <v>199</v>
      </c>
      <c r="AU938" s="258" t="s">
        <v>84</v>
      </c>
      <c r="AV938" s="12" t="s">
        <v>84</v>
      </c>
      <c r="AW938" s="12" t="s">
        <v>37</v>
      </c>
      <c r="AX938" s="12" t="s">
        <v>82</v>
      </c>
      <c r="AY938" s="258" t="s">
        <v>189</v>
      </c>
    </row>
    <row r="939" s="1" customFormat="1" ht="25.5" customHeight="1">
      <c r="B939" s="48"/>
      <c r="C939" s="235" t="s">
        <v>968</v>
      </c>
      <c r="D939" s="235" t="s">
        <v>192</v>
      </c>
      <c r="E939" s="236" t="s">
        <v>969</v>
      </c>
      <c r="F939" s="237" t="s">
        <v>970</v>
      </c>
      <c r="G939" s="238" t="s">
        <v>250</v>
      </c>
      <c r="H939" s="239">
        <v>1732.858</v>
      </c>
      <c r="I939" s="240"/>
      <c r="J939" s="241">
        <f>ROUND(I939*H939,2)</f>
        <v>0</v>
      </c>
      <c r="K939" s="237" t="s">
        <v>196</v>
      </c>
      <c r="L939" s="74"/>
      <c r="M939" s="242" t="s">
        <v>21</v>
      </c>
      <c r="N939" s="243" t="s">
        <v>45</v>
      </c>
      <c r="O939" s="49"/>
      <c r="P939" s="244">
        <f>O939*H939</f>
        <v>0</v>
      </c>
      <c r="Q939" s="244">
        <v>0</v>
      </c>
      <c r="R939" s="244">
        <f>Q939*H939</f>
        <v>0</v>
      </c>
      <c r="S939" s="244">
        <v>0</v>
      </c>
      <c r="T939" s="245">
        <f>S939*H939</f>
        <v>0</v>
      </c>
      <c r="AR939" s="26" t="s">
        <v>197</v>
      </c>
      <c r="AT939" s="26" t="s">
        <v>192</v>
      </c>
      <c r="AU939" s="26" t="s">
        <v>84</v>
      </c>
      <c r="AY939" s="26" t="s">
        <v>189</v>
      </c>
      <c r="BE939" s="246">
        <f>IF(N939="základní",J939,0)</f>
        <v>0</v>
      </c>
      <c r="BF939" s="246">
        <f>IF(N939="snížená",J939,0)</f>
        <v>0</v>
      </c>
      <c r="BG939" s="246">
        <f>IF(N939="zákl. přenesená",J939,0)</f>
        <v>0</v>
      </c>
      <c r="BH939" s="246">
        <f>IF(N939="sníž. přenesená",J939,0)</f>
        <v>0</v>
      </c>
      <c r="BI939" s="246">
        <f>IF(N939="nulová",J939,0)</f>
        <v>0</v>
      </c>
      <c r="BJ939" s="26" t="s">
        <v>82</v>
      </c>
      <c r="BK939" s="246">
        <f>ROUND(I939*H939,2)</f>
        <v>0</v>
      </c>
      <c r="BL939" s="26" t="s">
        <v>197</v>
      </c>
      <c r="BM939" s="26" t="s">
        <v>971</v>
      </c>
    </row>
    <row r="940" s="1" customFormat="1" ht="25.5" customHeight="1">
      <c r="B940" s="48"/>
      <c r="C940" s="235" t="s">
        <v>972</v>
      </c>
      <c r="D940" s="235" t="s">
        <v>192</v>
      </c>
      <c r="E940" s="236" t="s">
        <v>973</v>
      </c>
      <c r="F940" s="237" t="s">
        <v>974</v>
      </c>
      <c r="G940" s="238" t="s">
        <v>250</v>
      </c>
      <c r="H940" s="239">
        <v>67581.462</v>
      </c>
      <c r="I940" s="240"/>
      <c r="J940" s="241">
        <f>ROUND(I940*H940,2)</f>
        <v>0</v>
      </c>
      <c r="K940" s="237" t="s">
        <v>196</v>
      </c>
      <c r="L940" s="74"/>
      <c r="M940" s="242" t="s">
        <v>21</v>
      </c>
      <c r="N940" s="243" t="s">
        <v>45</v>
      </c>
      <c r="O940" s="49"/>
      <c r="P940" s="244">
        <f>O940*H940</f>
        <v>0</v>
      </c>
      <c r="Q940" s="244">
        <v>0</v>
      </c>
      <c r="R940" s="244">
        <f>Q940*H940</f>
        <v>0</v>
      </c>
      <c r="S940" s="244">
        <v>0</v>
      </c>
      <c r="T940" s="245">
        <f>S940*H940</f>
        <v>0</v>
      </c>
      <c r="AR940" s="26" t="s">
        <v>197</v>
      </c>
      <c r="AT940" s="26" t="s">
        <v>192</v>
      </c>
      <c r="AU940" s="26" t="s">
        <v>84</v>
      </c>
      <c r="AY940" s="26" t="s">
        <v>189</v>
      </c>
      <c r="BE940" s="246">
        <f>IF(N940="základní",J940,0)</f>
        <v>0</v>
      </c>
      <c r="BF940" s="246">
        <f>IF(N940="snížená",J940,0)</f>
        <v>0</v>
      </c>
      <c r="BG940" s="246">
        <f>IF(N940="zákl. přenesená",J940,0)</f>
        <v>0</v>
      </c>
      <c r="BH940" s="246">
        <f>IF(N940="sníž. přenesená",J940,0)</f>
        <v>0</v>
      </c>
      <c r="BI940" s="246">
        <f>IF(N940="nulová",J940,0)</f>
        <v>0</v>
      </c>
      <c r="BJ940" s="26" t="s">
        <v>82</v>
      </c>
      <c r="BK940" s="246">
        <f>ROUND(I940*H940,2)</f>
        <v>0</v>
      </c>
      <c r="BL940" s="26" t="s">
        <v>197</v>
      </c>
      <c r="BM940" s="26" t="s">
        <v>975</v>
      </c>
    </row>
    <row r="941" s="12" customFormat="1">
      <c r="B941" s="247"/>
      <c r="C941" s="248"/>
      <c r="D941" s="249" t="s">
        <v>199</v>
      </c>
      <c r="E941" s="248"/>
      <c r="F941" s="251" t="s">
        <v>976</v>
      </c>
      <c r="G941" s="248"/>
      <c r="H941" s="252">
        <v>67581.462</v>
      </c>
      <c r="I941" s="253"/>
      <c r="J941" s="248"/>
      <c r="K941" s="248"/>
      <c r="L941" s="254"/>
      <c r="M941" s="255"/>
      <c r="N941" s="256"/>
      <c r="O941" s="256"/>
      <c r="P941" s="256"/>
      <c r="Q941" s="256"/>
      <c r="R941" s="256"/>
      <c r="S941" s="256"/>
      <c r="T941" s="257"/>
      <c r="AT941" s="258" t="s">
        <v>199</v>
      </c>
      <c r="AU941" s="258" t="s">
        <v>84</v>
      </c>
      <c r="AV941" s="12" t="s">
        <v>84</v>
      </c>
      <c r="AW941" s="12" t="s">
        <v>6</v>
      </c>
      <c r="AX941" s="12" t="s">
        <v>82</v>
      </c>
      <c r="AY941" s="258" t="s">
        <v>189</v>
      </c>
    </row>
    <row r="942" s="1" customFormat="1" ht="16.5" customHeight="1">
      <c r="B942" s="48"/>
      <c r="C942" s="235" t="s">
        <v>977</v>
      </c>
      <c r="D942" s="235" t="s">
        <v>192</v>
      </c>
      <c r="E942" s="236" t="s">
        <v>978</v>
      </c>
      <c r="F942" s="237" t="s">
        <v>979</v>
      </c>
      <c r="G942" s="238" t="s">
        <v>250</v>
      </c>
      <c r="H942" s="239">
        <v>169.356</v>
      </c>
      <c r="I942" s="240"/>
      <c r="J942" s="241">
        <f>ROUND(I942*H942,2)</f>
        <v>0</v>
      </c>
      <c r="K942" s="237" t="s">
        <v>196</v>
      </c>
      <c r="L942" s="74"/>
      <c r="M942" s="242" t="s">
        <v>21</v>
      </c>
      <c r="N942" s="243" t="s">
        <v>45</v>
      </c>
      <c r="O942" s="49"/>
      <c r="P942" s="244">
        <f>O942*H942</f>
        <v>0</v>
      </c>
      <c r="Q942" s="244">
        <v>0</v>
      </c>
      <c r="R942" s="244">
        <f>Q942*H942</f>
        <v>0</v>
      </c>
      <c r="S942" s="244">
        <v>0</v>
      </c>
      <c r="T942" s="245">
        <f>S942*H942</f>
        <v>0</v>
      </c>
      <c r="AR942" s="26" t="s">
        <v>197</v>
      </c>
      <c r="AT942" s="26" t="s">
        <v>192</v>
      </c>
      <c r="AU942" s="26" t="s">
        <v>84</v>
      </c>
      <c r="AY942" s="26" t="s">
        <v>189</v>
      </c>
      <c r="BE942" s="246">
        <f>IF(N942="základní",J942,0)</f>
        <v>0</v>
      </c>
      <c r="BF942" s="246">
        <f>IF(N942="snížená",J942,0)</f>
        <v>0</v>
      </c>
      <c r="BG942" s="246">
        <f>IF(N942="zákl. přenesená",J942,0)</f>
        <v>0</v>
      </c>
      <c r="BH942" s="246">
        <f>IF(N942="sníž. přenesená",J942,0)</f>
        <v>0</v>
      </c>
      <c r="BI942" s="246">
        <f>IF(N942="nulová",J942,0)</f>
        <v>0</v>
      </c>
      <c r="BJ942" s="26" t="s">
        <v>82</v>
      </c>
      <c r="BK942" s="246">
        <f>ROUND(I942*H942,2)</f>
        <v>0</v>
      </c>
      <c r="BL942" s="26" t="s">
        <v>197</v>
      </c>
      <c r="BM942" s="26" t="s">
        <v>980</v>
      </c>
    </row>
    <row r="943" s="1" customFormat="1" ht="16.5" customHeight="1">
      <c r="B943" s="48"/>
      <c r="C943" s="235" t="s">
        <v>981</v>
      </c>
      <c r="D943" s="235" t="s">
        <v>192</v>
      </c>
      <c r="E943" s="236" t="s">
        <v>982</v>
      </c>
      <c r="F943" s="237" t="s">
        <v>983</v>
      </c>
      <c r="G943" s="238" t="s">
        <v>250</v>
      </c>
      <c r="H943" s="239">
        <v>1571.5809999999999</v>
      </c>
      <c r="I943" s="240"/>
      <c r="J943" s="241">
        <f>ROUND(I943*H943,2)</f>
        <v>0</v>
      </c>
      <c r="K943" s="237" t="s">
        <v>196</v>
      </c>
      <c r="L943" s="74"/>
      <c r="M943" s="242" t="s">
        <v>21</v>
      </c>
      <c r="N943" s="243" t="s">
        <v>45</v>
      </c>
      <c r="O943" s="49"/>
      <c r="P943" s="244">
        <f>O943*H943</f>
        <v>0</v>
      </c>
      <c r="Q943" s="244">
        <v>0</v>
      </c>
      <c r="R943" s="244">
        <f>Q943*H943</f>
        <v>0</v>
      </c>
      <c r="S943" s="244">
        <v>0</v>
      </c>
      <c r="T943" s="245">
        <f>S943*H943</f>
        <v>0</v>
      </c>
      <c r="AR943" s="26" t="s">
        <v>197</v>
      </c>
      <c r="AT943" s="26" t="s">
        <v>192</v>
      </c>
      <c r="AU943" s="26" t="s">
        <v>84</v>
      </c>
      <c r="AY943" s="26" t="s">
        <v>189</v>
      </c>
      <c r="BE943" s="246">
        <f>IF(N943="základní",J943,0)</f>
        <v>0</v>
      </c>
      <c r="BF943" s="246">
        <f>IF(N943="snížená",J943,0)</f>
        <v>0</v>
      </c>
      <c r="BG943" s="246">
        <f>IF(N943="zákl. přenesená",J943,0)</f>
        <v>0</v>
      </c>
      <c r="BH943" s="246">
        <f>IF(N943="sníž. přenesená",J943,0)</f>
        <v>0</v>
      </c>
      <c r="BI943" s="246">
        <f>IF(N943="nulová",J943,0)</f>
        <v>0</v>
      </c>
      <c r="BJ943" s="26" t="s">
        <v>82</v>
      </c>
      <c r="BK943" s="246">
        <f>ROUND(I943*H943,2)</f>
        <v>0</v>
      </c>
      <c r="BL943" s="26" t="s">
        <v>197</v>
      </c>
      <c r="BM943" s="26" t="s">
        <v>984</v>
      </c>
    </row>
    <row r="944" s="12" customFormat="1">
      <c r="B944" s="247"/>
      <c r="C944" s="248"/>
      <c r="D944" s="249" t="s">
        <v>199</v>
      </c>
      <c r="E944" s="250" t="s">
        <v>21</v>
      </c>
      <c r="F944" s="251" t="s">
        <v>985</v>
      </c>
      <c r="G944" s="248"/>
      <c r="H944" s="252">
        <v>1740.9369999999999</v>
      </c>
      <c r="I944" s="253"/>
      <c r="J944" s="248"/>
      <c r="K944" s="248"/>
      <c r="L944" s="254"/>
      <c r="M944" s="255"/>
      <c r="N944" s="256"/>
      <c r="O944" s="256"/>
      <c r="P944" s="256"/>
      <c r="Q944" s="256"/>
      <c r="R944" s="256"/>
      <c r="S944" s="256"/>
      <c r="T944" s="257"/>
      <c r="AT944" s="258" t="s">
        <v>199</v>
      </c>
      <c r="AU944" s="258" t="s">
        <v>84</v>
      </c>
      <c r="AV944" s="12" t="s">
        <v>84</v>
      </c>
      <c r="AW944" s="12" t="s">
        <v>37</v>
      </c>
      <c r="AX944" s="12" t="s">
        <v>74</v>
      </c>
      <c r="AY944" s="258" t="s">
        <v>189</v>
      </c>
    </row>
    <row r="945" s="12" customFormat="1">
      <c r="B945" s="247"/>
      <c r="C945" s="248"/>
      <c r="D945" s="249" t="s">
        <v>199</v>
      </c>
      <c r="E945" s="250" t="s">
        <v>21</v>
      </c>
      <c r="F945" s="251" t="s">
        <v>986</v>
      </c>
      <c r="G945" s="248"/>
      <c r="H945" s="252">
        <v>-169.356</v>
      </c>
      <c r="I945" s="253"/>
      <c r="J945" s="248"/>
      <c r="K945" s="248"/>
      <c r="L945" s="254"/>
      <c r="M945" s="255"/>
      <c r="N945" s="256"/>
      <c r="O945" s="256"/>
      <c r="P945" s="256"/>
      <c r="Q945" s="256"/>
      <c r="R945" s="256"/>
      <c r="S945" s="256"/>
      <c r="T945" s="257"/>
      <c r="AT945" s="258" t="s">
        <v>199</v>
      </c>
      <c r="AU945" s="258" t="s">
        <v>84</v>
      </c>
      <c r="AV945" s="12" t="s">
        <v>84</v>
      </c>
      <c r="AW945" s="12" t="s">
        <v>37</v>
      </c>
      <c r="AX945" s="12" t="s">
        <v>74</v>
      </c>
      <c r="AY945" s="258" t="s">
        <v>189</v>
      </c>
    </row>
    <row r="946" s="14" customFormat="1">
      <c r="B946" s="269"/>
      <c r="C946" s="270"/>
      <c r="D946" s="249" t="s">
        <v>199</v>
      </c>
      <c r="E946" s="271" t="s">
        <v>21</v>
      </c>
      <c r="F946" s="272" t="s">
        <v>214</v>
      </c>
      <c r="G946" s="270"/>
      <c r="H946" s="273">
        <v>1571.5809999999999</v>
      </c>
      <c r="I946" s="274"/>
      <c r="J946" s="270"/>
      <c r="K946" s="270"/>
      <c r="L946" s="275"/>
      <c r="M946" s="276"/>
      <c r="N946" s="277"/>
      <c r="O946" s="277"/>
      <c r="P946" s="277"/>
      <c r="Q946" s="277"/>
      <c r="R946" s="277"/>
      <c r="S946" s="277"/>
      <c r="T946" s="278"/>
      <c r="AT946" s="279" t="s">
        <v>199</v>
      </c>
      <c r="AU946" s="279" t="s">
        <v>84</v>
      </c>
      <c r="AV946" s="14" t="s">
        <v>197</v>
      </c>
      <c r="AW946" s="14" t="s">
        <v>37</v>
      </c>
      <c r="AX946" s="14" t="s">
        <v>82</v>
      </c>
      <c r="AY946" s="279" t="s">
        <v>189</v>
      </c>
    </row>
    <row r="947" s="11" customFormat="1" ht="29.88" customHeight="1">
      <c r="B947" s="219"/>
      <c r="C947" s="220"/>
      <c r="D947" s="221" t="s">
        <v>73</v>
      </c>
      <c r="E947" s="233" t="s">
        <v>987</v>
      </c>
      <c r="F947" s="233" t="s">
        <v>988</v>
      </c>
      <c r="G947" s="220"/>
      <c r="H947" s="220"/>
      <c r="I947" s="223"/>
      <c r="J947" s="234">
        <f>BK947</f>
        <v>0</v>
      </c>
      <c r="K947" s="220"/>
      <c r="L947" s="225"/>
      <c r="M947" s="226"/>
      <c r="N947" s="227"/>
      <c r="O947" s="227"/>
      <c r="P947" s="228">
        <f>P948</f>
        <v>0</v>
      </c>
      <c r="Q947" s="227"/>
      <c r="R947" s="228">
        <f>R948</f>
        <v>0</v>
      </c>
      <c r="S947" s="227"/>
      <c r="T947" s="229">
        <f>T948</f>
        <v>0</v>
      </c>
      <c r="AR947" s="230" t="s">
        <v>82</v>
      </c>
      <c r="AT947" s="231" t="s">
        <v>73</v>
      </c>
      <c r="AU947" s="231" t="s">
        <v>82</v>
      </c>
      <c r="AY947" s="230" t="s">
        <v>189</v>
      </c>
      <c r="BK947" s="232">
        <f>BK948</f>
        <v>0</v>
      </c>
    </row>
    <row r="948" s="1" customFormat="1" ht="38.25" customHeight="1">
      <c r="B948" s="48"/>
      <c r="C948" s="235" t="s">
        <v>989</v>
      </c>
      <c r="D948" s="235" t="s">
        <v>192</v>
      </c>
      <c r="E948" s="236" t="s">
        <v>990</v>
      </c>
      <c r="F948" s="237" t="s">
        <v>991</v>
      </c>
      <c r="G948" s="238" t="s">
        <v>250</v>
      </c>
      <c r="H948" s="239">
        <v>665.51499999999999</v>
      </c>
      <c r="I948" s="240"/>
      <c r="J948" s="241">
        <f>ROUND(I948*H948,2)</f>
        <v>0</v>
      </c>
      <c r="K948" s="237" t="s">
        <v>196</v>
      </c>
      <c r="L948" s="74"/>
      <c r="M948" s="242" t="s">
        <v>21</v>
      </c>
      <c r="N948" s="243" t="s">
        <v>45</v>
      </c>
      <c r="O948" s="49"/>
      <c r="P948" s="244">
        <f>O948*H948</f>
        <v>0</v>
      </c>
      <c r="Q948" s="244">
        <v>0</v>
      </c>
      <c r="R948" s="244">
        <f>Q948*H948</f>
        <v>0</v>
      </c>
      <c r="S948" s="244">
        <v>0</v>
      </c>
      <c r="T948" s="245">
        <f>S948*H948</f>
        <v>0</v>
      </c>
      <c r="AR948" s="26" t="s">
        <v>197</v>
      </c>
      <c r="AT948" s="26" t="s">
        <v>192</v>
      </c>
      <c r="AU948" s="26" t="s">
        <v>84</v>
      </c>
      <c r="AY948" s="26" t="s">
        <v>189</v>
      </c>
      <c r="BE948" s="246">
        <f>IF(N948="základní",J948,0)</f>
        <v>0</v>
      </c>
      <c r="BF948" s="246">
        <f>IF(N948="snížená",J948,0)</f>
        <v>0</v>
      </c>
      <c r="BG948" s="246">
        <f>IF(N948="zákl. přenesená",J948,0)</f>
        <v>0</v>
      </c>
      <c r="BH948" s="246">
        <f>IF(N948="sníž. přenesená",J948,0)</f>
        <v>0</v>
      </c>
      <c r="BI948" s="246">
        <f>IF(N948="nulová",J948,0)</f>
        <v>0</v>
      </c>
      <c r="BJ948" s="26" t="s">
        <v>82</v>
      </c>
      <c r="BK948" s="246">
        <f>ROUND(I948*H948,2)</f>
        <v>0</v>
      </c>
      <c r="BL948" s="26" t="s">
        <v>197</v>
      </c>
      <c r="BM948" s="26" t="s">
        <v>992</v>
      </c>
    </row>
    <row r="949" s="11" customFormat="1" ht="37.44" customHeight="1">
      <c r="B949" s="219"/>
      <c r="C949" s="220"/>
      <c r="D949" s="221" t="s">
        <v>73</v>
      </c>
      <c r="E949" s="222" t="s">
        <v>993</v>
      </c>
      <c r="F949" s="222" t="s">
        <v>994</v>
      </c>
      <c r="G949" s="220"/>
      <c r="H949" s="220"/>
      <c r="I949" s="223"/>
      <c r="J949" s="224">
        <f>BK949</f>
        <v>0</v>
      </c>
      <c r="K949" s="220"/>
      <c r="L949" s="225"/>
      <c r="M949" s="226"/>
      <c r="N949" s="227"/>
      <c r="O949" s="227"/>
      <c r="P949" s="228">
        <f>P950+P1000+P1019+P1048+P1054+P1075+P1079+P1127+P1240+P1513+P1606+P1662+P1695+P1773+P1857+P1922+P1932+P2157+P2164+P2183</f>
        <v>0</v>
      </c>
      <c r="Q949" s="227"/>
      <c r="R949" s="228">
        <f>R950+R1000+R1019+R1048+R1054+R1075+R1079+R1127+R1240+R1513+R1606+R1662+R1695+R1773+R1857+R1922+R1932+R2157+R2164+R2183</f>
        <v>228.42747607000001</v>
      </c>
      <c r="S949" s="227"/>
      <c r="T949" s="229">
        <f>T950+T1000+T1019+T1048+T1054+T1075+T1079+T1127+T1240+T1513+T1606+T1662+T1695+T1773+T1857+T1922+T1932+T2157+T2164+T2183</f>
        <v>242.18994759999998</v>
      </c>
      <c r="AR949" s="230" t="s">
        <v>84</v>
      </c>
      <c r="AT949" s="231" t="s">
        <v>73</v>
      </c>
      <c r="AU949" s="231" t="s">
        <v>74</v>
      </c>
      <c r="AY949" s="230" t="s">
        <v>189</v>
      </c>
      <c r="BK949" s="232">
        <f>BK950+BK1000+BK1019+BK1048+BK1054+BK1075+BK1079+BK1127+BK1240+BK1513+BK1606+BK1662+BK1695+BK1773+BK1857+BK1922+BK1932+BK2157+BK2164+BK2183</f>
        <v>0</v>
      </c>
    </row>
    <row r="950" s="11" customFormat="1" ht="19.92" customHeight="1">
      <c r="B950" s="219"/>
      <c r="C950" s="220"/>
      <c r="D950" s="221" t="s">
        <v>73</v>
      </c>
      <c r="E950" s="233" t="s">
        <v>995</v>
      </c>
      <c r="F950" s="233" t="s">
        <v>996</v>
      </c>
      <c r="G950" s="220"/>
      <c r="H950" s="220"/>
      <c r="I950" s="223"/>
      <c r="J950" s="234">
        <f>BK950</f>
        <v>0</v>
      </c>
      <c r="K950" s="220"/>
      <c r="L950" s="225"/>
      <c r="M950" s="226"/>
      <c r="N950" s="227"/>
      <c r="O950" s="227"/>
      <c r="P950" s="228">
        <f>SUM(P951:P999)</f>
        <v>0</v>
      </c>
      <c r="Q950" s="227"/>
      <c r="R950" s="228">
        <f>SUM(R951:R999)</f>
        <v>8.0615831099999991</v>
      </c>
      <c r="S950" s="227"/>
      <c r="T950" s="229">
        <f>SUM(T951:T999)</f>
        <v>0</v>
      </c>
      <c r="AR950" s="230" t="s">
        <v>84</v>
      </c>
      <c r="AT950" s="231" t="s">
        <v>73</v>
      </c>
      <c r="AU950" s="231" t="s">
        <v>82</v>
      </c>
      <c r="AY950" s="230" t="s">
        <v>189</v>
      </c>
      <c r="BK950" s="232">
        <f>SUM(BK951:BK999)</f>
        <v>0</v>
      </c>
    </row>
    <row r="951" s="1" customFormat="1" ht="25.5" customHeight="1">
      <c r="B951" s="48"/>
      <c r="C951" s="235" t="s">
        <v>997</v>
      </c>
      <c r="D951" s="235" t="s">
        <v>192</v>
      </c>
      <c r="E951" s="236" t="s">
        <v>998</v>
      </c>
      <c r="F951" s="237" t="s">
        <v>999</v>
      </c>
      <c r="G951" s="238" t="s">
        <v>273</v>
      </c>
      <c r="H951" s="239">
        <v>468.375</v>
      </c>
      <c r="I951" s="240"/>
      <c r="J951" s="241">
        <f>ROUND(I951*H951,2)</f>
        <v>0</v>
      </c>
      <c r="K951" s="237" t="s">
        <v>196</v>
      </c>
      <c r="L951" s="74"/>
      <c r="M951" s="242" t="s">
        <v>21</v>
      </c>
      <c r="N951" s="243" t="s">
        <v>45</v>
      </c>
      <c r="O951" s="49"/>
      <c r="P951" s="244">
        <f>O951*H951</f>
        <v>0</v>
      </c>
      <c r="Q951" s="244">
        <v>0</v>
      </c>
      <c r="R951" s="244">
        <f>Q951*H951</f>
        <v>0</v>
      </c>
      <c r="S951" s="244">
        <v>0</v>
      </c>
      <c r="T951" s="245">
        <f>S951*H951</f>
        <v>0</v>
      </c>
      <c r="AR951" s="26" t="s">
        <v>323</v>
      </c>
      <c r="AT951" s="26" t="s">
        <v>192</v>
      </c>
      <c r="AU951" s="26" t="s">
        <v>84</v>
      </c>
      <c r="AY951" s="26" t="s">
        <v>189</v>
      </c>
      <c r="BE951" s="246">
        <f>IF(N951="základní",J951,0)</f>
        <v>0</v>
      </c>
      <c r="BF951" s="246">
        <f>IF(N951="snížená",J951,0)</f>
        <v>0</v>
      </c>
      <c r="BG951" s="246">
        <f>IF(N951="zákl. přenesená",J951,0)</f>
        <v>0</v>
      </c>
      <c r="BH951" s="246">
        <f>IF(N951="sníž. přenesená",J951,0)</f>
        <v>0</v>
      </c>
      <c r="BI951" s="246">
        <f>IF(N951="nulová",J951,0)</f>
        <v>0</v>
      </c>
      <c r="BJ951" s="26" t="s">
        <v>82</v>
      </c>
      <c r="BK951" s="246">
        <f>ROUND(I951*H951,2)</f>
        <v>0</v>
      </c>
      <c r="BL951" s="26" t="s">
        <v>323</v>
      </c>
      <c r="BM951" s="26" t="s">
        <v>1000</v>
      </c>
    </row>
    <row r="952" s="13" customFormat="1">
      <c r="B952" s="259"/>
      <c r="C952" s="260"/>
      <c r="D952" s="249" t="s">
        <v>199</v>
      </c>
      <c r="E952" s="261" t="s">
        <v>21</v>
      </c>
      <c r="F952" s="262" t="s">
        <v>618</v>
      </c>
      <c r="G952" s="260"/>
      <c r="H952" s="261" t="s">
        <v>21</v>
      </c>
      <c r="I952" s="263"/>
      <c r="J952" s="260"/>
      <c r="K952" s="260"/>
      <c r="L952" s="264"/>
      <c r="M952" s="265"/>
      <c r="N952" s="266"/>
      <c r="O952" s="266"/>
      <c r="P952" s="266"/>
      <c r="Q952" s="266"/>
      <c r="R952" s="266"/>
      <c r="S952" s="266"/>
      <c r="T952" s="267"/>
      <c r="AT952" s="268" t="s">
        <v>199</v>
      </c>
      <c r="AU952" s="268" t="s">
        <v>84</v>
      </c>
      <c r="AV952" s="13" t="s">
        <v>82</v>
      </c>
      <c r="AW952" s="13" t="s">
        <v>37</v>
      </c>
      <c r="AX952" s="13" t="s">
        <v>74</v>
      </c>
      <c r="AY952" s="268" t="s">
        <v>189</v>
      </c>
    </row>
    <row r="953" s="12" customFormat="1">
      <c r="B953" s="247"/>
      <c r="C953" s="248"/>
      <c r="D953" s="249" t="s">
        <v>199</v>
      </c>
      <c r="E953" s="250" t="s">
        <v>21</v>
      </c>
      <c r="F953" s="251" t="s">
        <v>1001</v>
      </c>
      <c r="G953" s="248"/>
      <c r="H953" s="252">
        <v>102.33</v>
      </c>
      <c r="I953" s="253"/>
      <c r="J953" s="248"/>
      <c r="K953" s="248"/>
      <c r="L953" s="254"/>
      <c r="M953" s="255"/>
      <c r="N953" s="256"/>
      <c r="O953" s="256"/>
      <c r="P953" s="256"/>
      <c r="Q953" s="256"/>
      <c r="R953" s="256"/>
      <c r="S953" s="256"/>
      <c r="T953" s="257"/>
      <c r="AT953" s="258" t="s">
        <v>199</v>
      </c>
      <c r="AU953" s="258" t="s">
        <v>84</v>
      </c>
      <c r="AV953" s="12" t="s">
        <v>84</v>
      </c>
      <c r="AW953" s="12" t="s">
        <v>37</v>
      </c>
      <c r="AX953" s="12" t="s">
        <v>74</v>
      </c>
      <c r="AY953" s="258" t="s">
        <v>189</v>
      </c>
    </row>
    <row r="954" s="15" customFormat="1">
      <c r="B954" s="280"/>
      <c r="C954" s="281"/>
      <c r="D954" s="249" t="s">
        <v>199</v>
      </c>
      <c r="E954" s="282" t="s">
        <v>21</v>
      </c>
      <c r="F954" s="283" t="s">
        <v>246</v>
      </c>
      <c r="G954" s="281"/>
      <c r="H954" s="284">
        <v>102.33</v>
      </c>
      <c r="I954" s="285"/>
      <c r="J954" s="281"/>
      <c r="K954" s="281"/>
      <c r="L954" s="286"/>
      <c r="M954" s="287"/>
      <c r="N954" s="288"/>
      <c r="O954" s="288"/>
      <c r="P954" s="288"/>
      <c r="Q954" s="288"/>
      <c r="R954" s="288"/>
      <c r="S954" s="288"/>
      <c r="T954" s="289"/>
      <c r="AT954" s="290" t="s">
        <v>199</v>
      </c>
      <c r="AU954" s="290" t="s">
        <v>84</v>
      </c>
      <c r="AV954" s="15" t="s">
        <v>190</v>
      </c>
      <c r="AW954" s="15" t="s">
        <v>37</v>
      </c>
      <c r="AX954" s="15" t="s">
        <v>74</v>
      </c>
      <c r="AY954" s="290" t="s">
        <v>189</v>
      </c>
    </row>
    <row r="955" s="13" customFormat="1">
      <c r="B955" s="259"/>
      <c r="C955" s="260"/>
      <c r="D955" s="249" t="s">
        <v>199</v>
      </c>
      <c r="E955" s="261" t="s">
        <v>21</v>
      </c>
      <c r="F955" s="262" t="s">
        <v>1002</v>
      </c>
      <c r="G955" s="260"/>
      <c r="H955" s="261" t="s">
        <v>21</v>
      </c>
      <c r="I955" s="263"/>
      <c r="J955" s="260"/>
      <c r="K955" s="260"/>
      <c r="L955" s="264"/>
      <c r="M955" s="265"/>
      <c r="N955" s="266"/>
      <c r="O955" s="266"/>
      <c r="P955" s="266"/>
      <c r="Q955" s="266"/>
      <c r="R955" s="266"/>
      <c r="S955" s="266"/>
      <c r="T955" s="267"/>
      <c r="AT955" s="268" t="s">
        <v>199</v>
      </c>
      <c r="AU955" s="268" t="s">
        <v>84</v>
      </c>
      <c r="AV955" s="13" t="s">
        <v>82</v>
      </c>
      <c r="AW955" s="13" t="s">
        <v>37</v>
      </c>
      <c r="AX955" s="13" t="s">
        <v>74</v>
      </c>
      <c r="AY955" s="268" t="s">
        <v>189</v>
      </c>
    </row>
    <row r="956" s="12" customFormat="1">
      <c r="B956" s="247"/>
      <c r="C956" s="248"/>
      <c r="D956" s="249" t="s">
        <v>199</v>
      </c>
      <c r="E956" s="250" t="s">
        <v>21</v>
      </c>
      <c r="F956" s="251" t="s">
        <v>1003</v>
      </c>
      <c r="G956" s="248"/>
      <c r="H956" s="252">
        <v>260</v>
      </c>
      <c r="I956" s="253"/>
      <c r="J956" s="248"/>
      <c r="K956" s="248"/>
      <c r="L956" s="254"/>
      <c r="M956" s="255"/>
      <c r="N956" s="256"/>
      <c r="O956" s="256"/>
      <c r="P956" s="256"/>
      <c r="Q956" s="256"/>
      <c r="R956" s="256"/>
      <c r="S956" s="256"/>
      <c r="T956" s="257"/>
      <c r="AT956" s="258" t="s">
        <v>199</v>
      </c>
      <c r="AU956" s="258" t="s">
        <v>84</v>
      </c>
      <c r="AV956" s="12" t="s">
        <v>84</v>
      </c>
      <c r="AW956" s="12" t="s">
        <v>37</v>
      </c>
      <c r="AX956" s="12" t="s">
        <v>74</v>
      </c>
      <c r="AY956" s="258" t="s">
        <v>189</v>
      </c>
    </row>
    <row r="957" s="12" customFormat="1">
      <c r="B957" s="247"/>
      <c r="C957" s="248"/>
      <c r="D957" s="249" t="s">
        <v>199</v>
      </c>
      <c r="E957" s="250" t="s">
        <v>21</v>
      </c>
      <c r="F957" s="251" t="s">
        <v>1004</v>
      </c>
      <c r="G957" s="248"/>
      <c r="H957" s="252">
        <v>17.145</v>
      </c>
      <c r="I957" s="253"/>
      <c r="J957" s="248"/>
      <c r="K957" s="248"/>
      <c r="L957" s="254"/>
      <c r="M957" s="255"/>
      <c r="N957" s="256"/>
      <c r="O957" s="256"/>
      <c r="P957" s="256"/>
      <c r="Q957" s="256"/>
      <c r="R957" s="256"/>
      <c r="S957" s="256"/>
      <c r="T957" s="257"/>
      <c r="AT957" s="258" t="s">
        <v>199</v>
      </c>
      <c r="AU957" s="258" t="s">
        <v>84</v>
      </c>
      <c r="AV957" s="12" t="s">
        <v>84</v>
      </c>
      <c r="AW957" s="12" t="s">
        <v>37</v>
      </c>
      <c r="AX957" s="12" t="s">
        <v>74</v>
      </c>
      <c r="AY957" s="258" t="s">
        <v>189</v>
      </c>
    </row>
    <row r="958" s="12" customFormat="1">
      <c r="B958" s="247"/>
      <c r="C958" s="248"/>
      <c r="D958" s="249" t="s">
        <v>199</v>
      </c>
      <c r="E958" s="250" t="s">
        <v>21</v>
      </c>
      <c r="F958" s="251" t="s">
        <v>1005</v>
      </c>
      <c r="G958" s="248"/>
      <c r="H958" s="252">
        <v>88.900000000000006</v>
      </c>
      <c r="I958" s="253"/>
      <c r="J958" s="248"/>
      <c r="K958" s="248"/>
      <c r="L958" s="254"/>
      <c r="M958" s="255"/>
      <c r="N958" s="256"/>
      <c r="O958" s="256"/>
      <c r="P958" s="256"/>
      <c r="Q958" s="256"/>
      <c r="R958" s="256"/>
      <c r="S958" s="256"/>
      <c r="T958" s="257"/>
      <c r="AT958" s="258" t="s">
        <v>199</v>
      </c>
      <c r="AU958" s="258" t="s">
        <v>84</v>
      </c>
      <c r="AV958" s="12" t="s">
        <v>84</v>
      </c>
      <c r="AW958" s="12" t="s">
        <v>37</v>
      </c>
      <c r="AX958" s="12" t="s">
        <v>74</v>
      </c>
      <c r="AY958" s="258" t="s">
        <v>189</v>
      </c>
    </row>
    <row r="959" s="15" customFormat="1">
      <c r="B959" s="280"/>
      <c r="C959" s="281"/>
      <c r="D959" s="249" t="s">
        <v>199</v>
      </c>
      <c r="E959" s="282" t="s">
        <v>21</v>
      </c>
      <c r="F959" s="283" t="s">
        <v>1006</v>
      </c>
      <c r="G959" s="281"/>
      <c r="H959" s="284">
        <v>366.04500000000002</v>
      </c>
      <c r="I959" s="285"/>
      <c r="J959" s="281"/>
      <c r="K959" s="281"/>
      <c r="L959" s="286"/>
      <c r="M959" s="287"/>
      <c r="N959" s="288"/>
      <c r="O959" s="288"/>
      <c r="P959" s="288"/>
      <c r="Q959" s="288"/>
      <c r="R959" s="288"/>
      <c r="S959" s="288"/>
      <c r="T959" s="289"/>
      <c r="AT959" s="290" t="s">
        <v>199</v>
      </c>
      <c r="AU959" s="290" t="s">
        <v>84</v>
      </c>
      <c r="AV959" s="15" t="s">
        <v>190</v>
      </c>
      <c r="AW959" s="15" t="s">
        <v>37</v>
      </c>
      <c r="AX959" s="15" t="s">
        <v>74</v>
      </c>
      <c r="AY959" s="290" t="s">
        <v>189</v>
      </c>
    </row>
    <row r="960" s="14" customFormat="1">
      <c r="B960" s="269"/>
      <c r="C960" s="270"/>
      <c r="D960" s="249" t="s">
        <v>199</v>
      </c>
      <c r="E960" s="271" t="s">
        <v>21</v>
      </c>
      <c r="F960" s="272" t="s">
        <v>214</v>
      </c>
      <c r="G960" s="270"/>
      <c r="H960" s="273">
        <v>468.375</v>
      </c>
      <c r="I960" s="274"/>
      <c r="J960" s="270"/>
      <c r="K960" s="270"/>
      <c r="L960" s="275"/>
      <c r="M960" s="276"/>
      <c r="N960" s="277"/>
      <c r="O960" s="277"/>
      <c r="P960" s="277"/>
      <c r="Q960" s="277"/>
      <c r="R960" s="277"/>
      <c r="S960" s="277"/>
      <c r="T960" s="278"/>
      <c r="AT960" s="279" t="s">
        <v>199</v>
      </c>
      <c r="AU960" s="279" t="s">
        <v>84</v>
      </c>
      <c r="AV960" s="14" t="s">
        <v>197</v>
      </c>
      <c r="AW960" s="14" t="s">
        <v>37</v>
      </c>
      <c r="AX960" s="14" t="s">
        <v>82</v>
      </c>
      <c r="AY960" s="279" t="s">
        <v>189</v>
      </c>
    </row>
    <row r="961" s="1" customFormat="1" ht="16.5" customHeight="1">
      <c r="B961" s="48"/>
      <c r="C961" s="291" t="s">
        <v>1007</v>
      </c>
      <c r="D961" s="291" t="s">
        <v>604</v>
      </c>
      <c r="E961" s="292" t="s">
        <v>1008</v>
      </c>
      <c r="F961" s="293" t="s">
        <v>1009</v>
      </c>
      <c r="G961" s="294" t="s">
        <v>273</v>
      </c>
      <c r="H961" s="295">
        <v>112.563</v>
      </c>
      <c r="I961" s="296"/>
      <c r="J961" s="297">
        <f>ROUND(I961*H961,2)</f>
        <v>0</v>
      </c>
      <c r="K961" s="293" t="s">
        <v>196</v>
      </c>
      <c r="L961" s="298"/>
      <c r="M961" s="299" t="s">
        <v>21</v>
      </c>
      <c r="N961" s="300" t="s">
        <v>45</v>
      </c>
      <c r="O961" s="49"/>
      <c r="P961" s="244">
        <f>O961*H961</f>
        <v>0</v>
      </c>
      <c r="Q961" s="244">
        <v>0.0034499999999999999</v>
      </c>
      <c r="R961" s="244">
        <f>Q961*H961</f>
        <v>0.38834235</v>
      </c>
      <c r="S961" s="244">
        <v>0</v>
      </c>
      <c r="T961" s="245">
        <f>S961*H961</f>
        <v>0</v>
      </c>
      <c r="AR961" s="26" t="s">
        <v>439</v>
      </c>
      <c r="AT961" s="26" t="s">
        <v>604</v>
      </c>
      <c r="AU961" s="26" t="s">
        <v>84</v>
      </c>
      <c r="AY961" s="26" t="s">
        <v>189</v>
      </c>
      <c r="BE961" s="246">
        <f>IF(N961="základní",J961,0)</f>
        <v>0</v>
      </c>
      <c r="BF961" s="246">
        <f>IF(N961="snížená",J961,0)</f>
        <v>0</v>
      </c>
      <c r="BG961" s="246">
        <f>IF(N961="zákl. přenesená",J961,0)</f>
        <v>0</v>
      </c>
      <c r="BH961" s="246">
        <f>IF(N961="sníž. přenesená",J961,0)</f>
        <v>0</v>
      </c>
      <c r="BI961" s="246">
        <f>IF(N961="nulová",J961,0)</f>
        <v>0</v>
      </c>
      <c r="BJ961" s="26" t="s">
        <v>82</v>
      </c>
      <c r="BK961" s="246">
        <f>ROUND(I961*H961,2)</f>
        <v>0</v>
      </c>
      <c r="BL961" s="26" t="s">
        <v>323</v>
      </c>
      <c r="BM961" s="26" t="s">
        <v>1010</v>
      </c>
    </row>
    <row r="962" s="13" customFormat="1">
      <c r="B962" s="259"/>
      <c r="C962" s="260"/>
      <c r="D962" s="249" t="s">
        <v>199</v>
      </c>
      <c r="E962" s="261" t="s">
        <v>21</v>
      </c>
      <c r="F962" s="262" t="s">
        <v>618</v>
      </c>
      <c r="G962" s="260"/>
      <c r="H962" s="261" t="s">
        <v>21</v>
      </c>
      <c r="I962" s="263"/>
      <c r="J962" s="260"/>
      <c r="K962" s="260"/>
      <c r="L962" s="264"/>
      <c r="M962" s="265"/>
      <c r="N962" s="266"/>
      <c r="O962" s="266"/>
      <c r="P962" s="266"/>
      <c r="Q962" s="266"/>
      <c r="R962" s="266"/>
      <c r="S962" s="266"/>
      <c r="T962" s="267"/>
      <c r="AT962" s="268" t="s">
        <v>199</v>
      </c>
      <c r="AU962" s="268" t="s">
        <v>84</v>
      </c>
      <c r="AV962" s="13" t="s">
        <v>82</v>
      </c>
      <c r="AW962" s="13" t="s">
        <v>37</v>
      </c>
      <c r="AX962" s="13" t="s">
        <v>74</v>
      </c>
      <c r="AY962" s="268" t="s">
        <v>189</v>
      </c>
    </row>
    <row r="963" s="12" customFormat="1">
      <c r="B963" s="247"/>
      <c r="C963" s="248"/>
      <c r="D963" s="249" t="s">
        <v>199</v>
      </c>
      <c r="E963" s="250" t="s">
        <v>21</v>
      </c>
      <c r="F963" s="251" t="s">
        <v>1001</v>
      </c>
      <c r="G963" s="248"/>
      <c r="H963" s="252">
        <v>102.33</v>
      </c>
      <c r="I963" s="253"/>
      <c r="J963" s="248"/>
      <c r="K963" s="248"/>
      <c r="L963" s="254"/>
      <c r="M963" s="255"/>
      <c r="N963" s="256"/>
      <c r="O963" s="256"/>
      <c r="P963" s="256"/>
      <c r="Q963" s="256"/>
      <c r="R963" s="256"/>
      <c r="S963" s="256"/>
      <c r="T963" s="257"/>
      <c r="AT963" s="258" t="s">
        <v>199</v>
      </c>
      <c r="AU963" s="258" t="s">
        <v>84</v>
      </c>
      <c r="AV963" s="12" t="s">
        <v>84</v>
      </c>
      <c r="AW963" s="12" t="s">
        <v>37</v>
      </c>
      <c r="AX963" s="12" t="s">
        <v>82</v>
      </c>
      <c r="AY963" s="258" t="s">
        <v>189</v>
      </c>
    </row>
    <row r="964" s="12" customFormat="1">
      <c r="B964" s="247"/>
      <c r="C964" s="248"/>
      <c r="D964" s="249" t="s">
        <v>199</v>
      </c>
      <c r="E964" s="248"/>
      <c r="F964" s="251" t="s">
        <v>1011</v>
      </c>
      <c r="G964" s="248"/>
      <c r="H964" s="252">
        <v>112.563</v>
      </c>
      <c r="I964" s="253"/>
      <c r="J964" s="248"/>
      <c r="K964" s="248"/>
      <c r="L964" s="254"/>
      <c r="M964" s="255"/>
      <c r="N964" s="256"/>
      <c r="O964" s="256"/>
      <c r="P964" s="256"/>
      <c r="Q964" s="256"/>
      <c r="R964" s="256"/>
      <c r="S964" s="256"/>
      <c r="T964" s="257"/>
      <c r="AT964" s="258" t="s">
        <v>199</v>
      </c>
      <c r="AU964" s="258" t="s">
        <v>84</v>
      </c>
      <c r="AV964" s="12" t="s">
        <v>84</v>
      </c>
      <c r="AW964" s="12" t="s">
        <v>6</v>
      </c>
      <c r="AX964" s="12" t="s">
        <v>82</v>
      </c>
      <c r="AY964" s="258" t="s">
        <v>189</v>
      </c>
    </row>
    <row r="965" s="1" customFormat="1" ht="16.5" customHeight="1">
      <c r="B965" s="48"/>
      <c r="C965" s="291" t="s">
        <v>1012</v>
      </c>
      <c r="D965" s="291" t="s">
        <v>604</v>
      </c>
      <c r="E965" s="292" t="s">
        <v>1013</v>
      </c>
      <c r="F965" s="293" t="s">
        <v>1014</v>
      </c>
      <c r="G965" s="294" t="s">
        <v>273</v>
      </c>
      <c r="H965" s="295">
        <v>402.64999999999998</v>
      </c>
      <c r="I965" s="296"/>
      <c r="J965" s="297">
        <f>ROUND(I965*H965,2)</f>
        <v>0</v>
      </c>
      <c r="K965" s="293" t="s">
        <v>196</v>
      </c>
      <c r="L965" s="298"/>
      <c r="M965" s="299" t="s">
        <v>21</v>
      </c>
      <c r="N965" s="300" t="s">
        <v>45</v>
      </c>
      <c r="O965" s="49"/>
      <c r="P965" s="244">
        <f>O965*H965</f>
        <v>0</v>
      </c>
      <c r="Q965" s="244">
        <v>0.0040000000000000001</v>
      </c>
      <c r="R965" s="244">
        <f>Q965*H965</f>
        <v>1.6106</v>
      </c>
      <c r="S965" s="244">
        <v>0</v>
      </c>
      <c r="T965" s="245">
        <f>S965*H965</f>
        <v>0</v>
      </c>
      <c r="AR965" s="26" t="s">
        <v>439</v>
      </c>
      <c r="AT965" s="26" t="s">
        <v>604</v>
      </c>
      <c r="AU965" s="26" t="s">
        <v>84</v>
      </c>
      <c r="AY965" s="26" t="s">
        <v>189</v>
      </c>
      <c r="BE965" s="246">
        <f>IF(N965="základní",J965,0)</f>
        <v>0</v>
      </c>
      <c r="BF965" s="246">
        <f>IF(N965="snížená",J965,0)</f>
        <v>0</v>
      </c>
      <c r="BG965" s="246">
        <f>IF(N965="zákl. přenesená",J965,0)</f>
        <v>0</v>
      </c>
      <c r="BH965" s="246">
        <f>IF(N965="sníž. přenesená",J965,0)</f>
        <v>0</v>
      </c>
      <c r="BI965" s="246">
        <f>IF(N965="nulová",J965,0)</f>
        <v>0</v>
      </c>
      <c r="BJ965" s="26" t="s">
        <v>82</v>
      </c>
      <c r="BK965" s="246">
        <f>ROUND(I965*H965,2)</f>
        <v>0</v>
      </c>
      <c r="BL965" s="26" t="s">
        <v>323</v>
      </c>
      <c r="BM965" s="26" t="s">
        <v>1015</v>
      </c>
    </row>
    <row r="966" s="13" customFormat="1">
      <c r="B966" s="259"/>
      <c r="C966" s="260"/>
      <c r="D966" s="249" t="s">
        <v>199</v>
      </c>
      <c r="E966" s="261" t="s">
        <v>21</v>
      </c>
      <c r="F966" s="262" t="s">
        <v>1002</v>
      </c>
      <c r="G966" s="260"/>
      <c r="H966" s="261" t="s">
        <v>21</v>
      </c>
      <c r="I966" s="263"/>
      <c r="J966" s="260"/>
      <c r="K966" s="260"/>
      <c r="L966" s="264"/>
      <c r="M966" s="265"/>
      <c r="N966" s="266"/>
      <c r="O966" s="266"/>
      <c r="P966" s="266"/>
      <c r="Q966" s="266"/>
      <c r="R966" s="266"/>
      <c r="S966" s="266"/>
      <c r="T966" s="267"/>
      <c r="AT966" s="268" t="s">
        <v>199</v>
      </c>
      <c r="AU966" s="268" t="s">
        <v>84</v>
      </c>
      <c r="AV966" s="13" t="s">
        <v>82</v>
      </c>
      <c r="AW966" s="13" t="s">
        <v>37</v>
      </c>
      <c r="AX966" s="13" t="s">
        <v>74</v>
      </c>
      <c r="AY966" s="268" t="s">
        <v>189</v>
      </c>
    </row>
    <row r="967" s="12" customFormat="1">
      <c r="B967" s="247"/>
      <c r="C967" s="248"/>
      <c r="D967" s="249" t="s">
        <v>199</v>
      </c>
      <c r="E967" s="250" t="s">
        <v>21</v>
      </c>
      <c r="F967" s="251" t="s">
        <v>1003</v>
      </c>
      <c r="G967" s="248"/>
      <c r="H967" s="252">
        <v>260</v>
      </c>
      <c r="I967" s="253"/>
      <c r="J967" s="248"/>
      <c r="K967" s="248"/>
      <c r="L967" s="254"/>
      <c r="M967" s="255"/>
      <c r="N967" s="256"/>
      <c r="O967" s="256"/>
      <c r="P967" s="256"/>
      <c r="Q967" s="256"/>
      <c r="R967" s="256"/>
      <c r="S967" s="256"/>
      <c r="T967" s="257"/>
      <c r="AT967" s="258" t="s">
        <v>199</v>
      </c>
      <c r="AU967" s="258" t="s">
        <v>84</v>
      </c>
      <c r="AV967" s="12" t="s">
        <v>84</v>
      </c>
      <c r="AW967" s="12" t="s">
        <v>37</v>
      </c>
      <c r="AX967" s="12" t="s">
        <v>74</v>
      </c>
      <c r="AY967" s="258" t="s">
        <v>189</v>
      </c>
    </row>
    <row r="968" s="12" customFormat="1">
      <c r="B968" s="247"/>
      <c r="C968" s="248"/>
      <c r="D968" s="249" t="s">
        <v>199</v>
      </c>
      <c r="E968" s="250" t="s">
        <v>21</v>
      </c>
      <c r="F968" s="251" t="s">
        <v>1004</v>
      </c>
      <c r="G968" s="248"/>
      <c r="H968" s="252">
        <v>17.145</v>
      </c>
      <c r="I968" s="253"/>
      <c r="J968" s="248"/>
      <c r="K968" s="248"/>
      <c r="L968" s="254"/>
      <c r="M968" s="255"/>
      <c r="N968" s="256"/>
      <c r="O968" s="256"/>
      <c r="P968" s="256"/>
      <c r="Q968" s="256"/>
      <c r="R968" s="256"/>
      <c r="S968" s="256"/>
      <c r="T968" s="257"/>
      <c r="AT968" s="258" t="s">
        <v>199</v>
      </c>
      <c r="AU968" s="258" t="s">
        <v>84</v>
      </c>
      <c r="AV968" s="12" t="s">
        <v>84</v>
      </c>
      <c r="AW968" s="12" t="s">
        <v>37</v>
      </c>
      <c r="AX968" s="12" t="s">
        <v>74</v>
      </c>
      <c r="AY968" s="258" t="s">
        <v>189</v>
      </c>
    </row>
    <row r="969" s="12" customFormat="1">
      <c r="B969" s="247"/>
      <c r="C969" s="248"/>
      <c r="D969" s="249" t="s">
        <v>199</v>
      </c>
      <c r="E969" s="250" t="s">
        <v>21</v>
      </c>
      <c r="F969" s="251" t="s">
        <v>1005</v>
      </c>
      <c r="G969" s="248"/>
      <c r="H969" s="252">
        <v>88.900000000000006</v>
      </c>
      <c r="I969" s="253"/>
      <c r="J969" s="248"/>
      <c r="K969" s="248"/>
      <c r="L969" s="254"/>
      <c r="M969" s="255"/>
      <c r="N969" s="256"/>
      <c r="O969" s="256"/>
      <c r="P969" s="256"/>
      <c r="Q969" s="256"/>
      <c r="R969" s="256"/>
      <c r="S969" s="256"/>
      <c r="T969" s="257"/>
      <c r="AT969" s="258" t="s">
        <v>199</v>
      </c>
      <c r="AU969" s="258" t="s">
        <v>84</v>
      </c>
      <c r="AV969" s="12" t="s">
        <v>84</v>
      </c>
      <c r="AW969" s="12" t="s">
        <v>37</v>
      </c>
      <c r="AX969" s="12" t="s">
        <v>74</v>
      </c>
      <c r="AY969" s="258" t="s">
        <v>189</v>
      </c>
    </row>
    <row r="970" s="15" customFormat="1">
      <c r="B970" s="280"/>
      <c r="C970" s="281"/>
      <c r="D970" s="249" t="s">
        <v>199</v>
      </c>
      <c r="E970" s="282" t="s">
        <v>21</v>
      </c>
      <c r="F970" s="283" t="s">
        <v>1006</v>
      </c>
      <c r="G970" s="281"/>
      <c r="H970" s="284">
        <v>366.04500000000002</v>
      </c>
      <c r="I970" s="285"/>
      <c r="J970" s="281"/>
      <c r="K970" s="281"/>
      <c r="L970" s="286"/>
      <c r="M970" s="287"/>
      <c r="N970" s="288"/>
      <c r="O970" s="288"/>
      <c r="P970" s="288"/>
      <c r="Q970" s="288"/>
      <c r="R970" s="288"/>
      <c r="S970" s="288"/>
      <c r="T970" s="289"/>
      <c r="AT970" s="290" t="s">
        <v>199</v>
      </c>
      <c r="AU970" s="290" t="s">
        <v>84</v>
      </c>
      <c r="AV970" s="15" t="s">
        <v>190</v>
      </c>
      <c r="AW970" s="15" t="s">
        <v>37</v>
      </c>
      <c r="AX970" s="15" t="s">
        <v>82</v>
      </c>
      <c r="AY970" s="290" t="s">
        <v>189</v>
      </c>
    </row>
    <row r="971" s="12" customFormat="1">
      <c r="B971" s="247"/>
      <c r="C971" s="248"/>
      <c r="D971" s="249" t="s">
        <v>199</v>
      </c>
      <c r="E971" s="248"/>
      <c r="F971" s="251" t="s">
        <v>1016</v>
      </c>
      <c r="G971" s="248"/>
      <c r="H971" s="252">
        <v>402.64999999999998</v>
      </c>
      <c r="I971" s="253"/>
      <c r="J971" s="248"/>
      <c r="K971" s="248"/>
      <c r="L971" s="254"/>
      <c r="M971" s="255"/>
      <c r="N971" s="256"/>
      <c r="O971" s="256"/>
      <c r="P971" s="256"/>
      <c r="Q971" s="256"/>
      <c r="R971" s="256"/>
      <c r="S971" s="256"/>
      <c r="T971" s="257"/>
      <c r="AT971" s="258" t="s">
        <v>199</v>
      </c>
      <c r="AU971" s="258" t="s">
        <v>84</v>
      </c>
      <c r="AV971" s="12" t="s">
        <v>84</v>
      </c>
      <c r="AW971" s="12" t="s">
        <v>6</v>
      </c>
      <c r="AX971" s="12" t="s">
        <v>82</v>
      </c>
      <c r="AY971" s="258" t="s">
        <v>189</v>
      </c>
    </row>
    <row r="972" s="1" customFormat="1" ht="25.5" customHeight="1">
      <c r="B972" s="48"/>
      <c r="C972" s="235" t="s">
        <v>1017</v>
      </c>
      <c r="D972" s="235" t="s">
        <v>192</v>
      </c>
      <c r="E972" s="236" t="s">
        <v>1018</v>
      </c>
      <c r="F972" s="237" t="s">
        <v>1019</v>
      </c>
      <c r="G972" s="238" t="s">
        <v>273</v>
      </c>
      <c r="H972" s="239">
        <v>632.17999999999995</v>
      </c>
      <c r="I972" s="240"/>
      <c r="J972" s="241">
        <f>ROUND(I972*H972,2)</f>
        <v>0</v>
      </c>
      <c r="K972" s="237" t="s">
        <v>21</v>
      </c>
      <c r="L972" s="74"/>
      <c r="M972" s="242" t="s">
        <v>21</v>
      </c>
      <c r="N972" s="243" t="s">
        <v>45</v>
      </c>
      <c r="O972" s="49"/>
      <c r="P972" s="244">
        <f>O972*H972</f>
        <v>0</v>
      </c>
      <c r="Q972" s="244">
        <v>0</v>
      </c>
      <c r="R972" s="244">
        <f>Q972*H972</f>
        <v>0</v>
      </c>
      <c r="S972" s="244">
        <v>0</v>
      </c>
      <c r="T972" s="245">
        <f>S972*H972</f>
        <v>0</v>
      </c>
      <c r="AR972" s="26" t="s">
        <v>323</v>
      </c>
      <c r="AT972" s="26" t="s">
        <v>192</v>
      </c>
      <c r="AU972" s="26" t="s">
        <v>84</v>
      </c>
      <c r="AY972" s="26" t="s">
        <v>189</v>
      </c>
      <c r="BE972" s="246">
        <f>IF(N972="základní",J972,0)</f>
        <v>0</v>
      </c>
      <c r="BF972" s="246">
        <f>IF(N972="snížená",J972,0)</f>
        <v>0</v>
      </c>
      <c r="BG972" s="246">
        <f>IF(N972="zákl. přenesená",J972,0)</f>
        <v>0</v>
      </c>
      <c r="BH972" s="246">
        <f>IF(N972="sníž. přenesená",J972,0)</f>
        <v>0</v>
      </c>
      <c r="BI972" s="246">
        <f>IF(N972="nulová",J972,0)</f>
        <v>0</v>
      </c>
      <c r="BJ972" s="26" t="s">
        <v>82</v>
      </c>
      <c r="BK972" s="246">
        <f>ROUND(I972*H972,2)</f>
        <v>0</v>
      </c>
      <c r="BL972" s="26" t="s">
        <v>323</v>
      </c>
      <c r="BM972" s="26" t="s">
        <v>1020</v>
      </c>
    </row>
    <row r="973" s="13" customFormat="1">
      <c r="B973" s="259"/>
      <c r="C973" s="260"/>
      <c r="D973" s="249" t="s">
        <v>199</v>
      </c>
      <c r="E973" s="261" t="s">
        <v>21</v>
      </c>
      <c r="F973" s="262" t="s">
        <v>1021</v>
      </c>
      <c r="G973" s="260"/>
      <c r="H973" s="261" t="s">
        <v>21</v>
      </c>
      <c r="I973" s="263"/>
      <c r="J973" s="260"/>
      <c r="K973" s="260"/>
      <c r="L973" s="264"/>
      <c r="M973" s="265"/>
      <c r="N973" s="266"/>
      <c r="O973" s="266"/>
      <c r="P973" s="266"/>
      <c r="Q973" s="266"/>
      <c r="R973" s="266"/>
      <c r="S973" s="266"/>
      <c r="T973" s="267"/>
      <c r="AT973" s="268" t="s">
        <v>199</v>
      </c>
      <c r="AU973" s="268" t="s">
        <v>84</v>
      </c>
      <c r="AV973" s="13" t="s">
        <v>82</v>
      </c>
      <c r="AW973" s="13" t="s">
        <v>37</v>
      </c>
      <c r="AX973" s="13" t="s">
        <v>74</v>
      </c>
      <c r="AY973" s="268" t="s">
        <v>189</v>
      </c>
    </row>
    <row r="974" s="12" customFormat="1">
      <c r="B974" s="247"/>
      <c r="C974" s="248"/>
      <c r="D974" s="249" t="s">
        <v>199</v>
      </c>
      <c r="E974" s="250" t="s">
        <v>21</v>
      </c>
      <c r="F974" s="251" t="s">
        <v>1022</v>
      </c>
      <c r="G974" s="248"/>
      <c r="H974" s="252">
        <v>609.92999999999995</v>
      </c>
      <c r="I974" s="253"/>
      <c r="J974" s="248"/>
      <c r="K974" s="248"/>
      <c r="L974" s="254"/>
      <c r="M974" s="255"/>
      <c r="N974" s="256"/>
      <c r="O974" s="256"/>
      <c r="P974" s="256"/>
      <c r="Q974" s="256"/>
      <c r="R974" s="256"/>
      <c r="S974" s="256"/>
      <c r="T974" s="257"/>
      <c r="AT974" s="258" t="s">
        <v>199</v>
      </c>
      <c r="AU974" s="258" t="s">
        <v>84</v>
      </c>
      <c r="AV974" s="12" t="s">
        <v>84</v>
      </c>
      <c r="AW974" s="12" t="s">
        <v>37</v>
      </c>
      <c r="AX974" s="12" t="s">
        <v>74</v>
      </c>
      <c r="AY974" s="258" t="s">
        <v>189</v>
      </c>
    </row>
    <row r="975" s="12" customFormat="1">
      <c r="B975" s="247"/>
      <c r="C975" s="248"/>
      <c r="D975" s="249" t="s">
        <v>199</v>
      </c>
      <c r="E975" s="250" t="s">
        <v>21</v>
      </c>
      <c r="F975" s="251" t="s">
        <v>1023</v>
      </c>
      <c r="G975" s="248"/>
      <c r="H975" s="252">
        <v>22.25</v>
      </c>
      <c r="I975" s="253"/>
      <c r="J975" s="248"/>
      <c r="K975" s="248"/>
      <c r="L975" s="254"/>
      <c r="M975" s="255"/>
      <c r="N975" s="256"/>
      <c r="O975" s="256"/>
      <c r="P975" s="256"/>
      <c r="Q975" s="256"/>
      <c r="R975" s="256"/>
      <c r="S975" s="256"/>
      <c r="T975" s="257"/>
      <c r="AT975" s="258" t="s">
        <v>199</v>
      </c>
      <c r="AU975" s="258" t="s">
        <v>84</v>
      </c>
      <c r="AV975" s="12" t="s">
        <v>84</v>
      </c>
      <c r="AW975" s="12" t="s">
        <v>37</v>
      </c>
      <c r="AX975" s="12" t="s">
        <v>74</v>
      </c>
      <c r="AY975" s="258" t="s">
        <v>189</v>
      </c>
    </row>
    <row r="976" s="15" customFormat="1">
      <c r="B976" s="280"/>
      <c r="C976" s="281"/>
      <c r="D976" s="249" t="s">
        <v>199</v>
      </c>
      <c r="E976" s="282" t="s">
        <v>21</v>
      </c>
      <c r="F976" s="283" t="s">
        <v>1024</v>
      </c>
      <c r="G976" s="281"/>
      <c r="H976" s="284">
        <v>632.17999999999995</v>
      </c>
      <c r="I976" s="285"/>
      <c r="J976" s="281"/>
      <c r="K976" s="281"/>
      <c r="L976" s="286"/>
      <c r="M976" s="287"/>
      <c r="N976" s="288"/>
      <c r="O976" s="288"/>
      <c r="P976" s="288"/>
      <c r="Q976" s="288"/>
      <c r="R976" s="288"/>
      <c r="S976" s="288"/>
      <c r="T976" s="289"/>
      <c r="AT976" s="290" t="s">
        <v>199</v>
      </c>
      <c r="AU976" s="290" t="s">
        <v>84</v>
      </c>
      <c r="AV976" s="15" t="s">
        <v>190</v>
      </c>
      <c r="AW976" s="15" t="s">
        <v>37</v>
      </c>
      <c r="AX976" s="15" t="s">
        <v>82</v>
      </c>
      <c r="AY976" s="290" t="s">
        <v>189</v>
      </c>
    </row>
    <row r="977" s="1" customFormat="1" ht="25.5" customHeight="1">
      <c r="B977" s="48"/>
      <c r="C977" s="291" t="s">
        <v>1025</v>
      </c>
      <c r="D977" s="291" t="s">
        <v>604</v>
      </c>
      <c r="E977" s="292" t="s">
        <v>1026</v>
      </c>
      <c r="F977" s="293" t="s">
        <v>1027</v>
      </c>
      <c r="G977" s="294" t="s">
        <v>273</v>
      </c>
      <c r="H977" s="295">
        <v>1991.367</v>
      </c>
      <c r="I977" s="296"/>
      <c r="J977" s="297">
        <f>ROUND(I977*H977,2)</f>
        <v>0</v>
      </c>
      <c r="K977" s="293" t="s">
        <v>21</v>
      </c>
      <c r="L977" s="298"/>
      <c r="M977" s="299" t="s">
        <v>21</v>
      </c>
      <c r="N977" s="300" t="s">
        <v>45</v>
      </c>
      <c r="O977" s="49"/>
      <c r="P977" s="244">
        <f>O977*H977</f>
        <v>0</v>
      </c>
      <c r="Q977" s="244">
        <v>0.0028</v>
      </c>
      <c r="R977" s="244">
        <f>Q977*H977</f>
        <v>5.5758276000000002</v>
      </c>
      <c r="S977" s="244">
        <v>0</v>
      </c>
      <c r="T977" s="245">
        <f>S977*H977</f>
        <v>0</v>
      </c>
      <c r="AR977" s="26" t="s">
        <v>439</v>
      </c>
      <c r="AT977" s="26" t="s">
        <v>604</v>
      </c>
      <c r="AU977" s="26" t="s">
        <v>84</v>
      </c>
      <c r="AY977" s="26" t="s">
        <v>189</v>
      </c>
      <c r="BE977" s="246">
        <f>IF(N977="základní",J977,0)</f>
        <v>0</v>
      </c>
      <c r="BF977" s="246">
        <f>IF(N977="snížená",J977,0)</f>
        <v>0</v>
      </c>
      <c r="BG977" s="246">
        <f>IF(N977="zákl. přenesená",J977,0)</f>
        <v>0</v>
      </c>
      <c r="BH977" s="246">
        <f>IF(N977="sníž. přenesená",J977,0)</f>
        <v>0</v>
      </c>
      <c r="BI977" s="246">
        <f>IF(N977="nulová",J977,0)</f>
        <v>0</v>
      </c>
      <c r="BJ977" s="26" t="s">
        <v>82</v>
      </c>
      <c r="BK977" s="246">
        <f>ROUND(I977*H977,2)</f>
        <v>0</v>
      </c>
      <c r="BL977" s="26" t="s">
        <v>323</v>
      </c>
      <c r="BM977" s="26" t="s">
        <v>1028</v>
      </c>
    </row>
    <row r="978" s="12" customFormat="1">
      <c r="B978" s="247"/>
      <c r="C978" s="248"/>
      <c r="D978" s="249" t="s">
        <v>199</v>
      </c>
      <c r="E978" s="248"/>
      <c r="F978" s="251" t="s">
        <v>1029</v>
      </c>
      <c r="G978" s="248"/>
      <c r="H978" s="252">
        <v>1991.367</v>
      </c>
      <c r="I978" s="253"/>
      <c r="J978" s="248"/>
      <c r="K978" s="248"/>
      <c r="L978" s="254"/>
      <c r="M978" s="255"/>
      <c r="N978" s="256"/>
      <c r="O978" s="256"/>
      <c r="P978" s="256"/>
      <c r="Q978" s="256"/>
      <c r="R978" s="256"/>
      <c r="S978" s="256"/>
      <c r="T978" s="257"/>
      <c r="AT978" s="258" t="s">
        <v>199</v>
      </c>
      <c r="AU978" s="258" t="s">
        <v>84</v>
      </c>
      <c r="AV978" s="12" t="s">
        <v>84</v>
      </c>
      <c r="AW978" s="12" t="s">
        <v>6</v>
      </c>
      <c r="AX978" s="12" t="s">
        <v>82</v>
      </c>
      <c r="AY978" s="258" t="s">
        <v>189</v>
      </c>
    </row>
    <row r="979" s="1" customFormat="1" ht="25.5" customHeight="1">
      <c r="B979" s="48"/>
      <c r="C979" s="235" t="s">
        <v>1030</v>
      </c>
      <c r="D979" s="235" t="s">
        <v>192</v>
      </c>
      <c r="E979" s="236" t="s">
        <v>1031</v>
      </c>
      <c r="F979" s="237" t="s">
        <v>1032</v>
      </c>
      <c r="G979" s="238" t="s">
        <v>273</v>
      </c>
      <c r="H979" s="239">
        <v>366.04500000000002</v>
      </c>
      <c r="I979" s="240"/>
      <c r="J979" s="241">
        <f>ROUND(I979*H979,2)</f>
        <v>0</v>
      </c>
      <c r="K979" s="237" t="s">
        <v>196</v>
      </c>
      <c r="L979" s="74"/>
      <c r="M979" s="242" t="s">
        <v>21</v>
      </c>
      <c r="N979" s="243" t="s">
        <v>45</v>
      </c>
      <c r="O979" s="49"/>
      <c r="P979" s="244">
        <f>O979*H979</f>
        <v>0</v>
      </c>
      <c r="Q979" s="244">
        <v>4.0000000000000003E-05</v>
      </c>
      <c r="R979" s="244">
        <f>Q979*H979</f>
        <v>0.014641800000000002</v>
      </c>
      <c r="S979" s="244">
        <v>0</v>
      </c>
      <c r="T979" s="245">
        <f>S979*H979</f>
        <v>0</v>
      </c>
      <c r="AR979" s="26" t="s">
        <v>323</v>
      </c>
      <c r="AT979" s="26" t="s">
        <v>192</v>
      </c>
      <c r="AU979" s="26" t="s">
        <v>84</v>
      </c>
      <c r="AY979" s="26" t="s">
        <v>189</v>
      </c>
      <c r="BE979" s="246">
        <f>IF(N979="základní",J979,0)</f>
        <v>0</v>
      </c>
      <c r="BF979" s="246">
        <f>IF(N979="snížená",J979,0)</f>
        <v>0</v>
      </c>
      <c r="BG979" s="246">
        <f>IF(N979="zákl. přenesená",J979,0)</f>
        <v>0</v>
      </c>
      <c r="BH979" s="246">
        <f>IF(N979="sníž. přenesená",J979,0)</f>
        <v>0</v>
      </c>
      <c r="BI979" s="246">
        <f>IF(N979="nulová",J979,0)</f>
        <v>0</v>
      </c>
      <c r="BJ979" s="26" t="s">
        <v>82</v>
      </c>
      <c r="BK979" s="246">
        <f>ROUND(I979*H979,2)</f>
        <v>0</v>
      </c>
      <c r="BL979" s="26" t="s">
        <v>323</v>
      </c>
      <c r="BM979" s="26" t="s">
        <v>1033</v>
      </c>
    </row>
    <row r="980" s="13" customFormat="1">
      <c r="B980" s="259"/>
      <c r="C980" s="260"/>
      <c r="D980" s="249" t="s">
        <v>199</v>
      </c>
      <c r="E980" s="261" t="s">
        <v>21</v>
      </c>
      <c r="F980" s="262" t="s">
        <v>1002</v>
      </c>
      <c r="G980" s="260"/>
      <c r="H980" s="261" t="s">
        <v>21</v>
      </c>
      <c r="I980" s="263"/>
      <c r="J980" s="260"/>
      <c r="K980" s="260"/>
      <c r="L980" s="264"/>
      <c r="M980" s="265"/>
      <c r="N980" s="266"/>
      <c r="O980" s="266"/>
      <c r="P980" s="266"/>
      <c r="Q980" s="266"/>
      <c r="R980" s="266"/>
      <c r="S980" s="266"/>
      <c r="T980" s="267"/>
      <c r="AT980" s="268" t="s">
        <v>199</v>
      </c>
      <c r="AU980" s="268" t="s">
        <v>84</v>
      </c>
      <c r="AV980" s="13" t="s">
        <v>82</v>
      </c>
      <c r="AW980" s="13" t="s">
        <v>37</v>
      </c>
      <c r="AX980" s="13" t="s">
        <v>74</v>
      </c>
      <c r="AY980" s="268" t="s">
        <v>189</v>
      </c>
    </row>
    <row r="981" s="12" customFormat="1">
      <c r="B981" s="247"/>
      <c r="C981" s="248"/>
      <c r="D981" s="249" t="s">
        <v>199</v>
      </c>
      <c r="E981" s="250" t="s">
        <v>21</v>
      </c>
      <c r="F981" s="251" t="s">
        <v>1003</v>
      </c>
      <c r="G981" s="248"/>
      <c r="H981" s="252">
        <v>260</v>
      </c>
      <c r="I981" s="253"/>
      <c r="J981" s="248"/>
      <c r="K981" s="248"/>
      <c r="L981" s="254"/>
      <c r="M981" s="255"/>
      <c r="N981" s="256"/>
      <c r="O981" s="256"/>
      <c r="P981" s="256"/>
      <c r="Q981" s="256"/>
      <c r="R981" s="256"/>
      <c r="S981" s="256"/>
      <c r="T981" s="257"/>
      <c r="AT981" s="258" t="s">
        <v>199</v>
      </c>
      <c r="AU981" s="258" t="s">
        <v>84</v>
      </c>
      <c r="AV981" s="12" t="s">
        <v>84</v>
      </c>
      <c r="AW981" s="12" t="s">
        <v>37</v>
      </c>
      <c r="AX981" s="12" t="s">
        <v>74</v>
      </c>
      <c r="AY981" s="258" t="s">
        <v>189</v>
      </c>
    </row>
    <row r="982" s="12" customFormat="1">
      <c r="B982" s="247"/>
      <c r="C982" s="248"/>
      <c r="D982" s="249" t="s">
        <v>199</v>
      </c>
      <c r="E982" s="250" t="s">
        <v>21</v>
      </c>
      <c r="F982" s="251" t="s">
        <v>1004</v>
      </c>
      <c r="G982" s="248"/>
      <c r="H982" s="252">
        <v>17.145</v>
      </c>
      <c r="I982" s="253"/>
      <c r="J982" s="248"/>
      <c r="K982" s="248"/>
      <c r="L982" s="254"/>
      <c r="M982" s="255"/>
      <c r="N982" s="256"/>
      <c r="O982" s="256"/>
      <c r="P982" s="256"/>
      <c r="Q982" s="256"/>
      <c r="R982" s="256"/>
      <c r="S982" s="256"/>
      <c r="T982" s="257"/>
      <c r="AT982" s="258" t="s">
        <v>199</v>
      </c>
      <c r="AU982" s="258" t="s">
        <v>84</v>
      </c>
      <c r="AV982" s="12" t="s">
        <v>84</v>
      </c>
      <c r="AW982" s="12" t="s">
        <v>37</v>
      </c>
      <c r="AX982" s="12" t="s">
        <v>74</v>
      </c>
      <c r="AY982" s="258" t="s">
        <v>189</v>
      </c>
    </row>
    <row r="983" s="12" customFormat="1">
      <c r="B983" s="247"/>
      <c r="C983" s="248"/>
      <c r="D983" s="249" t="s">
        <v>199</v>
      </c>
      <c r="E983" s="250" t="s">
        <v>21</v>
      </c>
      <c r="F983" s="251" t="s">
        <v>1005</v>
      </c>
      <c r="G983" s="248"/>
      <c r="H983" s="252">
        <v>88.900000000000006</v>
      </c>
      <c r="I983" s="253"/>
      <c r="J983" s="248"/>
      <c r="K983" s="248"/>
      <c r="L983" s="254"/>
      <c r="M983" s="255"/>
      <c r="N983" s="256"/>
      <c r="O983" s="256"/>
      <c r="P983" s="256"/>
      <c r="Q983" s="256"/>
      <c r="R983" s="256"/>
      <c r="S983" s="256"/>
      <c r="T983" s="257"/>
      <c r="AT983" s="258" t="s">
        <v>199</v>
      </c>
      <c r="AU983" s="258" t="s">
        <v>84</v>
      </c>
      <c r="AV983" s="12" t="s">
        <v>84</v>
      </c>
      <c r="AW983" s="12" t="s">
        <v>37</v>
      </c>
      <c r="AX983" s="12" t="s">
        <v>74</v>
      </c>
      <c r="AY983" s="258" t="s">
        <v>189</v>
      </c>
    </row>
    <row r="984" s="15" customFormat="1">
      <c r="B984" s="280"/>
      <c r="C984" s="281"/>
      <c r="D984" s="249" t="s">
        <v>199</v>
      </c>
      <c r="E984" s="282" t="s">
        <v>21</v>
      </c>
      <c r="F984" s="283" t="s">
        <v>1006</v>
      </c>
      <c r="G984" s="281"/>
      <c r="H984" s="284">
        <v>366.04500000000002</v>
      </c>
      <c r="I984" s="285"/>
      <c r="J984" s="281"/>
      <c r="K984" s="281"/>
      <c r="L984" s="286"/>
      <c r="M984" s="287"/>
      <c r="N984" s="288"/>
      <c r="O984" s="288"/>
      <c r="P984" s="288"/>
      <c r="Q984" s="288"/>
      <c r="R984" s="288"/>
      <c r="S984" s="288"/>
      <c r="T984" s="289"/>
      <c r="AT984" s="290" t="s">
        <v>199</v>
      </c>
      <c r="AU984" s="290" t="s">
        <v>84</v>
      </c>
      <c r="AV984" s="15" t="s">
        <v>190</v>
      </c>
      <c r="AW984" s="15" t="s">
        <v>37</v>
      </c>
      <c r="AX984" s="15" t="s">
        <v>82</v>
      </c>
      <c r="AY984" s="290" t="s">
        <v>189</v>
      </c>
    </row>
    <row r="985" s="1" customFormat="1" ht="16.5" customHeight="1">
      <c r="B985" s="48"/>
      <c r="C985" s="291" t="s">
        <v>1034</v>
      </c>
      <c r="D985" s="291" t="s">
        <v>604</v>
      </c>
      <c r="E985" s="292" t="s">
        <v>1035</v>
      </c>
      <c r="F985" s="293" t="s">
        <v>1036</v>
      </c>
      <c r="G985" s="294" t="s">
        <v>273</v>
      </c>
      <c r="H985" s="295">
        <v>420.952</v>
      </c>
      <c r="I985" s="296"/>
      <c r="J985" s="297">
        <f>ROUND(I985*H985,2)</f>
        <v>0</v>
      </c>
      <c r="K985" s="293" t="s">
        <v>196</v>
      </c>
      <c r="L985" s="298"/>
      <c r="M985" s="299" t="s">
        <v>21</v>
      </c>
      <c r="N985" s="300" t="s">
        <v>45</v>
      </c>
      <c r="O985" s="49"/>
      <c r="P985" s="244">
        <f>O985*H985</f>
        <v>0</v>
      </c>
      <c r="Q985" s="244">
        <v>0.00018000000000000001</v>
      </c>
      <c r="R985" s="244">
        <f>Q985*H985</f>
        <v>0.07577136000000001</v>
      </c>
      <c r="S985" s="244">
        <v>0</v>
      </c>
      <c r="T985" s="245">
        <f>S985*H985</f>
        <v>0</v>
      </c>
      <c r="AR985" s="26" t="s">
        <v>439</v>
      </c>
      <c r="AT985" s="26" t="s">
        <v>604</v>
      </c>
      <c r="AU985" s="26" t="s">
        <v>84</v>
      </c>
      <c r="AY985" s="26" t="s">
        <v>189</v>
      </c>
      <c r="BE985" s="246">
        <f>IF(N985="základní",J985,0)</f>
        <v>0</v>
      </c>
      <c r="BF985" s="246">
        <f>IF(N985="snížená",J985,0)</f>
        <v>0</v>
      </c>
      <c r="BG985" s="246">
        <f>IF(N985="zákl. přenesená",J985,0)</f>
        <v>0</v>
      </c>
      <c r="BH985" s="246">
        <f>IF(N985="sníž. přenesená",J985,0)</f>
        <v>0</v>
      </c>
      <c r="BI985" s="246">
        <f>IF(N985="nulová",J985,0)</f>
        <v>0</v>
      </c>
      <c r="BJ985" s="26" t="s">
        <v>82</v>
      </c>
      <c r="BK985" s="246">
        <f>ROUND(I985*H985,2)</f>
        <v>0</v>
      </c>
      <c r="BL985" s="26" t="s">
        <v>323</v>
      </c>
      <c r="BM985" s="26" t="s">
        <v>1037</v>
      </c>
    </row>
    <row r="986" s="12" customFormat="1">
      <c r="B986" s="247"/>
      <c r="C986" s="248"/>
      <c r="D986" s="249" t="s">
        <v>199</v>
      </c>
      <c r="E986" s="248"/>
      <c r="F986" s="251" t="s">
        <v>1038</v>
      </c>
      <c r="G986" s="248"/>
      <c r="H986" s="252">
        <v>420.952</v>
      </c>
      <c r="I986" s="253"/>
      <c r="J986" s="248"/>
      <c r="K986" s="248"/>
      <c r="L986" s="254"/>
      <c r="M986" s="255"/>
      <c r="N986" s="256"/>
      <c r="O986" s="256"/>
      <c r="P986" s="256"/>
      <c r="Q986" s="256"/>
      <c r="R986" s="256"/>
      <c r="S986" s="256"/>
      <c r="T986" s="257"/>
      <c r="AT986" s="258" t="s">
        <v>199</v>
      </c>
      <c r="AU986" s="258" t="s">
        <v>84</v>
      </c>
      <c r="AV986" s="12" t="s">
        <v>84</v>
      </c>
      <c r="AW986" s="12" t="s">
        <v>6</v>
      </c>
      <c r="AX986" s="12" t="s">
        <v>82</v>
      </c>
      <c r="AY986" s="258" t="s">
        <v>189</v>
      </c>
    </row>
    <row r="987" s="1" customFormat="1" ht="38.25" customHeight="1">
      <c r="B987" s="48"/>
      <c r="C987" s="235" t="s">
        <v>1039</v>
      </c>
      <c r="D987" s="235" t="s">
        <v>192</v>
      </c>
      <c r="E987" s="236" t="s">
        <v>1040</v>
      </c>
      <c r="F987" s="237" t="s">
        <v>1041</v>
      </c>
      <c r="G987" s="238" t="s">
        <v>349</v>
      </c>
      <c r="H987" s="239">
        <v>1205</v>
      </c>
      <c r="I987" s="240"/>
      <c r="J987" s="241">
        <f>ROUND(I987*H987,2)</f>
        <v>0</v>
      </c>
      <c r="K987" s="237" t="s">
        <v>1042</v>
      </c>
      <c r="L987" s="74"/>
      <c r="M987" s="242" t="s">
        <v>21</v>
      </c>
      <c r="N987" s="243" t="s">
        <v>45</v>
      </c>
      <c r="O987" s="49"/>
      <c r="P987" s="244">
        <f>O987*H987</f>
        <v>0</v>
      </c>
      <c r="Q987" s="244">
        <v>0</v>
      </c>
      <c r="R987" s="244">
        <f>Q987*H987</f>
        <v>0</v>
      </c>
      <c r="S987" s="244">
        <v>0</v>
      </c>
      <c r="T987" s="245">
        <f>S987*H987</f>
        <v>0</v>
      </c>
      <c r="AR987" s="26" t="s">
        <v>323</v>
      </c>
      <c r="AT987" s="26" t="s">
        <v>192</v>
      </c>
      <c r="AU987" s="26" t="s">
        <v>84</v>
      </c>
      <c r="AY987" s="26" t="s">
        <v>189</v>
      </c>
      <c r="BE987" s="246">
        <f>IF(N987="základní",J987,0)</f>
        <v>0</v>
      </c>
      <c r="BF987" s="246">
        <f>IF(N987="snížená",J987,0)</f>
        <v>0</v>
      </c>
      <c r="BG987" s="246">
        <f>IF(N987="zákl. přenesená",J987,0)</f>
        <v>0</v>
      </c>
      <c r="BH987" s="246">
        <f>IF(N987="sníž. přenesená",J987,0)</f>
        <v>0</v>
      </c>
      <c r="BI987" s="246">
        <f>IF(N987="nulová",J987,0)</f>
        <v>0</v>
      </c>
      <c r="BJ987" s="26" t="s">
        <v>82</v>
      </c>
      <c r="BK987" s="246">
        <f>ROUND(I987*H987,2)</f>
        <v>0</v>
      </c>
      <c r="BL987" s="26" t="s">
        <v>323</v>
      </c>
      <c r="BM987" s="26" t="s">
        <v>1043</v>
      </c>
    </row>
    <row r="988" s="12" customFormat="1">
      <c r="B988" s="247"/>
      <c r="C988" s="248"/>
      <c r="D988" s="249" t="s">
        <v>199</v>
      </c>
      <c r="E988" s="250" t="s">
        <v>21</v>
      </c>
      <c r="F988" s="251" t="s">
        <v>1044</v>
      </c>
      <c r="G988" s="248"/>
      <c r="H988" s="252">
        <v>1015</v>
      </c>
      <c r="I988" s="253"/>
      <c r="J988" s="248"/>
      <c r="K988" s="248"/>
      <c r="L988" s="254"/>
      <c r="M988" s="255"/>
      <c r="N988" s="256"/>
      <c r="O988" s="256"/>
      <c r="P988" s="256"/>
      <c r="Q988" s="256"/>
      <c r="R988" s="256"/>
      <c r="S988" s="256"/>
      <c r="T988" s="257"/>
      <c r="AT988" s="258" t="s">
        <v>199</v>
      </c>
      <c r="AU988" s="258" t="s">
        <v>84</v>
      </c>
      <c r="AV988" s="12" t="s">
        <v>84</v>
      </c>
      <c r="AW988" s="12" t="s">
        <v>37</v>
      </c>
      <c r="AX988" s="12" t="s">
        <v>74</v>
      </c>
      <c r="AY988" s="258" t="s">
        <v>189</v>
      </c>
    </row>
    <row r="989" s="12" customFormat="1">
      <c r="B989" s="247"/>
      <c r="C989" s="248"/>
      <c r="D989" s="249" t="s">
        <v>199</v>
      </c>
      <c r="E989" s="250" t="s">
        <v>21</v>
      </c>
      <c r="F989" s="251" t="s">
        <v>1045</v>
      </c>
      <c r="G989" s="248"/>
      <c r="H989" s="252">
        <v>190</v>
      </c>
      <c r="I989" s="253"/>
      <c r="J989" s="248"/>
      <c r="K989" s="248"/>
      <c r="L989" s="254"/>
      <c r="M989" s="255"/>
      <c r="N989" s="256"/>
      <c r="O989" s="256"/>
      <c r="P989" s="256"/>
      <c r="Q989" s="256"/>
      <c r="R989" s="256"/>
      <c r="S989" s="256"/>
      <c r="T989" s="257"/>
      <c r="AT989" s="258" t="s">
        <v>199</v>
      </c>
      <c r="AU989" s="258" t="s">
        <v>84</v>
      </c>
      <c r="AV989" s="12" t="s">
        <v>84</v>
      </c>
      <c r="AW989" s="12" t="s">
        <v>37</v>
      </c>
      <c r="AX989" s="12" t="s">
        <v>74</v>
      </c>
      <c r="AY989" s="258" t="s">
        <v>189</v>
      </c>
    </row>
    <row r="990" s="14" customFormat="1">
      <c r="B990" s="269"/>
      <c r="C990" s="270"/>
      <c r="D990" s="249" t="s">
        <v>199</v>
      </c>
      <c r="E990" s="271" t="s">
        <v>21</v>
      </c>
      <c r="F990" s="272" t="s">
        <v>214</v>
      </c>
      <c r="G990" s="270"/>
      <c r="H990" s="273">
        <v>1205</v>
      </c>
      <c r="I990" s="274"/>
      <c r="J990" s="270"/>
      <c r="K990" s="270"/>
      <c r="L990" s="275"/>
      <c r="M990" s="276"/>
      <c r="N990" s="277"/>
      <c r="O990" s="277"/>
      <c r="P990" s="277"/>
      <c r="Q990" s="277"/>
      <c r="R990" s="277"/>
      <c r="S990" s="277"/>
      <c r="T990" s="278"/>
      <c r="AT990" s="279" t="s">
        <v>199</v>
      </c>
      <c r="AU990" s="279" t="s">
        <v>84</v>
      </c>
      <c r="AV990" s="14" t="s">
        <v>197</v>
      </c>
      <c r="AW990" s="14" t="s">
        <v>37</v>
      </c>
      <c r="AX990" s="14" t="s">
        <v>82</v>
      </c>
      <c r="AY990" s="279" t="s">
        <v>189</v>
      </c>
    </row>
    <row r="991" s="1" customFormat="1" ht="25.5" customHeight="1">
      <c r="B991" s="48"/>
      <c r="C991" s="291" t="s">
        <v>1046</v>
      </c>
      <c r="D991" s="291" t="s">
        <v>604</v>
      </c>
      <c r="E991" s="292" t="s">
        <v>1047</v>
      </c>
      <c r="F991" s="293" t="s">
        <v>1048</v>
      </c>
      <c r="G991" s="294" t="s">
        <v>349</v>
      </c>
      <c r="H991" s="295">
        <v>735</v>
      </c>
      <c r="I991" s="296"/>
      <c r="J991" s="297">
        <f>ROUND(I991*H991,2)</f>
        <v>0</v>
      </c>
      <c r="K991" s="293" t="s">
        <v>196</v>
      </c>
      <c r="L991" s="298"/>
      <c r="M991" s="299" t="s">
        <v>21</v>
      </c>
      <c r="N991" s="300" t="s">
        <v>45</v>
      </c>
      <c r="O991" s="49"/>
      <c r="P991" s="244">
        <f>O991*H991</f>
        <v>0</v>
      </c>
      <c r="Q991" s="244">
        <v>0.00018000000000000001</v>
      </c>
      <c r="R991" s="244">
        <f>Q991*H991</f>
        <v>0.1323</v>
      </c>
      <c r="S991" s="244">
        <v>0</v>
      </c>
      <c r="T991" s="245">
        <f>S991*H991</f>
        <v>0</v>
      </c>
      <c r="AR991" s="26" t="s">
        <v>439</v>
      </c>
      <c r="AT991" s="26" t="s">
        <v>604</v>
      </c>
      <c r="AU991" s="26" t="s">
        <v>84</v>
      </c>
      <c r="AY991" s="26" t="s">
        <v>189</v>
      </c>
      <c r="BE991" s="246">
        <f>IF(N991="základní",J991,0)</f>
        <v>0</v>
      </c>
      <c r="BF991" s="246">
        <f>IF(N991="snížená",J991,0)</f>
        <v>0</v>
      </c>
      <c r="BG991" s="246">
        <f>IF(N991="zákl. přenesená",J991,0)</f>
        <v>0</v>
      </c>
      <c r="BH991" s="246">
        <f>IF(N991="sníž. přenesená",J991,0)</f>
        <v>0</v>
      </c>
      <c r="BI991" s="246">
        <f>IF(N991="nulová",J991,0)</f>
        <v>0</v>
      </c>
      <c r="BJ991" s="26" t="s">
        <v>82</v>
      </c>
      <c r="BK991" s="246">
        <f>ROUND(I991*H991,2)</f>
        <v>0</v>
      </c>
      <c r="BL991" s="26" t="s">
        <v>323</v>
      </c>
      <c r="BM991" s="26" t="s">
        <v>1049</v>
      </c>
    </row>
    <row r="992" s="12" customFormat="1">
      <c r="B992" s="247"/>
      <c r="C992" s="248"/>
      <c r="D992" s="249" t="s">
        <v>199</v>
      </c>
      <c r="E992" s="250" t="s">
        <v>21</v>
      </c>
      <c r="F992" s="251" t="s">
        <v>1050</v>
      </c>
      <c r="G992" s="248"/>
      <c r="H992" s="252">
        <v>395</v>
      </c>
      <c r="I992" s="253"/>
      <c r="J992" s="248"/>
      <c r="K992" s="248"/>
      <c r="L992" s="254"/>
      <c r="M992" s="255"/>
      <c r="N992" s="256"/>
      <c r="O992" s="256"/>
      <c r="P992" s="256"/>
      <c r="Q992" s="256"/>
      <c r="R992" s="256"/>
      <c r="S992" s="256"/>
      <c r="T992" s="257"/>
      <c r="AT992" s="258" t="s">
        <v>199</v>
      </c>
      <c r="AU992" s="258" t="s">
        <v>84</v>
      </c>
      <c r="AV992" s="12" t="s">
        <v>84</v>
      </c>
      <c r="AW992" s="12" t="s">
        <v>37</v>
      </c>
      <c r="AX992" s="12" t="s">
        <v>74</v>
      </c>
      <c r="AY992" s="258" t="s">
        <v>189</v>
      </c>
    </row>
    <row r="993" s="12" customFormat="1">
      <c r="B993" s="247"/>
      <c r="C993" s="248"/>
      <c r="D993" s="249" t="s">
        <v>199</v>
      </c>
      <c r="E993" s="250" t="s">
        <v>21</v>
      </c>
      <c r="F993" s="251" t="s">
        <v>1051</v>
      </c>
      <c r="G993" s="248"/>
      <c r="H993" s="252">
        <v>340</v>
      </c>
      <c r="I993" s="253"/>
      <c r="J993" s="248"/>
      <c r="K993" s="248"/>
      <c r="L993" s="254"/>
      <c r="M993" s="255"/>
      <c r="N993" s="256"/>
      <c r="O993" s="256"/>
      <c r="P993" s="256"/>
      <c r="Q993" s="256"/>
      <c r="R993" s="256"/>
      <c r="S993" s="256"/>
      <c r="T993" s="257"/>
      <c r="AT993" s="258" t="s">
        <v>199</v>
      </c>
      <c r="AU993" s="258" t="s">
        <v>84</v>
      </c>
      <c r="AV993" s="12" t="s">
        <v>84</v>
      </c>
      <c r="AW993" s="12" t="s">
        <v>37</v>
      </c>
      <c r="AX993" s="12" t="s">
        <v>74</v>
      </c>
      <c r="AY993" s="258" t="s">
        <v>189</v>
      </c>
    </row>
    <row r="994" s="14" customFormat="1">
      <c r="B994" s="269"/>
      <c r="C994" s="270"/>
      <c r="D994" s="249" t="s">
        <v>199</v>
      </c>
      <c r="E994" s="271" t="s">
        <v>21</v>
      </c>
      <c r="F994" s="272" t="s">
        <v>214</v>
      </c>
      <c r="G994" s="270"/>
      <c r="H994" s="273">
        <v>735</v>
      </c>
      <c r="I994" s="274"/>
      <c r="J994" s="270"/>
      <c r="K994" s="270"/>
      <c r="L994" s="275"/>
      <c r="M994" s="276"/>
      <c r="N994" s="277"/>
      <c r="O994" s="277"/>
      <c r="P994" s="277"/>
      <c r="Q994" s="277"/>
      <c r="R994" s="277"/>
      <c r="S994" s="277"/>
      <c r="T994" s="278"/>
      <c r="AT994" s="279" t="s">
        <v>199</v>
      </c>
      <c r="AU994" s="279" t="s">
        <v>84</v>
      </c>
      <c r="AV994" s="14" t="s">
        <v>197</v>
      </c>
      <c r="AW994" s="14" t="s">
        <v>37</v>
      </c>
      <c r="AX994" s="14" t="s">
        <v>82</v>
      </c>
      <c r="AY994" s="279" t="s">
        <v>189</v>
      </c>
    </row>
    <row r="995" s="1" customFormat="1" ht="25.5" customHeight="1">
      <c r="B995" s="48"/>
      <c r="C995" s="291" t="s">
        <v>1052</v>
      </c>
      <c r="D995" s="291" t="s">
        <v>604</v>
      </c>
      <c r="E995" s="292" t="s">
        <v>1053</v>
      </c>
      <c r="F995" s="293" t="s">
        <v>1054</v>
      </c>
      <c r="G995" s="294" t="s">
        <v>349</v>
      </c>
      <c r="H995" s="295">
        <v>235</v>
      </c>
      <c r="I995" s="296"/>
      <c r="J995" s="297">
        <f>ROUND(I995*H995,2)</f>
        <v>0</v>
      </c>
      <c r="K995" s="293" t="s">
        <v>196</v>
      </c>
      <c r="L995" s="298"/>
      <c r="M995" s="299" t="s">
        <v>21</v>
      </c>
      <c r="N995" s="300" t="s">
        <v>45</v>
      </c>
      <c r="O995" s="49"/>
      <c r="P995" s="244">
        <f>O995*H995</f>
        <v>0</v>
      </c>
      <c r="Q995" s="244">
        <v>0.00034000000000000002</v>
      </c>
      <c r="R995" s="244">
        <f>Q995*H995</f>
        <v>0.079899999999999999</v>
      </c>
      <c r="S995" s="244">
        <v>0</v>
      </c>
      <c r="T995" s="245">
        <f>S995*H995</f>
        <v>0</v>
      </c>
      <c r="AR995" s="26" t="s">
        <v>439</v>
      </c>
      <c r="AT995" s="26" t="s">
        <v>604</v>
      </c>
      <c r="AU995" s="26" t="s">
        <v>84</v>
      </c>
      <c r="AY995" s="26" t="s">
        <v>189</v>
      </c>
      <c r="BE995" s="246">
        <f>IF(N995="základní",J995,0)</f>
        <v>0</v>
      </c>
      <c r="BF995" s="246">
        <f>IF(N995="snížená",J995,0)</f>
        <v>0</v>
      </c>
      <c r="BG995" s="246">
        <f>IF(N995="zákl. přenesená",J995,0)</f>
        <v>0</v>
      </c>
      <c r="BH995" s="246">
        <f>IF(N995="sníž. přenesená",J995,0)</f>
        <v>0</v>
      </c>
      <c r="BI995" s="246">
        <f>IF(N995="nulová",J995,0)</f>
        <v>0</v>
      </c>
      <c r="BJ995" s="26" t="s">
        <v>82</v>
      </c>
      <c r="BK995" s="246">
        <f>ROUND(I995*H995,2)</f>
        <v>0</v>
      </c>
      <c r="BL995" s="26" t="s">
        <v>323</v>
      </c>
      <c r="BM995" s="26" t="s">
        <v>1055</v>
      </c>
    </row>
    <row r="996" s="1" customFormat="1" ht="25.5" customHeight="1">
      <c r="B996" s="48"/>
      <c r="C996" s="291" t="s">
        <v>1056</v>
      </c>
      <c r="D996" s="291" t="s">
        <v>604</v>
      </c>
      <c r="E996" s="292" t="s">
        <v>1057</v>
      </c>
      <c r="F996" s="293" t="s">
        <v>1058</v>
      </c>
      <c r="G996" s="294" t="s">
        <v>349</v>
      </c>
      <c r="H996" s="295">
        <v>45</v>
      </c>
      <c r="I996" s="296"/>
      <c r="J996" s="297">
        <f>ROUND(I996*H996,2)</f>
        <v>0</v>
      </c>
      <c r="K996" s="293" t="s">
        <v>196</v>
      </c>
      <c r="L996" s="298"/>
      <c r="M996" s="299" t="s">
        <v>21</v>
      </c>
      <c r="N996" s="300" t="s">
        <v>45</v>
      </c>
      <c r="O996" s="49"/>
      <c r="P996" s="244">
        <f>O996*H996</f>
        <v>0</v>
      </c>
      <c r="Q996" s="244">
        <v>0.00036999999999999999</v>
      </c>
      <c r="R996" s="244">
        <f>Q996*H996</f>
        <v>0.016649999999999998</v>
      </c>
      <c r="S996" s="244">
        <v>0</v>
      </c>
      <c r="T996" s="245">
        <f>S996*H996</f>
        <v>0</v>
      </c>
      <c r="AR996" s="26" t="s">
        <v>439</v>
      </c>
      <c r="AT996" s="26" t="s">
        <v>604</v>
      </c>
      <c r="AU996" s="26" t="s">
        <v>84</v>
      </c>
      <c r="AY996" s="26" t="s">
        <v>189</v>
      </c>
      <c r="BE996" s="246">
        <f>IF(N996="základní",J996,0)</f>
        <v>0</v>
      </c>
      <c r="BF996" s="246">
        <f>IF(N996="snížená",J996,0)</f>
        <v>0</v>
      </c>
      <c r="BG996" s="246">
        <f>IF(N996="zákl. přenesená",J996,0)</f>
        <v>0</v>
      </c>
      <c r="BH996" s="246">
        <f>IF(N996="sníž. přenesená",J996,0)</f>
        <v>0</v>
      </c>
      <c r="BI996" s="246">
        <f>IF(N996="nulová",J996,0)</f>
        <v>0</v>
      </c>
      <c r="BJ996" s="26" t="s">
        <v>82</v>
      </c>
      <c r="BK996" s="246">
        <f>ROUND(I996*H996,2)</f>
        <v>0</v>
      </c>
      <c r="BL996" s="26" t="s">
        <v>323</v>
      </c>
      <c r="BM996" s="26" t="s">
        <v>1059</v>
      </c>
    </row>
    <row r="997" s="1" customFormat="1" ht="16.5" customHeight="1">
      <c r="B997" s="48"/>
      <c r="C997" s="291" t="s">
        <v>1060</v>
      </c>
      <c r="D997" s="291" t="s">
        <v>604</v>
      </c>
      <c r="E997" s="292" t="s">
        <v>1061</v>
      </c>
      <c r="F997" s="293" t="s">
        <v>1062</v>
      </c>
      <c r="G997" s="294" t="s">
        <v>349</v>
      </c>
      <c r="H997" s="295">
        <v>145</v>
      </c>
      <c r="I997" s="296"/>
      <c r="J997" s="297">
        <f>ROUND(I997*H997,2)</f>
        <v>0</v>
      </c>
      <c r="K997" s="293" t="s">
        <v>196</v>
      </c>
      <c r="L997" s="298"/>
      <c r="M997" s="299" t="s">
        <v>21</v>
      </c>
      <c r="N997" s="300" t="s">
        <v>45</v>
      </c>
      <c r="O997" s="49"/>
      <c r="P997" s="244">
        <f>O997*H997</f>
        <v>0</v>
      </c>
      <c r="Q997" s="244">
        <v>0.00077999999999999999</v>
      </c>
      <c r="R997" s="244">
        <f>Q997*H997</f>
        <v>0.11309999999999999</v>
      </c>
      <c r="S997" s="244">
        <v>0</v>
      </c>
      <c r="T997" s="245">
        <f>S997*H997</f>
        <v>0</v>
      </c>
      <c r="AR997" s="26" t="s">
        <v>439</v>
      </c>
      <c r="AT997" s="26" t="s">
        <v>604</v>
      </c>
      <c r="AU997" s="26" t="s">
        <v>84</v>
      </c>
      <c r="AY997" s="26" t="s">
        <v>189</v>
      </c>
      <c r="BE997" s="246">
        <f>IF(N997="základní",J997,0)</f>
        <v>0</v>
      </c>
      <c r="BF997" s="246">
        <f>IF(N997="snížená",J997,0)</f>
        <v>0</v>
      </c>
      <c r="BG997" s="246">
        <f>IF(N997="zákl. přenesená",J997,0)</f>
        <v>0</v>
      </c>
      <c r="BH997" s="246">
        <f>IF(N997="sníž. přenesená",J997,0)</f>
        <v>0</v>
      </c>
      <c r="BI997" s="246">
        <f>IF(N997="nulová",J997,0)</f>
        <v>0</v>
      </c>
      <c r="BJ997" s="26" t="s">
        <v>82</v>
      </c>
      <c r="BK997" s="246">
        <f>ROUND(I997*H997,2)</f>
        <v>0</v>
      </c>
      <c r="BL997" s="26" t="s">
        <v>323</v>
      </c>
      <c r="BM997" s="26" t="s">
        <v>1063</v>
      </c>
    </row>
    <row r="998" s="1" customFormat="1" ht="25.5" customHeight="1">
      <c r="B998" s="48"/>
      <c r="C998" s="291" t="s">
        <v>1064</v>
      </c>
      <c r="D998" s="291" t="s">
        <v>604</v>
      </c>
      <c r="E998" s="292" t="s">
        <v>1065</v>
      </c>
      <c r="F998" s="293" t="s">
        <v>1066</v>
      </c>
      <c r="G998" s="294" t="s">
        <v>349</v>
      </c>
      <c r="H998" s="295">
        <v>45</v>
      </c>
      <c r="I998" s="296"/>
      <c r="J998" s="297">
        <f>ROUND(I998*H998,2)</f>
        <v>0</v>
      </c>
      <c r="K998" s="293" t="s">
        <v>196</v>
      </c>
      <c r="L998" s="298"/>
      <c r="M998" s="299" t="s">
        <v>21</v>
      </c>
      <c r="N998" s="300" t="s">
        <v>45</v>
      </c>
      <c r="O998" s="49"/>
      <c r="P998" s="244">
        <f>O998*H998</f>
        <v>0</v>
      </c>
      <c r="Q998" s="244">
        <v>0.0012099999999999999</v>
      </c>
      <c r="R998" s="244">
        <f>Q998*H998</f>
        <v>0.054449999999999998</v>
      </c>
      <c r="S998" s="244">
        <v>0</v>
      </c>
      <c r="T998" s="245">
        <f>S998*H998</f>
        <v>0</v>
      </c>
      <c r="AR998" s="26" t="s">
        <v>439</v>
      </c>
      <c r="AT998" s="26" t="s">
        <v>604</v>
      </c>
      <c r="AU998" s="26" t="s">
        <v>84</v>
      </c>
      <c r="AY998" s="26" t="s">
        <v>189</v>
      </c>
      <c r="BE998" s="246">
        <f>IF(N998="základní",J998,0)</f>
        <v>0</v>
      </c>
      <c r="BF998" s="246">
        <f>IF(N998="snížená",J998,0)</f>
        <v>0</v>
      </c>
      <c r="BG998" s="246">
        <f>IF(N998="zákl. přenesená",J998,0)</f>
        <v>0</v>
      </c>
      <c r="BH998" s="246">
        <f>IF(N998="sníž. přenesená",J998,0)</f>
        <v>0</v>
      </c>
      <c r="BI998" s="246">
        <f>IF(N998="nulová",J998,0)</f>
        <v>0</v>
      </c>
      <c r="BJ998" s="26" t="s">
        <v>82</v>
      </c>
      <c r="BK998" s="246">
        <f>ROUND(I998*H998,2)</f>
        <v>0</v>
      </c>
      <c r="BL998" s="26" t="s">
        <v>323</v>
      </c>
      <c r="BM998" s="26" t="s">
        <v>1067</v>
      </c>
    </row>
    <row r="999" s="1" customFormat="1" ht="38.25" customHeight="1">
      <c r="B999" s="48"/>
      <c r="C999" s="235" t="s">
        <v>1068</v>
      </c>
      <c r="D999" s="235" t="s">
        <v>192</v>
      </c>
      <c r="E999" s="236" t="s">
        <v>1069</v>
      </c>
      <c r="F999" s="237" t="s">
        <v>1070</v>
      </c>
      <c r="G999" s="238" t="s">
        <v>1071</v>
      </c>
      <c r="H999" s="301"/>
      <c r="I999" s="240"/>
      <c r="J999" s="241">
        <f>ROUND(I999*H999,2)</f>
        <v>0</v>
      </c>
      <c r="K999" s="237" t="s">
        <v>196</v>
      </c>
      <c r="L999" s="74"/>
      <c r="M999" s="242" t="s">
        <v>21</v>
      </c>
      <c r="N999" s="243" t="s">
        <v>45</v>
      </c>
      <c r="O999" s="49"/>
      <c r="P999" s="244">
        <f>O999*H999</f>
        <v>0</v>
      </c>
      <c r="Q999" s="244">
        <v>0</v>
      </c>
      <c r="R999" s="244">
        <f>Q999*H999</f>
        <v>0</v>
      </c>
      <c r="S999" s="244">
        <v>0</v>
      </c>
      <c r="T999" s="245">
        <f>S999*H999</f>
        <v>0</v>
      </c>
      <c r="AR999" s="26" t="s">
        <v>323</v>
      </c>
      <c r="AT999" s="26" t="s">
        <v>192</v>
      </c>
      <c r="AU999" s="26" t="s">
        <v>84</v>
      </c>
      <c r="AY999" s="26" t="s">
        <v>189</v>
      </c>
      <c r="BE999" s="246">
        <f>IF(N999="základní",J999,0)</f>
        <v>0</v>
      </c>
      <c r="BF999" s="246">
        <f>IF(N999="snížená",J999,0)</f>
        <v>0</v>
      </c>
      <c r="BG999" s="246">
        <f>IF(N999="zákl. přenesená",J999,0)</f>
        <v>0</v>
      </c>
      <c r="BH999" s="246">
        <f>IF(N999="sníž. přenesená",J999,0)</f>
        <v>0</v>
      </c>
      <c r="BI999" s="246">
        <f>IF(N999="nulová",J999,0)</f>
        <v>0</v>
      </c>
      <c r="BJ999" s="26" t="s">
        <v>82</v>
      </c>
      <c r="BK999" s="246">
        <f>ROUND(I999*H999,2)</f>
        <v>0</v>
      </c>
      <c r="BL999" s="26" t="s">
        <v>323</v>
      </c>
      <c r="BM999" s="26" t="s">
        <v>1072</v>
      </c>
    </row>
    <row r="1000" s="11" customFormat="1" ht="29.88" customHeight="1">
      <c r="B1000" s="219"/>
      <c r="C1000" s="220"/>
      <c r="D1000" s="221" t="s">
        <v>73</v>
      </c>
      <c r="E1000" s="233" t="s">
        <v>1073</v>
      </c>
      <c r="F1000" s="233" t="s">
        <v>1074</v>
      </c>
      <c r="G1000" s="220"/>
      <c r="H1000" s="220"/>
      <c r="I1000" s="223"/>
      <c r="J1000" s="234">
        <f>BK1000</f>
        <v>0</v>
      </c>
      <c r="K1000" s="220"/>
      <c r="L1000" s="225"/>
      <c r="M1000" s="226"/>
      <c r="N1000" s="227"/>
      <c r="O1000" s="227"/>
      <c r="P1000" s="228">
        <f>SUM(P1001:P1018)</f>
        <v>0</v>
      </c>
      <c r="Q1000" s="227"/>
      <c r="R1000" s="228">
        <f>SUM(R1001:R1018)</f>
        <v>0.14491999999999999</v>
      </c>
      <c r="S1000" s="227"/>
      <c r="T1000" s="229">
        <f>SUM(T1001:T1018)</f>
        <v>0</v>
      </c>
      <c r="AR1000" s="230" t="s">
        <v>84</v>
      </c>
      <c r="AT1000" s="231" t="s">
        <v>73</v>
      </c>
      <c r="AU1000" s="231" t="s">
        <v>82</v>
      </c>
      <c r="AY1000" s="230" t="s">
        <v>189</v>
      </c>
      <c r="BK1000" s="232">
        <f>SUM(BK1001:BK1018)</f>
        <v>0</v>
      </c>
    </row>
    <row r="1001" s="1" customFormat="1" ht="16.5" customHeight="1">
      <c r="B1001" s="48"/>
      <c r="C1001" s="235" t="s">
        <v>1075</v>
      </c>
      <c r="D1001" s="235" t="s">
        <v>192</v>
      </c>
      <c r="E1001" s="236" t="s">
        <v>1076</v>
      </c>
      <c r="F1001" s="237" t="s">
        <v>1077</v>
      </c>
      <c r="G1001" s="238" t="s">
        <v>1078</v>
      </c>
      <c r="H1001" s="239">
        <v>32</v>
      </c>
      <c r="I1001" s="240"/>
      <c r="J1001" s="241">
        <f>ROUND(I1001*H1001,2)</f>
        <v>0</v>
      </c>
      <c r="K1001" s="237" t="s">
        <v>21</v>
      </c>
      <c r="L1001" s="74"/>
      <c r="M1001" s="242" t="s">
        <v>21</v>
      </c>
      <c r="N1001" s="243" t="s">
        <v>45</v>
      </c>
      <c r="O1001" s="49"/>
      <c r="P1001" s="244">
        <f>O1001*H1001</f>
        <v>0</v>
      </c>
      <c r="Q1001" s="244">
        <v>0</v>
      </c>
      <c r="R1001" s="244">
        <f>Q1001*H1001</f>
        <v>0</v>
      </c>
      <c r="S1001" s="244">
        <v>0</v>
      </c>
      <c r="T1001" s="245">
        <f>S1001*H1001</f>
        <v>0</v>
      </c>
      <c r="AR1001" s="26" t="s">
        <v>323</v>
      </c>
      <c r="AT1001" s="26" t="s">
        <v>192</v>
      </c>
      <c r="AU1001" s="26" t="s">
        <v>84</v>
      </c>
      <c r="AY1001" s="26" t="s">
        <v>189</v>
      </c>
      <c r="BE1001" s="246">
        <f>IF(N1001="základní",J1001,0)</f>
        <v>0</v>
      </c>
      <c r="BF1001" s="246">
        <f>IF(N1001="snížená",J1001,0)</f>
        <v>0</v>
      </c>
      <c r="BG1001" s="246">
        <f>IF(N1001="zákl. přenesená",J1001,0)</f>
        <v>0</v>
      </c>
      <c r="BH1001" s="246">
        <f>IF(N1001="sníž. přenesená",J1001,0)</f>
        <v>0</v>
      </c>
      <c r="BI1001" s="246">
        <f>IF(N1001="nulová",J1001,0)</f>
        <v>0</v>
      </c>
      <c r="BJ1001" s="26" t="s">
        <v>82</v>
      </c>
      <c r="BK1001" s="246">
        <f>ROUND(I1001*H1001,2)</f>
        <v>0</v>
      </c>
      <c r="BL1001" s="26" t="s">
        <v>323</v>
      </c>
      <c r="BM1001" s="26" t="s">
        <v>1079</v>
      </c>
    </row>
    <row r="1002" s="1" customFormat="1" ht="16.5" customHeight="1">
      <c r="B1002" s="48"/>
      <c r="C1002" s="235" t="s">
        <v>1080</v>
      </c>
      <c r="D1002" s="235" t="s">
        <v>192</v>
      </c>
      <c r="E1002" s="236" t="s">
        <v>1081</v>
      </c>
      <c r="F1002" s="237" t="s">
        <v>1082</v>
      </c>
      <c r="G1002" s="238" t="s">
        <v>349</v>
      </c>
      <c r="H1002" s="239">
        <v>10</v>
      </c>
      <c r="I1002" s="240"/>
      <c r="J1002" s="241">
        <f>ROUND(I1002*H1002,2)</f>
        <v>0</v>
      </c>
      <c r="K1002" s="237" t="s">
        <v>196</v>
      </c>
      <c r="L1002" s="74"/>
      <c r="M1002" s="242" t="s">
        <v>21</v>
      </c>
      <c r="N1002" s="243" t="s">
        <v>45</v>
      </c>
      <c r="O1002" s="49"/>
      <c r="P1002" s="244">
        <f>O1002*H1002</f>
        <v>0</v>
      </c>
      <c r="Q1002" s="244">
        <v>0.0027699999999999999</v>
      </c>
      <c r="R1002" s="244">
        <f>Q1002*H1002</f>
        <v>0.027699999999999999</v>
      </c>
      <c r="S1002" s="244">
        <v>0</v>
      </c>
      <c r="T1002" s="245">
        <f>S1002*H1002</f>
        <v>0</v>
      </c>
      <c r="AR1002" s="26" t="s">
        <v>323</v>
      </c>
      <c r="AT1002" s="26" t="s">
        <v>192</v>
      </c>
      <c r="AU1002" s="26" t="s">
        <v>84</v>
      </c>
      <c r="AY1002" s="26" t="s">
        <v>189</v>
      </c>
      <c r="BE1002" s="246">
        <f>IF(N1002="základní",J1002,0)</f>
        <v>0</v>
      </c>
      <c r="BF1002" s="246">
        <f>IF(N1002="snížená",J1002,0)</f>
        <v>0</v>
      </c>
      <c r="BG1002" s="246">
        <f>IF(N1002="zákl. přenesená",J1002,0)</f>
        <v>0</v>
      </c>
      <c r="BH1002" s="246">
        <f>IF(N1002="sníž. přenesená",J1002,0)</f>
        <v>0</v>
      </c>
      <c r="BI1002" s="246">
        <f>IF(N1002="nulová",J1002,0)</f>
        <v>0</v>
      </c>
      <c r="BJ1002" s="26" t="s">
        <v>82</v>
      </c>
      <c r="BK1002" s="246">
        <f>ROUND(I1002*H1002,2)</f>
        <v>0</v>
      </c>
      <c r="BL1002" s="26" t="s">
        <v>323</v>
      </c>
      <c r="BM1002" s="26" t="s">
        <v>1083</v>
      </c>
    </row>
    <row r="1003" s="1" customFormat="1" ht="25.5" customHeight="1">
      <c r="B1003" s="48"/>
      <c r="C1003" s="235" t="s">
        <v>1084</v>
      </c>
      <c r="D1003" s="235" t="s">
        <v>192</v>
      </c>
      <c r="E1003" s="236" t="s">
        <v>1085</v>
      </c>
      <c r="F1003" s="237" t="s">
        <v>1086</v>
      </c>
      <c r="G1003" s="238" t="s">
        <v>349</v>
      </c>
      <c r="H1003" s="239">
        <v>8</v>
      </c>
      <c r="I1003" s="240"/>
      <c r="J1003" s="241">
        <f>ROUND(I1003*H1003,2)</f>
        <v>0</v>
      </c>
      <c r="K1003" s="237" t="s">
        <v>196</v>
      </c>
      <c r="L1003" s="74"/>
      <c r="M1003" s="242" t="s">
        <v>21</v>
      </c>
      <c r="N1003" s="243" t="s">
        <v>45</v>
      </c>
      <c r="O1003" s="49"/>
      <c r="P1003" s="244">
        <f>O1003*H1003</f>
        <v>0</v>
      </c>
      <c r="Q1003" s="244">
        <v>0.00055999999999999995</v>
      </c>
      <c r="R1003" s="244">
        <f>Q1003*H1003</f>
        <v>0.0044799999999999996</v>
      </c>
      <c r="S1003" s="244">
        <v>0</v>
      </c>
      <c r="T1003" s="245">
        <f>S1003*H1003</f>
        <v>0</v>
      </c>
      <c r="AR1003" s="26" t="s">
        <v>323</v>
      </c>
      <c r="AT1003" s="26" t="s">
        <v>192</v>
      </c>
      <c r="AU1003" s="26" t="s">
        <v>84</v>
      </c>
      <c r="AY1003" s="26" t="s">
        <v>189</v>
      </c>
      <c r="BE1003" s="246">
        <f>IF(N1003="základní",J1003,0)</f>
        <v>0</v>
      </c>
      <c r="BF1003" s="246">
        <f>IF(N1003="snížená",J1003,0)</f>
        <v>0</v>
      </c>
      <c r="BG1003" s="246">
        <f>IF(N1003="zákl. přenesená",J1003,0)</f>
        <v>0</v>
      </c>
      <c r="BH1003" s="246">
        <f>IF(N1003="sníž. přenesená",J1003,0)</f>
        <v>0</v>
      </c>
      <c r="BI1003" s="246">
        <f>IF(N1003="nulová",J1003,0)</f>
        <v>0</v>
      </c>
      <c r="BJ1003" s="26" t="s">
        <v>82</v>
      </c>
      <c r="BK1003" s="246">
        <f>ROUND(I1003*H1003,2)</f>
        <v>0</v>
      </c>
      <c r="BL1003" s="26" t="s">
        <v>323</v>
      </c>
      <c r="BM1003" s="26" t="s">
        <v>1087</v>
      </c>
    </row>
    <row r="1004" s="1" customFormat="1" ht="25.5" customHeight="1">
      <c r="B1004" s="48"/>
      <c r="C1004" s="235" t="s">
        <v>1088</v>
      </c>
      <c r="D1004" s="235" t="s">
        <v>192</v>
      </c>
      <c r="E1004" s="236" t="s">
        <v>1089</v>
      </c>
      <c r="F1004" s="237" t="s">
        <v>1090</v>
      </c>
      <c r="G1004" s="238" t="s">
        <v>349</v>
      </c>
      <c r="H1004" s="239">
        <v>82</v>
      </c>
      <c r="I1004" s="240"/>
      <c r="J1004" s="241">
        <f>ROUND(I1004*H1004,2)</f>
        <v>0</v>
      </c>
      <c r="K1004" s="237" t="s">
        <v>196</v>
      </c>
      <c r="L1004" s="74"/>
      <c r="M1004" s="242" t="s">
        <v>21</v>
      </c>
      <c r="N1004" s="243" t="s">
        <v>45</v>
      </c>
      <c r="O1004" s="49"/>
      <c r="P1004" s="244">
        <f>O1004*H1004</f>
        <v>0</v>
      </c>
      <c r="Q1004" s="244">
        <v>0.00109</v>
      </c>
      <c r="R1004" s="244">
        <f>Q1004*H1004</f>
        <v>0.089380000000000001</v>
      </c>
      <c r="S1004" s="244">
        <v>0</v>
      </c>
      <c r="T1004" s="245">
        <f>S1004*H1004</f>
        <v>0</v>
      </c>
      <c r="AR1004" s="26" t="s">
        <v>323</v>
      </c>
      <c r="AT1004" s="26" t="s">
        <v>192</v>
      </c>
      <c r="AU1004" s="26" t="s">
        <v>84</v>
      </c>
      <c r="AY1004" s="26" t="s">
        <v>189</v>
      </c>
      <c r="BE1004" s="246">
        <f>IF(N1004="základní",J1004,0)</f>
        <v>0</v>
      </c>
      <c r="BF1004" s="246">
        <f>IF(N1004="snížená",J1004,0)</f>
        <v>0</v>
      </c>
      <c r="BG1004" s="246">
        <f>IF(N1004="zákl. přenesená",J1004,0)</f>
        <v>0</v>
      </c>
      <c r="BH1004" s="246">
        <f>IF(N1004="sníž. přenesená",J1004,0)</f>
        <v>0</v>
      </c>
      <c r="BI1004" s="246">
        <f>IF(N1004="nulová",J1004,0)</f>
        <v>0</v>
      </c>
      <c r="BJ1004" s="26" t="s">
        <v>82</v>
      </c>
      <c r="BK1004" s="246">
        <f>ROUND(I1004*H1004,2)</f>
        <v>0</v>
      </c>
      <c r="BL1004" s="26" t="s">
        <v>323</v>
      </c>
      <c r="BM1004" s="26" t="s">
        <v>1091</v>
      </c>
    </row>
    <row r="1005" s="1" customFormat="1" ht="16.5" customHeight="1">
      <c r="B1005" s="48"/>
      <c r="C1005" s="291" t="s">
        <v>1092</v>
      </c>
      <c r="D1005" s="291" t="s">
        <v>604</v>
      </c>
      <c r="E1005" s="292" t="s">
        <v>1093</v>
      </c>
      <c r="F1005" s="293" t="s">
        <v>1094</v>
      </c>
      <c r="G1005" s="294" t="s">
        <v>223</v>
      </c>
      <c r="H1005" s="295">
        <v>1</v>
      </c>
      <c r="I1005" s="296"/>
      <c r="J1005" s="297">
        <f>ROUND(I1005*H1005,2)</f>
        <v>0</v>
      </c>
      <c r="K1005" s="293" t="s">
        <v>196</v>
      </c>
      <c r="L1005" s="298"/>
      <c r="M1005" s="299" t="s">
        <v>21</v>
      </c>
      <c r="N1005" s="300" t="s">
        <v>45</v>
      </c>
      <c r="O1005" s="49"/>
      <c r="P1005" s="244">
        <f>O1005*H1005</f>
        <v>0</v>
      </c>
      <c r="Q1005" s="244">
        <v>0.00033</v>
      </c>
      <c r="R1005" s="244">
        <f>Q1005*H1005</f>
        <v>0.00033</v>
      </c>
      <c r="S1005" s="244">
        <v>0</v>
      </c>
      <c r="T1005" s="245">
        <f>S1005*H1005</f>
        <v>0</v>
      </c>
      <c r="AR1005" s="26" t="s">
        <v>439</v>
      </c>
      <c r="AT1005" s="26" t="s">
        <v>604</v>
      </c>
      <c r="AU1005" s="26" t="s">
        <v>84</v>
      </c>
      <c r="AY1005" s="26" t="s">
        <v>189</v>
      </c>
      <c r="BE1005" s="246">
        <f>IF(N1005="základní",J1005,0)</f>
        <v>0</v>
      </c>
      <c r="BF1005" s="246">
        <f>IF(N1005="snížená",J1005,0)</f>
        <v>0</v>
      </c>
      <c r="BG1005" s="246">
        <f>IF(N1005="zákl. přenesená",J1005,0)</f>
        <v>0</v>
      </c>
      <c r="BH1005" s="246">
        <f>IF(N1005="sníž. přenesená",J1005,0)</f>
        <v>0</v>
      </c>
      <c r="BI1005" s="246">
        <f>IF(N1005="nulová",J1005,0)</f>
        <v>0</v>
      </c>
      <c r="BJ1005" s="26" t="s">
        <v>82</v>
      </c>
      <c r="BK1005" s="246">
        <f>ROUND(I1005*H1005,2)</f>
        <v>0</v>
      </c>
      <c r="BL1005" s="26" t="s">
        <v>323</v>
      </c>
      <c r="BM1005" s="26" t="s">
        <v>1095</v>
      </c>
    </row>
    <row r="1006" s="1" customFormat="1" ht="16.5" customHeight="1">
      <c r="B1006" s="48"/>
      <c r="C1006" s="235" t="s">
        <v>1096</v>
      </c>
      <c r="D1006" s="235" t="s">
        <v>192</v>
      </c>
      <c r="E1006" s="236" t="s">
        <v>1097</v>
      </c>
      <c r="F1006" s="237" t="s">
        <v>1098</v>
      </c>
      <c r="G1006" s="238" t="s">
        <v>349</v>
      </c>
      <c r="H1006" s="239">
        <v>66</v>
      </c>
      <c r="I1006" s="240"/>
      <c r="J1006" s="241">
        <f>ROUND(I1006*H1006,2)</f>
        <v>0</v>
      </c>
      <c r="K1006" s="237" t="s">
        <v>196</v>
      </c>
      <c r="L1006" s="74"/>
      <c r="M1006" s="242" t="s">
        <v>21</v>
      </c>
      <c r="N1006" s="243" t="s">
        <v>45</v>
      </c>
      <c r="O1006" s="49"/>
      <c r="P1006" s="244">
        <f>O1006*H1006</f>
        <v>0</v>
      </c>
      <c r="Q1006" s="244">
        <v>0.00029</v>
      </c>
      <c r="R1006" s="244">
        <f>Q1006*H1006</f>
        <v>0.019140000000000001</v>
      </c>
      <c r="S1006" s="244">
        <v>0</v>
      </c>
      <c r="T1006" s="245">
        <f>S1006*H1006</f>
        <v>0</v>
      </c>
      <c r="AR1006" s="26" t="s">
        <v>323</v>
      </c>
      <c r="AT1006" s="26" t="s">
        <v>192</v>
      </c>
      <c r="AU1006" s="26" t="s">
        <v>84</v>
      </c>
      <c r="AY1006" s="26" t="s">
        <v>189</v>
      </c>
      <c r="BE1006" s="246">
        <f>IF(N1006="základní",J1006,0)</f>
        <v>0</v>
      </c>
      <c r="BF1006" s="246">
        <f>IF(N1006="snížená",J1006,0)</f>
        <v>0</v>
      </c>
      <c r="BG1006" s="246">
        <f>IF(N1006="zákl. přenesená",J1006,0)</f>
        <v>0</v>
      </c>
      <c r="BH1006" s="246">
        <f>IF(N1006="sníž. přenesená",J1006,0)</f>
        <v>0</v>
      </c>
      <c r="BI1006" s="246">
        <f>IF(N1006="nulová",J1006,0)</f>
        <v>0</v>
      </c>
      <c r="BJ1006" s="26" t="s">
        <v>82</v>
      </c>
      <c r="BK1006" s="246">
        <f>ROUND(I1006*H1006,2)</f>
        <v>0</v>
      </c>
      <c r="BL1006" s="26" t="s">
        <v>323</v>
      </c>
      <c r="BM1006" s="26" t="s">
        <v>1099</v>
      </c>
    </row>
    <row r="1007" s="12" customFormat="1">
      <c r="B1007" s="247"/>
      <c r="C1007" s="248"/>
      <c r="D1007" s="249" t="s">
        <v>199</v>
      </c>
      <c r="E1007" s="250" t="s">
        <v>21</v>
      </c>
      <c r="F1007" s="251" t="s">
        <v>1100</v>
      </c>
      <c r="G1007" s="248"/>
      <c r="H1007" s="252">
        <v>50</v>
      </c>
      <c r="I1007" s="253"/>
      <c r="J1007" s="248"/>
      <c r="K1007" s="248"/>
      <c r="L1007" s="254"/>
      <c r="M1007" s="255"/>
      <c r="N1007" s="256"/>
      <c r="O1007" s="256"/>
      <c r="P1007" s="256"/>
      <c r="Q1007" s="256"/>
      <c r="R1007" s="256"/>
      <c r="S1007" s="256"/>
      <c r="T1007" s="257"/>
      <c r="AT1007" s="258" t="s">
        <v>199</v>
      </c>
      <c r="AU1007" s="258" t="s">
        <v>84</v>
      </c>
      <c r="AV1007" s="12" t="s">
        <v>84</v>
      </c>
      <c r="AW1007" s="12" t="s">
        <v>37</v>
      </c>
      <c r="AX1007" s="12" t="s">
        <v>74</v>
      </c>
      <c r="AY1007" s="258" t="s">
        <v>189</v>
      </c>
    </row>
    <row r="1008" s="12" customFormat="1">
      <c r="B1008" s="247"/>
      <c r="C1008" s="248"/>
      <c r="D1008" s="249" t="s">
        <v>199</v>
      </c>
      <c r="E1008" s="250" t="s">
        <v>21</v>
      </c>
      <c r="F1008" s="251" t="s">
        <v>1101</v>
      </c>
      <c r="G1008" s="248"/>
      <c r="H1008" s="252">
        <v>16</v>
      </c>
      <c r="I1008" s="253"/>
      <c r="J1008" s="248"/>
      <c r="K1008" s="248"/>
      <c r="L1008" s="254"/>
      <c r="M1008" s="255"/>
      <c r="N1008" s="256"/>
      <c r="O1008" s="256"/>
      <c r="P1008" s="256"/>
      <c r="Q1008" s="256"/>
      <c r="R1008" s="256"/>
      <c r="S1008" s="256"/>
      <c r="T1008" s="257"/>
      <c r="AT1008" s="258" t="s">
        <v>199</v>
      </c>
      <c r="AU1008" s="258" t="s">
        <v>84</v>
      </c>
      <c r="AV1008" s="12" t="s">
        <v>84</v>
      </c>
      <c r="AW1008" s="12" t="s">
        <v>37</v>
      </c>
      <c r="AX1008" s="12" t="s">
        <v>74</v>
      </c>
      <c r="AY1008" s="258" t="s">
        <v>189</v>
      </c>
    </row>
    <row r="1009" s="14" customFormat="1">
      <c r="B1009" s="269"/>
      <c r="C1009" s="270"/>
      <c r="D1009" s="249" t="s">
        <v>199</v>
      </c>
      <c r="E1009" s="271" t="s">
        <v>21</v>
      </c>
      <c r="F1009" s="272" t="s">
        <v>214</v>
      </c>
      <c r="G1009" s="270"/>
      <c r="H1009" s="273">
        <v>66</v>
      </c>
      <c r="I1009" s="274"/>
      <c r="J1009" s="270"/>
      <c r="K1009" s="270"/>
      <c r="L1009" s="275"/>
      <c r="M1009" s="276"/>
      <c r="N1009" s="277"/>
      <c r="O1009" s="277"/>
      <c r="P1009" s="277"/>
      <c r="Q1009" s="277"/>
      <c r="R1009" s="277"/>
      <c r="S1009" s="277"/>
      <c r="T1009" s="278"/>
      <c r="AT1009" s="279" t="s">
        <v>199</v>
      </c>
      <c r="AU1009" s="279" t="s">
        <v>84</v>
      </c>
      <c r="AV1009" s="14" t="s">
        <v>197</v>
      </c>
      <c r="AW1009" s="14" t="s">
        <v>37</v>
      </c>
      <c r="AX1009" s="14" t="s">
        <v>82</v>
      </c>
      <c r="AY1009" s="279" t="s">
        <v>189</v>
      </c>
    </row>
    <row r="1010" s="1" customFormat="1" ht="16.5" customHeight="1">
      <c r="B1010" s="48"/>
      <c r="C1010" s="235" t="s">
        <v>1102</v>
      </c>
      <c r="D1010" s="235" t="s">
        <v>192</v>
      </c>
      <c r="E1010" s="236" t="s">
        <v>1103</v>
      </c>
      <c r="F1010" s="237" t="s">
        <v>1104</v>
      </c>
      <c r="G1010" s="238" t="s">
        <v>349</v>
      </c>
      <c r="H1010" s="239">
        <v>6</v>
      </c>
      <c r="I1010" s="240"/>
      <c r="J1010" s="241">
        <f>ROUND(I1010*H1010,2)</f>
        <v>0</v>
      </c>
      <c r="K1010" s="237" t="s">
        <v>196</v>
      </c>
      <c r="L1010" s="74"/>
      <c r="M1010" s="242" t="s">
        <v>21</v>
      </c>
      <c r="N1010" s="243" t="s">
        <v>45</v>
      </c>
      <c r="O1010" s="49"/>
      <c r="P1010" s="244">
        <f>O1010*H1010</f>
        <v>0</v>
      </c>
      <c r="Q1010" s="244">
        <v>0.00035</v>
      </c>
      <c r="R1010" s="244">
        <f>Q1010*H1010</f>
        <v>0.0020999999999999999</v>
      </c>
      <c r="S1010" s="244">
        <v>0</v>
      </c>
      <c r="T1010" s="245">
        <f>S1010*H1010</f>
        <v>0</v>
      </c>
      <c r="AR1010" s="26" t="s">
        <v>323</v>
      </c>
      <c r="AT1010" s="26" t="s">
        <v>192</v>
      </c>
      <c r="AU1010" s="26" t="s">
        <v>84</v>
      </c>
      <c r="AY1010" s="26" t="s">
        <v>189</v>
      </c>
      <c r="BE1010" s="246">
        <f>IF(N1010="základní",J1010,0)</f>
        <v>0</v>
      </c>
      <c r="BF1010" s="246">
        <f>IF(N1010="snížená",J1010,0)</f>
        <v>0</v>
      </c>
      <c r="BG1010" s="246">
        <f>IF(N1010="zákl. přenesená",J1010,0)</f>
        <v>0</v>
      </c>
      <c r="BH1010" s="246">
        <f>IF(N1010="sníž. přenesená",J1010,0)</f>
        <v>0</v>
      </c>
      <c r="BI1010" s="246">
        <f>IF(N1010="nulová",J1010,0)</f>
        <v>0</v>
      </c>
      <c r="BJ1010" s="26" t="s">
        <v>82</v>
      </c>
      <c r="BK1010" s="246">
        <f>ROUND(I1010*H1010,2)</f>
        <v>0</v>
      </c>
      <c r="BL1010" s="26" t="s">
        <v>323</v>
      </c>
      <c r="BM1010" s="26" t="s">
        <v>1105</v>
      </c>
    </row>
    <row r="1011" s="1" customFormat="1" ht="16.5" customHeight="1">
      <c r="B1011" s="48"/>
      <c r="C1011" s="235" t="s">
        <v>1106</v>
      </c>
      <c r="D1011" s="235" t="s">
        <v>192</v>
      </c>
      <c r="E1011" s="236" t="s">
        <v>1107</v>
      </c>
      <c r="F1011" s="237" t="s">
        <v>1108</v>
      </c>
      <c r="G1011" s="238" t="s">
        <v>223</v>
      </c>
      <c r="H1011" s="239">
        <v>1</v>
      </c>
      <c r="I1011" s="240"/>
      <c r="J1011" s="241">
        <f>ROUND(I1011*H1011,2)</f>
        <v>0</v>
      </c>
      <c r="K1011" s="237" t="s">
        <v>21</v>
      </c>
      <c r="L1011" s="74"/>
      <c r="M1011" s="242" t="s">
        <v>21</v>
      </c>
      <c r="N1011" s="243" t="s">
        <v>45</v>
      </c>
      <c r="O1011" s="49"/>
      <c r="P1011" s="244">
        <f>O1011*H1011</f>
        <v>0</v>
      </c>
      <c r="Q1011" s="244">
        <v>0.00034000000000000002</v>
      </c>
      <c r="R1011" s="244">
        <f>Q1011*H1011</f>
        <v>0.00034000000000000002</v>
      </c>
      <c r="S1011" s="244">
        <v>0</v>
      </c>
      <c r="T1011" s="245">
        <f>S1011*H1011</f>
        <v>0</v>
      </c>
      <c r="AR1011" s="26" t="s">
        <v>323</v>
      </c>
      <c r="AT1011" s="26" t="s">
        <v>192</v>
      </c>
      <c r="AU1011" s="26" t="s">
        <v>84</v>
      </c>
      <c r="AY1011" s="26" t="s">
        <v>189</v>
      </c>
      <c r="BE1011" s="246">
        <f>IF(N1011="základní",J1011,0)</f>
        <v>0</v>
      </c>
      <c r="BF1011" s="246">
        <f>IF(N1011="snížená",J1011,0)</f>
        <v>0</v>
      </c>
      <c r="BG1011" s="246">
        <f>IF(N1011="zákl. přenesená",J1011,0)</f>
        <v>0</v>
      </c>
      <c r="BH1011" s="246">
        <f>IF(N1011="sníž. přenesená",J1011,0)</f>
        <v>0</v>
      </c>
      <c r="BI1011" s="246">
        <f>IF(N1011="nulová",J1011,0)</f>
        <v>0</v>
      </c>
      <c r="BJ1011" s="26" t="s">
        <v>82</v>
      </c>
      <c r="BK1011" s="246">
        <f>ROUND(I1011*H1011,2)</f>
        <v>0</v>
      </c>
      <c r="BL1011" s="26" t="s">
        <v>323</v>
      </c>
      <c r="BM1011" s="26" t="s">
        <v>1109</v>
      </c>
    </row>
    <row r="1012" s="1" customFormat="1" ht="16.5" customHeight="1">
      <c r="B1012" s="48"/>
      <c r="C1012" s="235" t="s">
        <v>1110</v>
      </c>
      <c r="D1012" s="235" t="s">
        <v>192</v>
      </c>
      <c r="E1012" s="236" t="s">
        <v>1111</v>
      </c>
      <c r="F1012" s="237" t="s">
        <v>1112</v>
      </c>
      <c r="G1012" s="238" t="s">
        <v>223</v>
      </c>
      <c r="H1012" s="239">
        <v>5</v>
      </c>
      <c r="I1012" s="240"/>
      <c r="J1012" s="241">
        <f>ROUND(I1012*H1012,2)</f>
        <v>0</v>
      </c>
      <c r="K1012" s="237" t="s">
        <v>196</v>
      </c>
      <c r="L1012" s="74"/>
      <c r="M1012" s="242" t="s">
        <v>21</v>
      </c>
      <c r="N1012" s="243" t="s">
        <v>45</v>
      </c>
      <c r="O1012" s="49"/>
      <c r="P1012" s="244">
        <f>O1012*H1012</f>
        <v>0</v>
      </c>
      <c r="Q1012" s="244">
        <v>0.00029</v>
      </c>
      <c r="R1012" s="244">
        <f>Q1012*H1012</f>
        <v>0.0014499999999999999</v>
      </c>
      <c r="S1012" s="244">
        <v>0</v>
      </c>
      <c r="T1012" s="245">
        <f>S1012*H1012</f>
        <v>0</v>
      </c>
      <c r="AR1012" s="26" t="s">
        <v>323</v>
      </c>
      <c r="AT1012" s="26" t="s">
        <v>192</v>
      </c>
      <c r="AU1012" s="26" t="s">
        <v>84</v>
      </c>
      <c r="AY1012" s="26" t="s">
        <v>189</v>
      </c>
      <c r="BE1012" s="246">
        <f>IF(N1012="základní",J1012,0)</f>
        <v>0</v>
      </c>
      <c r="BF1012" s="246">
        <f>IF(N1012="snížená",J1012,0)</f>
        <v>0</v>
      </c>
      <c r="BG1012" s="246">
        <f>IF(N1012="zákl. přenesená",J1012,0)</f>
        <v>0</v>
      </c>
      <c r="BH1012" s="246">
        <f>IF(N1012="sníž. přenesená",J1012,0)</f>
        <v>0</v>
      </c>
      <c r="BI1012" s="246">
        <f>IF(N1012="nulová",J1012,0)</f>
        <v>0</v>
      </c>
      <c r="BJ1012" s="26" t="s">
        <v>82</v>
      </c>
      <c r="BK1012" s="246">
        <f>ROUND(I1012*H1012,2)</f>
        <v>0</v>
      </c>
      <c r="BL1012" s="26" t="s">
        <v>323</v>
      </c>
      <c r="BM1012" s="26" t="s">
        <v>1113</v>
      </c>
    </row>
    <row r="1013" s="1" customFormat="1" ht="16.5" customHeight="1">
      <c r="B1013" s="48"/>
      <c r="C1013" s="235" t="s">
        <v>1114</v>
      </c>
      <c r="D1013" s="235" t="s">
        <v>192</v>
      </c>
      <c r="E1013" s="236" t="s">
        <v>1115</v>
      </c>
      <c r="F1013" s="237" t="s">
        <v>1116</v>
      </c>
      <c r="G1013" s="238" t="s">
        <v>349</v>
      </c>
      <c r="H1013" s="239">
        <v>172</v>
      </c>
      <c r="I1013" s="240"/>
      <c r="J1013" s="241">
        <f>ROUND(I1013*H1013,2)</f>
        <v>0</v>
      </c>
      <c r="K1013" s="237" t="s">
        <v>196</v>
      </c>
      <c r="L1013" s="74"/>
      <c r="M1013" s="242" t="s">
        <v>21</v>
      </c>
      <c r="N1013" s="243" t="s">
        <v>45</v>
      </c>
      <c r="O1013" s="49"/>
      <c r="P1013" s="244">
        <f>O1013*H1013</f>
        <v>0</v>
      </c>
      <c r="Q1013" s="244">
        <v>0</v>
      </c>
      <c r="R1013" s="244">
        <f>Q1013*H1013</f>
        <v>0</v>
      </c>
      <c r="S1013" s="244">
        <v>0</v>
      </c>
      <c r="T1013" s="245">
        <f>S1013*H1013</f>
        <v>0</v>
      </c>
      <c r="AR1013" s="26" t="s">
        <v>323</v>
      </c>
      <c r="AT1013" s="26" t="s">
        <v>192</v>
      </c>
      <c r="AU1013" s="26" t="s">
        <v>84</v>
      </c>
      <c r="AY1013" s="26" t="s">
        <v>189</v>
      </c>
      <c r="BE1013" s="246">
        <f>IF(N1013="základní",J1013,0)</f>
        <v>0</v>
      </c>
      <c r="BF1013" s="246">
        <f>IF(N1013="snížená",J1013,0)</f>
        <v>0</v>
      </c>
      <c r="BG1013" s="246">
        <f>IF(N1013="zákl. přenesená",J1013,0)</f>
        <v>0</v>
      </c>
      <c r="BH1013" s="246">
        <f>IF(N1013="sníž. přenesená",J1013,0)</f>
        <v>0</v>
      </c>
      <c r="BI1013" s="246">
        <f>IF(N1013="nulová",J1013,0)</f>
        <v>0</v>
      </c>
      <c r="BJ1013" s="26" t="s">
        <v>82</v>
      </c>
      <c r="BK1013" s="246">
        <f>ROUND(I1013*H1013,2)</f>
        <v>0</v>
      </c>
      <c r="BL1013" s="26" t="s">
        <v>323</v>
      </c>
      <c r="BM1013" s="26" t="s">
        <v>1117</v>
      </c>
    </row>
    <row r="1014" s="12" customFormat="1">
      <c r="B1014" s="247"/>
      <c r="C1014" s="248"/>
      <c r="D1014" s="249" t="s">
        <v>199</v>
      </c>
      <c r="E1014" s="250" t="s">
        <v>21</v>
      </c>
      <c r="F1014" s="251" t="s">
        <v>1118</v>
      </c>
      <c r="G1014" s="248"/>
      <c r="H1014" s="252">
        <v>162</v>
      </c>
      <c r="I1014" s="253"/>
      <c r="J1014" s="248"/>
      <c r="K1014" s="248"/>
      <c r="L1014" s="254"/>
      <c r="M1014" s="255"/>
      <c r="N1014" s="256"/>
      <c r="O1014" s="256"/>
      <c r="P1014" s="256"/>
      <c r="Q1014" s="256"/>
      <c r="R1014" s="256"/>
      <c r="S1014" s="256"/>
      <c r="T1014" s="257"/>
      <c r="AT1014" s="258" t="s">
        <v>199</v>
      </c>
      <c r="AU1014" s="258" t="s">
        <v>84</v>
      </c>
      <c r="AV1014" s="12" t="s">
        <v>84</v>
      </c>
      <c r="AW1014" s="12" t="s">
        <v>37</v>
      </c>
      <c r="AX1014" s="12" t="s">
        <v>74</v>
      </c>
      <c r="AY1014" s="258" t="s">
        <v>189</v>
      </c>
    </row>
    <row r="1015" s="12" customFormat="1">
      <c r="B1015" s="247"/>
      <c r="C1015" s="248"/>
      <c r="D1015" s="249" t="s">
        <v>199</v>
      </c>
      <c r="E1015" s="250" t="s">
        <v>21</v>
      </c>
      <c r="F1015" s="251" t="s">
        <v>270</v>
      </c>
      <c r="G1015" s="248"/>
      <c r="H1015" s="252">
        <v>10</v>
      </c>
      <c r="I1015" s="253"/>
      <c r="J1015" s="248"/>
      <c r="K1015" s="248"/>
      <c r="L1015" s="254"/>
      <c r="M1015" s="255"/>
      <c r="N1015" s="256"/>
      <c r="O1015" s="256"/>
      <c r="P1015" s="256"/>
      <c r="Q1015" s="256"/>
      <c r="R1015" s="256"/>
      <c r="S1015" s="256"/>
      <c r="T1015" s="257"/>
      <c r="AT1015" s="258" t="s">
        <v>199</v>
      </c>
      <c r="AU1015" s="258" t="s">
        <v>84</v>
      </c>
      <c r="AV1015" s="12" t="s">
        <v>84</v>
      </c>
      <c r="AW1015" s="12" t="s">
        <v>37</v>
      </c>
      <c r="AX1015" s="12" t="s">
        <v>74</v>
      </c>
      <c r="AY1015" s="258" t="s">
        <v>189</v>
      </c>
    </row>
    <row r="1016" s="14" customFormat="1">
      <c r="B1016" s="269"/>
      <c r="C1016" s="270"/>
      <c r="D1016" s="249" t="s">
        <v>199</v>
      </c>
      <c r="E1016" s="271" t="s">
        <v>21</v>
      </c>
      <c r="F1016" s="272" t="s">
        <v>214</v>
      </c>
      <c r="G1016" s="270"/>
      <c r="H1016" s="273">
        <v>172</v>
      </c>
      <c r="I1016" s="274"/>
      <c r="J1016" s="270"/>
      <c r="K1016" s="270"/>
      <c r="L1016" s="275"/>
      <c r="M1016" s="276"/>
      <c r="N1016" s="277"/>
      <c r="O1016" s="277"/>
      <c r="P1016" s="277"/>
      <c r="Q1016" s="277"/>
      <c r="R1016" s="277"/>
      <c r="S1016" s="277"/>
      <c r="T1016" s="278"/>
      <c r="AT1016" s="279" t="s">
        <v>199</v>
      </c>
      <c r="AU1016" s="279" t="s">
        <v>84</v>
      </c>
      <c r="AV1016" s="14" t="s">
        <v>197</v>
      </c>
      <c r="AW1016" s="14" t="s">
        <v>37</v>
      </c>
      <c r="AX1016" s="14" t="s">
        <v>82</v>
      </c>
      <c r="AY1016" s="279" t="s">
        <v>189</v>
      </c>
    </row>
    <row r="1017" s="1" customFormat="1" ht="38.25" customHeight="1">
      <c r="B1017" s="48"/>
      <c r="C1017" s="235" t="s">
        <v>1119</v>
      </c>
      <c r="D1017" s="235" t="s">
        <v>192</v>
      </c>
      <c r="E1017" s="236" t="s">
        <v>1120</v>
      </c>
      <c r="F1017" s="237" t="s">
        <v>1121</v>
      </c>
      <c r="G1017" s="238" t="s">
        <v>1071</v>
      </c>
      <c r="H1017" s="301"/>
      <c r="I1017" s="240"/>
      <c r="J1017" s="241">
        <f>ROUND(I1017*H1017,2)</f>
        <v>0</v>
      </c>
      <c r="K1017" s="237" t="s">
        <v>196</v>
      </c>
      <c r="L1017" s="74"/>
      <c r="M1017" s="242" t="s">
        <v>21</v>
      </c>
      <c r="N1017" s="243" t="s">
        <v>45</v>
      </c>
      <c r="O1017" s="49"/>
      <c r="P1017" s="244">
        <f>O1017*H1017</f>
        <v>0</v>
      </c>
      <c r="Q1017" s="244">
        <v>0</v>
      </c>
      <c r="R1017" s="244">
        <f>Q1017*H1017</f>
        <v>0</v>
      </c>
      <c r="S1017" s="244">
        <v>0</v>
      </c>
      <c r="T1017" s="245">
        <f>S1017*H1017</f>
        <v>0</v>
      </c>
      <c r="AR1017" s="26" t="s">
        <v>323</v>
      </c>
      <c r="AT1017" s="26" t="s">
        <v>192</v>
      </c>
      <c r="AU1017" s="26" t="s">
        <v>84</v>
      </c>
      <c r="AY1017" s="26" t="s">
        <v>189</v>
      </c>
      <c r="BE1017" s="246">
        <f>IF(N1017="základní",J1017,0)</f>
        <v>0</v>
      </c>
      <c r="BF1017" s="246">
        <f>IF(N1017="snížená",J1017,0)</f>
        <v>0</v>
      </c>
      <c r="BG1017" s="246">
        <f>IF(N1017="zákl. přenesená",J1017,0)</f>
        <v>0</v>
      </c>
      <c r="BH1017" s="246">
        <f>IF(N1017="sníž. přenesená",J1017,0)</f>
        <v>0</v>
      </c>
      <c r="BI1017" s="246">
        <f>IF(N1017="nulová",J1017,0)</f>
        <v>0</v>
      </c>
      <c r="BJ1017" s="26" t="s">
        <v>82</v>
      </c>
      <c r="BK1017" s="246">
        <f>ROUND(I1017*H1017,2)</f>
        <v>0</v>
      </c>
      <c r="BL1017" s="26" t="s">
        <v>323</v>
      </c>
      <c r="BM1017" s="26" t="s">
        <v>1122</v>
      </c>
    </row>
    <row r="1018" s="1" customFormat="1" ht="16.5" customHeight="1">
      <c r="B1018" s="48"/>
      <c r="C1018" s="235" t="s">
        <v>1123</v>
      </c>
      <c r="D1018" s="235" t="s">
        <v>192</v>
      </c>
      <c r="E1018" s="236" t="s">
        <v>1124</v>
      </c>
      <c r="F1018" s="237" t="s">
        <v>1125</v>
      </c>
      <c r="G1018" s="238" t="s">
        <v>1071</v>
      </c>
      <c r="H1018" s="301"/>
      <c r="I1018" s="240"/>
      <c r="J1018" s="241">
        <f>ROUND(I1018*H1018,2)</f>
        <v>0</v>
      </c>
      <c r="K1018" s="237" t="s">
        <v>21</v>
      </c>
      <c r="L1018" s="74"/>
      <c r="M1018" s="242" t="s">
        <v>21</v>
      </c>
      <c r="N1018" s="243" t="s">
        <v>45</v>
      </c>
      <c r="O1018" s="49"/>
      <c r="P1018" s="244">
        <f>O1018*H1018</f>
        <v>0</v>
      </c>
      <c r="Q1018" s="244">
        <v>0</v>
      </c>
      <c r="R1018" s="244">
        <f>Q1018*H1018</f>
        <v>0</v>
      </c>
      <c r="S1018" s="244">
        <v>0</v>
      </c>
      <c r="T1018" s="245">
        <f>S1018*H1018</f>
        <v>0</v>
      </c>
      <c r="AR1018" s="26" t="s">
        <v>323</v>
      </c>
      <c r="AT1018" s="26" t="s">
        <v>192</v>
      </c>
      <c r="AU1018" s="26" t="s">
        <v>84</v>
      </c>
      <c r="AY1018" s="26" t="s">
        <v>189</v>
      </c>
      <c r="BE1018" s="246">
        <f>IF(N1018="základní",J1018,0)</f>
        <v>0</v>
      </c>
      <c r="BF1018" s="246">
        <f>IF(N1018="snížená",J1018,0)</f>
        <v>0</v>
      </c>
      <c r="BG1018" s="246">
        <f>IF(N1018="zákl. přenesená",J1018,0)</f>
        <v>0</v>
      </c>
      <c r="BH1018" s="246">
        <f>IF(N1018="sníž. přenesená",J1018,0)</f>
        <v>0</v>
      </c>
      <c r="BI1018" s="246">
        <f>IF(N1018="nulová",J1018,0)</f>
        <v>0</v>
      </c>
      <c r="BJ1018" s="26" t="s">
        <v>82</v>
      </c>
      <c r="BK1018" s="246">
        <f>ROUND(I1018*H1018,2)</f>
        <v>0</v>
      </c>
      <c r="BL1018" s="26" t="s">
        <v>323</v>
      </c>
      <c r="BM1018" s="26" t="s">
        <v>1126</v>
      </c>
    </row>
    <row r="1019" s="11" customFormat="1" ht="29.88" customHeight="1">
      <c r="B1019" s="219"/>
      <c r="C1019" s="220"/>
      <c r="D1019" s="221" t="s">
        <v>73</v>
      </c>
      <c r="E1019" s="233" t="s">
        <v>1127</v>
      </c>
      <c r="F1019" s="233" t="s">
        <v>1128</v>
      </c>
      <c r="G1019" s="220"/>
      <c r="H1019" s="220"/>
      <c r="I1019" s="223"/>
      <c r="J1019" s="234">
        <f>BK1019</f>
        <v>0</v>
      </c>
      <c r="K1019" s="220"/>
      <c r="L1019" s="225"/>
      <c r="M1019" s="226"/>
      <c r="N1019" s="227"/>
      <c r="O1019" s="227"/>
      <c r="P1019" s="228">
        <f>SUM(P1020:P1047)</f>
        <v>0</v>
      </c>
      <c r="Q1019" s="227"/>
      <c r="R1019" s="228">
        <f>SUM(R1020:R1047)</f>
        <v>0.52901000000000009</v>
      </c>
      <c r="S1019" s="227"/>
      <c r="T1019" s="229">
        <f>SUM(T1020:T1047)</f>
        <v>0</v>
      </c>
      <c r="AR1019" s="230" t="s">
        <v>84</v>
      </c>
      <c r="AT1019" s="231" t="s">
        <v>73</v>
      </c>
      <c r="AU1019" s="231" t="s">
        <v>82</v>
      </c>
      <c r="AY1019" s="230" t="s">
        <v>189</v>
      </c>
      <c r="BK1019" s="232">
        <f>SUM(BK1020:BK1047)</f>
        <v>0</v>
      </c>
    </row>
    <row r="1020" s="1" customFormat="1" ht="16.5" customHeight="1">
      <c r="B1020" s="48"/>
      <c r="C1020" s="235" t="s">
        <v>1129</v>
      </c>
      <c r="D1020" s="235" t="s">
        <v>192</v>
      </c>
      <c r="E1020" s="236" t="s">
        <v>1130</v>
      </c>
      <c r="F1020" s="237" t="s">
        <v>1131</v>
      </c>
      <c r="G1020" s="238" t="s">
        <v>1078</v>
      </c>
      <c r="H1020" s="239">
        <v>32</v>
      </c>
      <c r="I1020" s="240"/>
      <c r="J1020" s="241">
        <f>ROUND(I1020*H1020,2)</f>
        <v>0</v>
      </c>
      <c r="K1020" s="237" t="s">
        <v>21</v>
      </c>
      <c r="L1020" s="74"/>
      <c r="M1020" s="242" t="s">
        <v>21</v>
      </c>
      <c r="N1020" s="243" t="s">
        <v>45</v>
      </c>
      <c r="O1020" s="49"/>
      <c r="P1020" s="244">
        <f>O1020*H1020</f>
        <v>0</v>
      </c>
      <c r="Q1020" s="244">
        <v>0</v>
      </c>
      <c r="R1020" s="244">
        <f>Q1020*H1020</f>
        <v>0</v>
      </c>
      <c r="S1020" s="244">
        <v>0</v>
      </c>
      <c r="T1020" s="245">
        <f>S1020*H1020</f>
        <v>0</v>
      </c>
      <c r="AR1020" s="26" t="s">
        <v>323</v>
      </c>
      <c r="AT1020" s="26" t="s">
        <v>192</v>
      </c>
      <c r="AU1020" s="26" t="s">
        <v>84</v>
      </c>
      <c r="AY1020" s="26" t="s">
        <v>189</v>
      </c>
      <c r="BE1020" s="246">
        <f>IF(N1020="základní",J1020,0)</f>
        <v>0</v>
      </c>
      <c r="BF1020" s="246">
        <f>IF(N1020="snížená",J1020,0)</f>
        <v>0</v>
      </c>
      <c r="BG1020" s="246">
        <f>IF(N1020="zákl. přenesená",J1020,0)</f>
        <v>0</v>
      </c>
      <c r="BH1020" s="246">
        <f>IF(N1020="sníž. přenesená",J1020,0)</f>
        <v>0</v>
      </c>
      <c r="BI1020" s="246">
        <f>IF(N1020="nulová",J1020,0)</f>
        <v>0</v>
      </c>
      <c r="BJ1020" s="26" t="s">
        <v>82</v>
      </c>
      <c r="BK1020" s="246">
        <f>ROUND(I1020*H1020,2)</f>
        <v>0</v>
      </c>
      <c r="BL1020" s="26" t="s">
        <v>323</v>
      </c>
      <c r="BM1020" s="26" t="s">
        <v>1132</v>
      </c>
    </row>
    <row r="1021" s="1" customFormat="1" ht="25.5" customHeight="1">
      <c r="B1021" s="48"/>
      <c r="C1021" s="235" t="s">
        <v>1133</v>
      </c>
      <c r="D1021" s="235" t="s">
        <v>192</v>
      </c>
      <c r="E1021" s="236" t="s">
        <v>1134</v>
      </c>
      <c r="F1021" s="237" t="s">
        <v>1135</v>
      </c>
      <c r="G1021" s="238" t="s">
        <v>349</v>
      </c>
      <c r="H1021" s="239">
        <v>12</v>
      </c>
      <c r="I1021" s="240"/>
      <c r="J1021" s="241">
        <f>ROUND(I1021*H1021,2)</f>
        <v>0</v>
      </c>
      <c r="K1021" s="237" t="s">
        <v>196</v>
      </c>
      <c r="L1021" s="74"/>
      <c r="M1021" s="242" t="s">
        <v>21</v>
      </c>
      <c r="N1021" s="243" t="s">
        <v>45</v>
      </c>
      <c r="O1021" s="49"/>
      <c r="P1021" s="244">
        <f>O1021*H1021</f>
        <v>0</v>
      </c>
      <c r="Q1021" s="244">
        <v>0.0011800000000000001</v>
      </c>
      <c r="R1021" s="244">
        <f>Q1021*H1021</f>
        <v>0.014160000000000001</v>
      </c>
      <c r="S1021" s="244">
        <v>0</v>
      </c>
      <c r="T1021" s="245">
        <f>S1021*H1021</f>
        <v>0</v>
      </c>
      <c r="AR1021" s="26" t="s">
        <v>323</v>
      </c>
      <c r="AT1021" s="26" t="s">
        <v>192</v>
      </c>
      <c r="AU1021" s="26" t="s">
        <v>84</v>
      </c>
      <c r="AY1021" s="26" t="s">
        <v>189</v>
      </c>
      <c r="BE1021" s="246">
        <f>IF(N1021="základní",J1021,0)</f>
        <v>0</v>
      </c>
      <c r="BF1021" s="246">
        <f>IF(N1021="snížená",J1021,0)</f>
        <v>0</v>
      </c>
      <c r="BG1021" s="246">
        <f>IF(N1021="zákl. přenesená",J1021,0)</f>
        <v>0</v>
      </c>
      <c r="BH1021" s="246">
        <f>IF(N1021="sníž. přenesená",J1021,0)</f>
        <v>0</v>
      </c>
      <c r="BI1021" s="246">
        <f>IF(N1021="nulová",J1021,0)</f>
        <v>0</v>
      </c>
      <c r="BJ1021" s="26" t="s">
        <v>82</v>
      </c>
      <c r="BK1021" s="246">
        <f>ROUND(I1021*H1021,2)</f>
        <v>0</v>
      </c>
      <c r="BL1021" s="26" t="s">
        <v>323</v>
      </c>
      <c r="BM1021" s="26" t="s">
        <v>1136</v>
      </c>
    </row>
    <row r="1022" s="1" customFormat="1" ht="25.5" customHeight="1">
      <c r="B1022" s="48"/>
      <c r="C1022" s="235" t="s">
        <v>1137</v>
      </c>
      <c r="D1022" s="235" t="s">
        <v>192</v>
      </c>
      <c r="E1022" s="236" t="s">
        <v>1138</v>
      </c>
      <c r="F1022" s="237" t="s">
        <v>1139</v>
      </c>
      <c r="G1022" s="238" t="s">
        <v>349</v>
      </c>
      <c r="H1022" s="239">
        <v>13</v>
      </c>
      <c r="I1022" s="240"/>
      <c r="J1022" s="241">
        <f>ROUND(I1022*H1022,2)</f>
        <v>0</v>
      </c>
      <c r="K1022" s="237" t="s">
        <v>196</v>
      </c>
      <c r="L1022" s="74"/>
      <c r="M1022" s="242" t="s">
        <v>21</v>
      </c>
      <c r="N1022" s="243" t="s">
        <v>45</v>
      </c>
      <c r="O1022" s="49"/>
      <c r="P1022" s="244">
        <f>O1022*H1022</f>
        <v>0</v>
      </c>
      <c r="Q1022" s="244">
        <v>0.0015</v>
      </c>
      <c r="R1022" s="244">
        <f>Q1022*H1022</f>
        <v>0.0195</v>
      </c>
      <c r="S1022" s="244">
        <v>0</v>
      </c>
      <c r="T1022" s="245">
        <f>S1022*H1022</f>
        <v>0</v>
      </c>
      <c r="AR1022" s="26" t="s">
        <v>323</v>
      </c>
      <c r="AT1022" s="26" t="s">
        <v>192</v>
      </c>
      <c r="AU1022" s="26" t="s">
        <v>84</v>
      </c>
      <c r="AY1022" s="26" t="s">
        <v>189</v>
      </c>
      <c r="BE1022" s="246">
        <f>IF(N1022="základní",J1022,0)</f>
        <v>0</v>
      </c>
      <c r="BF1022" s="246">
        <f>IF(N1022="snížená",J1022,0)</f>
        <v>0</v>
      </c>
      <c r="BG1022" s="246">
        <f>IF(N1022="zákl. přenesená",J1022,0)</f>
        <v>0</v>
      </c>
      <c r="BH1022" s="246">
        <f>IF(N1022="sníž. přenesená",J1022,0)</f>
        <v>0</v>
      </c>
      <c r="BI1022" s="246">
        <f>IF(N1022="nulová",J1022,0)</f>
        <v>0</v>
      </c>
      <c r="BJ1022" s="26" t="s">
        <v>82</v>
      </c>
      <c r="BK1022" s="246">
        <f>ROUND(I1022*H1022,2)</f>
        <v>0</v>
      </c>
      <c r="BL1022" s="26" t="s">
        <v>323</v>
      </c>
      <c r="BM1022" s="26" t="s">
        <v>1140</v>
      </c>
    </row>
    <row r="1023" s="1" customFormat="1" ht="25.5" customHeight="1">
      <c r="B1023" s="48"/>
      <c r="C1023" s="235" t="s">
        <v>1141</v>
      </c>
      <c r="D1023" s="235" t="s">
        <v>192</v>
      </c>
      <c r="E1023" s="236" t="s">
        <v>1142</v>
      </c>
      <c r="F1023" s="237" t="s">
        <v>1143</v>
      </c>
      <c r="G1023" s="238" t="s">
        <v>349</v>
      </c>
      <c r="H1023" s="239">
        <v>4</v>
      </c>
      <c r="I1023" s="240"/>
      <c r="J1023" s="241">
        <f>ROUND(I1023*H1023,2)</f>
        <v>0</v>
      </c>
      <c r="K1023" s="237" t="s">
        <v>196</v>
      </c>
      <c r="L1023" s="74"/>
      <c r="M1023" s="242" t="s">
        <v>21</v>
      </c>
      <c r="N1023" s="243" t="s">
        <v>45</v>
      </c>
      <c r="O1023" s="49"/>
      <c r="P1023" s="244">
        <f>O1023*H1023</f>
        <v>0</v>
      </c>
      <c r="Q1023" s="244">
        <v>0.0019400000000000001</v>
      </c>
      <c r="R1023" s="244">
        <f>Q1023*H1023</f>
        <v>0.0077600000000000004</v>
      </c>
      <c r="S1023" s="244">
        <v>0</v>
      </c>
      <c r="T1023" s="245">
        <f>S1023*H1023</f>
        <v>0</v>
      </c>
      <c r="AR1023" s="26" t="s">
        <v>323</v>
      </c>
      <c r="AT1023" s="26" t="s">
        <v>192</v>
      </c>
      <c r="AU1023" s="26" t="s">
        <v>84</v>
      </c>
      <c r="AY1023" s="26" t="s">
        <v>189</v>
      </c>
      <c r="BE1023" s="246">
        <f>IF(N1023="základní",J1023,0)</f>
        <v>0</v>
      </c>
      <c r="BF1023" s="246">
        <f>IF(N1023="snížená",J1023,0)</f>
        <v>0</v>
      </c>
      <c r="BG1023" s="246">
        <f>IF(N1023="zákl. přenesená",J1023,0)</f>
        <v>0</v>
      </c>
      <c r="BH1023" s="246">
        <f>IF(N1023="sníž. přenesená",J1023,0)</f>
        <v>0</v>
      </c>
      <c r="BI1023" s="246">
        <f>IF(N1023="nulová",J1023,0)</f>
        <v>0</v>
      </c>
      <c r="BJ1023" s="26" t="s">
        <v>82</v>
      </c>
      <c r="BK1023" s="246">
        <f>ROUND(I1023*H1023,2)</f>
        <v>0</v>
      </c>
      <c r="BL1023" s="26" t="s">
        <v>323</v>
      </c>
      <c r="BM1023" s="26" t="s">
        <v>1144</v>
      </c>
    </row>
    <row r="1024" s="1" customFormat="1" ht="25.5" customHeight="1">
      <c r="B1024" s="48"/>
      <c r="C1024" s="235" t="s">
        <v>1145</v>
      </c>
      <c r="D1024" s="235" t="s">
        <v>192</v>
      </c>
      <c r="E1024" s="236" t="s">
        <v>1146</v>
      </c>
      <c r="F1024" s="237" t="s">
        <v>1147</v>
      </c>
      <c r="G1024" s="238" t="s">
        <v>349</v>
      </c>
      <c r="H1024" s="239">
        <v>60</v>
      </c>
      <c r="I1024" s="240"/>
      <c r="J1024" s="241">
        <f>ROUND(I1024*H1024,2)</f>
        <v>0</v>
      </c>
      <c r="K1024" s="237" t="s">
        <v>196</v>
      </c>
      <c r="L1024" s="74"/>
      <c r="M1024" s="242" t="s">
        <v>21</v>
      </c>
      <c r="N1024" s="243" t="s">
        <v>45</v>
      </c>
      <c r="O1024" s="49"/>
      <c r="P1024" s="244">
        <f>O1024*H1024</f>
        <v>0</v>
      </c>
      <c r="Q1024" s="244">
        <v>0.00040000000000000002</v>
      </c>
      <c r="R1024" s="244">
        <f>Q1024*H1024</f>
        <v>0.024</v>
      </c>
      <c r="S1024" s="244">
        <v>0</v>
      </c>
      <c r="T1024" s="245">
        <f>S1024*H1024</f>
        <v>0</v>
      </c>
      <c r="AR1024" s="26" t="s">
        <v>323</v>
      </c>
      <c r="AT1024" s="26" t="s">
        <v>192</v>
      </c>
      <c r="AU1024" s="26" t="s">
        <v>84</v>
      </c>
      <c r="AY1024" s="26" t="s">
        <v>189</v>
      </c>
      <c r="BE1024" s="246">
        <f>IF(N1024="základní",J1024,0)</f>
        <v>0</v>
      </c>
      <c r="BF1024" s="246">
        <f>IF(N1024="snížená",J1024,0)</f>
        <v>0</v>
      </c>
      <c r="BG1024" s="246">
        <f>IF(N1024="zákl. přenesená",J1024,0)</f>
        <v>0</v>
      </c>
      <c r="BH1024" s="246">
        <f>IF(N1024="sníž. přenesená",J1024,0)</f>
        <v>0</v>
      </c>
      <c r="BI1024" s="246">
        <f>IF(N1024="nulová",J1024,0)</f>
        <v>0</v>
      </c>
      <c r="BJ1024" s="26" t="s">
        <v>82</v>
      </c>
      <c r="BK1024" s="246">
        <f>ROUND(I1024*H1024,2)</f>
        <v>0</v>
      </c>
      <c r="BL1024" s="26" t="s">
        <v>323</v>
      </c>
      <c r="BM1024" s="26" t="s">
        <v>1148</v>
      </c>
    </row>
    <row r="1025" s="1" customFormat="1" ht="25.5" customHeight="1">
      <c r="B1025" s="48"/>
      <c r="C1025" s="235" t="s">
        <v>1149</v>
      </c>
      <c r="D1025" s="235" t="s">
        <v>192</v>
      </c>
      <c r="E1025" s="236" t="s">
        <v>1150</v>
      </c>
      <c r="F1025" s="237" t="s">
        <v>1151</v>
      </c>
      <c r="G1025" s="238" t="s">
        <v>349</v>
      </c>
      <c r="H1025" s="239">
        <v>160</v>
      </c>
      <c r="I1025" s="240"/>
      <c r="J1025" s="241">
        <f>ROUND(I1025*H1025,2)</f>
        <v>0</v>
      </c>
      <c r="K1025" s="237" t="s">
        <v>196</v>
      </c>
      <c r="L1025" s="74"/>
      <c r="M1025" s="242" t="s">
        <v>21</v>
      </c>
      <c r="N1025" s="243" t="s">
        <v>45</v>
      </c>
      <c r="O1025" s="49"/>
      <c r="P1025" s="244">
        <f>O1025*H1025</f>
        <v>0</v>
      </c>
      <c r="Q1025" s="244">
        <v>0.00066</v>
      </c>
      <c r="R1025" s="244">
        <f>Q1025*H1025</f>
        <v>0.1056</v>
      </c>
      <c r="S1025" s="244">
        <v>0</v>
      </c>
      <c r="T1025" s="245">
        <f>S1025*H1025</f>
        <v>0</v>
      </c>
      <c r="AR1025" s="26" t="s">
        <v>323</v>
      </c>
      <c r="AT1025" s="26" t="s">
        <v>192</v>
      </c>
      <c r="AU1025" s="26" t="s">
        <v>84</v>
      </c>
      <c r="AY1025" s="26" t="s">
        <v>189</v>
      </c>
      <c r="BE1025" s="246">
        <f>IF(N1025="základní",J1025,0)</f>
        <v>0</v>
      </c>
      <c r="BF1025" s="246">
        <f>IF(N1025="snížená",J1025,0)</f>
        <v>0</v>
      </c>
      <c r="BG1025" s="246">
        <f>IF(N1025="zákl. přenesená",J1025,0)</f>
        <v>0</v>
      </c>
      <c r="BH1025" s="246">
        <f>IF(N1025="sníž. přenesená",J1025,0)</f>
        <v>0</v>
      </c>
      <c r="BI1025" s="246">
        <f>IF(N1025="nulová",J1025,0)</f>
        <v>0</v>
      </c>
      <c r="BJ1025" s="26" t="s">
        <v>82</v>
      </c>
      <c r="BK1025" s="246">
        <f>ROUND(I1025*H1025,2)</f>
        <v>0</v>
      </c>
      <c r="BL1025" s="26" t="s">
        <v>323</v>
      </c>
      <c r="BM1025" s="26" t="s">
        <v>1152</v>
      </c>
    </row>
    <row r="1026" s="1" customFormat="1" ht="25.5" customHeight="1">
      <c r="B1026" s="48"/>
      <c r="C1026" s="235" t="s">
        <v>1153</v>
      </c>
      <c r="D1026" s="235" t="s">
        <v>192</v>
      </c>
      <c r="E1026" s="236" t="s">
        <v>1154</v>
      </c>
      <c r="F1026" s="237" t="s">
        <v>1155</v>
      </c>
      <c r="G1026" s="238" t="s">
        <v>349</v>
      </c>
      <c r="H1026" s="239">
        <v>25</v>
      </c>
      <c r="I1026" s="240"/>
      <c r="J1026" s="241">
        <f>ROUND(I1026*H1026,2)</f>
        <v>0</v>
      </c>
      <c r="K1026" s="237" t="s">
        <v>196</v>
      </c>
      <c r="L1026" s="74"/>
      <c r="M1026" s="242" t="s">
        <v>21</v>
      </c>
      <c r="N1026" s="243" t="s">
        <v>45</v>
      </c>
      <c r="O1026" s="49"/>
      <c r="P1026" s="244">
        <f>O1026*H1026</f>
        <v>0</v>
      </c>
      <c r="Q1026" s="244">
        <v>0.00091</v>
      </c>
      <c r="R1026" s="244">
        <f>Q1026*H1026</f>
        <v>0.022749999999999999</v>
      </c>
      <c r="S1026" s="244">
        <v>0</v>
      </c>
      <c r="T1026" s="245">
        <f>S1026*H1026</f>
        <v>0</v>
      </c>
      <c r="AR1026" s="26" t="s">
        <v>323</v>
      </c>
      <c r="AT1026" s="26" t="s">
        <v>192</v>
      </c>
      <c r="AU1026" s="26" t="s">
        <v>84</v>
      </c>
      <c r="AY1026" s="26" t="s">
        <v>189</v>
      </c>
      <c r="BE1026" s="246">
        <f>IF(N1026="základní",J1026,0)</f>
        <v>0</v>
      </c>
      <c r="BF1026" s="246">
        <f>IF(N1026="snížená",J1026,0)</f>
        <v>0</v>
      </c>
      <c r="BG1026" s="246">
        <f>IF(N1026="zákl. přenesená",J1026,0)</f>
        <v>0</v>
      </c>
      <c r="BH1026" s="246">
        <f>IF(N1026="sníž. přenesená",J1026,0)</f>
        <v>0</v>
      </c>
      <c r="BI1026" s="246">
        <f>IF(N1026="nulová",J1026,0)</f>
        <v>0</v>
      </c>
      <c r="BJ1026" s="26" t="s">
        <v>82</v>
      </c>
      <c r="BK1026" s="246">
        <f>ROUND(I1026*H1026,2)</f>
        <v>0</v>
      </c>
      <c r="BL1026" s="26" t="s">
        <v>323</v>
      </c>
      <c r="BM1026" s="26" t="s">
        <v>1156</v>
      </c>
    </row>
    <row r="1027" s="1" customFormat="1" ht="25.5" customHeight="1">
      <c r="B1027" s="48"/>
      <c r="C1027" s="235" t="s">
        <v>1157</v>
      </c>
      <c r="D1027" s="235" t="s">
        <v>192</v>
      </c>
      <c r="E1027" s="236" t="s">
        <v>1158</v>
      </c>
      <c r="F1027" s="237" t="s">
        <v>1159</v>
      </c>
      <c r="G1027" s="238" t="s">
        <v>349</v>
      </c>
      <c r="H1027" s="239">
        <v>5</v>
      </c>
      <c r="I1027" s="240"/>
      <c r="J1027" s="241">
        <f>ROUND(I1027*H1027,2)</f>
        <v>0</v>
      </c>
      <c r="K1027" s="237" t="s">
        <v>196</v>
      </c>
      <c r="L1027" s="74"/>
      <c r="M1027" s="242" t="s">
        <v>21</v>
      </c>
      <c r="N1027" s="243" t="s">
        <v>45</v>
      </c>
      <c r="O1027" s="49"/>
      <c r="P1027" s="244">
        <f>O1027*H1027</f>
        <v>0</v>
      </c>
      <c r="Q1027" s="244">
        <v>0.0011900000000000001</v>
      </c>
      <c r="R1027" s="244">
        <f>Q1027*H1027</f>
        <v>0.0059500000000000004</v>
      </c>
      <c r="S1027" s="244">
        <v>0</v>
      </c>
      <c r="T1027" s="245">
        <f>S1027*H1027</f>
        <v>0</v>
      </c>
      <c r="AR1027" s="26" t="s">
        <v>323</v>
      </c>
      <c r="AT1027" s="26" t="s">
        <v>192</v>
      </c>
      <c r="AU1027" s="26" t="s">
        <v>84</v>
      </c>
      <c r="AY1027" s="26" t="s">
        <v>189</v>
      </c>
      <c r="BE1027" s="246">
        <f>IF(N1027="základní",J1027,0)</f>
        <v>0</v>
      </c>
      <c r="BF1027" s="246">
        <f>IF(N1027="snížená",J1027,0)</f>
        <v>0</v>
      </c>
      <c r="BG1027" s="246">
        <f>IF(N1027="zákl. přenesená",J1027,0)</f>
        <v>0</v>
      </c>
      <c r="BH1027" s="246">
        <f>IF(N1027="sníž. přenesená",J1027,0)</f>
        <v>0</v>
      </c>
      <c r="BI1027" s="246">
        <f>IF(N1027="nulová",J1027,0)</f>
        <v>0</v>
      </c>
      <c r="BJ1027" s="26" t="s">
        <v>82</v>
      </c>
      <c r="BK1027" s="246">
        <f>ROUND(I1027*H1027,2)</f>
        <v>0</v>
      </c>
      <c r="BL1027" s="26" t="s">
        <v>323</v>
      </c>
      <c r="BM1027" s="26" t="s">
        <v>1160</v>
      </c>
    </row>
    <row r="1028" s="1" customFormat="1" ht="38.25" customHeight="1">
      <c r="B1028" s="48"/>
      <c r="C1028" s="235" t="s">
        <v>1161</v>
      </c>
      <c r="D1028" s="235" t="s">
        <v>192</v>
      </c>
      <c r="E1028" s="236" t="s">
        <v>1162</v>
      </c>
      <c r="F1028" s="237" t="s">
        <v>1163</v>
      </c>
      <c r="G1028" s="238" t="s">
        <v>349</v>
      </c>
      <c r="H1028" s="239">
        <v>220</v>
      </c>
      <c r="I1028" s="240"/>
      <c r="J1028" s="241">
        <f>ROUND(I1028*H1028,2)</f>
        <v>0</v>
      </c>
      <c r="K1028" s="237" t="s">
        <v>196</v>
      </c>
      <c r="L1028" s="74"/>
      <c r="M1028" s="242" t="s">
        <v>21</v>
      </c>
      <c r="N1028" s="243" t="s">
        <v>45</v>
      </c>
      <c r="O1028" s="49"/>
      <c r="P1028" s="244">
        <f>O1028*H1028</f>
        <v>0</v>
      </c>
      <c r="Q1028" s="244">
        <v>0.00012</v>
      </c>
      <c r="R1028" s="244">
        <f>Q1028*H1028</f>
        <v>0.0264</v>
      </c>
      <c r="S1028" s="244">
        <v>0</v>
      </c>
      <c r="T1028" s="245">
        <f>S1028*H1028</f>
        <v>0</v>
      </c>
      <c r="AR1028" s="26" t="s">
        <v>323</v>
      </c>
      <c r="AT1028" s="26" t="s">
        <v>192</v>
      </c>
      <c r="AU1028" s="26" t="s">
        <v>84</v>
      </c>
      <c r="AY1028" s="26" t="s">
        <v>189</v>
      </c>
      <c r="BE1028" s="246">
        <f>IF(N1028="základní",J1028,0)</f>
        <v>0</v>
      </c>
      <c r="BF1028" s="246">
        <f>IF(N1028="snížená",J1028,0)</f>
        <v>0</v>
      </c>
      <c r="BG1028" s="246">
        <f>IF(N1028="zákl. přenesená",J1028,0)</f>
        <v>0</v>
      </c>
      <c r="BH1028" s="246">
        <f>IF(N1028="sníž. přenesená",J1028,0)</f>
        <v>0</v>
      </c>
      <c r="BI1028" s="246">
        <f>IF(N1028="nulová",J1028,0)</f>
        <v>0</v>
      </c>
      <c r="BJ1028" s="26" t="s">
        <v>82</v>
      </c>
      <c r="BK1028" s="246">
        <f>ROUND(I1028*H1028,2)</f>
        <v>0</v>
      </c>
      <c r="BL1028" s="26" t="s">
        <v>323</v>
      </c>
      <c r="BM1028" s="26" t="s">
        <v>1164</v>
      </c>
    </row>
    <row r="1029" s="12" customFormat="1">
      <c r="B1029" s="247"/>
      <c r="C1029" s="248"/>
      <c r="D1029" s="249" t="s">
        <v>199</v>
      </c>
      <c r="E1029" s="250" t="s">
        <v>21</v>
      </c>
      <c r="F1029" s="251" t="s">
        <v>1165</v>
      </c>
      <c r="G1029" s="248"/>
      <c r="H1029" s="252">
        <v>220</v>
      </c>
      <c r="I1029" s="253"/>
      <c r="J1029" s="248"/>
      <c r="K1029" s="248"/>
      <c r="L1029" s="254"/>
      <c r="M1029" s="255"/>
      <c r="N1029" s="256"/>
      <c r="O1029" s="256"/>
      <c r="P1029" s="256"/>
      <c r="Q1029" s="256"/>
      <c r="R1029" s="256"/>
      <c r="S1029" s="256"/>
      <c r="T1029" s="257"/>
      <c r="AT1029" s="258" t="s">
        <v>199</v>
      </c>
      <c r="AU1029" s="258" t="s">
        <v>84</v>
      </c>
      <c r="AV1029" s="12" t="s">
        <v>84</v>
      </c>
      <c r="AW1029" s="12" t="s">
        <v>37</v>
      </c>
      <c r="AX1029" s="12" t="s">
        <v>82</v>
      </c>
      <c r="AY1029" s="258" t="s">
        <v>189</v>
      </c>
    </row>
    <row r="1030" s="1" customFormat="1" ht="38.25" customHeight="1">
      <c r="B1030" s="48"/>
      <c r="C1030" s="235" t="s">
        <v>1166</v>
      </c>
      <c r="D1030" s="235" t="s">
        <v>192</v>
      </c>
      <c r="E1030" s="236" t="s">
        <v>1167</v>
      </c>
      <c r="F1030" s="237" t="s">
        <v>1168</v>
      </c>
      <c r="G1030" s="238" t="s">
        <v>349</v>
      </c>
      <c r="H1030" s="239">
        <v>30</v>
      </c>
      <c r="I1030" s="240"/>
      <c r="J1030" s="241">
        <f>ROUND(I1030*H1030,2)</f>
        <v>0</v>
      </c>
      <c r="K1030" s="237" t="s">
        <v>196</v>
      </c>
      <c r="L1030" s="74"/>
      <c r="M1030" s="242" t="s">
        <v>21</v>
      </c>
      <c r="N1030" s="243" t="s">
        <v>45</v>
      </c>
      <c r="O1030" s="49"/>
      <c r="P1030" s="244">
        <f>O1030*H1030</f>
        <v>0</v>
      </c>
      <c r="Q1030" s="244">
        <v>0.00016000000000000001</v>
      </c>
      <c r="R1030" s="244">
        <f>Q1030*H1030</f>
        <v>0.0048000000000000004</v>
      </c>
      <c r="S1030" s="244">
        <v>0</v>
      </c>
      <c r="T1030" s="245">
        <f>S1030*H1030</f>
        <v>0</v>
      </c>
      <c r="AR1030" s="26" t="s">
        <v>323</v>
      </c>
      <c r="AT1030" s="26" t="s">
        <v>192</v>
      </c>
      <c r="AU1030" s="26" t="s">
        <v>84</v>
      </c>
      <c r="AY1030" s="26" t="s">
        <v>189</v>
      </c>
      <c r="BE1030" s="246">
        <f>IF(N1030="základní",J1030,0)</f>
        <v>0</v>
      </c>
      <c r="BF1030" s="246">
        <f>IF(N1030="snížená",J1030,0)</f>
        <v>0</v>
      </c>
      <c r="BG1030" s="246">
        <f>IF(N1030="zákl. přenesená",J1030,0)</f>
        <v>0</v>
      </c>
      <c r="BH1030" s="246">
        <f>IF(N1030="sníž. přenesená",J1030,0)</f>
        <v>0</v>
      </c>
      <c r="BI1030" s="246">
        <f>IF(N1030="nulová",J1030,0)</f>
        <v>0</v>
      </c>
      <c r="BJ1030" s="26" t="s">
        <v>82</v>
      </c>
      <c r="BK1030" s="246">
        <f>ROUND(I1030*H1030,2)</f>
        <v>0</v>
      </c>
      <c r="BL1030" s="26" t="s">
        <v>323</v>
      </c>
      <c r="BM1030" s="26" t="s">
        <v>1169</v>
      </c>
    </row>
    <row r="1031" s="12" customFormat="1">
      <c r="B1031" s="247"/>
      <c r="C1031" s="248"/>
      <c r="D1031" s="249" t="s">
        <v>199</v>
      </c>
      <c r="E1031" s="250" t="s">
        <v>21</v>
      </c>
      <c r="F1031" s="251" t="s">
        <v>1170</v>
      </c>
      <c r="G1031" s="248"/>
      <c r="H1031" s="252">
        <v>30</v>
      </c>
      <c r="I1031" s="253"/>
      <c r="J1031" s="248"/>
      <c r="K1031" s="248"/>
      <c r="L1031" s="254"/>
      <c r="M1031" s="255"/>
      <c r="N1031" s="256"/>
      <c r="O1031" s="256"/>
      <c r="P1031" s="256"/>
      <c r="Q1031" s="256"/>
      <c r="R1031" s="256"/>
      <c r="S1031" s="256"/>
      <c r="T1031" s="257"/>
      <c r="AT1031" s="258" t="s">
        <v>199</v>
      </c>
      <c r="AU1031" s="258" t="s">
        <v>84</v>
      </c>
      <c r="AV1031" s="12" t="s">
        <v>84</v>
      </c>
      <c r="AW1031" s="12" t="s">
        <v>37</v>
      </c>
      <c r="AX1031" s="12" t="s">
        <v>82</v>
      </c>
      <c r="AY1031" s="258" t="s">
        <v>189</v>
      </c>
    </row>
    <row r="1032" s="1" customFormat="1" ht="16.5" customHeight="1">
      <c r="B1032" s="48"/>
      <c r="C1032" s="235" t="s">
        <v>1171</v>
      </c>
      <c r="D1032" s="235" t="s">
        <v>192</v>
      </c>
      <c r="E1032" s="236" t="s">
        <v>1172</v>
      </c>
      <c r="F1032" s="237" t="s">
        <v>1173</v>
      </c>
      <c r="G1032" s="238" t="s">
        <v>1174</v>
      </c>
      <c r="H1032" s="239">
        <v>4</v>
      </c>
      <c r="I1032" s="240"/>
      <c r="J1032" s="241">
        <f>ROUND(I1032*H1032,2)</f>
        <v>0</v>
      </c>
      <c r="K1032" s="237" t="s">
        <v>21</v>
      </c>
      <c r="L1032" s="74"/>
      <c r="M1032" s="242" t="s">
        <v>21</v>
      </c>
      <c r="N1032" s="243" t="s">
        <v>45</v>
      </c>
      <c r="O1032" s="49"/>
      <c r="P1032" s="244">
        <f>O1032*H1032</f>
        <v>0</v>
      </c>
      <c r="Q1032" s="244">
        <v>0.0065700000000000003</v>
      </c>
      <c r="R1032" s="244">
        <f>Q1032*H1032</f>
        <v>0.026280000000000001</v>
      </c>
      <c r="S1032" s="244">
        <v>0</v>
      </c>
      <c r="T1032" s="245">
        <f>S1032*H1032</f>
        <v>0</v>
      </c>
      <c r="AR1032" s="26" t="s">
        <v>323</v>
      </c>
      <c r="AT1032" s="26" t="s">
        <v>192</v>
      </c>
      <c r="AU1032" s="26" t="s">
        <v>84</v>
      </c>
      <c r="AY1032" s="26" t="s">
        <v>189</v>
      </c>
      <c r="BE1032" s="246">
        <f>IF(N1032="základní",J1032,0)</f>
        <v>0</v>
      </c>
      <c r="BF1032" s="246">
        <f>IF(N1032="snížená",J1032,0)</f>
        <v>0</v>
      </c>
      <c r="BG1032" s="246">
        <f>IF(N1032="zákl. přenesená",J1032,0)</f>
        <v>0</v>
      </c>
      <c r="BH1032" s="246">
        <f>IF(N1032="sníž. přenesená",J1032,0)</f>
        <v>0</v>
      </c>
      <c r="BI1032" s="246">
        <f>IF(N1032="nulová",J1032,0)</f>
        <v>0</v>
      </c>
      <c r="BJ1032" s="26" t="s">
        <v>82</v>
      </c>
      <c r="BK1032" s="246">
        <f>ROUND(I1032*H1032,2)</f>
        <v>0</v>
      </c>
      <c r="BL1032" s="26" t="s">
        <v>323</v>
      </c>
      <c r="BM1032" s="26" t="s">
        <v>1175</v>
      </c>
    </row>
    <row r="1033" s="1" customFormat="1" ht="16.5" customHeight="1">
      <c r="B1033" s="48"/>
      <c r="C1033" s="235" t="s">
        <v>1176</v>
      </c>
      <c r="D1033" s="235" t="s">
        <v>192</v>
      </c>
      <c r="E1033" s="236" t="s">
        <v>1177</v>
      </c>
      <c r="F1033" s="237" t="s">
        <v>1178</v>
      </c>
      <c r="G1033" s="238" t="s">
        <v>1174</v>
      </c>
      <c r="H1033" s="239">
        <v>1</v>
      </c>
      <c r="I1033" s="240"/>
      <c r="J1033" s="241">
        <f>ROUND(I1033*H1033,2)</f>
        <v>0</v>
      </c>
      <c r="K1033" s="237" t="s">
        <v>21</v>
      </c>
      <c r="L1033" s="74"/>
      <c r="M1033" s="242" t="s">
        <v>21</v>
      </c>
      <c r="N1033" s="243" t="s">
        <v>45</v>
      </c>
      <c r="O1033" s="49"/>
      <c r="P1033" s="244">
        <f>O1033*H1033</f>
        <v>0</v>
      </c>
      <c r="Q1033" s="244">
        <v>0.0065700000000000003</v>
      </c>
      <c r="R1033" s="244">
        <f>Q1033*H1033</f>
        <v>0.0065700000000000003</v>
      </c>
      <c r="S1033" s="244">
        <v>0</v>
      </c>
      <c r="T1033" s="245">
        <f>S1033*H1033</f>
        <v>0</v>
      </c>
      <c r="AR1033" s="26" t="s">
        <v>323</v>
      </c>
      <c r="AT1033" s="26" t="s">
        <v>192</v>
      </c>
      <c r="AU1033" s="26" t="s">
        <v>84</v>
      </c>
      <c r="AY1033" s="26" t="s">
        <v>189</v>
      </c>
      <c r="BE1033" s="246">
        <f>IF(N1033="základní",J1033,0)</f>
        <v>0</v>
      </c>
      <c r="BF1033" s="246">
        <f>IF(N1033="snížená",J1033,0)</f>
        <v>0</v>
      </c>
      <c r="BG1033" s="246">
        <f>IF(N1033="zákl. přenesená",J1033,0)</f>
        <v>0</v>
      </c>
      <c r="BH1033" s="246">
        <f>IF(N1033="sníž. přenesená",J1033,0)</f>
        <v>0</v>
      </c>
      <c r="BI1033" s="246">
        <f>IF(N1033="nulová",J1033,0)</f>
        <v>0</v>
      </c>
      <c r="BJ1033" s="26" t="s">
        <v>82</v>
      </c>
      <c r="BK1033" s="246">
        <f>ROUND(I1033*H1033,2)</f>
        <v>0</v>
      </c>
      <c r="BL1033" s="26" t="s">
        <v>323</v>
      </c>
      <c r="BM1033" s="26" t="s">
        <v>1179</v>
      </c>
    </row>
    <row r="1034" s="1" customFormat="1" ht="16.5" customHeight="1">
      <c r="B1034" s="48"/>
      <c r="C1034" s="235" t="s">
        <v>1180</v>
      </c>
      <c r="D1034" s="235" t="s">
        <v>192</v>
      </c>
      <c r="E1034" s="236" t="s">
        <v>1181</v>
      </c>
      <c r="F1034" s="237" t="s">
        <v>1182</v>
      </c>
      <c r="G1034" s="238" t="s">
        <v>1174</v>
      </c>
      <c r="H1034" s="239">
        <v>2</v>
      </c>
      <c r="I1034" s="240"/>
      <c r="J1034" s="241">
        <f>ROUND(I1034*H1034,2)</f>
        <v>0</v>
      </c>
      <c r="K1034" s="237" t="s">
        <v>21</v>
      </c>
      <c r="L1034" s="74"/>
      <c r="M1034" s="242" t="s">
        <v>21</v>
      </c>
      <c r="N1034" s="243" t="s">
        <v>45</v>
      </c>
      <c r="O1034" s="49"/>
      <c r="P1034" s="244">
        <f>O1034*H1034</f>
        <v>0</v>
      </c>
      <c r="Q1034" s="244">
        <v>0.034720000000000001</v>
      </c>
      <c r="R1034" s="244">
        <f>Q1034*H1034</f>
        <v>0.069440000000000002</v>
      </c>
      <c r="S1034" s="244">
        <v>0</v>
      </c>
      <c r="T1034" s="245">
        <f>S1034*H1034</f>
        <v>0</v>
      </c>
      <c r="AR1034" s="26" t="s">
        <v>323</v>
      </c>
      <c r="AT1034" s="26" t="s">
        <v>192</v>
      </c>
      <c r="AU1034" s="26" t="s">
        <v>84</v>
      </c>
      <c r="AY1034" s="26" t="s">
        <v>189</v>
      </c>
      <c r="BE1034" s="246">
        <f>IF(N1034="základní",J1034,0)</f>
        <v>0</v>
      </c>
      <c r="BF1034" s="246">
        <f>IF(N1034="snížená",J1034,0)</f>
        <v>0</v>
      </c>
      <c r="BG1034" s="246">
        <f>IF(N1034="zákl. přenesená",J1034,0)</f>
        <v>0</v>
      </c>
      <c r="BH1034" s="246">
        <f>IF(N1034="sníž. přenesená",J1034,0)</f>
        <v>0</v>
      </c>
      <c r="BI1034" s="246">
        <f>IF(N1034="nulová",J1034,0)</f>
        <v>0</v>
      </c>
      <c r="BJ1034" s="26" t="s">
        <v>82</v>
      </c>
      <c r="BK1034" s="246">
        <f>ROUND(I1034*H1034,2)</f>
        <v>0</v>
      </c>
      <c r="BL1034" s="26" t="s">
        <v>323</v>
      </c>
      <c r="BM1034" s="26" t="s">
        <v>1183</v>
      </c>
    </row>
    <row r="1035" s="1" customFormat="1" ht="16.5" customHeight="1">
      <c r="B1035" s="48"/>
      <c r="C1035" s="235" t="s">
        <v>1184</v>
      </c>
      <c r="D1035" s="235" t="s">
        <v>192</v>
      </c>
      <c r="E1035" s="236" t="s">
        <v>1185</v>
      </c>
      <c r="F1035" s="237" t="s">
        <v>1186</v>
      </c>
      <c r="G1035" s="238" t="s">
        <v>223</v>
      </c>
      <c r="H1035" s="239">
        <v>1</v>
      </c>
      <c r="I1035" s="240"/>
      <c r="J1035" s="241">
        <f>ROUND(I1035*H1035,2)</f>
        <v>0</v>
      </c>
      <c r="K1035" s="237" t="s">
        <v>21</v>
      </c>
      <c r="L1035" s="74"/>
      <c r="M1035" s="242" t="s">
        <v>21</v>
      </c>
      <c r="N1035" s="243" t="s">
        <v>45</v>
      </c>
      <c r="O1035" s="49"/>
      <c r="P1035" s="244">
        <f>O1035*H1035</f>
        <v>0</v>
      </c>
      <c r="Q1035" s="244">
        <v>8.0000000000000007E-05</v>
      </c>
      <c r="R1035" s="244">
        <f>Q1035*H1035</f>
        <v>8.0000000000000007E-05</v>
      </c>
      <c r="S1035" s="244">
        <v>0</v>
      </c>
      <c r="T1035" s="245">
        <f>S1035*H1035</f>
        <v>0</v>
      </c>
      <c r="AR1035" s="26" t="s">
        <v>323</v>
      </c>
      <c r="AT1035" s="26" t="s">
        <v>192</v>
      </c>
      <c r="AU1035" s="26" t="s">
        <v>84</v>
      </c>
      <c r="AY1035" s="26" t="s">
        <v>189</v>
      </c>
      <c r="BE1035" s="246">
        <f>IF(N1035="základní",J1035,0)</f>
        <v>0</v>
      </c>
      <c r="BF1035" s="246">
        <f>IF(N1035="snížená",J1035,0)</f>
        <v>0</v>
      </c>
      <c r="BG1035" s="246">
        <f>IF(N1035="zákl. přenesená",J1035,0)</f>
        <v>0</v>
      </c>
      <c r="BH1035" s="246">
        <f>IF(N1035="sníž. přenesená",J1035,0)</f>
        <v>0</v>
      </c>
      <c r="BI1035" s="246">
        <f>IF(N1035="nulová",J1035,0)</f>
        <v>0</v>
      </c>
      <c r="BJ1035" s="26" t="s">
        <v>82</v>
      </c>
      <c r="BK1035" s="246">
        <f>ROUND(I1035*H1035,2)</f>
        <v>0</v>
      </c>
      <c r="BL1035" s="26" t="s">
        <v>323</v>
      </c>
      <c r="BM1035" s="26" t="s">
        <v>1187</v>
      </c>
    </row>
    <row r="1036" s="1" customFormat="1" ht="25.5" customHeight="1">
      <c r="B1036" s="48"/>
      <c r="C1036" s="235" t="s">
        <v>1188</v>
      </c>
      <c r="D1036" s="235" t="s">
        <v>192</v>
      </c>
      <c r="E1036" s="236" t="s">
        <v>1189</v>
      </c>
      <c r="F1036" s="237" t="s">
        <v>1190</v>
      </c>
      <c r="G1036" s="238" t="s">
        <v>223</v>
      </c>
      <c r="H1036" s="239">
        <v>3</v>
      </c>
      <c r="I1036" s="240"/>
      <c r="J1036" s="241">
        <f>ROUND(I1036*H1036,2)</f>
        <v>0</v>
      </c>
      <c r="K1036" s="237" t="s">
        <v>196</v>
      </c>
      <c r="L1036" s="74"/>
      <c r="M1036" s="242" t="s">
        <v>21</v>
      </c>
      <c r="N1036" s="243" t="s">
        <v>45</v>
      </c>
      <c r="O1036" s="49"/>
      <c r="P1036" s="244">
        <f>O1036*H1036</f>
        <v>0</v>
      </c>
      <c r="Q1036" s="244">
        <v>0.00012</v>
      </c>
      <c r="R1036" s="244">
        <f>Q1036*H1036</f>
        <v>0.00036000000000000002</v>
      </c>
      <c r="S1036" s="244">
        <v>0</v>
      </c>
      <c r="T1036" s="245">
        <f>S1036*H1036</f>
        <v>0</v>
      </c>
      <c r="AR1036" s="26" t="s">
        <v>323</v>
      </c>
      <c r="AT1036" s="26" t="s">
        <v>192</v>
      </c>
      <c r="AU1036" s="26" t="s">
        <v>84</v>
      </c>
      <c r="AY1036" s="26" t="s">
        <v>189</v>
      </c>
      <c r="BE1036" s="246">
        <f>IF(N1036="základní",J1036,0)</f>
        <v>0</v>
      </c>
      <c r="BF1036" s="246">
        <f>IF(N1036="snížená",J1036,0)</f>
        <v>0</v>
      </c>
      <c r="BG1036" s="246">
        <f>IF(N1036="zákl. přenesená",J1036,0)</f>
        <v>0</v>
      </c>
      <c r="BH1036" s="246">
        <f>IF(N1036="sníž. přenesená",J1036,0)</f>
        <v>0</v>
      </c>
      <c r="BI1036" s="246">
        <f>IF(N1036="nulová",J1036,0)</f>
        <v>0</v>
      </c>
      <c r="BJ1036" s="26" t="s">
        <v>82</v>
      </c>
      <c r="BK1036" s="246">
        <f>ROUND(I1036*H1036,2)</f>
        <v>0</v>
      </c>
      <c r="BL1036" s="26" t="s">
        <v>323</v>
      </c>
      <c r="BM1036" s="26" t="s">
        <v>1191</v>
      </c>
    </row>
    <row r="1037" s="1" customFormat="1" ht="25.5" customHeight="1">
      <c r="B1037" s="48"/>
      <c r="C1037" s="235" t="s">
        <v>1192</v>
      </c>
      <c r="D1037" s="235" t="s">
        <v>192</v>
      </c>
      <c r="E1037" s="236" t="s">
        <v>1193</v>
      </c>
      <c r="F1037" s="237" t="s">
        <v>1194</v>
      </c>
      <c r="G1037" s="238" t="s">
        <v>223</v>
      </c>
      <c r="H1037" s="239">
        <v>20</v>
      </c>
      <c r="I1037" s="240"/>
      <c r="J1037" s="241">
        <f>ROUND(I1037*H1037,2)</f>
        <v>0</v>
      </c>
      <c r="K1037" s="237" t="s">
        <v>196</v>
      </c>
      <c r="L1037" s="74"/>
      <c r="M1037" s="242" t="s">
        <v>21</v>
      </c>
      <c r="N1037" s="243" t="s">
        <v>45</v>
      </c>
      <c r="O1037" s="49"/>
      <c r="P1037" s="244">
        <f>O1037*H1037</f>
        <v>0</v>
      </c>
      <c r="Q1037" s="244">
        <v>0.00076999999999999996</v>
      </c>
      <c r="R1037" s="244">
        <f>Q1037*H1037</f>
        <v>0.015399999999999999</v>
      </c>
      <c r="S1037" s="244">
        <v>0</v>
      </c>
      <c r="T1037" s="245">
        <f>S1037*H1037</f>
        <v>0</v>
      </c>
      <c r="AR1037" s="26" t="s">
        <v>323</v>
      </c>
      <c r="AT1037" s="26" t="s">
        <v>192</v>
      </c>
      <c r="AU1037" s="26" t="s">
        <v>84</v>
      </c>
      <c r="AY1037" s="26" t="s">
        <v>189</v>
      </c>
      <c r="BE1037" s="246">
        <f>IF(N1037="základní",J1037,0)</f>
        <v>0</v>
      </c>
      <c r="BF1037" s="246">
        <f>IF(N1037="snížená",J1037,0)</f>
        <v>0</v>
      </c>
      <c r="BG1037" s="246">
        <f>IF(N1037="zákl. přenesená",J1037,0)</f>
        <v>0</v>
      </c>
      <c r="BH1037" s="246">
        <f>IF(N1037="sníž. přenesená",J1037,0)</f>
        <v>0</v>
      </c>
      <c r="BI1037" s="246">
        <f>IF(N1037="nulová",J1037,0)</f>
        <v>0</v>
      </c>
      <c r="BJ1037" s="26" t="s">
        <v>82</v>
      </c>
      <c r="BK1037" s="246">
        <f>ROUND(I1037*H1037,2)</f>
        <v>0</v>
      </c>
      <c r="BL1037" s="26" t="s">
        <v>323</v>
      </c>
      <c r="BM1037" s="26" t="s">
        <v>1195</v>
      </c>
    </row>
    <row r="1038" s="1" customFormat="1" ht="25.5" customHeight="1">
      <c r="B1038" s="48"/>
      <c r="C1038" s="235" t="s">
        <v>1196</v>
      </c>
      <c r="D1038" s="235" t="s">
        <v>192</v>
      </c>
      <c r="E1038" s="236" t="s">
        <v>1197</v>
      </c>
      <c r="F1038" s="237" t="s">
        <v>1198</v>
      </c>
      <c r="G1038" s="238" t="s">
        <v>1174</v>
      </c>
      <c r="H1038" s="239">
        <v>2</v>
      </c>
      <c r="I1038" s="240"/>
      <c r="J1038" s="241">
        <f>ROUND(I1038*H1038,2)</f>
        <v>0</v>
      </c>
      <c r="K1038" s="237" t="s">
        <v>21</v>
      </c>
      <c r="L1038" s="74"/>
      <c r="M1038" s="242" t="s">
        <v>21</v>
      </c>
      <c r="N1038" s="243" t="s">
        <v>45</v>
      </c>
      <c r="O1038" s="49"/>
      <c r="P1038" s="244">
        <f>O1038*H1038</f>
        <v>0</v>
      </c>
      <c r="Q1038" s="244">
        <v>0.029139999999999999</v>
      </c>
      <c r="R1038" s="244">
        <f>Q1038*H1038</f>
        <v>0.058279999999999998</v>
      </c>
      <c r="S1038" s="244">
        <v>0</v>
      </c>
      <c r="T1038" s="245">
        <f>S1038*H1038</f>
        <v>0</v>
      </c>
      <c r="AR1038" s="26" t="s">
        <v>323</v>
      </c>
      <c r="AT1038" s="26" t="s">
        <v>192</v>
      </c>
      <c r="AU1038" s="26" t="s">
        <v>84</v>
      </c>
      <c r="AY1038" s="26" t="s">
        <v>189</v>
      </c>
      <c r="BE1038" s="246">
        <f>IF(N1038="základní",J1038,0)</f>
        <v>0</v>
      </c>
      <c r="BF1038" s="246">
        <f>IF(N1038="snížená",J1038,0)</f>
        <v>0</v>
      </c>
      <c r="BG1038" s="246">
        <f>IF(N1038="zákl. přenesená",J1038,0)</f>
        <v>0</v>
      </c>
      <c r="BH1038" s="246">
        <f>IF(N1038="sníž. přenesená",J1038,0)</f>
        <v>0</v>
      </c>
      <c r="BI1038" s="246">
        <f>IF(N1038="nulová",J1038,0)</f>
        <v>0</v>
      </c>
      <c r="BJ1038" s="26" t="s">
        <v>82</v>
      </c>
      <c r="BK1038" s="246">
        <f>ROUND(I1038*H1038,2)</f>
        <v>0</v>
      </c>
      <c r="BL1038" s="26" t="s">
        <v>323</v>
      </c>
      <c r="BM1038" s="26" t="s">
        <v>1199</v>
      </c>
    </row>
    <row r="1039" s="1" customFormat="1" ht="25.5" customHeight="1">
      <c r="B1039" s="48"/>
      <c r="C1039" s="235" t="s">
        <v>1200</v>
      </c>
      <c r="D1039" s="235" t="s">
        <v>192</v>
      </c>
      <c r="E1039" s="236" t="s">
        <v>1201</v>
      </c>
      <c r="F1039" s="237" t="s">
        <v>1202</v>
      </c>
      <c r="G1039" s="238" t="s">
        <v>223</v>
      </c>
      <c r="H1039" s="239">
        <v>3</v>
      </c>
      <c r="I1039" s="240"/>
      <c r="J1039" s="241">
        <f>ROUND(I1039*H1039,2)</f>
        <v>0</v>
      </c>
      <c r="K1039" s="237" t="s">
        <v>21</v>
      </c>
      <c r="L1039" s="74"/>
      <c r="M1039" s="242" t="s">
        <v>21</v>
      </c>
      <c r="N1039" s="243" t="s">
        <v>45</v>
      </c>
      <c r="O1039" s="49"/>
      <c r="P1039" s="244">
        <f>O1039*H1039</f>
        <v>0</v>
      </c>
      <c r="Q1039" s="244">
        <v>0.0012700000000000001</v>
      </c>
      <c r="R1039" s="244">
        <f>Q1039*H1039</f>
        <v>0.00381</v>
      </c>
      <c r="S1039" s="244">
        <v>0</v>
      </c>
      <c r="T1039" s="245">
        <f>S1039*H1039</f>
        <v>0</v>
      </c>
      <c r="AR1039" s="26" t="s">
        <v>323</v>
      </c>
      <c r="AT1039" s="26" t="s">
        <v>192</v>
      </c>
      <c r="AU1039" s="26" t="s">
        <v>84</v>
      </c>
      <c r="AY1039" s="26" t="s">
        <v>189</v>
      </c>
      <c r="BE1039" s="246">
        <f>IF(N1039="základní",J1039,0)</f>
        <v>0</v>
      </c>
      <c r="BF1039" s="246">
        <f>IF(N1039="snížená",J1039,0)</f>
        <v>0</v>
      </c>
      <c r="BG1039" s="246">
        <f>IF(N1039="zákl. přenesená",J1039,0)</f>
        <v>0</v>
      </c>
      <c r="BH1039" s="246">
        <f>IF(N1039="sníž. přenesená",J1039,0)</f>
        <v>0</v>
      </c>
      <c r="BI1039" s="246">
        <f>IF(N1039="nulová",J1039,0)</f>
        <v>0</v>
      </c>
      <c r="BJ1039" s="26" t="s">
        <v>82</v>
      </c>
      <c r="BK1039" s="246">
        <f>ROUND(I1039*H1039,2)</f>
        <v>0</v>
      </c>
      <c r="BL1039" s="26" t="s">
        <v>323</v>
      </c>
      <c r="BM1039" s="26" t="s">
        <v>1203</v>
      </c>
    </row>
    <row r="1040" s="1" customFormat="1" ht="25.5" customHeight="1">
      <c r="B1040" s="48"/>
      <c r="C1040" s="235" t="s">
        <v>1204</v>
      </c>
      <c r="D1040" s="235" t="s">
        <v>192</v>
      </c>
      <c r="E1040" s="236" t="s">
        <v>1205</v>
      </c>
      <c r="F1040" s="237" t="s">
        <v>1206</v>
      </c>
      <c r="G1040" s="238" t="s">
        <v>223</v>
      </c>
      <c r="H1040" s="239">
        <v>3</v>
      </c>
      <c r="I1040" s="240"/>
      <c r="J1040" s="241">
        <f>ROUND(I1040*H1040,2)</f>
        <v>0</v>
      </c>
      <c r="K1040" s="237" t="s">
        <v>21</v>
      </c>
      <c r="L1040" s="74"/>
      <c r="M1040" s="242" t="s">
        <v>21</v>
      </c>
      <c r="N1040" s="243" t="s">
        <v>45</v>
      </c>
      <c r="O1040" s="49"/>
      <c r="P1040" s="244">
        <f>O1040*H1040</f>
        <v>0</v>
      </c>
      <c r="Q1040" s="244">
        <v>0.00116</v>
      </c>
      <c r="R1040" s="244">
        <f>Q1040*H1040</f>
        <v>0.00348</v>
      </c>
      <c r="S1040" s="244">
        <v>0</v>
      </c>
      <c r="T1040" s="245">
        <f>S1040*H1040</f>
        <v>0</v>
      </c>
      <c r="AR1040" s="26" t="s">
        <v>323</v>
      </c>
      <c r="AT1040" s="26" t="s">
        <v>192</v>
      </c>
      <c r="AU1040" s="26" t="s">
        <v>84</v>
      </c>
      <c r="AY1040" s="26" t="s">
        <v>189</v>
      </c>
      <c r="BE1040" s="246">
        <f>IF(N1040="základní",J1040,0)</f>
        <v>0</v>
      </c>
      <c r="BF1040" s="246">
        <f>IF(N1040="snížená",J1040,0)</f>
        <v>0</v>
      </c>
      <c r="BG1040" s="246">
        <f>IF(N1040="zákl. přenesená",J1040,0)</f>
        <v>0</v>
      </c>
      <c r="BH1040" s="246">
        <f>IF(N1040="sníž. přenesená",J1040,0)</f>
        <v>0</v>
      </c>
      <c r="BI1040" s="246">
        <f>IF(N1040="nulová",J1040,0)</f>
        <v>0</v>
      </c>
      <c r="BJ1040" s="26" t="s">
        <v>82</v>
      </c>
      <c r="BK1040" s="246">
        <f>ROUND(I1040*H1040,2)</f>
        <v>0</v>
      </c>
      <c r="BL1040" s="26" t="s">
        <v>323</v>
      </c>
      <c r="BM1040" s="26" t="s">
        <v>1207</v>
      </c>
    </row>
    <row r="1041" s="1" customFormat="1" ht="25.5" customHeight="1">
      <c r="B1041" s="48"/>
      <c r="C1041" s="235" t="s">
        <v>1208</v>
      </c>
      <c r="D1041" s="235" t="s">
        <v>192</v>
      </c>
      <c r="E1041" s="236" t="s">
        <v>1209</v>
      </c>
      <c r="F1041" s="237" t="s">
        <v>1210</v>
      </c>
      <c r="G1041" s="238" t="s">
        <v>349</v>
      </c>
      <c r="H1041" s="239">
        <v>279</v>
      </c>
      <c r="I1041" s="240"/>
      <c r="J1041" s="241">
        <f>ROUND(I1041*H1041,2)</f>
        <v>0</v>
      </c>
      <c r="K1041" s="237" t="s">
        <v>196</v>
      </c>
      <c r="L1041" s="74"/>
      <c r="M1041" s="242" t="s">
        <v>21</v>
      </c>
      <c r="N1041" s="243" t="s">
        <v>45</v>
      </c>
      <c r="O1041" s="49"/>
      <c r="P1041" s="244">
        <f>O1041*H1041</f>
        <v>0</v>
      </c>
      <c r="Q1041" s="244">
        <v>0.00040000000000000002</v>
      </c>
      <c r="R1041" s="244">
        <f>Q1041*H1041</f>
        <v>0.11160000000000001</v>
      </c>
      <c r="S1041" s="244">
        <v>0</v>
      </c>
      <c r="T1041" s="245">
        <f>S1041*H1041</f>
        <v>0</v>
      </c>
      <c r="AR1041" s="26" t="s">
        <v>323</v>
      </c>
      <c r="AT1041" s="26" t="s">
        <v>192</v>
      </c>
      <c r="AU1041" s="26" t="s">
        <v>84</v>
      </c>
      <c r="AY1041" s="26" t="s">
        <v>189</v>
      </c>
      <c r="BE1041" s="246">
        <f>IF(N1041="základní",J1041,0)</f>
        <v>0</v>
      </c>
      <c r="BF1041" s="246">
        <f>IF(N1041="snížená",J1041,0)</f>
        <v>0</v>
      </c>
      <c r="BG1041" s="246">
        <f>IF(N1041="zákl. přenesená",J1041,0)</f>
        <v>0</v>
      </c>
      <c r="BH1041" s="246">
        <f>IF(N1041="sníž. přenesená",J1041,0)</f>
        <v>0</v>
      </c>
      <c r="BI1041" s="246">
        <f>IF(N1041="nulová",J1041,0)</f>
        <v>0</v>
      </c>
      <c r="BJ1041" s="26" t="s">
        <v>82</v>
      </c>
      <c r="BK1041" s="246">
        <f>ROUND(I1041*H1041,2)</f>
        <v>0</v>
      </c>
      <c r="BL1041" s="26" t="s">
        <v>323</v>
      </c>
      <c r="BM1041" s="26" t="s">
        <v>1211</v>
      </c>
    </row>
    <row r="1042" s="12" customFormat="1">
      <c r="B1042" s="247"/>
      <c r="C1042" s="248"/>
      <c r="D1042" s="249" t="s">
        <v>199</v>
      </c>
      <c r="E1042" s="250" t="s">
        <v>21</v>
      </c>
      <c r="F1042" s="251" t="s">
        <v>1212</v>
      </c>
      <c r="G1042" s="248"/>
      <c r="H1042" s="252">
        <v>29</v>
      </c>
      <c r="I1042" s="253"/>
      <c r="J1042" s="248"/>
      <c r="K1042" s="248"/>
      <c r="L1042" s="254"/>
      <c r="M1042" s="255"/>
      <c r="N1042" s="256"/>
      <c r="O1042" s="256"/>
      <c r="P1042" s="256"/>
      <c r="Q1042" s="256"/>
      <c r="R1042" s="256"/>
      <c r="S1042" s="256"/>
      <c r="T1042" s="257"/>
      <c r="AT1042" s="258" t="s">
        <v>199</v>
      </c>
      <c r="AU1042" s="258" t="s">
        <v>84</v>
      </c>
      <c r="AV1042" s="12" t="s">
        <v>84</v>
      </c>
      <c r="AW1042" s="12" t="s">
        <v>37</v>
      </c>
      <c r="AX1042" s="12" t="s">
        <v>74</v>
      </c>
      <c r="AY1042" s="258" t="s">
        <v>189</v>
      </c>
    </row>
    <row r="1043" s="12" customFormat="1">
      <c r="B1043" s="247"/>
      <c r="C1043" s="248"/>
      <c r="D1043" s="249" t="s">
        <v>199</v>
      </c>
      <c r="E1043" s="250" t="s">
        <v>21</v>
      </c>
      <c r="F1043" s="251" t="s">
        <v>1213</v>
      </c>
      <c r="G1043" s="248"/>
      <c r="H1043" s="252">
        <v>250</v>
      </c>
      <c r="I1043" s="253"/>
      <c r="J1043" s="248"/>
      <c r="K1043" s="248"/>
      <c r="L1043" s="254"/>
      <c r="M1043" s="255"/>
      <c r="N1043" s="256"/>
      <c r="O1043" s="256"/>
      <c r="P1043" s="256"/>
      <c r="Q1043" s="256"/>
      <c r="R1043" s="256"/>
      <c r="S1043" s="256"/>
      <c r="T1043" s="257"/>
      <c r="AT1043" s="258" t="s">
        <v>199</v>
      </c>
      <c r="AU1043" s="258" t="s">
        <v>84</v>
      </c>
      <c r="AV1043" s="12" t="s">
        <v>84</v>
      </c>
      <c r="AW1043" s="12" t="s">
        <v>37</v>
      </c>
      <c r="AX1043" s="12" t="s">
        <v>74</v>
      </c>
      <c r="AY1043" s="258" t="s">
        <v>189</v>
      </c>
    </row>
    <row r="1044" s="14" customFormat="1">
      <c r="B1044" s="269"/>
      <c r="C1044" s="270"/>
      <c r="D1044" s="249" t="s">
        <v>199</v>
      </c>
      <c r="E1044" s="271" t="s">
        <v>21</v>
      </c>
      <c r="F1044" s="272" t="s">
        <v>214</v>
      </c>
      <c r="G1044" s="270"/>
      <c r="H1044" s="273">
        <v>279</v>
      </c>
      <c r="I1044" s="274"/>
      <c r="J1044" s="270"/>
      <c r="K1044" s="270"/>
      <c r="L1044" s="275"/>
      <c r="M1044" s="276"/>
      <c r="N1044" s="277"/>
      <c r="O1044" s="277"/>
      <c r="P1044" s="277"/>
      <c r="Q1044" s="277"/>
      <c r="R1044" s="277"/>
      <c r="S1044" s="277"/>
      <c r="T1044" s="278"/>
      <c r="AT1044" s="279" t="s">
        <v>199</v>
      </c>
      <c r="AU1044" s="279" t="s">
        <v>84</v>
      </c>
      <c r="AV1044" s="14" t="s">
        <v>197</v>
      </c>
      <c r="AW1044" s="14" t="s">
        <v>37</v>
      </c>
      <c r="AX1044" s="14" t="s">
        <v>82</v>
      </c>
      <c r="AY1044" s="279" t="s">
        <v>189</v>
      </c>
    </row>
    <row r="1045" s="1" customFormat="1" ht="25.5" customHeight="1">
      <c r="B1045" s="48"/>
      <c r="C1045" s="235" t="s">
        <v>1214</v>
      </c>
      <c r="D1045" s="235" t="s">
        <v>192</v>
      </c>
      <c r="E1045" s="236" t="s">
        <v>1215</v>
      </c>
      <c r="F1045" s="237" t="s">
        <v>1216</v>
      </c>
      <c r="G1045" s="238" t="s">
        <v>349</v>
      </c>
      <c r="H1045" s="239">
        <v>279</v>
      </c>
      <c r="I1045" s="240"/>
      <c r="J1045" s="241">
        <f>ROUND(I1045*H1045,2)</f>
        <v>0</v>
      </c>
      <c r="K1045" s="237" t="s">
        <v>196</v>
      </c>
      <c r="L1045" s="74"/>
      <c r="M1045" s="242" t="s">
        <v>21</v>
      </c>
      <c r="N1045" s="243" t="s">
        <v>45</v>
      </c>
      <c r="O1045" s="49"/>
      <c r="P1045" s="244">
        <f>O1045*H1045</f>
        <v>0</v>
      </c>
      <c r="Q1045" s="244">
        <v>1.0000000000000001E-05</v>
      </c>
      <c r="R1045" s="244">
        <f>Q1045*H1045</f>
        <v>0.0027900000000000004</v>
      </c>
      <c r="S1045" s="244">
        <v>0</v>
      </c>
      <c r="T1045" s="245">
        <f>S1045*H1045</f>
        <v>0</v>
      </c>
      <c r="AR1045" s="26" t="s">
        <v>323</v>
      </c>
      <c r="AT1045" s="26" t="s">
        <v>192</v>
      </c>
      <c r="AU1045" s="26" t="s">
        <v>84</v>
      </c>
      <c r="AY1045" s="26" t="s">
        <v>189</v>
      </c>
      <c r="BE1045" s="246">
        <f>IF(N1045="základní",J1045,0)</f>
        <v>0</v>
      </c>
      <c r="BF1045" s="246">
        <f>IF(N1045="snížená",J1045,0)</f>
        <v>0</v>
      </c>
      <c r="BG1045" s="246">
        <f>IF(N1045="zákl. přenesená",J1045,0)</f>
        <v>0</v>
      </c>
      <c r="BH1045" s="246">
        <f>IF(N1045="sníž. přenesená",J1045,0)</f>
        <v>0</v>
      </c>
      <c r="BI1045" s="246">
        <f>IF(N1045="nulová",J1045,0)</f>
        <v>0</v>
      </c>
      <c r="BJ1045" s="26" t="s">
        <v>82</v>
      </c>
      <c r="BK1045" s="246">
        <f>ROUND(I1045*H1045,2)</f>
        <v>0</v>
      </c>
      <c r="BL1045" s="26" t="s">
        <v>323</v>
      </c>
      <c r="BM1045" s="26" t="s">
        <v>1217</v>
      </c>
    </row>
    <row r="1046" s="1" customFormat="1" ht="38.25" customHeight="1">
      <c r="B1046" s="48"/>
      <c r="C1046" s="235" t="s">
        <v>1218</v>
      </c>
      <c r="D1046" s="235" t="s">
        <v>192</v>
      </c>
      <c r="E1046" s="236" t="s">
        <v>1219</v>
      </c>
      <c r="F1046" s="237" t="s">
        <v>1220</v>
      </c>
      <c r="G1046" s="238" t="s">
        <v>1071</v>
      </c>
      <c r="H1046" s="301"/>
      <c r="I1046" s="240"/>
      <c r="J1046" s="241">
        <f>ROUND(I1046*H1046,2)</f>
        <v>0</v>
      </c>
      <c r="K1046" s="237" t="s">
        <v>196</v>
      </c>
      <c r="L1046" s="74"/>
      <c r="M1046" s="242" t="s">
        <v>21</v>
      </c>
      <c r="N1046" s="243" t="s">
        <v>45</v>
      </c>
      <c r="O1046" s="49"/>
      <c r="P1046" s="244">
        <f>O1046*H1046</f>
        <v>0</v>
      </c>
      <c r="Q1046" s="244">
        <v>0</v>
      </c>
      <c r="R1046" s="244">
        <f>Q1046*H1046</f>
        <v>0</v>
      </c>
      <c r="S1046" s="244">
        <v>0</v>
      </c>
      <c r="T1046" s="245">
        <f>S1046*H1046</f>
        <v>0</v>
      </c>
      <c r="AR1046" s="26" t="s">
        <v>323</v>
      </c>
      <c r="AT1046" s="26" t="s">
        <v>192</v>
      </c>
      <c r="AU1046" s="26" t="s">
        <v>84</v>
      </c>
      <c r="AY1046" s="26" t="s">
        <v>189</v>
      </c>
      <c r="BE1046" s="246">
        <f>IF(N1046="základní",J1046,0)</f>
        <v>0</v>
      </c>
      <c r="BF1046" s="246">
        <f>IF(N1046="snížená",J1046,0)</f>
        <v>0</v>
      </c>
      <c r="BG1046" s="246">
        <f>IF(N1046="zákl. přenesená",J1046,0)</f>
        <v>0</v>
      </c>
      <c r="BH1046" s="246">
        <f>IF(N1046="sníž. přenesená",J1046,0)</f>
        <v>0</v>
      </c>
      <c r="BI1046" s="246">
        <f>IF(N1046="nulová",J1046,0)</f>
        <v>0</v>
      </c>
      <c r="BJ1046" s="26" t="s">
        <v>82</v>
      </c>
      <c r="BK1046" s="246">
        <f>ROUND(I1046*H1046,2)</f>
        <v>0</v>
      </c>
      <c r="BL1046" s="26" t="s">
        <v>323</v>
      </c>
      <c r="BM1046" s="26" t="s">
        <v>1221</v>
      </c>
    </row>
    <row r="1047" s="1" customFormat="1" ht="16.5" customHeight="1">
      <c r="B1047" s="48"/>
      <c r="C1047" s="235" t="s">
        <v>1222</v>
      </c>
      <c r="D1047" s="235" t="s">
        <v>192</v>
      </c>
      <c r="E1047" s="236" t="s">
        <v>1223</v>
      </c>
      <c r="F1047" s="237" t="s">
        <v>1125</v>
      </c>
      <c r="G1047" s="238" t="s">
        <v>1071</v>
      </c>
      <c r="H1047" s="301"/>
      <c r="I1047" s="240"/>
      <c r="J1047" s="241">
        <f>ROUND(I1047*H1047,2)</f>
        <v>0</v>
      </c>
      <c r="K1047" s="237" t="s">
        <v>21</v>
      </c>
      <c r="L1047" s="74"/>
      <c r="M1047" s="242" t="s">
        <v>21</v>
      </c>
      <c r="N1047" s="243" t="s">
        <v>45</v>
      </c>
      <c r="O1047" s="49"/>
      <c r="P1047" s="244">
        <f>O1047*H1047</f>
        <v>0</v>
      </c>
      <c r="Q1047" s="244">
        <v>0</v>
      </c>
      <c r="R1047" s="244">
        <f>Q1047*H1047</f>
        <v>0</v>
      </c>
      <c r="S1047" s="244">
        <v>0</v>
      </c>
      <c r="T1047" s="245">
        <f>S1047*H1047</f>
        <v>0</v>
      </c>
      <c r="AR1047" s="26" t="s">
        <v>323</v>
      </c>
      <c r="AT1047" s="26" t="s">
        <v>192</v>
      </c>
      <c r="AU1047" s="26" t="s">
        <v>84</v>
      </c>
      <c r="AY1047" s="26" t="s">
        <v>189</v>
      </c>
      <c r="BE1047" s="246">
        <f>IF(N1047="základní",J1047,0)</f>
        <v>0</v>
      </c>
      <c r="BF1047" s="246">
        <f>IF(N1047="snížená",J1047,0)</f>
        <v>0</v>
      </c>
      <c r="BG1047" s="246">
        <f>IF(N1047="zákl. přenesená",J1047,0)</f>
        <v>0</v>
      </c>
      <c r="BH1047" s="246">
        <f>IF(N1047="sníž. přenesená",J1047,0)</f>
        <v>0</v>
      </c>
      <c r="BI1047" s="246">
        <f>IF(N1047="nulová",J1047,0)</f>
        <v>0</v>
      </c>
      <c r="BJ1047" s="26" t="s">
        <v>82</v>
      </c>
      <c r="BK1047" s="246">
        <f>ROUND(I1047*H1047,2)</f>
        <v>0</v>
      </c>
      <c r="BL1047" s="26" t="s">
        <v>323</v>
      </c>
      <c r="BM1047" s="26" t="s">
        <v>1224</v>
      </c>
    </row>
    <row r="1048" s="11" customFormat="1" ht="29.88" customHeight="1">
      <c r="B1048" s="219"/>
      <c r="C1048" s="220"/>
      <c r="D1048" s="221" t="s">
        <v>73</v>
      </c>
      <c r="E1048" s="233" t="s">
        <v>1225</v>
      </c>
      <c r="F1048" s="233" t="s">
        <v>1226</v>
      </c>
      <c r="G1048" s="220"/>
      <c r="H1048" s="220"/>
      <c r="I1048" s="223"/>
      <c r="J1048" s="234">
        <f>BK1048</f>
        <v>0</v>
      </c>
      <c r="K1048" s="220"/>
      <c r="L1048" s="225"/>
      <c r="M1048" s="226"/>
      <c r="N1048" s="227"/>
      <c r="O1048" s="227"/>
      <c r="P1048" s="228">
        <f>SUM(P1049:P1053)</f>
        <v>0</v>
      </c>
      <c r="Q1048" s="227"/>
      <c r="R1048" s="228">
        <f>SUM(R1049:R1053)</f>
        <v>0.0038000000000000004</v>
      </c>
      <c r="S1048" s="227"/>
      <c r="T1048" s="229">
        <f>SUM(T1049:T1053)</f>
        <v>0</v>
      </c>
      <c r="AR1048" s="230" t="s">
        <v>84</v>
      </c>
      <c r="AT1048" s="231" t="s">
        <v>73</v>
      </c>
      <c r="AU1048" s="231" t="s">
        <v>82</v>
      </c>
      <c r="AY1048" s="230" t="s">
        <v>189</v>
      </c>
      <c r="BK1048" s="232">
        <f>SUM(BK1049:BK1053)</f>
        <v>0</v>
      </c>
    </row>
    <row r="1049" s="1" customFormat="1" ht="16.5" customHeight="1">
      <c r="B1049" s="48"/>
      <c r="C1049" s="235" t="s">
        <v>1227</v>
      </c>
      <c r="D1049" s="235" t="s">
        <v>192</v>
      </c>
      <c r="E1049" s="236" t="s">
        <v>1228</v>
      </c>
      <c r="F1049" s="237" t="s">
        <v>1229</v>
      </c>
      <c r="G1049" s="238" t="s">
        <v>1174</v>
      </c>
      <c r="H1049" s="239">
        <v>1</v>
      </c>
      <c r="I1049" s="240"/>
      <c r="J1049" s="241">
        <f>ROUND(I1049*H1049,2)</f>
        <v>0</v>
      </c>
      <c r="K1049" s="237" t="s">
        <v>21</v>
      </c>
      <c r="L1049" s="74"/>
      <c r="M1049" s="242" t="s">
        <v>21</v>
      </c>
      <c r="N1049" s="243" t="s">
        <v>45</v>
      </c>
      <c r="O1049" s="49"/>
      <c r="P1049" s="244">
        <f>O1049*H1049</f>
        <v>0</v>
      </c>
      <c r="Q1049" s="244">
        <v>0.0016000000000000001</v>
      </c>
      <c r="R1049" s="244">
        <f>Q1049*H1049</f>
        <v>0.0016000000000000001</v>
      </c>
      <c r="S1049" s="244">
        <v>0</v>
      </c>
      <c r="T1049" s="245">
        <f>S1049*H1049</f>
        <v>0</v>
      </c>
      <c r="AR1049" s="26" t="s">
        <v>323</v>
      </c>
      <c r="AT1049" s="26" t="s">
        <v>192</v>
      </c>
      <c r="AU1049" s="26" t="s">
        <v>84</v>
      </c>
      <c r="AY1049" s="26" t="s">
        <v>189</v>
      </c>
      <c r="BE1049" s="246">
        <f>IF(N1049="základní",J1049,0)</f>
        <v>0</v>
      </c>
      <c r="BF1049" s="246">
        <f>IF(N1049="snížená",J1049,0)</f>
        <v>0</v>
      </c>
      <c r="BG1049" s="246">
        <f>IF(N1049="zákl. přenesená",J1049,0)</f>
        <v>0</v>
      </c>
      <c r="BH1049" s="246">
        <f>IF(N1049="sníž. přenesená",J1049,0)</f>
        <v>0</v>
      </c>
      <c r="BI1049" s="246">
        <f>IF(N1049="nulová",J1049,0)</f>
        <v>0</v>
      </c>
      <c r="BJ1049" s="26" t="s">
        <v>82</v>
      </c>
      <c r="BK1049" s="246">
        <f>ROUND(I1049*H1049,2)</f>
        <v>0</v>
      </c>
      <c r="BL1049" s="26" t="s">
        <v>323</v>
      </c>
      <c r="BM1049" s="26" t="s">
        <v>1230</v>
      </c>
    </row>
    <row r="1050" s="1" customFormat="1" ht="16.5" customHeight="1">
      <c r="B1050" s="48"/>
      <c r="C1050" s="291" t="s">
        <v>1231</v>
      </c>
      <c r="D1050" s="291" t="s">
        <v>604</v>
      </c>
      <c r="E1050" s="292" t="s">
        <v>1232</v>
      </c>
      <c r="F1050" s="293" t="s">
        <v>1233</v>
      </c>
      <c r="G1050" s="294" t="s">
        <v>349</v>
      </c>
      <c r="H1050" s="295">
        <v>20</v>
      </c>
      <c r="I1050" s="296"/>
      <c r="J1050" s="297">
        <f>ROUND(I1050*H1050,2)</f>
        <v>0</v>
      </c>
      <c r="K1050" s="293" t="s">
        <v>196</v>
      </c>
      <c r="L1050" s="298"/>
      <c r="M1050" s="299" t="s">
        <v>21</v>
      </c>
      <c r="N1050" s="300" t="s">
        <v>45</v>
      </c>
      <c r="O1050" s="49"/>
      <c r="P1050" s="244">
        <f>O1050*H1050</f>
        <v>0</v>
      </c>
      <c r="Q1050" s="244">
        <v>0.00011</v>
      </c>
      <c r="R1050" s="244">
        <f>Q1050*H1050</f>
        <v>0.0022000000000000001</v>
      </c>
      <c r="S1050" s="244">
        <v>0</v>
      </c>
      <c r="T1050" s="245">
        <f>S1050*H1050</f>
        <v>0</v>
      </c>
      <c r="AR1050" s="26" t="s">
        <v>439</v>
      </c>
      <c r="AT1050" s="26" t="s">
        <v>604</v>
      </c>
      <c r="AU1050" s="26" t="s">
        <v>84</v>
      </c>
      <c r="AY1050" s="26" t="s">
        <v>189</v>
      </c>
      <c r="BE1050" s="246">
        <f>IF(N1050="základní",J1050,0)</f>
        <v>0</v>
      </c>
      <c r="BF1050" s="246">
        <f>IF(N1050="snížená",J1050,0)</f>
        <v>0</v>
      </c>
      <c r="BG1050" s="246">
        <f>IF(N1050="zákl. přenesená",J1050,0)</f>
        <v>0</v>
      </c>
      <c r="BH1050" s="246">
        <f>IF(N1050="sníž. přenesená",J1050,0)</f>
        <v>0</v>
      </c>
      <c r="BI1050" s="246">
        <f>IF(N1050="nulová",J1050,0)</f>
        <v>0</v>
      </c>
      <c r="BJ1050" s="26" t="s">
        <v>82</v>
      </c>
      <c r="BK1050" s="246">
        <f>ROUND(I1050*H1050,2)</f>
        <v>0</v>
      </c>
      <c r="BL1050" s="26" t="s">
        <v>323</v>
      </c>
      <c r="BM1050" s="26" t="s">
        <v>1234</v>
      </c>
    </row>
    <row r="1051" s="1" customFormat="1" ht="16.5" customHeight="1">
      <c r="B1051" s="48"/>
      <c r="C1051" s="291" t="s">
        <v>1235</v>
      </c>
      <c r="D1051" s="291" t="s">
        <v>604</v>
      </c>
      <c r="E1051" s="292" t="s">
        <v>1236</v>
      </c>
      <c r="F1051" s="293" t="s">
        <v>1237</v>
      </c>
      <c r="G1051" s="294" t="s">
        <v>916</v>
      </c>
      <c r="H1051" s="295">
        <v>1</v>
      </c>
      <c r="I1051" s="296"/>
      <c r="J1051" s="297">
        <f>ROUND(I1051*H1051,2)</f>
        <v>0</v>
      </c>
      <c r="K1051" s="293" t="s">
        <v>21</v>
      </c>
      <c r="L1051" s="298"/>
      <c r="M1051" s="299" t="s">
        <v>21</v>
      </c>
      <c r="N1051" s="300" t="s">
        <v>45</v>
      </c>
      <c r="O1051" s="49"/>
      <c r="P1051" s="244">
        <f>O1051*H1051</f>
        <v>0</v>
      </c>
      <c r="Q1051" s="244">
        <v>0</v>
      </c>
      <c r="R1051" s="244">
        <f>Q1051*H1051</f>
        <v>0</v>
      </c>
      <c r="S1051" s="244">
        <v>0</v>
      </c>
      <c r="T1051" s="245">
        <f>S1051*H1051</f>
        <v>0</v>
      </c>
      <c r="AR1051" s="26" t="s">
        <v>439</v>
      </c>
      <c r="AT1051" s="26" t="s">
        <v>604</v>
      </c>
      <c r="AU1051" s="26" t="s">
        <v>84</v>
      </c>
      <c r="AY1051" s="26" t="s">
        <v>189</v>
      </c>
      <c r="BE1051" s="246">
        <f>IF(N1051="základní",J1051,0)</f>
        <v>0</v>
      </c>
      <c r="BF1051" s="246">
        <f>IF(N1051="snížená",J1051,0)</f>
        <v>0</v>
      </c>
      <c r="BG1051" s="246">
        <f>IF(N1051="zákl. přenesená",J1051,0)</f>
        <v>0</v>
      </c>
      <c r="BH1051" s="246">
        <f>IF(N1051="sníž. přenesená",J1051,0)</f>
        <v>0</v>
      </c>
      <c r="BI1051" s="246">
        <f>IF(N1051="nulová",J1051,0)</f>
        <v>0</v>
      </c>
      <c r="BJ1051" s="26" t="s">
        <v>82</v>
      </c>
      <c r="BK1051" s="246">
        <f>ROUND(I1051*H1051,2)</f>
        <v>0</v>
      </c>
      <c r="BL1051" s="26" t="s">
        <v>323</v>
      </c>
      <c r="BM1051" s="26" t="s">
        <v>1238</v>
      </c>
    </row>
    <row r="1052" s="1" customFormat="1" ht="38.25" customHeight="1">
      <c r="B1052" s="48"/>
      <c r="C1052" s="235" t="s">
        <v>1239</v>
      </c>
      <c r="D1052" s="235" t="s">
        <v>192</v>
      </c>
      <c r="E1052" s="236" t="s">
        <v>1240</v>
      </c>
      <c r="F1052" s="237" t="s">
        <v>1241</v>
      </c>
      <c r="G1052" s="238" t="s">
        <v>1071</v>
      </c>
      <c r="H1052" s="301"/>
      <c r="I1052" s="240"/>
      <c r="J1052" s="241">
        <f>ROUND(I1052*H1052,2)</f>
        <v>0</v>
      </c>
      <c r="K1052" s="237" t="s">
        <v>196</v>
      </c>
      <c r="L1052" s="74"/>
      <c r="M1052" s="242" t="s">
        <v>21</v>
      </c>
      <c r="N1052" s="243" t="s">
        <v>45</v>
      </c>
      <c r="O1052" s="49"/>
      <c r="P1052" s="244">
        <f>O1052*H1052</f>
        <v>0</v>
      </c>
      <c r="Q1052" s="244">
        <v>0</v>
      </c>
      <c r="R1052" s="244">
        <f>Q1052*H1052</f>
        <v>0</v>
      </c>
      <c r="S1052" s="244">
        <v>0</v>
      </c>
      <c r="T1052" s="245">
        <f>S1052*H1052</f>
        <v>0</v>
      </c>
      <c r="AR1052" s="26" t="s">
        <v>323</v>
      </c>
      <c r="AT1052" s="26" t="s">
        <v>192</v>
      </c>
      <c r="AU1052" s="26" t="s">
        <v>84</v>
      </c>
      <c r="AY1052" s="26" t="s">
        <v>189</v>
      </c>
      <c r="BE1052" s="246">
        <f>IF(N1052="základní",J1052,0)</f>
        <v>0</v>
      </c>
      <c r="BF1052" s="246">
        <f>IF(N1052="snížená",J1052,0)</f>
        <v>0</v>
      </c>
      <c r="BG1052" s="246">
        <f>IF(N1052="zákl. přenesená",J1052,0)</f>
        <v>0</v>
      </c>
      <c r="BH1052" s="246">
        <f>IF(N1052="sníž. přenesená",J1052,0)</f>
        <v>0</v>
      </c>
      <c r="BI1052" s="246">
        <f>IF(N1052="nulová",J1052,0)</f>
        <v>0</v>
      </c>
      <c r="BJ1052" s="26" t="s">
        <v>82</v>
      </c>
      <c r="BK1052" s="246">
        <f>ROUND(I1052*H1052,2)</f>
        <v>0</v>
      </c>
      <c r="BL1052" s="26" t="s">
        <v>323</v>
      </c>
      <c r="BM1052" s="26" t="s">
        <v>1242</v>
      </c>
    </row>
    <row r="1053" s="1" customFormat="1" ht="16.5" customHeight="1">
      <c r="B1053" s="48"/>
      <c r="C1053" s="235" t="s">
        <v>1243</v>
      </c>
      <c r="D1053" s="235" t="s">
        <v>192</v>
      </c>
      <c r="E1053" s="236" t="s">
        <v>1244</v>
      </c>
      <c r="F1053" s="237" t="s">
        <v>1125</v>
      </c>
      <c r="G1053" s="238" t="s">
        <v>1071</v>
      </c>
      <c r="H1053" s="301"/>
      <c r="I1053" s="240"/>
      <c r="J1053" s="241">
        <f>ROUND(I1053*H1053,2)</f>
        <v>0</v>
      </c>
      <c r="K1053" s="237" t="s">
        <v>21</v>
      </c>
      <c r="L1053" s="74"/>
      <c r="M1053" s="242" t="s">
        <v>21</v>
      </c>
      <c r="N1053" s="243" t="s">
        <v>45</v>
      </c>
      <c r="O1053" s="49"/>
      <c r="P1053" s="244">
        <f>O1053*H1053</f>
        <v>0</v>
      </c>
      <c r="Q1053" s="244">
        <v>0</v>
      </c>
      <c r="R1053" s="244">
        <f>Q1053*H1053</f>
        <v>0</v>
      </c>
      <c r="S1053" s="244">
        <v>0</v>
      </c>
      <c r="T1053" s="245">
        <f>S1053*H1053</f>
        <v>0</v>
      </c>
      <c r="AR1053" s="26" t="s">
        <v>323</v>
      </c>
      <c r="AT1053" s="26" t="s">
        <v>192</v>
      </c>
      <c r="AU1053" s="26" t="s">
        <v>84</v>
      </c>
      <c r="AY1053" s="26" t="s">
        <v>189</v>
      </c>
      <c r="BE1053" s="246">
        <f>IF(N1053="základní",J1053,0)</f>
        <v>0</v>
      </c>
      <c r="BF1053" s="246">
        <f>IF(N1053="snížená",J1053,0)</f>
        <v>0</v>
      </c>
      <c r="BG1053" s="246">
        <f>IF(N1053="zákl. přenesená",J1053,0)</f>
        <v>0</v>
      </c>
      <c r="BH1053" s="246">
        <f>IF(N1053="sníž. přenesená",J1053,0)</f>
        <v>0</v>
      </c>
      <c r="BI1053" s="246">
        <f>IF(N1053="nulová",J1053,0)</f>
        <v>0</v>
      </c>
      <c r="BJ1053" s="26" t="s">
        <v>82</v>
      </c>
      <c r="BK1053" s="246">
        <f>ROUND(I1053*H1053,2)</f>
        <v>0</v>
      </c>
      <c r="BL1053" s="26" t="s">
        <v>323</v>
      </c>
      <c r="BM1053" s="26" t="s">
        <v>1245</v>
      </c>
    </row>
    <row r="1054" s="11" customFormat="1" ht="29.88" customHeight="1">
      <c r="B1054" s="219"/>
      <c r="C1054" s="220"/>
      <c r="D1054" s="221" t="s">
        <v>73</v>
      </c>
      <c r="E1054" s="233" t="s">
        <v>1246</v>
      </c>
      <c r="F1054" s="233" t="s">
        <v>1247</v>
      </c>
      <c r="G1054" s="220"/>
      <c r="H1054" s="220"/>
      <c r="I1054" s="223"/>
      <c r="J1054" s="234">
        <f>BK1054</f>
        <v>0</v>
      </c>
      <c r="K1054" s="220"/>
      <c r="L1054" s="225"/>
      <c r="M1054" s="226"/>
      <c r="N1054" s="227"/>
      <c r="O1054" s="227"/>
      <c r="P1054" s="228">
        <f>SUM(P1055:P1074)</f>
        <v>0</v>
      </c>
      <c r="Q1054" s="227"/>
      <c r="R1054" s="228">
        <f>SUM(R1055:R1074)</f>
        <v>0.36887999999999993</v>
      </c>
      <c r="S1054" s="227"/>
      <c r="T1054" s="229">
        <f>SUM(T1055:T1074)</f>
        <v>0.24912000000000001</v>
      </c>
      <c r="AR1054" s="230" t="s">
        <v>84</v>
      </c>
      <c r="AT1054" s="231" t="s">
        <v>73</v>
      </c>
      <c r="AU1054" s="231" t="s">
        <v>82</v>
      </c>
      <c r="AY1054" s="230" t="s">
        <v>189</v>
      </c>
      <c r="BK1054" s="232">
        <f>SUM(BK1055:BK1074)</f>
        <v>0</v>
      </c>
    </row>
    <row r="1055" s="1" customFormat="1" ht="16.5" customHeight="1">
      <c r="B1055" s="48"/>
      <c r="C1055" s="235" t="s">
        <v>1248</v>
      </c>
      <c r="D1055" s="235" t="s">
        <v>192</v>
      </c>
      <c r="E1055" s="236" t="s">
        <v>1249</v>
      </c>
      <c r="F1055" s="237" t="s">
        <v>1250</v>
      </c>
      <c r="G1055" s="238" t="s">
        <v>1174</v>
      </c>
      <c r="H1055" s="239">
        <v>5</v>
      </c>
      <c r="I1055" s="240"/>
      <c r="J1055" s="241">
        <f>ROUND(I1055*H1055,2)</f>
        <v>0</v>
      </c>
      <c r="K1055" s="237" t="s">
        <v>196</v>
      </c>
      <c r="L1055" s="74"/>
      <c r="M1055" s="242" t="s">
        <v>21</v>
      </c>
      <c r="N1055" s="243" t="s">
        <v>45</v>
      </c>
      <c r="O1055" s="49"/>
      <c r="P1055" s="244">
        <f>O1055*H1055</f>
        <v>0</v>
      </c>
      <c r="Q1055" s="244">
        <v>0</v>
      </c>
      <c r="R1055" s="244">
        <f>Q1055*H1055</f>
        <v>0</v>
      </c>
      <c r="S1055" s="244">
        <v>0.034200000000000001</v>
      </c>
      <c r="T1055" s="245">
        <f>S1055*H1055</f>
        <v>0.17100000000000001</v>
      </c>
      <c r="AR1055" s="26" t="s">
        <v>323</v>
      </c>
      <c r="AT1055" s="26" t="s">
        <v>192</v>
      </c>
      <c r="AU1055" s="26" t="s">
        <v>84</v>
      </c>
      <c r="AY1055" s="26" t="s">
        <v>189</v>
      </c>
      <c r="BE1055" s="246">
        <f>IF(N1055="základní",J1055,0)</f>
        <v>0</v>
      </c>
      <c r="BF1055" s="246">
        <f>IF(N1055="snížená",J1055,0)</f>
        <v>0</v>
      </c>
      <c r="BG1055" s="246">
        <f>IF(N1055="zákl. přenesená",J1055,0)</f>
        <v>0</v>
      </c>
      <c r="BH1055" s="246">
        <f>IF(N1055="sníž. přenesená",J1055,0)</f>
        <v>0</v>
      </c>
      <c r="BI1055" s="246">
        <f>IF(N1055="nulová",J1055,0)</f>
        <v>0</v>
      </c>
      <c r="BJ1055" s="26" t="s">
        <v>82</v>
      </c>
      <c r="BK1055" s="246">
        <f>ROUND(I1055*H1055,2)</f>
        <v>0</v>
      </c>
      <c r="BL1055" s="26" t="s">
        <v>323</v>
      </c>
      <c r="BM1055" s="26" t="s">
        <v>1251</v>
      </c>
    </row>
    <row r="1056" s="1" customFormat="1" ht="25.5" customHeight="1">
      <c r="B1056" s="48"/>
      <c r="C1056" s="235" t="s">
        <v>1252</v>
      </c>
      <c r="D1056" s="235" t="s">
        <v>192</v>
      </c>
      <c r="E1056" s="236" t="s">
        <v>1253</v>
      </c>
      <c r="F1056" s="237" t="s">
        <v>1254</v>
      </c>
      <c r="G1056" s="238" t="s">
        <v>1174</v>
      </c>
      <c r="H1056" s="239">
        <v>2</v>
      </c>
      <c r="I1056" s="240"/>
      <c r="J1056" s="241">
        <f>ROUND(I1056*H1056,2)</f>
        <v>0</v>
      </c>
      <c r="K1056" s="237" t="s">
        <v>196</v>
      </c>
      <c r="L1056" s="74"/>
      <c r="M1056" s="242" t="s">
        <v>21</v>
      </c>
      <c r="N1056" s="243" t="s">
        <v>45</v>
      </c>
      <c r="O1056" s="49"/>
      <c r="P1056" s="244">
        <f>O1056*H1056</f>
        <v>0</v>
      </c>
      <c r="Q1056" s="244">
        <v>0.016920000000000001</v>
      </c>
      <c r="R1056" s="244">
        <f>Q1056*H1056</f>
        <v>0.033840000000000002</v>
      </c>
      <c r="S1056" s="244">
        <v>0</v>
      </c>
      <c r="T1056" s="245">
        <f>S1056*H1056</f>
        <v>0</v>
      </c>
      <c r="AR1056" s="26" t="s">
        <v>323</v>
      </c>
      <c r="AT1056" s="26" t="s">
        <v>192</v>
      </c>
      <c r="AU1056" s="26" t="s">
        <v>84</v>
      </c>
      <c r="AY1056" s="26" t="s">
        <v>189</v>
      </c>
      <c r="BE1056" s="246">
        <f>IF(N1056="základní",J1056,0)</f>
        <v>0</v>
      </c>
      <c r="BF1056" s="246">
        <f>IF(N1056="snížená",J1056,0)</f>
        <v>0</v>
      </c>
      <c r="BG1056" s="246">
        <f>IF(N1056="zákl. přenesená",J1056,0)</f>
        <v>0</v>
      </c>
      <c r="BH1056" s="246">
        <f>IF(N1056="sníž. přenesená",J1056,0)</f>
        <v>0</v>
      </c>
      <c r="BI1056" s="246">
        <f>IF(N1056="nulová",J1056,0)</f>
        <v>0</v>
      </c>
      <c r="BJ1056" s="26" t="s">
        <v>82</v>
      </c>
      <c r="BK1056" s="246">
        <f>ROUND(I1056*H1056,2)</f>
        <v>0</v>
      </c>
      <c r="BL1056" s="26" t="s">
        <v>323</v>
      </c>
      <c r="BM1056" s="26" t="s">
        <v>1255</v>
      </c>
    </row>
    <row r="1057" s="1" customFormat="1" ht="25.5" customHeight="1">
      <c r="B1057" s="48"/>
      <c r="C1057" s="235" t="s">
        <v>1256</v>
      </c>
      <c r="D1057" s="235" t="s">
        <v>192</v>
      </c>
      <c r="E1057" s="236" t="s">
        <v>1257</v>
      </c>
      <c r="F1057" s="237" t="s">
        <v>1258</v>
      </c>
      <c r="G1057" s="238" t="s">
        <v>1174</v>
      </c>
      <c r="H1057" s="239">
        <v>5</v>
      </c>
      <c r="I1057" s="240"/>
      <c r="J1057" s="241">
        <f>ROUND(I1057*H1057,2)</f>
        <v>0</v>
      </c>
      <c r="K1057" s="237" t="s">
        <v>196</v>
      </c>
      <c r="L1057" s="74"/>
      <c r="M1057" s="242" t="s">
        <v>21</v>
      </c>
      <c r="N1057" s="243" t="s">
        <v>45</v>
      </c>
      <c r="O1057" s="49"/>
      <c r="P1057" s="244">
        <f>O1057*H1057</f>
        <v>0</v>
      </c>
      <c r="Q1057" s="244">
        <v>0.023199999999999998</v>
      </c>
      <c r="R1057" s="244">
        <f>Q1057*H1057</f>
        <v>0.11599999999999999</v>
      </c>
      <c r="S1057" s="244">
        <v>0</v>
      </c>
      <c r="T1057" s="245">
        <f>S1057*H1057</f>
        <v>0</v>
      </c>
      <c r="AR1057" s="26" t="s">
        <v>323</v>
      </c>
      <c r="AT1057" s="26" t="s">
        <v>192</v>
      </c>
      <c r="AU1057" s="26" t="s">
        <v>84</v>
      </c>
      <c r="AY1057" s="26" t="s">
        <v>189</v>
      </c>
      <c r="BE1057" s="246">
        <f>IF(N1057="základní",J1057,0)</f>
        <v>0</v>
      </c>
      <c r="BF1057" s="246">
        <f>IF(N1057="snížená",J1057,0)</f>
        <v>0</v>
      </c>
      <c r="BG1057" s="246">
        <f>IF(N1057="zákl. přenesená",J1057,0)</f>
        <v>0</v>
      </c>
      <c r="BH1057" s="246">
        <f>IF(N1057="sníž. přenesená",J1057,0)</f>
        <v>0</v>
      </c>
      <c r="BI1057" s="246">
        <f>IF(N1057="nulová",J1057,0)</f>
        <v>0</v>
      </c>
      <c r="BJ1057" s="26" t="s">
        <v>82</v>
      </c>
      <c r="BK1057" s="246">
        <f>ROUND(I1057*H1057,2)</f>
        <v>0</v>
      </c>
      <c r="BL1057" s="26" t="s">
        <v>323</v>
      </c>
      <c r="BM1057" s="26" t="s">
        <v>1259</v>
      </c>
    </row>
    <row r="1058" s="1" customFormat="1" ht="16.5" customHeight="1">
      <c r="B1058" s="48"/>
      <c r="C1058" s="235" t="s">
        <v>1260</v>
      </c>
      <c r="D1058" s="235" t="s">
        <v>192</v>
      </c>
      <c r="E1058" s="236" t="s">
        <v>1261</v>
      </c>
      <c r="F1058" s="237" t="s">
        <v>1262</v>
      </c>
      <c r="G1058" s="238" t="s">
        <v>223</v>
      </c>
      <c r="H1058" s="239">
        <v>1</v>
      </c>
      <c r="I1058" s="240"/>
      <c r="J1058" s="241">
        <f>ROUND(I1058*H1058,2)</f>
        <v>0</v>
      </c>
      <c r="K1058" s="237" t="s">
        <v>196</v>
      </c>
      <c r="L1058" s="74"/>
      <c r="M1058" s="242" t="s">
        <v>21</v>
      </c>
      <c r="N1058" s="243" t="s">
        <v>45</v>
      </c>
      <c r="O1058" s="49"/>
      <c r="P1058" s="244">
        <f>O1058*H1058</f>
        <v>0</v>
      </c>
      <c r="Q1058" s="244">
        <v>0.00182</v>
      </c>
      <c r="R1058" s="244">
        <f>Q1058*H1058</f>
        <v>0.00182</v>
      </c>
      <c r="S1058" s="244">
        <v>0</v>
      </c>
      <c r="T1058" s="245">
        <f>S1058*H1058</f>
        <v>0</v>
      </c>
      <c r="AR1058" s="26" t="s">
        <v>323</v>
      </c>
      <c r="AT1058" s="26" t="s">
        <v>192</v>
      </c>
      <c r="AU1058" s="26" t="s">
        <v>84</v>
      </c>
      <c r="AY1058" s="26" t="s">
        <v>189</v>
      </c>
      <c r="BE1058" s="246">
        <f>IF(N1058="základní",J1058,0)</f>
        <v>0</v>
      </c>
      <c r="BF1058" s="246">
        <f>IF(N1058="snížená",J1058,0)</f>
        <v>0</v>
      </c>
      <c r="BG1058" s="246">
        <f>IF(N1058="zákl. přenesená",J1058,0)</f>
        <v>0</v>
      </c>
      <c r="BH1058" s="246">
        <f>IF(N1058="sníž. přenesená",J1058,0)</f>
        <v>0</v>
      </c>
      <c r="BI1058" s="246">
        <f>IF(N1058="nulová",J1058,0)</f>
        <v>0</v>
      </c>
      <c r="BJ1058" s="26" t="s">
        <v>82</v>
      </c>
      <c r="BK1058" s="246">
        <f>ROUND(I1058*H1058,2)</f>
        <v>0</v>
      </c>
      <c r="BL1058" s="26" t="s">
        <v>323</v>
      </c>
      <c r="BM1058" s="26" t="s">
        <v>1263</v>
      </c>
    </row>
    <row r="1059" s="1" customFormat="1" ht="16.5" customHeight="1">
      <c r="B1059" s="48"/>
      <c r="C1059" s="291" t="s">
        <v>1264</v>
      </c>
      <c r="D1059" s="291" t="s">
        <v>604</v>
      </c>
      <c r="E1059" s="292" t="s">
        <v>1265</v>
      </c>
      <c r="F1059" s="293" t="s">
        <v>1266</v>
      </c>
      <c r="G1059" s="294" t="s">
        <v>911</v>
      </c>
      <c r="H1059" s="295">
        <v>1</v>
      </c>
      <c r="I1059" s="296"/>
      <c r="J1059" s="297">
        <f>ROUND(I1059*H1059,2)</f>
        <v>0</v>
      </c>
      <c r="K1059" s="293" t="s">
        <v>21</v>
      </c>
      <c r="L1059" s="298"/>
      <c r="M1059" s="299" t="s">
        <v>21</v>
      </c>
      <c r="N1059" s="300" t="s">
        <v>45</v>
      </c>
      <c r="O1059" s="49"/>
      <c r="P1059" s="244">
        <f>O1059*H1059</f>
        <v>0</v>
      </c>
      <c r="Q1059" s="244">
        <v>0</v>
      </c>
      <c r="R1059" s="244">
        <f>Q1059*H1059</f>
        <v>0</v>
      </c>
      <c r="S1059" s="244">
        <v>0</v>
      </c>
      <c r="T1059" s="245">
        <f>S1059*H1059</f>
        <v>0</v>
      </c>
      <c r="AR1059" s="26" t="s">
        <v>439</v>
      </c>
      <c r="AT1059" s="26" t="s">
        <v>604</v>
      </c>
      <c r="AU1059" s="26" t="s">
        <v>84</v>
      </c>
      <c r="AY1059" s="26" t="s">
        <v>189</v>
      </c>
      <c r="BE1059" s="246">
        <f>IF(N1059="základní",J1059,0)</f>
        <v>0</v>
      </c>
      <c r="BF1059" s="246">
        <f>IF(N1059="snížená",J1059,0)</f>
        <v>0</v>
      </c>
      <c r="BG1059" s="246">
        <f>IF(N1059="zákl. přenesená",J1059,0)</f>
        <v>0</v>
      </c>
      <c r="BH1059" s="246">
        <f>IF(N1059="sníž. přenesená",J1059,0)</f>
        <v>0</v>
      </c>
      <c r="BI1059" s="246">
        <f>IF(N1059="nulová",J1059,0)</f>
        <v>0</v>
      </c>
      <c r="BJ1059" s="26" t="s">
        <v>82</v>
      </c>
      <c r="BK1059" s="246">
        <f>ROUND(I1059*H1059,2)</f>
        <v>0</v>
      </c>
      <c r="BL1059" s="26" t="s">
        <v>323</v>
      </c>
      <c r="BM1059" s="26" t="s">
        <v>1267</v>
      </c>
    </row>
    <row r="1060" s="1" customFormat="1" ht="16.5" customHeight="1">
      <c r="B1060" s="48"/>
      <c r="C1060" s="235" t="s">
        <v>1268</v>
      </c>
      <c r="D1060" s="235" t="s">
        <v>192</v>
      </c>
      <c r="E1060" s="236" t="s">
        <v>1269</v>
      </c>
      <c r="F1060" s="237" t="s">
        <v>1270</v>
      </c>
      <c r="G1060" s="238" t="s">
        <v>1174</v>
      </c>
      <c r="H1060" s="239">
        <v>3</v>
      </c>
      <c r="I1060" s="240"/>
      <c r="J1060" s="241">
        <f>ROUND(I1060*H1060,2)</f>
        <v>0</v>
      </c>
      <c r="K1060" s="237" t="s">
        <v>196</v>
      </c>
      <c r="L1060" s="74"/>
      <c r="M1060" s="242" t="s">
        <v>21</v>
      </c>
      <c r="N1060" s="243" t="s">
        <v>45</v>
      </c>
      <c r="O1060" s="49"/>
      <c r="P1060" s="244">
        <f>O1060*H1060</f>
        <v>0</v>
      </c>
      <c r="Q1060" s="244">
        <v>0.01908</v>
      </c>
      <c r="R1060" s="244">
        <f>Q1060*H1060</f>
        <v>0.057239999999999999</v>
      </c>
      <c r="S1060" s="244">
        <v>0</v>
      </c>
      <c r="T1060" s="245">
        <f>S1060*H1060</f>
        <v>0</v>
      </c>
      <c r="AR1060" s="26" t="s">
        <v>323</v>
      </c>
      <c r="AT1060" s="26" t="s">
        <v>192</v>
      </c>
      <c r="AU1060" s="26" t="s">
        <v>84</v>
      </c>
      <c r="AY1060" s="26" t="s">
        <v>189</v>
      </c>
      <c r="BE1060" s="246">
        <f>IF(N1060="základní",J1060,0)</f>
        <v>0</v>
      </c>
      <c r="BF1060" s="246">
        <f>IF(N1060="snížená",J1060,0)</f>
        <v>0</v>
      </c>
      <c r="BG1060" s="246">
        <f>IF(N1060="zákl. přenesená",J1060,0)</f>
        <v>0</v>
      </c>
      <c r="BH1060" s="246">
        <f>IF(N1060="sníž. přenesená",J1060,0)</f>
        <v>0</v>
      </c>
      <c r="BI1060" s="246">
        <f>IF(N1060="nulová",J1060,0)</f>
        <v>0</v>
      </c>
      <c r="BJ1060" s="26" t="s">
        <v>82</v>
      </c>
      <c r="BK1060" s="246">
        <f>ROUND(I1060*H1060,2)</f>
        <v>0</v>
      </c>
      <c r="BL1060" s="26" t="s">
        <v>323</v>
      </c>
      <c r="BM1060" s="26" t="s">
        <v>1271</v>
      </c>
    </row>
    <row r="1061" s="1" customFormat="1" ht="16.5" customHeight="1">
      <c r="B1061" s="48"/>
      <c r="C1061" s="235" t="s">
        <v>1272</v>
      </c>
      <c r="D1061" s="235" t="s">
        <v>192</v>
      </c>
      <c r="E1061" s="236" t="s">
        <v>1273</v>
      </c>
      <c r="F1061" s="237" t="s">
        <v>1274</v>
      </c>
      <c r="G1061" s="238" t="s">
        <v>1174</v>
      </c>
      <c r="H1061" s="239">
        <v>5</v>
      </c>
      <c r="I1061" s="240"/>
      <c r="J1061" s="241">
        <f>ROUND(I1061*H1061,2)</f>
        <v>0</v>
      </c>
      <c r="K1061" s="237" t="s">
        <v>196</v>
      </c>
      <c r="L1061" s="74"/>
      <c r="M1061" s="242" t="s">
        <v>21</v>
      </c>
      <c r="N1061" s="243" t="s">
        <v>45</v>
      </c>
      <c r="O1061" s="49"/>
      <c r="P1061" s="244">
        <f>O1061*H1061</f>
        <v>0</v>
      </c>
      <c r="Q1061" s="244">
        <v>0</v>
      </c>
      <c r="R1061" s="244">
        <f>Q1061*H1061</f>
        <v>0</v>
      </c>
      <c r="S1061" s="244">
        <v>0.01107</v>
      </c>
      <c r="T1061" s="245">
        <f>S1061*H1061</f>
        <v>0.055349999999999996</v>
      </c>
      <c r="AR1061" s="26" t="s">
        <v>323</v>
      </c>
      <c r="AT1061" s="26" t="s">
        <v>192</v>
      </c>
      <c r="AU1061" s="26" t="s">
        <v>84</v>
      </c>
      <c r="AY1061" s="26" t="s">
        <v>189</v>
      </c>
      <c r="BE1061" s="246">
        <f>IF(N1061="základní",J1061,0)</f>
        <v>0</v>
      </c>
      <c r="BF1061" s="246">
        <f>IF(N1061="snížená",J1061,0)</f>
        <v>0</v>
      </c>
      <c r="BG1061" s="246">
        <f>IF(N1061="zákl. přenesená",J1061,0)</f>
        <v>0</v>
      </c>
      <c r="BH1061" s="246">
        <f>IF(N1061="sníž. přenesená",J1061,0)</f>
        <v>0</v>
      </c>
      <c r="BI1061" s="246">
        <f>IF(N1061="nulová",J1061,0)</f>
        <v>0</v>
      </c>
      <c r="BJ1061" s="26" t="s">
        <v>82</v>
      </c>
      <c r="BK1061" s="246">
        <f>ROUND(I1061*H1061,2)</f>
        <v>0</v>
      </c>
      <c r="BL1061" s="26" t="s">
        <v>323</v>
      </c>
      <c r="BM1061" s="26" t="s">
        <v>1275</v>
      </c>
    </row>
    <row r="1062" s="1" customFormat="1" ht="16.5" customHeight="1">
      <c r="B1062" s="48"/>
      <c r="C1062" s="235" t="s">
        <v>1276</v>
      </c>
      <c r="D1062" s="235" t="s">
        <v>192</v>
      </c>
      <c r="E1062" s="236" t="s">
        <v>1277</v>
      </c>
      <c r="F1062" s="237" t="s">
        <v>1278</v>
      </c>
      <c r="G1062" s="238" t="s">
        <v>1174</v>
      </c>
      <c r="H1062" s="239">
        <v>1</v>
      </c>
      <c r="I1062" s="240"/>
      <c r="J1062" s="241">
        <f>ROUND(I1062*H1062,2)</f>
        <v>0</v>
      </c>
      <c r="K1062" s="237" t="s">
        <v>196</v>
      </c>
      <c r="L1062" s="74"/>
      <c r="M1062" s="242" t="s">
        <v>21</v>
      </c>
      <c r="N1062" s="243" t="s">
        <v>45</v>
      </c>
      <c r="O1062" s="49"/>
      <c r="P1062" s="244">
        <f>O1062*H1062</f>
        <v>0</v>
      </c>
      <c r="Q1062" s="244">
        <v>0</v>
      </c>
      <c r="R1062" s="244">
        <f>Q1062*H1062</f>
        <v>0</v>
      </c>
      <c r="S1062" s="244">
        <v>0.019460000000000002</v>
      </c>
      <c r="T1062" s="245">
        <f>S1062*H1062</f>
        <v>0.019460000000000002</v>
      </c>
      <c r="AR1062" s="26" t="s">
        <v>323</v>
      </c>
      <c r="AT1062" s="26" t="s">
        <v>192</v>
      </c>
      <c r="AU1062" s="26" t="s">
        <v>84</v>
      </c>
      <c r="AY1062" s="26" t="s">
        <v>189</v>
      </c>
      <c r="BE1062" s="246">
        <f>IF(N1062="základní",J1062,0)</f>
        <v>0</v>
      </c>
      <c r="BF1062" s="246">
        <f>IF(N1062="snížená",J1062,0)</f>
        <v>0</v>
      </c>
      <c r="BG1062" s="246">
        <f>IF(N1062="zákl. přenesená",J1062,0)</f>
        <v>0</v>
      </c>
      <c r="BH1062" s="246">
        <f>IF(N1062="sníž. přenesená",J1062,0)</f>
        <v>0</v>
      </c>
      <c r="BI1062" s="246">
        <f>IF(N1062="nulová",J1062,0)</f>
        <v>0</v>
      </c>
      <c r="BJ1062" s="26" t="s">
        <v>82</v>
      </c>
      <c r="BK1062" s="246">
        <f>ROUND(I1062*H1062,2)</f>
        <v>0</v>
      </c>
      <c r="BL1062" s="26" t="s">
        <v>323</v>
      </c>
      <c r="BM1062" s="26" t="s">
        <v>1279</v>
      </c>
    </row>
    <row r="1063" s="1" customFormat="1" ht="38.25" customHeight="1">
      <c r="B1063" s="48"/>
      <c r="C1063" s="235" t="s">
        <v>1280</v>
      </c>
      <c r="D1063" s="235" t="s">
        <v>192</v>
      </c>
      <c r="E1063" s="236" t="s">
        <v>1281</v>
      </c>
      <c r="F1063" s="237" t="s">
        <v>1282</v>
      </c>
      <c r="G1063" s="238" t="s">
        <v>1174</v>
      </c>
      <c r="H1063" s="239">
        <v>6</v>
      </c>
      <c r="I1063" s="240"/>
      <c r="J1063" s="241">
        <f>ROUND(I1063*H1063,2)</f>
        <v>0</v>
      </c>
      <c r="K1063" s="237" t="s">
        <v>196</v>
      </c>
      <c r="L1063" s="74"/>
      <c r="M1063" s="242" t="s">
        <v>21</v>
      </c>
      <c r="N1063" s="243" t="s">
        <v>45</v>
      </c>
      <c r="O1063" s="49"/>
      <c r="P1063" s="244">
        <f>O1063*H1063</f>
        <v>0</v>
      </c>
      <c r="Q1063" s="244">
        <v>0.017260000000000001</v>
      </c>
      <c r="R1063" s="244">
        <f>Q1063*H1063</f>
        <v>0.10356000000000001</v>
      </c>
      <c r="S1063" s="244">
        <v>0</v>
      </c>
      <c r="T1063" s="245">
        <f>S1063*H1063</f>
        <v>0</v>
      </c>
      <c r="AR1063" s="26" t="s">
        <v>323</v>
      </c>
      <c r="AT1063" s="26" t="s">
        <v>192</v>
      </c>
      <c r="AU1063" s="26" t="s">
        <v>84</v>
      </c>
      <c r="AY1063" s="26" t="s">
        <v>189</v>
      </c>
      <c r="BE1063" s="246">
        <f>IF(N1063="základní",J1063,0)</f>
        <v>0</v>
      </c>
      <c r="BF1063" s="246">
        <f>IF(N1063="snížená",J1063,0)</f>
        <v>0</v>
      </c>
      <c r="BG1063" s="246">
        <f>IF(N1063="zákl. přenesená",J1063,0)</f>
        <v>0</v>
      </c>
      <c r="BH1063" s="246">
        <f>IF(N1063="sníž. přenesená",J1063,0)</f>
        <v>0</v>
      </c>
      <c r="BI1063" s="246">
        <f>IF(N1063="nulová",J1063,0)</f>
        <v>0</v>
      </c>
      <c r="BJ1063" s="26" t="s">
        <v>82</v>
      </c>
      <c r="BK1063" s="246">
        <f>ROUND(I1063*H1063,2)</f>
        <v>0</v>
      </c>
      <c r="BL1063" s="26" t="s">
        <v>323</v>
      </c>
      <c r="BM1063" s="26" t="s">
        <v>1283</v>
      </c>
    </row>
    <row r="1064" s="1" customFormat="1" ht="25.5" customHeight="1">
      <c r="B1064" s="48"/>
      <c r="C1064" s="235" t="s">
        <v>1284</v>
      </c>
      <c r="D1064" s="235" t="s">
        <v>192</v>
      </c>
      <c r="E1064" s="236" t="s">
        <v>1285</v>
      </c>
      <c r="F1064" s="237" t="s">
        <v>1286</v>
      </c>
      <c r="G1064" s="238" t="s">
        <v>1174</v>
      </c>
      <c r="H1064" s="239">
        <v>1</v>
      </c>
      <c r="I1064" s="240"/>
      <c r="J1064" s="241">
        <f>ROUND(I1064*H1064,2)</f>
        <v>0</v>
      </c>
      <c r="K1064" s="237" t="s">
        <v>196</v>
      </c>
      <c r="L1064" s="74"/>
      <c r="M1064" s="242" t="s">
        <v>21</v>
      </c>
      <c r="N1064" s="243" t="s">
        <v>45</v>
      </c>
      <c r="O1064" s="49"/>
      <c r="P1064" s="244">
        <f>O1064*H1064</f>
        <v>0</v>
      </c>
      <c r="Q1064" s="244">
        <v>0.018790000000000001</v>
      </c>
      <c r="R1064" s="244">
        <f>Q1064*H1064</f>
        <v>0.018790000000000001</v>
      </c>
      <c r="S1064" s="244">
        <v>0</v>
      </c>
      <c r="T1064" s="245">
        <f>S1064*H1064</f>
        <v>0</v>
      </c>
      <c r="AR1064" s="26" t="s">
        <v>323</v>
      </c>
      <c r="AT1064" s="26" t="s">
        <v>192</v>
      </c>
      <c r="AU1064" s="26" t="s">
        <v>84</v>
      </c>
      <c r="AY1064" s="26" t="s">
        <v>189</v>
      </c>
      <c r="BE1064" s="246">
        <f>IF(N1064="základní",J1064,0)</f>
        <v>0</v>
      </c>
      <c r="BF1064" s="246">
        <f>IF(N1064="snížená",J1064,0)</f>
        <v>0</v>
      </c>
      <c r="BG1064" s="246">
        <f>IF(N1064="zákl. přenesená",J1064,0)</f>
        <v>0</v>
      </c>
      <c r="BH1064" s="246">
        <f>IF(N1064="sníž. přenesená",J1064,0)</f>
        <v>0</v>
      </c>
      <c r="BI1064" s="246">
        <f>IF(N1064="nulová",J1064,0)</f>
        <v>0</v>
      </c>
      <c r="BJ1064" s="26" t="s">
        <v>82</v>
      </c>
      <c r="BK1064" s="246">
        <f>ROUND(I1064*H1064,2)</f>
        <v>0</v>
      </c>
      <c r="BL1064" s="26" t="s">
        <v>323</v>
      </c>
      <c r="BM1064" s="26" t="s">
        <v>1287</v>
      </c>
    </row>
    <row r="1065" s="1" customFormat="1" ht="25.5" customHeight="1">
      <c r="B1065" s="48"/>
      <c r="C1065" s="235" t="s">
        <v>1288</v>
      </c>
      <c r="D1065" s="235" t="s">
        <v>192</v>
      </c>
      <c r="E1065" s="236" t="s">
        <v>1289</v>
      </c>
      <c r="F1065" s="237" t="s">
        <v>1290</v>
      </c>
      <c r="G1065" s="238" t="s">
        <v>1174</v>
      </c>
      <c r="H1065" s="239">
        <v>2</v>
      </c>
      <c r="I1065" s="240"/>
      <c r="J1065" s="241">
        <f>ROUND(I1065*H1065,2)</f>
        <v>0</v>
      </c>
      <c r="K1065" s="237" t="s">
        <v>196</v>
      </c>
      <c r="L1065" s="74"/>
      <c r="M1065" s="242" t="s">
        <v>21</v>
      </c>
      <c r="N1065" s="243" t="s">
        <v>45</v>
      </c>
      <c r="O1065" s="49"/>
      <c r="P1065" s="244">
        <f>O1065*H1065</f>
        <v>0</v>
      </c>
      <c r="Q1065" s="244">
        <v>0.0016000000000000001</v>
      </c>
      <c r="R1065" s="244">
        <f>Q1065*H1065</f>
        <v>0.0032000000000000002</v>
      </c>
      <c r="S1065" s="244">
        <v>0</v>
      </c>
      <c r="T1065" s="245">
        <f>S1065*H1065</f>
        <v>0</v>
      </c>
      <c r="AR1065" s="26" t="s">
        <v>323</v>
      </c>
      <c r="AT1065" s="26" t="s">
        <v>192</v>
      </c>
      <c r="AU1065" s="26" t="s">
        <v>84</v>
      </c>
      <c r="AY1065" s="26" t="s">
        <v>189</v>
      </c>
      <c r="BE1065" s="246">
        <f>IF(N1065="základní",J1065,0)</f>
        <v>0</v>
      </c>
      <c r="BF1065" s="246">
        <f>IF(N1065="snížená",J1065,0)</f>
        <v>0</v>
      </c>
      <c r="BG1065" s="246">
        <f>IF(N1065="zákl. přenesená",J1065,0)</f>
        <v>0</v>
      </c>
      <c r="BH1065" s="246">
        <f>IF(N1065="sníž. přenesená",J1065,0)</f>
        <v>0</v>
      </c>
      <c r="BI1065" s="246">
        <f>IF(N1065="nulová",J1065,0)</f>
        <v>0</v>
      </c>
      <c r="BJ1065" s="26" t="s">
        <v>82</v>
      </c>
      <c r="BK1065" s="246">
        <f>ROUND(I1065*H1065,2)</f>
        <v>0</v>
      </c>
      <c r="BL1065" s="26" t="s">
        <v>323</v>
      </c>
      <c r="BM1065" s="26" t="s">
        <v>1291</v>
      </c>
    </row>
    <row r="1066" s="1" customFormat="1" ht="25.5" customHeight="1">
      <c r="B1066" s="48"/>
      <c r="C1066" s="235" t="s">
        <v>1292</v>
      </c>
      <c r="D1066" s="235" t="s">
        <v>192</v>
      </c>
      <c r="E1066" s="236" t="s">
        <v>1293</v>
      </c>
      <c r="F1066" s="237" t="s">
        <v>1294</v>
      </c>
      <c r="G1066" s="238" t="s">
        <v>1174</v>
      </c>
      <c r="H1066" s="239">
        <v>1</v>
      </c>
      <c r="I1066" s="240"/>
      <c r="J1066" s="241">
        <f>ROUND(I1066*H1066,2)</f>
        <v>0</v>
      </c>
      <c r="K1066" s="237" t="s">
        <v>196</v>
      </c>
      <c r="L1066" s="74"/>
      <c r="M1066" s="242" t="s">
        <v>21</v>
      </c>
      <c r="N1066" s="243" t="s">
        <v>45</v>
      </c>
      <c r="O1066" s="49"/>
      <c r="P1066" s="244">
        <f>O1066*H1066</f>
        <v>0</v>
      </c>
      <c r="Q1066" s="244">
        <v>0.00084999999999999995</v>
      </c>
      <c r="R1066" s="244">
        <f>Q1066*H1066</f>
        <v>0.00084999999999999995</v>
      </c>
      <c r="S1066" s="244">
        <v>0</v>
      </c>
      <c r="T1066" s="245">
        <f>S1066*H1066</f>
        <v>0</v>
      </c>
      <c r="AR1066" s="26" t="s">
        <v>323</v>
      </c>
      <c r="AT1066" s="26" t="s">
        <v>192</v>
      </c>
      <c r="AU1066" s="26" t="s">
        <v>84</v>
      </c>
      <c r="AY1066" s="26" t="s">
        <v>189</v>
      </c>
      <c r="BE1066" s="246">
        <f>IF(N1066="základní",J1066,0)</f>
        <v>0</v>
      </c>
      <c r="BF1066" s="246">
        <f>IF(N1066="snížená",J1066,0)</f>
        <v>0</v>
      </c>
      <c r="BG1066" s="246">
        <f>IF(N1066="zákl. přenesená",J1066,0)</f>
        <v>0</v>
      </c>
      <c r="BH1066" s="246">
        <f>IF(N1066="sníž. přenesená",J1066,0)</f>
        <v>0</v>
      </c>
      <c r="BI1066" s="246">
        <f>IF(N1066="nulová",J1066,0)</f>
        <v>0</v>
      </c>
      <c r="BJ1066" s="26" t="s">
        <v>82</v>
      </c>
      <c r="BK1066" s="246">
        <f>ROUND(I1066*H1066,2)</f>
        <v>0</v>
      </c>
      <c r="BL1066" s="26" t="s">
        <v>323</v>
      </c>
      <c r="BM1066" s="26" t="s">
        <v>1295</v>
      </c>
    </row>
    <row r="1067" s="1" customFormat="1" ht="16.5" customHeight="1">
      <c r="B1067" s="48"/>
      <c r="C1067" s="235" t="s">
        <v>1296</v>
      </c>
      <c r="D1067" s="235" t="s">
        <v>192</v>
      </c>
      <c r="E1067" s="236" t="s">
        <v>1297</v>
      </c>
      <c r="F1067" s="237" t="s">
        <v>1298</v>
      </c>
      <c r="G1067" s="238" t="s">
        <v>1174</v>
      </c>
      <c r="H1067" s="239">
        <v>0</v>
      </c>
      <c r="I1067" s="240"/>
      <c r="J1067" s="241">
        <f>ROUND(I1067*H1067,2)</f>
        <v>0</v>
      </c>
      <c r="K1067" s="237" t="s">
        <v>21</v>
      </c>
      <c r="L1067" s="74"/>
      <c r="M1067" s="242" t="s">
        <v>21</v>
      </c>
      <c r="N1067" s="243" t="s">
        <v>45</v>
      </c>
      <c r="O1067" s="49"/>
      <c r="P1067" s="244">
        <f>O1067*H1067</f>
        <v>0</v>
      </c>
      <c r="Q1067" s="244">
        <v>0.0049399999999999999</v>
      </c>
      <c r="R1067" s="244">
        <f>Q1067*H1067</f>
        <v>0</v>
      </c>
      <c r="S1067" s="244">
        <v>0</v>
      </c>
      <c r="T1067" s="245">
        <f>S1067*H1067</f>
        <v>0</v>
      </c>
      <c r="AR1067" s="26" t="s">
        <v>323</v>
      </c>
      <c r="AT1067" s="26" t="s">
        <v>192</v>
      </c>
      <c r="AU1067" s="26" t="s">
        <v>84</v>
      </c>
      <c r="AY1067" s="26" t="s">
        <v>189</v>
      </c>
      <c r="BE1067" s="246">
        <f>IF(N1067="základní",J1067,0)</f>
        <v>0</v>
      </c>
      <c r="BF1067" s="246">
        <f>IF(N1067="snížená",J1067,0)</f>
        <v>0</v>
      </c>
      <c r="BG1067" s="246">
        <f>IF(N1067="zákl. přenesená",J1067,0)</f>
        <v>0</v>
      </c>
      <c r="BH1067" s="246">
        <f>IF(N1067="sníž. přenesená",J1067,0)</f>
        <v>0</v>
      </c>
      <c r="BI1067" s="246">
        <f>IF(N1067="nulová",J1067,0)</f>
        <v>0</v>
      </c>
      <c r="BJ1067" s="26" t="s">
        <v>82</v>
      </c>
      <c r="BK1067" s="246">
        <f>ROUND(I1067*H1067,2)</f>
        <v>0</v>
      </c>
      <c r="BL1067" s="26" t="s">
        <v>323</v>
      </c>
      <c r="BM1067" s="26" t="s">
        <v>1299</v>
      </c>
    </row>
    <row r="1068" s="1" customFormat="1" ht="25.5" customHeight="1">
      <c r="B1068" s="48"/>
      <c r="C1068" s="235" t="s">
        <v>1300</v>
      </c>
      <c r="D1068" s="235" t="s">
        <v>192</v>
      </c>
      <c r="E1068" s="236" t="s">
        <v>1301</v>
      </c>
      <c r="F1068" s="237" t="s">
        <v>1302</v>
      </c>
      <c r="G1068" s="238" t="s">
        <v>1174</v>
      </c>
      <c r="H1068" s="239">
        <v>1</v>
      </c>
      <c r="I1068" s="240"/>
      <c r="J1068" s="241">
        <f>ROUND(I1068*H1068,2)</f>
        <v>0</v>
      </c>
      <c r="K1068" s="237" t="s">
        <v>196</v>
      </c>
      <c r="L1068" s="74"/>
      <c r="M1068" s="242" t="s">
        <v>21</v>
      </c>
      <c r="N1068" s="243" t="s">
        <v>45</v>
      </c>
      <c r="O1068" s="49"/>
      <c r="P1068" s="244">
        <f>O1068*H1068</f>
        <v>0</v>
      </c>
      <c r="Q1068" s="244">
        <v>0.0147</v>
      </c>
      <c r="R1068" s="244">
        <f>Q1068*H1068</f>
        <v>0.0147</v>
      </c>
      <c r="S1068" s="244">
        <v>0</v>
      </c>
      <c r="T1068" s="245">
        <f>S1068*H1068</f>
        <v>0</v>
      </c>
      <c r="AR1068" s="26" t="s">
        <v>323</v>
      </c>
      <c r="AT1068" s="26" t="s">
        <v>192</v>
      </c>
      <c r="AU1068" s="26" t="s">
        <v>84</v>
      </c>
      <c r="AY1068" s="26" t="s">
        <v>189</v>
      </c>
      <c r="BE1068" s="246">
        <f>IF(N1068="základní",J1068,0)</f>
        <v>0</v>
      </c>
      <c r="BF1068" s="246">
        <f>IF(N1068="snížená",J1068,0)</f>
        <v>0</v>
      </c>
      <c r="BG1068" s="246">
        <f>IF(N1068="zákl. přenesená",J1068,0)</f>
        <v>0</v>
      </c>
      <c r="BH1068" s="246">
        <f>IF(N1068="sníž. přenesená",J1068,0)</f>
        <v>0</v>
      </c>
      <c r="BI1068" s="246">
        <f>IF(N1068="nulová",J1068,0)</f>
        <v>0</v>
      </c>
      <c r="BJ1068" s="26" t="s">
        <v>82</v>
      </c>
      <c r="BK1068" s="246">
        <f>ROUND(I1068*H1068,2)</f>
        <v>0</v>
      </c>
      <c r="BL1068" s="26" t="s">
        <v>323</v>
      </c>
      <c r="BM1068" s="26" t="s">
        <v>1303</v>
      </c>
    </row>
    <row r="1069" s="1" customFormat="1" ht="16.5" customHeight="1">
      <c r="B1069" s="48"/>
      <c r="C1069" s="235" t="s">
        <v>1304</v>
      </c>
      <c r="D1069" s="235" t="s">
        <v>192</v>
      </c>
      <c r="E1069" s="236" t="s">
        <v>1305</v>
      </c>
      <c r="F1069" s="237" t="s">
        <v>1306</v>
      </c>
      <c r="G1069" s="238" t="s">
        <v>223</v>
      </c>
      <c r="H1069" s="239">
        <v>5</v>
      </c>
      <c r="I1069" s="240"/>
      <c r="J1069" s="241">
        <f>ROUND(I1069*H1069,2)</f>
        <v>0</v>
      </c>
      <c r="K1069" s="237" t="s">
        <v>196</v>
      </c>
      <c r="L1069" s="74"/>
      <c r="M1069" s="242" t="s">
        <v>21</v>
      </c>
      <c r="N1069" s="243" t="s">
        <v>45</v>
      </c>
      <c r="O1069" s="49"/>
      <c r="P1069" s="244">
        <f>O1069*H1069</f>
        <v>0</v>
      </c>
      <c r="Q1069" s="244">
        <v>0</v>
      </c>
      <c r="R1069" s="244">
        <f>Q1069*H1069</f>
        <v>0</v>
      </c>
      <c r="S1069" s="244">
        <v>0.00048999999999999998</v>
      </c>
      <c r="T1069" s="245">
        <f>S1069*H1069</f>
        <v>0.0024499999999999999</v>
      </c>
      <c r="AR1069" s="26" t="s">
        <v>323</v>
      </c>
      <c r="AT1069" s="26" t="s">
        <v>192</v>
      </c>
      <c r="AU1069" s="26" t="s">
        <v>84</v>
      </c>
      <c r="AY1069" s="26" t="s">
        <v>189</v>
      </c>
      <c r="BE1069" s="246">
        <f>IF(N1069="základní",J1069,0)</f>
        <v>0</v>
      </c>
      <c r="BF1069" s="246">
        <f>IF(N1069="snížená",J1069,0)</f>
        <v>0</v>
      </c>
      <c r="BG1069" s="246">
        <f>IF(N1069="zákl. přenesená",J1069,0)</f>
        <v>0</v>
      </c>
      <c r="BH1069" s="246">
        <f>IF(N1069="sníž. přenesená",J1069,0)</f>
        <v>0</v>
      </c>
      <c r="BI1069" s="246">
        <f>IF(N1069="nulová",J1069,0)</f>
        <v>0</v>
      </c>
      <c r="BJ1069" s="26" t="s">
        <v>82</v>
      </c>
      <c r="BK1069" s="246">
        <f>ROUND(I1069*H1069,2)</f>
        <v>0</v>
      </c>
      <c r="BL1069" s="26" t="s">
        <v>323</v>
      </c>
      <c r="BM1069" s="26" t="s">
        <v>1307</v>
      </c>
    </row>
    <row r="1070" s="1" customFormat="1" ht="16.5" customHeight="1">
      <c r="B1070" s="48"/>
      <c r="C1070" s="235" t="s">
        <v>1308</v>
      </c>
      <c r="D1070" s="235" t="s">
        <v>192</v>
      </c>
      <c r="E1070" s="236" t="s">
        <v>1309</v>
      </c>
      <c r="F1070" s="237" t="s">
        <v>1310</v>
      </c>
      <c r="G1070" s="238" t="s">
        <v>1174</v>
      </c>
      <c r="H1070" s="239">
        <v>20</v>
      </c>
      <c r="I1070" s="240"/>
      <c r="J1070" s="241">
        <f>ROUND(I1070*H1070,2)</f>
        <v>0</v>
      </c>
      <c r="K1070" s="237" t="s">
        <v>21</v>
      </c>
      <c r="L1070" s="74"/>
      <c r="M1070" s="242" t="s">
        <v>21</v>
      </c>
      <c r="N1070" s="243" t="s">
        <v>45</v>
      </c>
      <c r="O1070" s="49"/>
      <c r="P1070" s="244">
        <f>O1070*H1070</f>
        <v>0</v>
      </c>
      <c r="Q1070" s="244">
        <v>0.00029999999999999997</v>
      </c>
      <c r="R1070" s="244">
        <f>Q1070*H1070</f>
        <v>0.0059999999999999993</v>
      </c>
      <c r="S1070" s="244">
        <v>0</v>
      </c>
      <c r="T1070" s="245">
        <f>S1070*H1070</f>
        <v>0</v>
      </c>
      <c r="AR1070" s="26" t="s">
        <v>323</v>
      </c>
      <c r="AT1070" s="26" t="s">
        <v>192</v>
      </c>
      <c r="AU1070" s="26" t="s">
        <v>84</v>
      </c>
      <c r="AY1070" s="26" t="s">
        <v>189</v>
      </c>
      <c r="BE1070" s="246">
        <f>IF(N1070="základní",J1070,0)</f>
        <v>0</v>
      </c>
      <c r="BF1070" s="246">
        <f>IF(N1070="snížená",J1070,0)</f>
        <v>0</v>
      </c>
      <c r="BG1070" s="246">
        <f>IF(N1070="zákl. přenesená",J1070,0)</f>
        <v>0</v>
      </c>
      <c r="BH1070" s="246">
        <f>IF(N1070="sníž. přenesená",J1070,0)</f>
        <v>0</v>
      </c>
      <c r="BI1070" s="246">
        <f>IF(N1070="nulová",J1070,0)</f>
        <v>0</v>
      </c>
      <c r="BJ1070" s="26" t="s">
        <v>82</v>
      </c>
      <c r="BK1070" s="246">
        <f>ROUND(I1070*H1070,2)</f>
        <v>0</v>
      </c>
      <c r="BL1070" s="26" t="s">
        <v>323</v>
      </c>
      <c r="BM1070" s="26" t="s">
        <v>1311</v>
      </c>
    </row>
    <row r="1071" s="1" customFormat="1" ht="16.5" customHeight="1">
      <c r="B1071" s="48"/>
      <c r="C1071" s="235" t="s">
        <v>1312</v>
      </c>
      <c r="D1071" s="235" t="s">
        <v>192</v>
      </c>
      <c r="E1071" s="236" t="s">
        <v>1313</v>
      </c>
      <c r="F1071" s="237" t="s">
        <v>1314</v>
      </c>
      <c r="G1071" s="238" t="s">
        <v>1174</v>
      </c>
      <c r="H1071" s="239">
        <v>1</v>
      </c>
      <c r="I1071" s="240"/>
      <c r="J1071" s="241">
        <f>ROUND(I1071*H1071,2)</f>
        <v>0</v>
      </c>
      <c r="K1071" s="237" t="s">
        <v>196</v>
      </c>
      <c r="L1071" s="74"/>
      <c r="M1071" s="242" t="s">
        <v>21</v>
      </c>
      <c r="N1071" s="243" t="s">
        <v>45</v>
      </c>
      <c r="O1071" s="49"/>
      <c r="P1071" s="244">
        <f>O1071*H1071</f>
        <v>0</v>
      </c>
      <c r="Q1071" s="244">
        <v>0</v>
      </c>
      <c r="R1071" s="244">
        <f>Q1071*H1071</f>
        <v>0</v>
      </c>
      <c r="S1071" s="244">
        <v>0.00085999999999999998</v>
      </c>
      <c r="T1071" s="245">
        <f>S1071*H1071</f>
        <v>0.00085999999999999998</v>
      </c>
      <c r="AR1071" s="26" t="s">
        <v>323</v>
      </c>
      <c r="AT1071" s="26" t="s">
        <v>192</v>
      </c>
      <c r="AU1071" s="26" t="s">
        <v>84</v>
      </c>
      <c r="AY1071" s="26" t="s">
        <v>189</v>
      </c>
      <c r="BE1071" s="246">
        <f>IF(N1071="základní",J1071,0)</f>
        <v>0</v>
      </c>
      <c r="BF1071" s="246">
        <f>IF(N1071="snížená",J1071,0)</f>
        <v>0</v>
      </c>
      <c r="BG1071" s="246">
        <f>IF(N1071="zákl. přenesená",J1071,0)</f>
        <v>0</v>
      </c>
      <c r="BH1071" s="246">
        <f>IF(N1071="sníž. přenesená",J1071,0)</f>
        <v>0</v>
      </c>
      <c r="BI1071" s="246">
        <f>IF(N1071="nulová",J1071,0)</f>
        <v>0</v>
      </c>
      <c r="BJ1071" s="26" t="s">
        <v>82</v>
      </c>
      <c r="BK1071" s="246">
        <f>ROUND(I1071*H1071,2)</f>
        <v>0</v>
      </c>
      <c r="BL1071" s="26" t="s">
        <v>323</v>
      </c>
      <c r="BM1071" s="26" t="s">
        <v>1315</v>
      </c>
    </row>
    <row r="1072" s="1" customFormat="1" ht="16.5" customHeight="1">
      <c r="B1072" s="48"/>
      <c r="C1072" s="235" t="s">
        <v>1316</v>
      </c>
      <c r="D1072" s="235" t="s">
        <v>192</v>
      </c>
      <c r="E1072" s="236" t="s">
        <v>1317</v>
      </c>
      <c r="F1072" s="237" t="s">
        <v>1318</v>
      </c>
      <c r="G1072" s="238" t="s">
        <v>1174</v>
      </c>
      <c r="H1072" s="239">
        <v>7</v>
      </c>
      <c r="I1072" s="240"/>
      <c r="J1072" s="241">
        <f>ROUND(I1072*H1072,2)</f>
        <v>0</v>
      </c>
      <c r="K1072" s="237" t="s">
        <v>196</v>
      </c>
      <c r="L1072" s="74"/>
      <c r="M1072" s="242" t="s">
        <v>21</v>
      </c>
      <c r="N1072" s="243" t="s">
        <v>45</v>
      </c>
      <c r="O1072" s="49"/>
      <c r="P1072" s="244">
        <f>O1072*H1072</f>
        <v>0</v>
      </c>
      <c r="Q1072" s="244">
        <v>0.0018400000000000001</v>
      </c>
      <c r="R1072" s="244">
        <f>Q1072*H1072</f>
        <v>0.012880000000000001</v>
      </c>
      <c r="S1072" s="244">
        <v>0</v>
      </c>
      <c r="T1072" s="245">
        <f>S1072*H1072</f>
        <v>0</v>
      </c>
      <c r="AR1072" s="26" t="s">
        <v>323</v>
      </c>
      <c r="AT1072" s="26" t="s">
        <v>192</v>
      </c>
      <c r="AU1072" s="26" t="s">
        <v>84</v>
      </c>
      <c r="AY1072" s="26" t="s">
        <v>189</v>
      </c>
      <c r="BE1072" s="246">
        <f>IF(N1072="základní",J1072,0)</f>
        <v>0</v>
      </c>
      <c r="BF1072" s="246">
        <f>IF(N1072="snížená",J1072,0)</f>
        <v>0</v>
      </c>
      <c r="BG1072" s="246">
        <f>IF(N1072="zákl. přenesená",J1072,0)</f>
        <v>0</v>
      </c>
      <c r="BH1072" s="246">
        <f>IF(N1072="sníž. přenesená",J1072,0)</f>
        <v>0</v>
      </c>
      <c r="BI1072" s="246">
        <f>IF(N1072="nulová",J1072,0)</f>
        <v>0</v>
      </c>
      <c r="BJ1072" s="26" t="s">
        <v>82</v>
      </c>
      <c r="BK1072" s="246">
        <f>ROUND(I1072*H1072,2)</f>
        <v>0</v>
      </c>
      <c r="BL1072" s="26" t="s">
        <v>323</v>
      </c>
      <c r="BM1072" s="26" t="s">
        <v>1319</v>
      </c>
    </row>
    <row r="1073" s="1" customFormat="1" ht="38.25" customHeight="1">
      <c r="B1073" s="48"/>
      <c r="C1073" s="235" t="s">
        <v>1320</v>
      </c>
      <c r="D1073" s="235" t="s">
        <v>192</v>
      </c>
      <c r="E1073" s="236" t="s">
        <v>1321</v>
      </c>
      <c r="F1073" s="237" t="s">
        <v>1322</v>
      </c>
      <c r="G1073" s="238" t="s">
        <v>1071</v>
      </c>
      <c r="H1073" s="301"/>
      <c r="I1073" s="240"/>
      <c r="J1073" s="241">
        <f>ROUND(I1073*H1073,2)</f>
        <v>0</v>
      </c>
      <c r="K1073" s="237" t="s">
        <v>196</v>
      </c>
      <c r="L1073" s="74"/>
      <c r="M1073" s="242" t="s">
        <v>21</v>
      </c>
      <c r="N1073" s="243" t="s">
        <v>45</v>
      </c>
      <c r="O1073" s="49"/>
      <c r="P1073" s="244">
        <f>O1073*H1073</f>
        <v>0</v>
      </c>
      <c r="Q1073" s="244">
        <v>0</v>
      </c>
      <c r="R1073" s="244">
        <f>Q1073*H1073</f>
        <v>0</v>
      </c>
      <c r="S1073" s="244">
        <v>0</v>
      </c>
      <c r="T1073" s="245">
        <f>S1073*H1073</f>
        <v>0</v>
      </c>
      <c r="AR1073" s="26" t="s">
        <v>323</v>
      </c>
      <c r="AT1073" s="26" t="s">
        <v>192</v>
      </c>
      <c r="AU1073" s="26" t="s">
        <v>84</v>
      </c>
      <c r="AY1073" s="26" t="s">
        <v>189</v>
      </c>
      <c r="BE1073" s="246">
        <f>IF(N1073="základní",J1073,0)</f>
        <v>0</v>
      </c>
      <c r="BF1073" s="246">
        <f>IF(N1073="snížená",J1073,0)</f>
        <v>0</v>
      </c>
      <c r="BG1073" s="246">
        <f>IF(N1073="zákl. přenesená",J1073,0)</f>
        <v>0</v>
      </c>
      <c r="BH1073" s="246">
        <f>IF(N1073="sníž. přenesená",J1073,0)</f>
        <v>0</v>
      </c>
      <c r="BI1073" s="246">
        <f>IF(N1073="nulová",J1073,0)</f>
        <v>0</v>
      </c>
      <c r="BJ1073" s="26" t="s">
        <v>82</v>
      </c>
      <c r="BK1073" s="246">
        <f>ROUND(I1073*H1073,2)</f>
        <v>0</v>
      </c>
      <c r="BL1073" s="26" t="s">
        <v>323</v>
      </c>
      <c r="BM1073" s="26" t="s">
        <v>1323</v>
      </c>
    </row>
    <row r="1074" s="1" customFormat="1" ht="16.5" customHeight="1">
      <c r="B1074" s="48"/>
      <c r="C1074" s="235" t="s">
        <v>1324</v>
      </c>
      <c r="D1074" s="235" t="s">
        <v>192</v>
      </c>
      <c r="E1074" s="236" t="s">
        <v>1325</v>
      </c>
      <c r="F1074" s="237" t="s">
        <v>1125</v>
      </c>
      <c r="G1074" s="238" t="s">
        <v>1071</v>
      </c>
      <c r="H1074" s="301"/>
      <c r="I1074" s="240"/>
      <c r="J1074" s="241">
        <f>ROUND(I1074*H1074,2)</f>
        <v>0</v>
      </c>
      <c r="K1074" s="237" t="s">
        <v>21</v>
      </c>
      <c r="L1074" s="74"/>
      <c r="M1074" s="242" t="s">
        <v>21</v>
      </c>
      <c r="N1074" s="243" t="s">
        <v>45</v>
      </c>
      <c r="O1074" s="49"/>
      <c r="P1074" s="244">
        <f>O1074*H1074</f>
        <v>0</v>
      </c>
      <c r="Q1074" s="244">
        <v>0</v>
      </c>
      <c r="R1074" s="244">
        <f>Q1074*H1074</f>
        <v>0</v>
      </c>
      <c r="S1074" s="244">
        <v>0</v>
      </c>
      <c r="T1074" s="245">
        <f>S1074*H1074</f>
        <v>0</v>
      </c>
      <c r="AR1074" s="26" t="s">
        <v>323</v>
      </c>
      <c r="AT1074" s="26" t="s">
        <v>192</v>
      </c>
      <c r="AU1074" s="26" t="s">
        <v>84</v>
      </c>
      <c r="AY1074" s="26" t="s">
        <v>189</v>
      </c>
      <c r="BE1074" s="246">
        <f>IF(N1074="základní",J1074,0)</f>
        <v>0</v>
      </c>
      <c r="BF1074" s="246">
        <f>IF(N1074="snížená",J1074,0)</f>
        <v>0</v>
      </c>
      <c r="BG1074" s="246">
        <f>IF(N1074="zákl. přenesená",J1074,0)</f>
        <v>0</v>
      </c>
      <c r="BH1074" s="246">
        <f>IF(N1074="sníž. přenesená",J1074,0)</f>
        <v>0</v>
      </c>
      <c r="BI1074" s="246">
        <f>IF(N1074="nulová",J1074,0)</f>
        <v>0</v>
      </c>
      <c r="BJ1074" s="26" t="s">
        <v>82</v>
      </c>
      <c r="BK1074" s="246">
        <f>ROUND(I1074*H1074,2)</f>
        <v>0</v>
      </c>
      <c r="BL1074" s="26" t="s">
        <v>323</v>
      </c>
      <c r="BM1074" s="26" t="s">
        <v>1326</v>
      </c>
    </row>
    <row r="1075" s="11" customFormat="1" ht="29.88" customHeight="1">
      <c r="B1075" s="219"/>
      <c r="C1075" s="220"/>
      <c r="D1075" s="221" t="s">
        <v>73</v>
      </c>
      <c r="E1075" s="233" t="s">
        <v>1327</v>
      </c>
      <c r="F1075" s="233" t="s">
        <v>1328</v>
      </c>
      <c r="G1075" s="220"/>
      <c r="H1075" s="220"/>
      <c r="I1075" s="223"/>
      <c r="J1075" s="234">
        <f>BK1075</f>
        <v>0</v>
      </c>
      <c r="K1075" s="220"/>
      <c r="L1075" s="225"/>
      <c r="M1075" s="226"/>
      <c r="N1075" s="227"/>
      <c r="O1075" s="227"/>
      <c r="P1075" s="228">
        <f>SUM(P1076:P1078)</f>
        <v>0</v>
      </c>
      <c r="Q1075" s="227"/>
      <c r="R1075" s="228">
        <f>SUM(R1076:R1078)</f>
        <v>0.0373</v>
      </c>
      <c r="S1075" s="227"/>
      <c r="T1075" s="229">
        <f>SUM(T1076:T1078)</f>
        <v>0</v>
      </c>
      <c r="AR1075" s="230" t="s">
        <v>84</v>
      </c>
      <c r="AT1075" s="231" t="s">
        <v>73</v>
      </c>
      <c r="AU1075" s="231" t="s">
        <v>82</v>
      </c>
      <c r="AY1075" s="230" t="s">
        <v>189</v>
      </c>
      <c r="BK1075" s="232">
        <f>SUM(BK1076:BK1078)</f>
        <v>0</v>
      </c>
    </row>
    <row r="1076" s="1" customFormat="1" ht="38.25" customHeight="1">
      <c r="B1076" s="48"/>
      <c r="C1076" s="235" t="s">
        <v>1329</v>
      </c>
      <c r="D1076" s="235" t="s">
        <v>192</v>
      </c>
      <c r="E1076" s="236" t="s">
        <v>1330</v>
      </c>
      <c r="F1076" s="237" t="s">
        <v>1331</v>
      </c>
      <c r="G1076" s="238" t="s">
        <v>1174</v>
      </c>
      <c r="H1076" s="239">
        <v>2</v>
      </c>
      <c r="I1076" s="240"/>
      <c r="J1076" s="241">
        <f>ROUND(I1076*H1076,2)</f>
        <v>0</v>
      </c>
      <c r="K1076" s="237" t="s">
        <v>196</v>
      </c>
      <c r="L1076" s="74"/>
      <c r="M1076" s="242" t="s">
        <v>21</v>
      </c>
      <c r="N1076" s="243" t="s">
        <v>45</v>
      </c>
      <c r="O1076" s="49"/>
      <c r="P1076" s="244">
        <f>O1076*H1076</f>
        <v>0</v>
      </c>
      <c r="Q1076" s="244">
        <v>0.01865</v>
      </c>
      <c r="R1076" s="244">
        <f>Q1076*H1076</f>
        <v>0.0373</v>
      </c>
      <c r="S1076" s="244">
        <v>0</v>
      </c>
      <c r="T1076" s="245">
        <f>S1076*H1076</f>
        <v>0</v>
      </c>
      <c r="AR1076" s="26" t="s">
        <v>323</v>
      </c>
      <c r="AT1076" s="26" t="s">
        <v>192</v>
      </c>
      <c r="AU1076" s="26" t="s">
        <v>84</v>
      </c>
      <c r="AY1076" s="26" t="s">
        <v>189</v>
      </c>
      <c r="BE1076" s="246">
        <f>IF(N1076="základní",J1076,0)</f>
        <v>0</v>
      </c>
      <c r="BF1076" s="246">
        <f>IF(N1076="snížená",J1076,0)</f>
        <v>0</v>
      </c>
      <c r="BG1076" s="246">
        <f>IF(N1076="zákl. přenesená",J1076,0)</f>
        <v>0</v>
      </c>
      <c r="BH1076" s="246">
        <f>IF(N1076="sníž. přenesená",J1076,0)</f>
        <v>0</v>
      </c>
      <c r="BI1076" s="246">
        <f>IF(N1076="nulová",J1076,0)</f>
        <v>0</v>
      </c>
      <c r="BJ1076" s="26" t="s">
        <v>82</v>
      </c>
      <c r="BK1076" s="246">
        <f>ROUND(I1076*H1076,2)</f>
        <v>0</v>
      </c>
      <c r="BL1076" s="26" t="s">
        <v>323</v>
      </c>
      <c r="BM1076" s="26" t="s">
        <v>1332</v>
      </c>
    </row>
    <row r="1077" s="1" customFormat="1" ht="38.25" customHeight="1">
      <c r="B1077" s="48"/>
      <c r="C1077" s="235" t="s">
        <v>1333</v>
      </c>
      <c r="D1077" s="235" t="s">
        <v>192</v>
      </c>
      <c r="E1077" s="236" t="s">
        <v>1334</v>
      </c>
      <c r="F1077" s="237" t="s">
        <v>1335</v>
      </c>
      <c r="G1077" s="238" t="s">
        <v>1071</v>
      </c>
      <c r="H1077" s="301"/>
      <c r="I1077" s="240"/>
      <c r="J1077" s="241">
        <f>ROUND(I1077*H1077,2)</f>
        <v>0</v>
      </c>
      <c r="K1077" s="237" t="s">
        <v>196</v>
      </c>
      <c r="L1077" s="74"/>
      <c r="M1077" s="242" t="s">
        <v>21</v>
      </c>
      <c r="N1077" s="243" t="s">
        <v>45</v>
      </c>
      <c r="O1077" s="49"/>
      <c r="P1077" s="244">
        <f>O1077*H1077</f>
        <v>0</v>
      </c>
      <c r="Q1077" s="244">
        <v>0</v>
      </c>
      <c r="R1077" s="244">
        <f>Q1077*H1077</f>
        <v>0</v>
      </c>
      <c r="S1077" s="244">
        <v>0</v>
      </c>
      <c r="T1077" s="245">
        <f>S1077*H1077</f>
        <v>0</v>
      </c>
      <c r="AR1077" s="26" t="s">
        <v>323</v>
      </c>
      <c r="AT1077" s="26" t="s">
        <v>192</v>
      </c>
      <c r="AU1077" s="26" t="s">
        <v>84</v>
      </c>
      <c r="AY1077" s="26" t="s">
        <v>189</v>
      </c>
      <c r="BE1077" s="246">
        <f>IF(N1077="základní",J1077,0)</f>
        <v>0</v>
      </c>
      <c r="BF1077" s="246">
        <f>IF(N1077="snížená",J1077,0)</f>
        <v>0</v>
      </c>
      <c r="BG1077" s="246">
        <f>IF(N1077="zákl. přenesená",J1077,0)</f>
        <v>0</v>
      </c>
      <c r="BH1077" s="246">
        <f>IF(N1077="sníž. přenesená",J1077,0)</f>
        <v>0</v>
      </c>
      <c r="BI1077" s="246">
        <f>IF(N1077="nulová",J1077,0)</f>
        <v>0</v>
      </c>
      <c r="BJ1077" s="26" t="s">
        <v>82</v>
      </c>
      <c r="BK1077" s="246">
        <f>ROUND(I1077*H1077,2)</f>
        <v>0</v>
      </c>
      <c r="BL1077" s="26" t="s">
        <v>323</v>
      </c>
      <c r="BM1077" s="26" t="s">
        <v>1336</v>
      </c>
    </row>
    <row r="1078" s="1" customFormat="1" ht="16.5" customHeight="1">
      <c r="B1078" s="48"/>
      <c r="C1078" s="235" t="s">
        <v>1337</v>
      </c>
      <c r="D1078" s="235" t="s">
        <v>192</v>
      </c>
      <c r="E1078" s="236" t="s">
        <v>1338</v>
      </c>
      <c r="F1078" s="237" t="s">
        <v>1125</v>
      </c>
      <c r="G1078" s="238" t="s">
        <v>1071</v>
      </c>
      <c r="H1078" s="301"/>
      <c r="I1078" s="240"/>
      <c r="J1078" s="241">
        <f>ROUND(I1078*H1078,2)</f>
        <v>0</v>
      </c>
      <c r="K1078" s="237" t="s">
        <v>21</v>
      </c>
      <c r="L1078" s="74"/>
      <c r="M1078" s="242" t="s">
        <v>21</v>
      </c>
      <c r="N1078" s="243" t="s">
        <v>45</v>
      </c>
      <c r="O1078" s="49"/>
      <c r="P1078" s="244">
        <f>O1078*H1078</f>
        <v>0</v>
      </c>
      <c r="Q1078" s="244">
        <v>0</v>
      </c>
      <c r="R1078" s="244">
        <f>Q1078*H1078</f>
        <v>0</v>
      </c>
      <c r="S1078" s="244">
        <v>0</v>
      </c>
      <c r="T1078" s="245">
        <f>S1078*H1078</f>
        <v>0</v>
      </c>
      <c r="AR1078" s="26" t="s">
        <v>323</v>
      </c>
      <c r="AT1078" s="26" t="s">
        <v>192</v>
      </c>
      <c r="AU1078" s="26" t="s">
        <v>84</v>
      </c>
      <c r="AY1078" s="26" t="s">
        <v>189</v>
      </c>
      <c r="BE1078" s="246">
        <f>IF(N1078="základní",J1078,0)</f>
        <v>0</v>
      </c>
      <c r="BF1078" s="246">
        <f>IF(N1078="snížená",J1078,0)</f>
        <v>0</v>
      </c>
      <c r="BG1078" s="246">
        <f>IF(N1078="zákl. přenesená",J1078,0)</f>
        <v>0</v>
      </c>
      <c r="BH1078" s="246">
        <f>IF(N1078="sníž. přenesená",J1078,0)</f>
        <v>0</v>
      </c>
      <c r="BI1078" s="246">
        <f>IF(N1078="nulová",J1078,0)</f>
        <v>0</v>
      </c>
      <c r="BJ1078" s="26" t="s">
        <v>82</v>
      </c>
      <c r="BK1078" s="246">
        <f>ROUND(I1078*H1078,2)</f>
        <v>0</v>
      </c>
      <c r="BL1078" s="26" t="s">
        <v>323</v>
      </c>
      <c r="BM1078" s="26" t="s">
        <v>1339</v>
      </c>
    </row>
    <row r="1079" s="11" customFormat="1" ht="29.88" customHeight="1">
      <c r="B1079" s="219"/>
      <c r="C1079" s="220"/>
      <c r="D1079" s="221" t="s">
        <v>73</v>
      </c>
      <c r="E1079" s="233" t="s">
        <v>1340</v>
      </c>
      <c r="F1079" s="233" t="s">
        <v>1341</v>
      </c>
      <c r="G1079" s="220"/>
      <c r="H1079" s="220"/>
      <c r="I1079" s="223"/>
      <c r="J1079" s="234">
        <f>BK1079</f>
        <v>0</v>
      </c>
      <c r="K1079" s="220"/>
      <c r="L1079" s="225"/>
      <c r="M1079" s="226"/>
      <c r="N1079" s="227"/>
      <c r="O1079" s="227"/>
      <c r="P1079" s="228">
        <f>P1080+SUM(P1081:P1084)+P1087+P1091+P1101+P1117</f>
        <v>0</v>
      </c>
      <c r="Q1079" s="227"/>
      <c r="R1079" s="228">
        <f>R1080+SUM(R1081:R1084)+R1087+R1091+R1101+R1117</f>
        <v>3.8850368</v>
      </c>
      <c r="S1079" s="227"/>
      <c r="T1079" s="229">
        <f>T1080+SUM(T1081:T1084)+T1087+T1091+T1101+T1117</f>
        <v>3.2997190000000001</v>
      </c>
      <c r="AR1079" s="230" t="s">
        <v>84</v>
      </c>
      <c r="AT1079" s="231" t="s">
        <v>73</v>
      </c>
      <c r="AU1079" s="231" t="s">
        <v>82</v>
      </c>
      <c r="AY1079" s="230" t="s">
        <v>189</v>
      </c>
      <c r="BK1079" s="232">
        <f>BK1080+SUM(BK1081:BK1084)+BK1087+BK1091+BK1101+BK1117</f>
        <v>0</v>
      </c>
    </row>
    <row r="1080" s="1" customFormat="1" ht="16.5" customHeight="1">
      <c r="B1080" s="48"/>
      <c r="C1080" s="291" t="s">
        <v>1342</v>
      </c>
      <c r="D1080" s="291" t="s">
        <v>604</v>
      </c>
      <c r="E1080" s="292" t="s">
        <v>447</v>
      </c>
      <c r="F1080" s="293" t="s">
        <v>1343</v>
      </c>
      <c r="G1080" s="294" t="s">
        <v>1344</v>
      </c>
      <c r="H1080" s="295">
        <v>130</v>
      </c>
      <c r="I1080" s="296"/>
      <c r="J1080" s="297">
        <f>ROUND(I1080*H1080,2)</f>
        <v>0</v>
      </c>
      <c r="K1080" s="293" t="s">
        <v>21</v>
      </c>
      <c r="L1080" s="298"/>
      <c r="M1080" s="299" t="s">
        <v>21</v>
      </c>
      <c r="N1080" s="300" t="s">
        <v>45</v>
      </c>
      <c r="O1080" s="49"/>
      <c r="P1080" s="244">
        <f>O1080*H1080</f>
        <v>0</v>
      </c>
      <c r="Q1080" s="244">
        <v>0</v>
      </c>
      <c r="R1080" s="244">
        <f>Q1080*H1080</f>
        <v>0</v>
      </c>
      <c r="S1080" s="244">
        <v>0</v>
      </c>
      <c r="T1080" s="245">
        <f>S1080*H1080</f>
        <v>0</v>
      </c>
      <c r="AR1080" s="26" t="s">
        <v>439</v>
      </c>
      <c r="AT1080" s="26" t="s">
        <v>604</v>
      </c>
      <c r="AU1080" s="26" t="s">
        <v>84</v>
      </c>
      <c r="AY1080" s="26" t="s">
        <v>189</v>
      </c>
      <c r="BE1080" s="246">
        <f>IF(N1080="základní",J1080,0)</f>
        <v>0</v>
      </c>
      <c r="BF1080" s="246">
        <f>IF(N1080="snížená",J1080,0)</f>
        <v>0</v>
      </c>
      <c r="BG1080" s="246">
        <f>IF(N1080="zákl. přenesená",J1080,0)</f>
        <v>0</v>
      </c>
      <c r="BH1080" s="246">
        <f>IF(N1080="sníž. přenesená",J1080,0)</f>
        <v>0</v>
      </c>
      <c r="BI1080" s="246">
        <f>IF(N1080="nulová",J1080,0)</f>
        <v>0</v>
      </c>
      <c r="BJ1080" s="26" t="s">
        <v>82</v>
      </c>
      <c r="BK1080" s="246">
        <f>ROUND(I1080*H1080,2)</f>
        <v>0</v>
      </c>
      <c r="BL1080" s="26" t="s">
        <v>323</v>
      </c>
      <c r="BM1080" s="26" t="s">
        <v>1345</v>
      </c>
    </row>
    <row r="1081" s="1" customFormat="1" ht="16.5" customHeight="1">
      <c r="B1081" s="48"/>
      <c r="C1081" s="235" t="s">
        <v>1346</v>
      </c>
      <c r="D1081" s="235" t="s">
        <v>192</v>
      </c>
      <c r="E1081" s="236" t="s">
        <v>1347</v>
      </c>
      <c r="F1081" s="237" t="s">
        <v>1348</v>
      </c>
      <c r="G1081" s="238" t="s">
        <v>1071</v>
      </c>
      <c r="H1081" s="301"/>
      <c r="I1081" s="240"/>
      <c r="J1081" s="241">
        <f>ROUND(I1081*H1081,2)</f>
        <v>0</v>
      </c>
      <c r="K1081" s="237" t="s">
        <v>21</v>
      </c>
      <c r="L1081" s="74"/>
      <c r="M1081" s="242" t="s">
        <v>21</v>
      </c>
      <c r="N1081" s="243" t="s">
        <v>45</v>
      </c>
      <c r="O1081" s="49"/>
      <c r="P1081" s="244">
        <f>O1081*H1081</f>
        <v>0</v>
      </c>
      <c r="Q1081" s="244">
        <v>0</v>
      </c>
      <c r="R1081" s="244">
        <f>Q1081*H1081</f>
        <v>0</v>
      </c>
      <c r="S1081" s="244">
        <v>0</v>
      </c>
      <c r="T1081" s="245">
        <f>S1081*H1081</f>
        <v>0</v>
      </c>
      <c r="AR1081" s="26" t="s">
        <v>323</v>
      </c>
      <c r="AT1081" s="26" t="s">
        <v>192</v>
      </c>
      <c r="AU1081" s="26" t="s">
        <v>84</v>
      </c>
      <c r="AY1081" s="26" t="s">
        <v>189</v>
      </c>
      <c r="BE1081" s="246">
        <f>IF(N1081="základní",J1081,0)</f>
        <v>0</v>
      </c>
      <c r="BF1081" s="246">
        <f>IF(N1081="snížená",J1081,0)</f>
        <v>0</v>
      </c>
      <c r="BG1081" s="246">
        <f>IF(N1081="zákl. přenesená",J1081,0)</f>
        <v>0</v>
      </c>
      <c r="BH1081" s="246">
        <f>IF(N1081="sníž. přenesená",J1081,0)</f>
        <v>0</v>
      </c>
      <c r="BI1081" s="246">
        <f>IF(N1081="nulová",J1081,0)</f>
        <v>0</v>
      </c>
      <c r="BJ1081" s="26" t="s">
        <v>82</v>
      </c>
      <c r="BK1081" s="246">
        <f>ROUND(I1081*H1081,2)</f>
        <v>0</v>
      </c>
      <c r="BL1081" s="26" t="s">
        <v>323</v>
      </c>
      <c r="BM1081" s="26" t="s">
        <v>1349</v>
      </c>
    </row>
    <row r="1082" s="1" customFormat="1" ht="25.5" customHeight="1">
      <c r="B1082" s="48"/>
      <c r="C1082" s="235" t="s">
        <v>1350</v>
      </c>
      <c r="D1082" s="235" t="s">
        <v>192</v>
      </c>
      <c r="E1082" s="236" t="s">
        <v>940</v>
      </c>
      <c r="F1082" s="237" t="s">
        <v>1351</v>
      </c>
      <c r="G1082" s="238" t="s">
        <v>911</v>
      </c>
      <c r="H1082" s="239">
        <v>1</v>
      </c>
      <c r="I1082" s="240"/>
      <c r="J1082" s="241">
        <f>ROUND(I1082*H1082,2)</f>
        <v>0</v>
      </c>
      <c r="K1082" s="237" t="s">
        <v>21</v>
      </c>
      <c r="L1082" s="74"/>
      <c r="M1082" s="242" t="s">
        <v>21</v>
      </c>
      <c r="N1082" s="243" t="s">
        <v>45</v>
      </c>
      <c r="O1082" s="49"/>
      <c r="P1082" s="244">
        <f>O1082*H1082</f>
        <v>0</v>
      </c>
      <c r="Q1082" s="244">
        <v>0</v>
      </c>
      <c r="R1082" s="244">
        <f>Q1082*H1082</f>
        <v>0</v>
      </c>
      <c r="S1082" s="244">
        <v>0</v>
      </c>
      <c r="T1082" s="245">
        <f>S1082*H1082</f>
        <v>0</v>
      </c>
      <c r="AR1082" s="26" t="s">
        <v>323</v>
      </c>
      <c r="AT1082" s="26" t="s">
        <v>192</v>
      </c>
      <c r="AU1082" s="26" t="s">
        <v>84</v>
      </c>
      <c r="AY1082" s="26" t="s">
        <v>189</v>
      </c>
      <c r="BE1082" s="246">
        <f>IF(N1082="základní",J1082,0)</f>
        <v>0</v>
      </c>
      <c r="BF1082" s="246">
        <f>IF(N1082="snížená",J1082,0)</f>
        <v>0</v>
      </c>
      <c r="BG1082" s="246">
        <f>IF(N1082="zákl. přenesená",J1082,0)</f>
        <v>0</v>
      </c>
      <c r="BH1082" s="246">
        <f>IF(N1082="sníž. přenesená",J1082,0)</f>
        <v>0</v>
      </c>
      <c r="BI1082" s="246">
        <f>IF(N1082="nulová",J1082,0)</f>
        <v>0</v>
      </c>
      <c r="BJ1082" s="26" t="s">
        <v>82</v>
      </c>
      <c r="BK1082" s="246">
        <f>ROUND(I1082*H1082,2)</f>
        <v>0</v>
      </c>
      <c r="BL1082" s="26" t="s">
        <v>323</v>
      </c>
      <c r="BM1082" s="26" t="s">
        <v>1352</v>
      </c>
    </row>
    <row r="1083" s="1" customFormat="1" ht="16.5" customHeight="1">
      <c r="B1083" s="48"/>
      <c r="C1083" s="235" t="s">
        <v>1353</v>
      </c>
      <c r="D1083" s="235" t="s">
        <v>192</v>
      </c>
      <c r="E1083" s="236" t="s">
        <v>956</v>
      </c>
      <c r="F1083" s="237" t="s">
        <v>1354</v>
      </c>
      <c r="G1083" s="238" t="s">
        <v>911</v>
      </c>
      <c r="H1083" s="239">
        <v>1</v>
      </c>
      <c r="I1083" s="240"/>
      <c r="J1083" s="241">
        <f>ROUND(I1083*H1083,2)</f>
        <v>0</v>
      </c>
      <c r="K1083" s="237" t="s">
        <v>21</v>
      </c>
      <c r="L1083" s="74"/>
      <c r="M1083" s="242" t="s">
        <v>21</v>
      </c>
      <c r="N1083" s="243" t="s">
        <v>45</v>
      </c>
      <c r="O1083" s="49"/>
      <c r="P1083" s="244">
        <f>O1083*H1083</f>
        <v>0</v>
      </c>
      <c r="Q1083" s="244">
        <v>0</v>
      </c>
      <c r="R1083" s="244">
        <f>Q1083*H1083</f>
        <v>0</v>
      </c>
      <c r="S1083" s="244">
        <v>0</v>
      </c>
      <c r="T1083" s="245">
        <f>S1083*H1083</f>
        <v>0</v>
      </c>
      <c r="AR1083" s="26" t="s">
        <v>323</v>
      </c>
      <c r="AT1083" s="26" t="s">
        <v>192</v>
      </c>
      <c r="AU1083" s="26" t="s">
        <v>84</v>
      </c>
      <c r="AY1083" s="26" t="s">
        <v>189</v>
      </c>
      <c r="BE1083" s="246">
        <f>IF(N1083="základní",J1083,0)</f>
        <v>0</v>
      </c>
      <c r="BF1083" s="246">
        <f>IF(N1083="snížená",J1083,0)</f>
        <v>0</v>
      </c>
      <c r="BG1083" s="246">
        <f>IF(N1083="zákl. přenesená",J1083,0)</f>
        <v>0</v>
      </c>
      <c r="BH1083" s="246">
        <f>IF(N1083="sníž. přenesená",J1083,0)</f>
        <v>0</v>
      </c>
      <c r="BI1083" s="246">
        <f>IF(N1083="nulová",J1083,0)</f>
        <v>0</v>
      </c>
      <c r="BJ1083" s="26" t="s">
        <v>82</v>
      </c>
      <c r="BK1083" s="246">
        <f>ROUND(I1083*H1083,2)</f>
        <v>0</v>
      </c>
      <c r="BL1083" s="26" t="s">
        <v>323</v>
      </c>
      <c r="BM1083" s="26" t="s">
        <v>1355</v>
      </c>
    </row>
    <row r="1084" s="11" customFormat="1" ht="22.32" customHeight="1">
      <c r="B1084" s="219"/>
      <c r="C1084" s="220"/>
      <c r="D1084" s="221" t="s">
        <v>73</v>
      </c>
      <c r="E1084" s="233" t="s">
        <v>1356</v>
      </c>
      <c r="F1084" s="233" t="s">
        <v>1357</v>
      </c>
      <c r="G1084" s="220"/>
      <c r="H1084" s="220"/>
      <c r="I1084" s="223"/>
      <c r="J1084" s="234">
        <f>BK1084</f>
        <v>0</v>
      </c>
      <c r="K1084" s="220"/>
      <c r="L1084" s="225"/>
      <c r="M1084" s="226"/>
      <c r="N1084" s="227"/>
      <c r="O1084" s="227"/>
      <c r="P1084" s="228">
        <f>SUM(P1085:P1086)</f>
        <v>0</v>
      </c>
      <c r="Q1084" s="227"/>
      <c r="R1084" s="228">
        <f>SUM(R1085:R1086)</f>
        <v>0</v>
      </c>
      <c r="S1084" s="227"/>
      <c r="T1084" s="229">
        <f>SUM(T1085:T1086)</f>
        <v>0</v>
      </c>
      <c r="AR1084" s="230" t="s">
        <v>84</v>
      </c>
      <c r="AT1084" s="231" t="s">
        <v>73</v>
      </c>
      <c r="AU1084" s="231" t="s">
        <v>84</v>
      </c>
      <c r="AY1084" s="230" t="s">
        <v>189</v>
      </c>
      <c r="BK1084" s="232">
        <f>SUM(BK1085:BK1086)</f>
        <v>0</v>
      </c>
    </row>
    <row r="1085" s="1" customFormat="1" ht="25.5" customHeight="1">
      <c r="B1085" s="48"/>
      <c r="C1085" s="291" t="s">
        <v>1358</v>
      </c>
      <c r="D1085" s="291" t="s">
        <v>604</v>
      </c>
      <c r="E1085" s="292" t="s">
        <v>1359</v>
      </c>
      <c r="F1085" s="293" t="s">
        <v>1360</v>
      </c>
      <c r="G1085" s="294" t="s">
        <v>916</v>
      </c>
      <c r="H1085" s="295">
        <v>2</v>
      </c>
      <c r="I1085" s="296"/>
      <c r="J1085" s="297">
        <f>ROUND(I1085*H1085,2)</f>
        <v>0</v>
      </c>
      <c r="K1085" s="293" t="s">
        <v>21</v>
      </c>
      <c r="L1085" s="298"/>
      <c r="M1085" s="299" t="s">
        <v>21</v>
      </c>
      <c r="N1085" s="300" t="s">
        <v>45</v>
      </c>
      <c r="O1085" s="49"/>
      <c r="P1085" s="244">
        <f>O1085*H1085</f>
        <v>0</v>
      </c>
      <c r="Q1085" s="244">
        <v>0</v>
      </c>
      <c r="R1085" s="244">
        <f>Q1085*H1085</f>
        <v>0</v>
      </c>
      <c r="S1085" s="244">
        <v>0</v>
      </c>
      <c r="T1085" s="245">
        <f>S1085*H1085</f>
        <v>0</v>
      </c>
      <c r="AR1085" s="26" t="s">
        <v>439</v>
      </c>
      <c r="AT1085" s="26" t="s">
        <v>604</v>
      </c>
      <c r="AU1085" s="26" t="s">
        <v>190</v>
      </c>
      <c r="AY1085" s="26" t="s">
        <v>189</v>
      </c>
      <c r="BE1085" s="246">
        <f>IF(N1085="základní",J1085,0)</f>
        <v>0</v>
      </c>
      <c r="BF1085" s="246">
        <f>IF(N1085="snížená",J1085,0)</f>
        <v>0</v>
      </c>
      <c r="BG1085" s="246">
        <f>IF(N1085="zákl. přenesená",J1085,0)</f>
        <v>0</v>
      </c>
      <c r="BH1085" s="246">
        <f>IF(N1085="sníž. přenesená",J1085,0)</f>
        <v>0</v>
      </c>
      <c r="BI1085" s="246">
        <f>IF(N1085="nulová",J1085,0)</f>
        <v>0</v>
      </c>
      <c r="BJ1085" s="26" t="s">
        <v>82</v>
      </c>
      <c r="BK1085" s="246">
        <f>ROUND(I1085*H1085,2)</f>
        <v>0</v>
      </c>
      <c r="BL1085" s="26" t="s">
        <v>323</v>
      </c>
      <c r="BM1085" s="26" t="s">
        <v>1361</v>
      </c>
    </row>
    <row r="1086" s="1" customFormat="1" ht="25.5" customHeight="1">
      <c r="B1086" s="48"/>
      <c r="C1086" s="235" t="s">
        <v>1362</v>
      </c>
      <c r="D1086" s="235" t="s">
        <v>192</v>
      </c>
      <c r="E1086" s="236" t="s">
        <v>1363</v>
      </c>
      <c r="F1086" s="237" t="s">
        <v>1364</v>
      </c>
      <c r="G1086" s="238" t="s">
        <v>1071</v>
      </c>
      <c r="H1086" s="301"/>
      <c r="I1086" s="240"/>
      <c r="J1086" s="241">
        <f>ROUND(I1086*H1086,2)</f>
        <v>0</v>
      </c>
      <c r="K1086" s="237" t="s">
        <v>196</v>
      </c>
      <c r="L1086" s="74"/>
      <c r="M1086" s="242" t="s">
        <v>21</v>
      </c>
      <c r="N1086" s="243" t="s">
        <v>45</v>
      </c>
      <c r="O1086" s="49"/>
      <c r="P1086" s="244">
        <f>O1086*H1086</f>
        <v>0</v>
      </c>
      <c r="Q1086" s="244">
        <v>0</v>
      </c>
      <c r="R1086" s="244">
        <f>Q1086*H1086</f>
        <v>0</v>
      </c>
      <c r="S1086" s="244">
        <v>0</v>
      </c>
      <c r="T1086" s="245">
        <f>S1086*H1086</f>
        <v>0</v>
      </c>
      <c r="AR1086" s="26" t="s">
        <v>323</v>
      </c>
      <c r="AT1086" s="26" t="s">
        <v>192</v>
      </c>
      <c r="AU1086" s="26" t="s">
        <v>190</v>
      </c>
      <c r="AY1086" s="26" t="s">
        <v>189</v>
      </c>
      <c r="BE1086" s="246">
        <f>IF(N1086="základní",J1086,0)</f>
        <v>0</v>
      </c>
      <c r="BF1086" s="246">
        <f>IF(N1086="snížená",J1086,0)</f>
        <v>0</v>
      </c>
      <c r="BG1086" s="246">
        <f>IF(N1086="zákl. přenesená",J1086,0)</f>
        <v>0</v>
      </c>
      <c r="BH1086" s="246">
        <f>IF(N1086="sníž. přenesená",J1086,0)</f>
        <v>0</v>
      </c>
      <c r="BI1086" s="246">
        <f>IF(N1086="nulová",J1086,0)</f>
        <v>0</v>
      </c>
      <c r="BJ1086" s="26" t="s">
        <v>82</v>
      </c>
      <c r="BK1086" s="246">
        <f>ROUND(I1086*H1086,2)</f>
        <v>0</v>
      </c>
      <c r="BL1086" s="26" t="s">
        <v>323</v>
      </c>
      <c r="BM1086" s="26" t="s">
        <v>1365</v>
      </c>
    </row>
    <row r="1087" s="11" customFormat="1" ht="22.32" customHeight="1">
      <c r="B1087" s="219"/>
      <c r="C1087" s="220"/>
      <c r="D1087" s="221" t="s">
        <v>73</v>
      </c>
      <c r="E1087" s="233" t="s">
        <v>1366</v>
      </c>
      <c r="F1087" s="233" t="s">
        <v>1367</v>
      </c>
      <c r="G1087" s="220"/>
      <c r="H1087" s="220"/>
      <c r="I1087" s="223"/>
      <c r="J1087" s="234">
        <f>BK1087</f>
        <v>0</v>
      </c>
      <c r="K1087" s="220"/>
      <c r="L1087" s="225"/>
      <c r="M1087" s="226"/>
      <c r="N1087" s="227"/>
      <c r="O1087" s="227"/>
      <c r="P1087" s="228">
        <f>SUM(P1088:P1090)</f>
        <v>0</v>
      </c>
      <c r="Q1087" s="227"/>
      <c r="R1087" s="228">
        <f>SUM(R1088:R1090)</f>
        <v>0.045009999999999994</v>
      </c>
      <c r="S1087" s="227"/>
      <c r="T1087" s="229">
        <f>SUM(T1088:T1090)</f>
        <v>0</v>
      </c>
      <c r="AR1087" s="230" t="s">
        <v>84</v>
      </c>
      <c r="AT1087" s="231" t="s">
        <v>73</v>
      </c>
      <c r="AU1087" s="231" t="s">
        <v>84</v>
      </c>
      <c r="AY1087" s="230" t="s">
        <v>189</v>
      </c>
      <c r="BK1087" s="232">
        <f>SUM(BK1088:BK1090)</f>
        <v>0</v>
      </c>
    </row>
    <row r="1088" s="1" customFormat="1" ht="38.25" customHeight="1">
      <c r="B1088" s="48"/>
      <c r="C1088" s="235" t="s">
        <v>1368</v>
      </c>
      <c r="D1088" s="235" t="s">
        <v>192</v>
      </c>
      <c r="E1088" s="236" t="s">
        <v>1369</v>
      </c>
      <c r="F1088" s="237" t="s">
        <v>1370</v>
      </c>
      <c r="G1088" s="238" t="s">
        <v>223</v>
      </c>
      <c r="H1088" s="239">
        <v>1</v>
      </c>
      <c r="I1088" s="240"/>
      <c r="J1088" s="241">
        <f>ROUND(I1088*H1088,2)</f>
        <v>0</v>
      </c>
      <c r="K1088" s="237" t="s">
        <v>21</v>
      </c>
      <c r="L1088" s="74"/>
      <c r="M1088" s="242" t="s">
        <v>21</v>
      </c>
      <c r="N1088" s="243" t="s">
        <v>45</v>
      </c>
      <c r="O1088" s="49"/>
      <c r="P1088" s="244">
        <f>O1088*H1088</f>
        <v>0</v>
      </c>
      <c r="Q1088" s="244">
        <v>0.031809999999999998</v>
      </c>
      <c r="R1088" s="244">
        <f>Q1088*H1088</f>
        <v>0.031809999999999998</v>
      </c>
      <c r="S1088" s="244">
        <v>0</v>
      </c>
      <c r="T1088" s="245">
        <f>S1088*H1088</f>
        <v>0</v>
      </c>
      <c r="AR1088" s="26" t="s">
        <v>323</v>
      </c>
      <c r="AT1088" s="26" t="s">
        <v>192</v>
      </c>
      <c r="AU1088" s="26" t="s">
        <v>190</v>
      </c>
      <c r="AY1088" s="26" t="s">
        <v>189</v>
      </c>
      <c r="BE1088" s="246">
        <f>IF(N1088="základní",J1088,0)</f>
        <v>0</v>
      </c>
      <c r="BF1088" s="246">
        <f>IF(N1088="snížená",J1088,0)</f>
        <v>0</v>
      </c>
      <c r="BG1088" s="246">
        <f>IF(N1088="zákl. přenesená",J1088,0)</f>
        <v>0</v>
      </c>
      <c r="BH1088" s="246">
        <f>IF(N1088="sníž. přenesená",J1088,0)</f>
        <v>0</v>
      </c>
      <c r="BI1088" s="246">
        <f>IF(N1088="nulová",J1088,0)</f>
        <v>0</v>
      </c>
      <c r="BJ1088" s="26" t="s">
        <v>82</v>
      </c>
      <c r="BK1088" s="246">
        <f>ROUND(I1088*H1088,2)</f>
        <v>0</v>
      </c>
      <c r="BL1088" s="26" t="s">
        <v>323</v>
      </c>
      <c r="BM1088" s="26" t="s">
        <v>1371</v>
      </c>
    </row>
    <row r="1089" s="1" customFormat="1" ht="51" customHeight="1">
      <c r="B1089" s="48"/>
      <c r="C1089" s="235" t="s">
        <v>1372</v>
      </c>
      <c r="D1089" s="235" t="s">
        <v>192</v>
      </c>
      <c r="E1089" s="236" t="s">
        <v>1373</v>
      </c>
      <c r="F1089" s="237" t="s">
        <v>1374</v>
      </c>
      <c r="G1089" s="238" t="s">
        <v>1174</v>
      </c>
      <c r="H1089" s="239">
        <v>2</v>
      </c>
      <c r="I1089" s="240"/>
      <c r="J1089" s="241">
        <f>ROUND(I1089*H1089,2)</f>
        <v>0</v>
      </c>
      <c r="K1089" s="237" t="s">
        <v>196</v>
      </c>
      <c r="L1089" s="74"/>
      <c r="M1089" s="242" t="s">
        <v>21</v>
      </c>
      <c r="N1089" s="243" t="s">
        <v>45</v>
      </c>
      <c r="O1089" s="49"/>
      <c r="P1089" s="244">
        <f>O1089*H1089</f>
        <v>0</v>
      </c>
      <c r="Q1089" s="244">
        <v>0.0066</v>
      </c>
      <c r="R1089" s="244">
        <f>Q1089*H1089</f>
        <v>0.0132</v>
      </c>
      <c r="S1089" s="244">
        <v>0</v>
      </c>
      <c r="T1089" s="245">
        <f>S1089*H1089</f>
        <v>0</v>
      </c>
      <c r="AR1089" s="26" t="s">
        <v>323</v>
      </c>
      <c r="AT1089" s="26" t="s">
        <v>192</v>
      </c>
      <c r="AU1089" s="26" t="s">
        <v>190</v>
      </c>
      <c r="AY1089" s="26" t="s">
        <v>189</v>
      </c>
      <c r="BE1089" s="246">
        <f>IF(N1089="základní",J1089,0)</f>
        <v>0</v>
      </c>
      <c r="BF1089" s="246">
        <f>IF(N1089="snížená",J1089,0)</f>
        <v>0</v>
      </c>
      <c r="BG1089" s="246">
        <f>IF(N1089="zákl. přenesená",J1089,0)</f>
        <v>0</v>
      </c>
      <c r="BH1089" s="246">
        <f>IF(N1089="sníž. přenesená",J1089,0)</f>
        <v>0</v>
      </c>
      <c r="BI1089" s="246">
        <f>IF(N1089="nulová",J1089,0)</f>
        <v>0</v>
      </c>
      <c r="BJ1089" s="26" t="s">
        <v>82</v>
      </c>
      <c r="BK1089" s="246">
        <f>ROUND(I1089*H1089,2)</f>
        <v>0</v>
      </c>
      <c r="BL1089" s="26" t="s">
        <v>323</v>
      </c>
      <c r="BM1089" s="26" t="s">
        <v>1375</v>
      </c>
    </row>
    <row r="1090" s="1" customFormat="1" ht="38.25" customHeight="1">
      <c r="B1090" s="48"/>
      <c r="C1090" s="235" t="s">
        <v>1376</v>
      </c>
      <c r="D1090" s="235" t="s">
        <v>192</v>
      </c>
      <c r="E1090" s="236" t="s">
        <v>1377</v>
      </c>
      <c r="F1090" s="237" t="s">
        <v>1378</v>
      </c>
      <c r="G1090" s="238" t="s">
        <v>1071</v>
      </c>
      <c r="H1090" s="301"/>
      <c r="I1090" s="240"/>
      <c r="J1090" s="241">
        <f>ROUND(I1090*H1090,2)</f>
        <v>0</v>
      </c>
      <c r="K1090" s="237" t="s">
        <v>196</v>
      </c>
      <c r="L1090" s="74"/>
      <c r="M1090" s="242" t="s">
        <v>21</v>
      </c>
      <c r="N1090" s="243" t="s">
        <v>45</v>
      </c>
      <c r="O1090" s="49"/>
      <c r="P1090" s="244">
        <f>O1090*H1090</f>
        <v>0</v>
      </c>
      <c r="Q1090" s="244">
        <v>0</v>
      </c>
      <c r="R1090" s="244">
        <f>Q1090*H1090</f>
        <v>0</v>
      </c>
      <c r="S1090" s="244">
        <v>0</v>
      </c>
      <c r="T1090" s="245">
        <f>S1090*H1090</f>
        <v>0</v>
      </c>
      <c r="AR1090" s="26" t="s">
        <v>323</v>
      </c>
      <c r="AT1090" s="26" t="s">
        <v>192</v>
      </c>
      <c r="AU1090" s="26" t="s">
        <v>190</v>
      </c>
      <c r="AY1090" s="26" t="s">
        <v>189</v>
      </c>
      <c r="BE1090" s="246">
        <f>IF(N1090="základní",J1090,0)</f>
        <v>0</v>
      </c>
      <c r="BF1090" s="246">
        <f>IF(N1090="snížená",J1090,0)</f>
        <v>0</v>
      </c>
      <c r="BG1090" s="246">
        <f>IF(N1090="zákl. přenesená",J1090,0)</f>
        <v>0</v>
      </c>
      <c r="BH1090" s="246">
        <f>IF(N1090="sníž. přenesená",J1090,0)</f>
        <v>0</v>
      </c>
      <c r="BI1090" s="246">
        <f>IF(N1090="nulová",J1090,0)</f>
        <v>0</v>
      </c>
      <c r="BJ1090" s="26" t="s">
        <v>82</v>
      </c>
      <c r="BK1090" s="246">
        <f>ROUND(I1090*H1090,2)</f>
        <v>0</v>
      </c>
      <c r="BL1090" s="26" t="s">
        <v>323</v>
      </c>
      <c r="BM1090" s="26" t="s">
        <v>1379</v>
      </c>
    </row>
    <row r="1091" s="11" customFormat="1" ht="22.32" customHeight="1">
      <c r="B1091" s="219"/>
      <c r="C1091" s="220"/>
      <c r="D1091" s="221" t="s">
        <v>73</v>
      </c>
      <c r="E1091" s="233" t="s">
        <v>1380</v>
      </c>
      <c r="F1091" s="233" t="s">
        <v>1381</v>
      </c>
      <c r="G1091" s="220"/>
      <c r="H1091" s="220"/>
      <c r="I1091" s="223"/>
      <c r="J1091" s="234">
        <f>BK1091</f>
        <v>0</v>
      </c>
      <c r="K1091" s="220"/>
      <c r="L1091" s="225"/>
      <c r="M1091" s="226"/>
      <c r="N1091" s="227"/>
      <c r="O1091" s="227"/>
      <c r="P1091" s="228">
        <f>SUM(P1092:P1100)</f>
        <v>0</v>
      </c>
      <c r="Q1091" s="227"/>
      <c r="R1091" s="228">
        <f>SUM(R1092:R1100)</f>
        <v>1.5706</v>
      </c>
      <c r="S1091" s="227"/>
      <c r="T1091" s="229">
        <f>SUM(T1092:T1100)</f>
        <v>0.24130000000000001</v>
      </c>
      <c r="AR1091" s="230" t="s">
        <v>84</v>
      </c>
      <c r="AT1091" s="231" t="s">
        <v>73</v>
      </c>
      <c r="AU1091" s="231" t="s">
        <v>84</v>
      </c>
      <c r="AY1091" s="230" t="s">
        <v>189</v>
      </c>
      <c r="BK1091" s="232">
        <f>SUM(BK1092:BK1100)</f>
        <v>0</v>
      </c>
    </row>
    <row r="1092" s="1" customFormat="1" ht="16.5" customHeight="1">
      <c r="B1092" s="48"/>
      <c r="C1092" s="235" t="s">
        <v>1382</v>
      </c>
      <c r="D1092" s="235" t="s">
        <v>192</v>
      </c>
      <c r="E1092" s="236" t="s">
        <v>1383</v>
      </c>
      <c r="F1092" s="237" t="s">
        <v>1384</v>
      </c>
      <c r="G1092" s="238" t="s">
        <v>349</v>
      </c>
      <c r="H1092" s="239">
        <v>95</v>
      </c>
      <c r="I1092" s="240"/>
      <c r="J1092" s="241">
        <f>ROUND(I1092*H1092,2)</f>
        <v>0</v>
      </c>
      <c r="K1092" s="237" t="s">
        <v>196</v>
      </c>
      <c r="L1092" s="74"/>
      <c r="M1092" s="242" t="s">
        <v>21</v>
      </c>
      <c r="N1092" s="243" t="s">
        <v>45</v>
      </c>
      <c r="O1092" s="49"/>
      <c r="P1092" s="244">
        <f>O1092*H1092</f>
        <v>0</v>
      </c>
      <c r="Q1092" s="244">
        <v>4.0000000000000003E-05</v>
      </c>
      <c r="R1092" s="244">
        <f>Q1092*H1092</f>
        <v>0.0038000000000000004</v>
      </c>
      <c r="S1092" s="244">
        <v>0.0025400000000000002</v>
      </c>
      <c r="T1092" s="245">
        <f>S1092*H1092</f>
        <v>0.24130000000000001</v>
      </c>
      <c r="AR1092" s="26" t="s">
        <v>323</v>
      </c>
      <c r="AT1092" s="26" t="s">
        <v>192</v>
      </c>
      <c r="AU1092" s="26" t="s">
        <v>190</v>
      </c>
      <c r="AY1092" s="26" t="s">
        <v>189</v>
      </c>
      <c r="BE1092" s="246">
        <f>IF(N1092="základní",J1092,0)</f>
        <v>0</v>
      </c>
      <c r="BF1092" s="246">
        <f>IF(N1092="snížená",J1092,0)</f>
        <v>0</v>
      </c>
      <c r="BG1092" s="246">
        <f>IF(N1092="zákl. přenesená",J1092,0)</f>
        <v>0</v>
      </c>
      <c r="BH1092" s="246">
        <f>IF(N1092="sníž. přenesená",J1092,0)</f>
        <v>0</v>
      </c>
      <c r="BI1092" s="246">
        <f>IF(N1092="nulová",J1092,0)</f>
        <v>0</v>
      </c>
      <c r="BJ1092" s="26" t="s">
        <v>82</v>
      </c>
      <c r="BK1092" s="246">
        <f>ROUND(I1092*H1092,2)</f>
        <v>0</v>
      </c>
      <c r="BL1092" s="26" t="s">
        <v>323</v>
      </c>
      <c r="BM1092" s="26" t="s">
        <v>1385</v>
      </c>
    </row>
    <row r="1093" s="1" customFormat="1" ht="25.5" customHeight="1">
      <c r="B1093" s="48"/>
      <c r="C1093" s="235" t="s">
        <v>1386</v>
      </c>
      <c r="D1093" s="235" t="s">
        <v>192</v>
      </c>
      <c r="E1093" s="236" t="s">
        <v>1387</v>
      </c>
      <c r="F1093" s="237" t="s">
        <v>1388</v>
      </c>
      <c r="G1093" s="238" t="s">
        <v>349</v>
      </c>
      <c r="H1093" s="239">
        <v>145</v>
      </c>
      <c r="I1093" s="240"/>
      <c r="J1093" s="241">
        <f>ROUND(I1093*H1093,2)</f>
        <v>0</v>
      </c>
      <c r="K1093" s="237" t="s">
        <v>196</v>
      </c>
      <c r="L1093" s="74"/>
      <c r="M1093" s="242" t="s">
        <v>21</v>
      </c>
      <c r="N1093" s="243" t="s">
        <v>45</v>
      </c>
      <c r="O1093" s="49"/>
      <c r="P1093" s="244">
        <f>O1093*H1093</f>
        <v>0</v>
      </c>
      <c r="Q1093" s="244">
        <v>0.0052100000000000002</v>
      </c>
      <c r="R1093" s="244">
        <f>Q1093*H1093</f>
        <v>0.75545000000000007</v>
      </c>
      <c r="S1093" s="244">
        <v>0</v>
      </c>
      <c r="T1093" s="245">
        <f>S1093*H1093</f>
        <v>0</v>
      </c>
      <c r="AR1093" s="26" t="s">
        <v>323</v>
      </c>
      <c r="AT1093" s="26" t="s">
        <v>192</v>
      </c>
      <c r="AU1093" s="26" t="s">
        <v>190</v>
      </c>
      <c r="AY1093" s="26" t="s">
        <v>189</v>
      </c>
      <c r="BE1093" s="246">
        <f>IF(N1093="základní",J1093,0)</f>
        <v>0</v>
      </c>
      <c r="BF1093" s="246">
        <f>IF(N1093="snížená",J1093,0)</f>
        <v>0</v>
      </c>
      <c r="BG1093" s="246">
        <f>IF(N1093="zákl. přenesená",J1093,0)</f>
        <v>0</v>
      </c>
      <c r="BH1093" s="246">
        <f>IF(N1093="sníž. přenesená",J1093,0)</f>
        <v>0</v>
      </c>
      <c r="BI1093" s="246">
        <f>IF(N1093="nulová",J1093,0)</f>
        <v>0</v>
      </c>
      <c r="BJ1093" s="26" t="s">
        <v>82</v>
      </c>
      <c r="BK1093" s="246">
        <f>ROUND(I1093*H1093,2)</f>
        <v>0</v>
      </c>
      <c r="BL1093" s="26" t="s">
        <v>323</v>
      </c>
      <c r="BM1093" s="26" t="s">
        <v>1389</v>
      </c>
    </row>
    <row r="1094" s="1" customFormat="1" ht="25.5" customHeight="1">
      <c r="B1094" s="48"/>
      <c r="C1094" s="235" t="s">
        <v>1390</v>
      </c>
      <c r="D1094" s="235" t="s">
        <v>192</v>
      </c>
      <c r="E1094" s="236" t="s">
        <v>1391</v>
      </c>
      <c r="F1094" s="237" t="s">
        <v>1392</v>
      </c>
      <c r="G1094" s="238" t="s">
        <v>349</v>
      </c>
      <c r="H1094" s="239">
        <v>45</v>
      </c>
      <c r="I1094" s="240"/>
      <c r="J1094" s="241">
        <f>ROUND(I1094*H1094,2)</f>
        <v>0</v>
      </c>
      <c r="K1094" s="237" t="s">
        <v>1042</v>
      </c>
      <c r="L1094" s="74"/>
      <c r="M1094" s="242" t="s">
        <v>21</v>
      </c>
      <c r="N1094" s="243" t="s">
        <v>45</v>
      </c>
      <c r="O1094" s="49"/>
      <c r="P1094" s="244">
        <f>O1094*H1094</f>
        <v>0</v>
      </c>
      <c r="Q1094" s="244">
        <v>0.0049300000000000004</v>
      </c>
      <c r="R1094" s="244">
        <f>Q1094*H1094</f>
        <v>0.22185000000000002</v>
      </c>
      <c r="S1094" s="244">
        <v>0</v>
      </c>
      <c r="T1094" s="245">
        <f>S1094*H1094</f>
        <v>0</v>
      </c>
      <c r="AR1094" s="26" t="s">
        <v>323</v>
      </c>
      <c r="AT1094" s="26" t="s">
        <v>192</v>
      </c>
      <c r="AU1094" s="26" t="s">
        <v>190</v>
      </c>
      <c r="AY1094" s="26" t="s">
        <v>189</v>
      </c>
      <c r="BE1094" s="246">
        <f>IF(N1094="základní",J1094,0)</f>
        <v>0</v>
      </c>
      <c r="BF1094" s="246">
        <f>IF(N1094="snížená",J1094,0)</f>
        <v>0</v>
      </c>
      <c r="BG1094" s="246">
        <f>IF(N1094="zákl. přenesená",J1094,0)</f>
        <v>0</v>
      </c>
      <c r="BH1094" s="246">
        <f>IF(N1094="sníž. přenesená",J1094,0)</f>
        <v>0</v>
      </c>
      <c r="BI1094" s="246">
        <f>IF(N1094="nulová",J1094,0)</f>
        <v>0</v>
      </c>
      <c r="BJ1094" s="26" t="s">
        <v>82</v>
      </c>
      <c r="BK1094" s="246">
        <f>ROUND(I1094*H1094,2)</f>
        <v>0</v>
      </c>
      <c r="BL1094" s="26" t="s">
        <v>323</v>
      </c>
      <c r="BM1094" s="26" t="s">
        <v>1393</v>
      </c>
    </row>
    <row r="1095" s="1" customFormat="1" ht="25.5" customHeight="1">
      <c r="B1095" s="48"/>
      <c r="C1095" s="235" t="s">
        <v>1394</v>
      </c>
      <c r="D1095" s="235" t="s">
        <v>192</v>
      </c>
      <c r="E1095" s="236" t="s">
        <v>1395</v>
      </c>
      <c r="F1095" s="237" t="s">
        <v>1396</v>
      </c>
      <c r="G1095" s="238" t="s">
        <v>223</v>
      </c>
      <c r="H1095" s="239">
        <v>4</v>
      </c>
      <c r="I1095" s="240"/>
      <c r="J1095" s="241">
        <f>ROUND(I1095*H1095,2)</f>
        <v>0</v>
      </c>
      <c r="K1095" s="237" t="s">
        <v>196</v>
      </c>
      <c r="L1095" s="74"/>
      <c r="M1095" s="242" t="s">
        <v>21</v>
      </c>
      <c r="N1095" s="243" t="s">
        <v>45</v>
      </c>
      <c r="O1095" s="49"/>
      <c r="P1095" s="244">
        <f>O1095*H1095</f>
        <v>0</v>
      </c>
      <c r="Q1095" s="244">
        <v>0.0030999999999999999</v>
      </c>
      <c r="R1095" s="244">
        <f>Q1095*H1095</f>
        <v>0.0124</v>
      </c>
      <c r="S1095" s="244">
        <v>0</v>
      </c>
      <c r="T1095" s="245">
        <f>S1095*H1095</f>
        <v>0</v>
      </c>
      <c r="AR1095" s="26" t="s">
        <v>323</v>
      </c>
      <c r="AT1095" s="26" t="s">
        <v>192</v>
      </c>
      <c r="AU1095" s="26" t="s">
        <v>190</v>
      </c>
      <c r="AY1095" s="26" t="s">
        <v>189</v>
      </c>
      <c r="BE1095" s="246">
        <f>IF(N1095="základní",J1095,0)</f>
        <v>0</v>
      </c>
      <c r="BF1095" s="246">
        <f>IF(N1095="snížená",J1095,0)</f>
        <v>0</v>
      </c>
      <c r="BG1095" s="246">
        <f>IF(N1095="zákl. přenesená",J1095,0)</f>
        <v>0</v>
      </c>
      <c r="BH1095" s="246">
        <f>IF(N1095="sníž. přenesená",J1095,0)</f>
        <v>0</v>
      </c>
      <c r="BI1095" s="246">
        <f>IF(N1095="nulová",J1095,0)</f>
        <v>0</v>
      </c>
      <c r="BJ1095" s="26" t="s">
        <v>82</v>
      </c>
      <c r="BK1095" s="246">
        <f>ROUND(I1095*H1095,2)</f>
        <v>0</v>
      </c>
      <c r="BL1095" s="26" t="s">
        <v>323</v>
      </c>
      <c r="BM1095" s="26" t="s">
        <v>1397</v>
      </c>
    </row>
    <row r="1096" s="1" customFormat="1" ht="16.5" customHeight="1">
      <c r="B1096" s="48"/>
      <c r="C1096" s="235" t="s">
        <v>1398</v>
      </c>
      <c r="D1096" s="235" t="s">
        <v>192</v>
      </c>
      <c r="E1096" s="236" t="s">
        <v>1399</v>
      </c>
      <c r="F1096" s="237" t="s">
        <v>1400</v>
      </c>
      <c r="G1096" s="238" t="s">
        <v>349</v>
      </c>
      <c r="H1096" s="239">
        <v>395</v>
      </c>
      <c r="I1096" s="240"/>
      <c r="J1096" s="241">
        <f>ROUND(I1096*H1096,2)</f>
        <v>0</v>
      </c>
      <c r="K1096" s="237" t="s">
        <v>1042</v>
      </c>
      <c r="L1096" s="74"/>
      <c r="M1096" s="242" t="s">
        <v>21</v>
      </c>
      <c r="N1096" s="243" t="s">
        <v>45</v>
      </c>
      <c r="O1096" s="49"/>
      <c r="P1096" s="244">
        <f>O1096*H1096</f>
        <v>0</v>
      </c>
      <c r="Q1096" s="244">
        <v>0.00044999999999999999</v>
      </c>
      <c r="R1096" s="244">
        <f>Q1096*H1096</f>
        <v>0.17774999999999999</v>
      </c>
      <c r="S1096" s="244">
        <v>0</v>
      </c>
      <c r="T1096" s="245">
        <f>S1096*H1096</f>
        <v>0</v>
      </c>
      <c r="AR1096" s="26" t="s">
        <v>323</v>
      </c>
      <c r="AT1096" s="26" t="s">
        <v>192</v>
      </c>
      <c r="AU1096" s="26" t="s">
        <v>190</v>
      </c>
      <c r="AY1096" s="26" t="s">
        <v>189</v>
      </c>
      <c r="BE1096" s="246">
        <f>IF(N1096="základní",J1096,0)</f>
        <v>0</v>
      </c>
      <c r="BF1096" s="246">
        <f>IF(N1096="snížená",J1096,0)</f>
        <v>0</v>
      </c>
      <c r="BG1096" s="246">
        <f>IF(N1096="zákl. přenesená",J1096,0)</f>
        <v>0</v>
      </c>
      <c r="BH1096" s="246">
        <f>IF(N1096="sníž. přenesená",J1096,0)</f>
        <v>0</v>
      </c>
      <c r="BI1096" s="246">
        <f>IF(N1096="nulová",J1096,0)</f>
        <v>0</v>
      </c>
      <c r="BJ1096" s="26" t="s">
        <v>82</v>
      </c>
      <c r="BK1096" s="246">
        <f>ROUND(I1096*H1096,2)</f>
        <v>0</v>
      </c>
      <c r="BL1096" s="26" t="s">
        <v>323</v>
      </c>
      <c r="BM1096" s="26" t="s">
        <v>1401</v>
      </c>
    </row>
    <row r="1097" s="1" customFormat="1" ht="16.5" customHeight="1">
      <c r="B1097" s="48"/>
      <c r="C1097" s="235" t="s">
        <v>1402</v>
      </c>
      <c r="D1097" s="235" t="s">
        <v>192</v>
      </c>
      <c r="E1097" s="236" t="s">
        <v>1403</v>
      </c>
      <c r="F1097" s="237" t="s">
        <v>1404</v>
      </c>
      <c r="G1097" s="238" t="s">
        <v>349</v>
      </c>
      <c r="H1097" s="239">
        <v>340</v>
      </c>
      <c r="I1097" s="240"/>
      <c r="J1097" s="241">
        <f>ROUND(I1097*H1097,2)</f>
        <v>0</v>
      </c>
      <c r="K1097" s="237" t="s">
        <v>1042</v>
      </c>
      <c r="L1097" s="74"/>
      <c r="M1097" s="242" t="s">
        <v>21</v>
      </c>
      <c r="N1097" s="243" t="s">
        <v>45</v>
      </c>
      <c r="O1097" s="49"/>
      <c r="P1097" s="244">
        <f>O1097*H1097</f>
        <v>0</v>
      </c>
      <c r="Q1097" s="244">
        <v>0.00055999999999999995</v>
      </c>
      <c r="R1097" s="244">
        <f>Q1097*H1097</f>
        <v>0.19039999999999999</v>
      </c>
      <c r="S1097" s="244">
        <v>0</v>
      </c>
      <c r="T1097" s="245">
        <f>S1097*H1097</f>
        <v>0</v>
      </c>
      <c r="AR1097" s="26" t="s">
        <v>323</v>
      </c>
      <c r="AT1097" s="26" t="s">
        <v>192</v>
      </c>
      <c r="AU1097" s="26" t="s">
        <v>190</v>
      </c>
      <c r="AY1097" s="26" t="s">
        <v>189</v>
      </c>
      <c r="BE1097" s="246">
        <f>IF(N1097="základní",J1097,0)</f>
        <v>0</v>
      </c>
      <c r="BF1097" s="246">
        <f>IF(N1097="snížená",J1097,0)</f>
        <v>0</v>
      </c>
      <c r="BG1097" s="246">
        <f>IF(N1097="zákl. přenesená",J1097,0)</f>
        <v>0</v>
      </c>
      <c r="BH1097" s="246">
        <f>IF(N1097="sníž. přenesená",J1097,0)</f>
        <v>0</v>
      </c>
      <c r="BI1097" s="246">
        <f>IF(N1097="nulová",J1097,0)</f>
        <v>0</v>
      </c>
      <c r="BJ1097" s="26" t="s">
        <v>82</v>
      </c>
      <c r="BK1097" s="246">
        <f>ROUND(I1097*H1097,2)</f>
        <v>0</v>
      </c>
      <c r="BL1097" s="26" t="s">
        <v>323</v>
      </c>
      <c r="BM1097" s="26" t="s">
        <v>1405</v>
      </c>
    </row>
    <row r="1098" s="1" customFormat="1" ht="25.5" customHeight="1">
      <c r="B1098" s="48"/>
      <c r="C1098" s="235" t="s">
        <v>1406</v>
      </c>
      <c r="D1098" s="235" t="s">
        <v>192</v>
      </c>
      <c r="E1098" s="236" t="s">
        <v>1407</v>
      </c>
      <c r="F1098" s="237" t="s">
        <v>1408</v>
      </c>
      <c r="G1098" s="238" t="s">
        <v>349</v>
      </c>
      <c r="H1098" s="239">
        <v>235</v>
      </c>
      <c r="I1098" s="240"/>
      <c r="J1098" s="241">
        <f>ROUND(I1098*H1098,2)</f>
        <v>0</v>
      </c>
      <c r="K1098" s="237" t="s">
        <v>1042</v>
      </c>
      <c r="L1098" s="74"/>
      <c r="M1098" s="242" t="s">
        <v>21</v>
      </c>
      <c r="N1098" s="243" t="s">
        <v>45</v>
      </c>
      <c r="O1098" s="49"/>
      <c r="P1098" s="244">
        <f>O1098*H1098</f>
        <v>0</v>
      </c>
      <c r="Q1098" s="244">
        <v>0.00068999999999999997</v>
      </c>
      <c r="R1098" s="244">
        <f>Q1098*H1098</f>
        <v>0.16214999999999999</v>
      </c>
      <c r="S1098" s="244">
        <v>0</v>
      </c>
      <c r="T1098" s="245">
        <f>S1098*H1098</f>
        <v>0</v>
      </c>
      <c r="AR1098" s="26" t="s">
        <v>323</v>
      </c>
      <c r="AT1098" s="26" t="s">
        <v>192</v>
      </c>
      <c r="AU1098" s="26" t="s">
        <v>190</v>
      </c>
      <c r="AY1098" s="26" t="s">
        <v>189</v>
      </c>
      <c r="BE1098" s="246">
        <f>IF(N1098="základní",J1098,0)</f>
        <v>0</v>
      </c>
      <c r="BF1098" s="246">
        <f>IF(N1098="snížená",J1098,0)</f>
        <v>0</v>
      </c>
      <c r="BG1098" s="246">
        <f>IF(N1098="zákl. přenesená",J1098,0)</f>
        <v>0</v>
      </c>
      <c r="BH1098" s="246">
        <f>IF(N1098="sníž. přenesená",J1098,0)</f>
        <v>0</v>
      </c>
      <c r="BI1098" s="246">
        <f>IF(N1098="nulová",J1098,0)</f>
        <v>0</v>
      </c>
      <c r="BJ1098" s="26" t="s">
        <v>82</v>
      </c>
      <c r="BK1098" s="246">
        <f>ROUND(I1098*H1098,2)</f>
        <v>0</v>
      </c>
      <c r="BL1098" s="26" t="s">
        <v>323</v>
      </c>
      <c r="BM1098" s="26" t="s">
        <v>1409</v>
      </c>
    </row>
    <row r="1099" s="1" customFormat="1" ht="25.5" customHeight="1">
      <c r="B1099" s="48"/>
      <c r="C1099" s="235" t="s">
        <v>1410</v>
      </c>
      <c r="D1099" s="235" t="s">
        <v>192</v>
      </c>
      <c r="E1099" s="236" t="s">
        <v>1411</v>
      </c>
      <c r="F1099" s="237" t="s">
        <v>1412</v>
      </c>
      <c r="G1099" s="238" t="s">
        <v>349</v>
      </c>
      <c r="H1099" s="239">
        <v>45</v>
      </c>
      <c r="I1099" s="240"/>
      <c r="J1099" s="241">
        <f>ROUND(I1099*H1099,2)</f>
        <v>0</v>
      </c>
      <c r="K1099" s="237" t="s">
        <v>1042</v>
      </c>
      <c r="L1099" s="74"/>
      <c r="M1099" s="242" t="s">
        <v>21</v>
      </c>
      <c r="N1099" s="243" t="s">
        <v>45</v>
      </c>
      <c r="O1099" s="49"/>
      <c r="P1099" s="244">
        <f>O1099*H1099</f>
        <v>0</v>
      </c>
      <c r="Q1099" s="244">
        <v>0.0010399999999999999</v>
      </c>
      <c r="R1099" s="244">
        <f>Q1099*H1099</f>
        <v>0.046799999999999994</v>
      </c>
      <c r="S1099" s="244">
        <v>0</v>
      </c>
      <c r="T1099" s="245">
        <f>S1099*H1099</f>
        <v>0</v>
      </c>
      <c r="AR1099" s="26" t="s">
        <v>323</v>
      </c>
      <c r="AT1099" s="26" t="s">
        <v>192</v>
      </c>
      <c r="AU1099" s="26" t="s">
        <v>190</v>
      </c>
      <c r="AY1099" s="26" t="s">
        <v>189</v>
      </c>
      <c r="BE1099" s="246">
        <f>IF(N1099="základní",J1099,0)</f>
        <v>0</v>
      </c>
      <c r="BF1099" s="246">
        <f>IF(N1099="snížená",J1099,0)</f>
        <v>0</v>
      </c>
      <c r="BG1099" s="246">
        <f>IF(N1099="zákl. přenesená",J1099,0)</f>
        <v>0</v>
      </c>
      <c r="BH1099" s="246">
        <f>IF(N1099="sníž. přenesená",J1099,0)</f>
        <v>0</v>
      </c>
      <c r="BI1099" s="246">
        <f>IF(N1099="nulová",J1099,0)</f>
        <v>0</v>
      </c>
      <c r="BJ1099" s="26" t="s">
        <v>82</v>
      </c>
      <c r="BK1099" s="246">
        <f>ROUND(I1099*H1099,2)</f>
        <v>0</v>
      </c>
      <c r="BL1099" s="26" t="s">
        <v>323</v>
      </c>
      <c r="BM1099" s="26" t="s">
        <v>1413</v>
      </c>
    </row>
    <row r="1100" s="1" customFormat="1" ht="38.25" customHeight="1">
      <c r="B1100" s="48"/>
      <c r="C1100" s="235" t="s">
        <v>1414</v>
      </c>
      <c r="D1100" s="235" t="s">
        <v>192</v>
      </c>
      <c r="E1100" s="236" t="s">
        <v>1415</v>
      </c>
      <c r="F1100" s="237" t="s">
        <v>1416</v>
      </c>
      <c r="G1100" s="238" t="s">
        <v>1071</v>
      </c>
      <c r="H1100" s="301"/>
      <c r="I1100" s="240"/>
      <c r="J1100" s="241">
        <f>ROUND(I1100*H1100,2)</f>
        <v>0</v>
      </c>
      <c r="K1100" s="237" t="s">
        <v>196</v>
      </c>
      <c r="L1100" s="74"/>
      <c r="M1100" s="242" t="s">
        <v>21</v>
      </c>
      <c r="N1100" s="243" t="s">
        <v>45</v>
      </c>
      <c r="O1100" s="49"/>
      <c r="P1100" s="244">
        <f>O1100*H1100</f>
        <v>0</v>
      </c>
      <c r="Q1100" s="244">
        <v>0</v>
      </c>
      <c r="R1100" s="244">
        <f>Q1100*H1100</f>
        <v>0</v>
      </c>
      <c r="S1100" s="244">
        <v>0</v>
      </c>
      <c r="T1100" s="245">
        <f>S1100*H1100</f>
        <v>0</v>
      </c>
      <c r="AR1100" s="26" t="s">
        <v>323</v>
      </c>
      <c r="AT1100" s="26" t="s">
        <v>192</v>
      </c>
      <c r="AU1100" s="26" t="s">
        <v>190</v>
      </c>
      <c r="AY1100" s="26" t="s">
        <v>189</v>
      </c>
      <c r="BE1100" s="246">
        <f>IF(N1100="základní",J1100,0)</f>
        <v>0</v>
      </c>
      <c r="BF1100" s="246">
        <f>IF(N1100="snížená",J1100,0)</f>
        <v>0</v>
      </c>
      <c r="BG1100" s="246">
        <f>IF(N1100="zákl. přenesená",J1100,0)</f>
        <v>0</v>
      </c>
      <c r="BH1100" s="246">
        <f>IF(N1100="sníž. přenesená",J1100,0)</f>
        <v>0</v>
      </c>
      <c r="BI1100" s="246">
        <f>IF(N1100="nulová",J1100,0)</f>
        <v>0</v>
      </c>
      <c r="BJ1100" s="26" t="s">
        <v>82</v>
      </c>
      <c r="BK1100" s="246">
        <f>ROUND(I1100*H1100,2)</f>
        <v>0</v>
      </c>
      <c r="BL1100" s="26" t="s">
        <v>323</v>
      </c>
      <c r="BM1100" s="26" t="s">
        <v>1417</v>
      </c>
    </row>
    <row r="1101" s="11" customFormat="1" ht="22.32" customHeight="1">
      <c r="B1101" s="219"/>
      <c r="C1101" s="220"/>
      <c r="D1101" s="221" t="s">
        <v>73</v>
      </c>
      <c r="E1101" s="233" t="s">
        <v>1418</v>
      </c>
      <c r="F1101" s="233" t="s">
        <v>1419</v>
      </c>
      <c r="G1101" s="220"/>
      <c r="H1101" s="220"/>
      <c r="I1101" s="223"/>
      <c r="J1101" s="234">
        <f>BK1101</f>
        <v>0</v>
      </c>
      <c r="K1101" s="220"/>
      <c r="L1101" s="225"/>
      <c r="M1101" s="226"/>
      <c r="N1101" s="227"/>
      <c r="O1101" s="227"/>
      <c r="P1101" s="228">
        <f>SUM(P1102:P1116)</f>
        <v>0</v>
      </c>
      <c r="Q1101" s="227"/>
      <c r="R1101" s="228">
        <f>SUM(R1102:R1116)</f>
        <v>0.25621099999999997</v>
      </c>
      <c r="S1101" s="227"/>
      <c r="T1101" s="229">
        <f>SUM(T1102:T1116)</f>
        <v>0</v>
      </c>
      <c r="AR1101" s="230" t="s">
        <v>84</v>
      </c>
      <c r="AT1101" s="231" t="s">
        <v>73</v>
      </c>
      <c r="AU1101" s="231" t="s">
        <v>84</v>
      </c>
      <c r="AY1101" s="230" t="s">
        <v>189</v>
      </c>
      <c r="BK1101" s="232">
        <f>SUM(BK1102:BK1116)</f>
        <v>0</v>
      </c>
    </row>
    <row r="1102" s="1" customFormat="1" ht="25.5" customHeight="1">
      <c r="B1102" s="48"/>
      <c r="C1102" s="235" t="s">
        <v>1420</v>
      </c>
      <c r="D1102" s="235" t="s">
        <v>192</v>
      </c>
      <c r="E1102" s="236" t="s">
        <v>1421</v>
      </c>
      <c r="F1102" s="237" t="s">
        <v>1422</v>
      </c>
      <c r="G1102" s="238" t="s">
        <v>1174</v>
      </c>
      <c r="H1102" s="239">
        <v>4</v>
      </c>
      <c r="I1102" s="240"/>
      <c r="J1102" s="241">
        <f>ROUND(I1102*H1102,2)</f>
        <v>0</v>
      </c>
      <c r="K1102" s="237" t="s">
        <v>196</v>
      </c>
      <c r="L1102" s="74"/>
      <c r="M1102" s="242" t="s">
        <v>21</v>
      </c>
      <c r="N1102" s="243" t="s">
        <v>45</v>
      </c>
      <c r="O1102" s="49"/>
      <c r="P1102" s="244">
        <f>O1102*H1102</f>
        <v>0</v>
      </c>
      <c r="Q1102" s="244">
        <v>0.01924</v>
      </c>
      <c r="R1102" s="244">
        <f>Q1102*H1102</f>
        <v>0.076960000000000001</v>
      </c>
      <c r="S1102" s="244">
        <v>0</v>
      </c>
      <c r="T1102" s="245">
        <f>S1102*H1102</f>
        <v>0</v>
      </c>
      <c r="AR1102" s="26" t="s">
        <v>323</v>
      </c>
      <c r="AT1102" s="26" t="s">
        <v>192</v>
      </c>
      <c r="AU1102" s="26" t="s">
        <v>190</v>
      </c>
      <c r="AY1102" s="26" t="s">
        <v>189</v>
      </c>
      <c r="BE1102" s="246">
        <f>IF(N1102="základní",J1102,0)</f>
        <v>0</v>
      </c>
      <c r="BF1102" s="246">
        <f>IF(N1102="snížená",J1102,0)</f>
        <v>0</v>
      </c>
      <c r="BG1102" s="246">
        <f>IF(N1102="zákl. přenesená",J1102,0)</f>
        <v>0</v>
      </c>
      <c r="BH1102" s="246">
        <f>IF(N1102="sníž. přenesená",J1102,0)</f>
        <v>0</v>
      </c>
      <c r="BI1102" s="246">
        <f>IF(N1102="nulová",J1102,0)</f>
        <v>0</v>
      </c>
      <c r="BJ1102" s="26" t="s">
        <v>82</v>
      </c>
      <c r="BK1102" s="246">
        <f>ROUND(I1102*H1102,2)</f>
        <v>0</v>
      </c>
      <c r="BL1102" s="26" t="s">
        <v>323</v>
      </c>
      <c r="BM1102" s="26" t="s">
        <v>1423</v>
      </c>
    </row>
    <row r="1103" s="1" customFormat="1" ht="25.5" customHeight="1">
      <c r="B1103" s="48"/>
      <c r="C1103" s="235" t="s">
        <v>1424</v>
      </c>
      <c r="D1103" s="235" t="s">
        <v>192</v>
      </c>
      <c r="E1103" s="236" t="s">
        <v>1425</v>
      </c>
      <c r="F1103" s="237" t="s">
        <v>1426</v>
      </c>
      <c r="G1103" s="238" t="s">
        <v>1174</v>
      </c>
      <c r="H1103" s="239">
        <v>2</v>
      </c>
      <c r="I1103" s="240"/>
      <c r="J1103" s="241">
        <f>ROUND(I1103*H1103,2)</f>
        <v>0</v>
      </c>
      <c r="K1103" s="237" t="s">
        <v>196</v>
      </c>
      <c r="L1103" s="74"/>
      <c r="M1103" s="242" t="s">
        <v>21</v>
      </c>
      <c r="N1103" s="243" t="s">
        <v>45</v>
      </c>
      <c r="O1103" s="49"/>
      <c r="P1103" s="244">
        <f>O1103*H1103</f>
        <v>0</v>
      </c>
      <c r="Q1103" s="244">
        <v>0.026599999999999999</v>
      </c>
      <c r="R1103" s="244">
        <f>Q1103*H1103</f>
        <v>0.053199999999999997</v>
      </c>
      <c r="S1103" s="244">
        <v>0</v>
      </c>
      <c r="T1103" s="245">
        <f>S1103*H1103</f>
        <v>0</v>
      </c>
      <c r="AR1103" s="26" t="s">
        <v>323</v>
      </c>
      <c r="AT1103" s="26" t="s">
        <v>192</v>
      </c>
      <c r="AU1103" s="26" t="s">
        <v>190</v>
      </c>
      <c r="AY1103" s="26" t="s">
        <v>189</v>
      </c>
      <c r="BE1103" s="246">
        <f>IF(N1103="základní",J1103,0)</f>
        <v>0</v>
      </c>
      <c r="BF1103" s="246">
        <f>IF(N1103="snížená",J1103,0)</f>
        <v>0</v>
      </c>
      <c r="BG1103" s="246">
        <f>IF(N1103="zákl. přenesená",J1103,0)</f>
        <v>0</v>
      </c>
      <c r="BH1103" s="246">
        <f>IF(N1103="sníž. přenesená",J1103,0)</f>
        <v>0</v>
      </c>
      <c r="BI1103" s="246">
        <f>IF(N1103="nulová",J1103,0)</f>
        <v>0</v>
      </c>
      <c r="BJ1103" s="26" t="s">
        <v>82</v>
      </c>
      <c r="BK1103" s="246">
        <f>ROUND(I1103*H1103,2)</f>
        <v>0</v>
      </c>
      <c r="BL1103" s="26" t="s">
        <v>323</v>
      </c>
      <c r="BM1103" s="26" t="s">
        <v>1427</v>
      </c>
    </row>
    <row r="1104" s="1" customFormat="1" ht="16.5" customHeight="1">
      <c r="B1104" s="48"/>
      <c r="C1104" s="235" t="s">
        <v>1428</v>
      </c>
      <c r="D1104" s="235" t="s">
        <v>192</v>
      </c>
      <c r="E1104" s="236" t="s">
        <v>1429</v>
      </c>
      <c r="F1104" s="237" t="s">
        <v>1430</v>
      </c>
      <c r="G1104" s="238" t="s">
        <v>1174</v>
      </c>
      <c r="H1104" s="239">
        <v>2</v>
      </c>
      <c r="I1104" s="240"/>
      <c r="J1104" s="241">
        <f>ROUND(I1104*H1104,2)</f>
        <v>0</v>
      </c>
      <c r="K1104" s="237" t="s">
        <v>196</v>
      </c>
      <c r="L1104" s="74"/>
      <c r="M1104" s="242" t="s">
        <v>21</v>
      </c>
      <c r="N1104" s="243" t="s">
        <v>45</v>
      </c>
      <c r="O1104" s="49"/>
      <c r="P1104" s="244">
        <f>O1104*H1104</f>
        <v>0</v>
      </c>
      <c r="Q1104" s="244">
        <v>0.016799999999999999</v>
      </c>
      <c r="R1104" s="244">
        <f>Q1104*H1104</f>
        <v>0.033599999999999998</v>
      </c>
      <c r="S1104" s="244">
        <v>0</v>
      </c>
      <c r="T1104" s="245">
        <f>S1104*H1104</f>
        <v>0</v>
      </c>
      <c r="AR1104" s="26" t="s">
        <v>323</v>
      </c>
      <c r="AT1104" s="26" t="s">
        <v>192</v>
      </c>
      <c r="AU1104" s="26" t="s">
        <v>190</v>
      </c>
      <c r="AY1104" s="26" t="s">
        <v>189</v>
      </c>
      <c r="BE1104" s="246">
        <f>IF(N1104="základní",J1104,0)</f>
        <v>0</v>
      </c>
      <c r="BF1104" s="246">
        <f>IF(N1104="snížená",J1104,0)</f>
        <v>0</v>
      </c>
      <c r="BG1104" s="246">
        <f>IF(N1104="zákl. přenesená",J1104,0)</f>
        <v>0</v>
      </c>
      <c r="BH1104" s="246">
        <f>IF(N1104="sníž. přenesená",J1104,0)</f>
        <v>0</v>
      </c>
      <c r="BI1104" s="246">
        <f>IF(N1104="nulová",J1104,0)</f>
        <v>0</v>
      </c>
      <c r="BJ1104" s="26" t="s">
        <v>82</v>
      </c>
      <c r="BK1104" s="246">
        <f>ROUND(I1104*H1104,2)</f>
        <v>0</v>
      </c>
      <c r="BL1104" s="26" t="s">
        <v>323</v>
      </c>
      <c r="BM1104" s="26" t="s">
        <v>1431</v>
      </c>
    </row>
    <row r="1105" s="1" customFormat="1" ht="25.5" customHeight="1">
      <c r="B1105" s="48"/>
      <c r="C1105" s="235" t="s">
        <v>1432</v>
      </c>
      <c r="D1105" s="235" t="s">
        <v>192</v>
      </c>
      <c r="E1105" s="236" t="s">
        <v>1433</v>
      </c>
      <c r="F1105" s="237" t="s">
        <v>1434</v>
      </c>
      <c r="G1105" s="238" t="s">
        <v>223</v>
      </c>
      <c r="H1105" s="239">
        <v>6</v>
      </c>
      <c r="I1105" s="240"/>
      <c r="J1105" s="241">
        <f>ROUND(I1105*H1105,2)</f>
        <v>0</v>
      </c>
      <c r="K1105" s="237" t="s">
        <v>21</v>
      </c>
      <c r="L1105" s="74"/>
      <c r="M1105" s="242" t="s">
        <v>21</v>
      </c>
      <c r="N1105" s="243" t="s">
        <v>45</v>
      </c>
      <c r="O1105" s="49"/>
      <c r="P1105" s="244">
        <f>O1105*H1105</f>
        <v>0</v>
      </c>
      <c r="Q1105" s="244">
        <v>0.00024000000000000001</v>
      </c>
      <c r="R1105" s="244">
        <f>Q1105*H1105</f>
        <v>0.0014400000000000001</v>
      </c>
      <c r="S1105" s="244">
        <v>0</v>
      </c>
      <c r="T1105" s="245">
        <f>S1105*H1105</f>
        <v>0</v>
      </c>
      <c r="AR1105" s="26" t="s">
        <v>323</v>
      </c>
      <c r="AT1105" s="26" t="s">
        <v>192</v>
      </c>
      <c r="AU1105" s="26" t="s">
        <v>190</v>
      </c>
      <c r="AY1105" s="26" t="s">
        <v>189</v>
      </c>
      <c r="BE1105" s="246">
        <f>IF(N1105="základní",J1105,0)</f>
        <v>0</v>
      </c>
      <c r="BF1105" s="246">
        <f>IF(N1105="snížená",J1105,0)</f>
        <v>0</v>
      </c>
      <c r="BG1105" s="246">
        <f>IF(N1105="zákl. přenesená",J1105,0)</f>
        <v>0</v>
      </c>
      <c r="BH1105" s="246">
        <f>IF(N1105="sníž. přenesená",J1105,0)</f>
        <v>0</v>
      </c>
      <c r="BI1105" s="246">
        <f>IF(N1105="nulová",J1105,0)</f>
        <v>0</v>
      </c>
      <c r="BJ1105" s="26" t="s">
        <v>82</v>
      </c>
      <c r="BK1105" s="246">
        <f>ROUND(I1105*H1105,2)</f>
        <v>0</v>
      </c>
      <c r="BL1105" s="26" t="s">
        <v>323</v>
      </c>
      <c r="BM1105" s="26" t="s">
        <v>1435</v>
      </c>
    </row>
    <row r="1106" s="1" customFormat="1" ht="25.5" customHeight="1">
      <c r="B1106" s="48"/>
      <c r="C1106" s="235" t="s">
        <v>1436</v>
      </c>
      <c r="D1106" s="235" t="s">
        <v>192</v>
      </c>
      <c r="E1106" s="236" t="s">
        <v>1437</v>
      </c>
      <c r="F1106" s="237" t="s">
        <v>1438</v>
      </c>
      <c r="G1106" s="238" t="s">
        <v>223</v>
      </c>
      <c r="H1106" s="239">
        <v>2</v>
      </c>
      <c r="I1106" s="240"/>
      <c r="J1106" s="241">
        <f>ROUND(I1106*H1106,2)</f>
        <v>0</v>
      </c>
      <c r="K1106" s="237" t="s">
        <v>196</v>
      </c>
      <c r="L1106" s="74"/>
      <c r="M1106" s="242" t="s">
        <v>21</v>
      </c>
      <c r="N1106" s="243" t="s">
        <v>45</v>
      </c>
      <c r="O1106" s="49"/>
      <c r="P1106" s="244">
        <f>O1106*H1106</f>
        <v>0</v>
      </c>
      <c r="Q1106" s="244">
        <v>0.00069999999999999999</v>
      </c>
      <c r="R1106" s="244">
        <f>Q1106*H1106</f>
        <v>0.0014</v>
      </c>
      <c r="S1106" s="244">
        <v>0</v>
      </c>
      <c r="T1106" s="245">
        <f>S1106*H1106</f>
        <v>0</v>
      </c>
      <c r="AR1106" s="26" t="s">
        <v>323</v>
      </c>
      <c r="AT1106" s="26" t="s">
        <v>192</v>
      </c>
      <c r="AU1106" s="26" t="s">
        <v>190</v>
      </c>
      <c r="AY1106" s="26" t="s">
        <v>189</v>
      </c>
      <c r="BE1106" s="246">
        <f>IF(N1106="základní",J1106,0)</f>
        <v>0</v>
      </c>
      <c r="BF1106" s="246">
        <f>IF(N1106="snížená",J1106,0)</f>
        <v>0</v>
      </c>
      <c r="BG1106" s="246">
        <f>IF(N1106="zákl. přenesená",J1106,0)</f>
        <v>0</v>
      </c>
      <c r="BH1106" s="246">
        <f>IF(N1106="sníž. přenesená",J1106,0)</f>
        <v>0</v>
      </c>
      <c r="BI1106" s="246">
        <f>IF(N1106="nulová",J1106,0)</f>
        <v>0</v>
      </c>
      <c r="BJ1106" s="26" t="s">
        <v>82</v>
      </c>
      <c r="BK1106" s="246">
        <f>ROUND(I1106*H1106,2)</f>
        <v>0</v>
      </c>
      <c r="BL1106" s="26" t="s">
        <v>323</v>
      </c>
      <c r="BM1106" s="26" t="s">
        <v>1439</v>
      </c>
    </row>
    <row r="1107" s="1" customFormat="1" ht="25.5" customHeight="1">
      <c r="B1107" s="48"/>
      <c r="C1107" s="235" t="s">
        <v>1440</v>
      </c>
      <c r="D1107" s="235" t="s">
        <v>192</v>
      </c>
      <c r="E1107" s="236" t="s">
        <v>1441</v>
      </c>
      <c r="F1107" s="237" t="s">
        <v>1442</v>
      </c>
      <c r="G1107" s="238" t="s">
        <v>223</v>
      </c>
      <c r="H1107" s="239">
        <v>38</v>
      </c>
      <c r="I1107" s="240"/>
      <c r="J1107" s="241">
        <f>ROUND(I1107*H1107,2)</f>
        <v>0</v>
      </c>
      <c r="K1107" s="237" t="s">
        <v>1042</v>
      </c>
      <c r="L1107" s="74"/>
      <c r="M1107" s="242" t="s">
        <v>21</v>
      </c>
      <c r="N1107" s="243" t="s">
        <v>45</v>
      </c>
      <c r="O1107" s="49"/>
      <c r="P1107" s="244">
        <f>O1107*H1107</f>
        <v>0</v>
      </c>
      <c r="Q1107" s="244">
        <v>0.00036999999999999999</v>
      </c>
      <c r="R1107" s="244">
        <f>Q1107*H1107</f>
        <v>0.01406</v>
      </c>
      <c r="S1107" s="244">
        <v>0</v>
      </c>
      <c r="T1107" s="245">
        <f>S1107*H1107</f>
        <v>0</v>
      </c>
      <c r="AR1107" s="26" t="s">
        <v>323</v>
      </c>
      <c r="AT1107" s="26" t="s">
        <v>192</v>
      </c>
      <c r="AU1107" s="26" t="s">
        <v>190</v>
      </c>
      <c r="AY1107" s="26" t="s">
        <v>189</v>
      </c>
      <c r="BE1107" s="246">
        <f>IF(N1107="základní",J1107,0)</f>
        <v>0</v>
      </c>
      <c r="BF1107" s="246">
        <f>IF(N1107="snížená",J1107,0)</f>
        <v>0</v>
      </c>
      <c r="BG1107" s="246">
        <f>IF(N1107="zákl. přenesená",J1107,0)</f>
        <v>0</v>
      </c>
      <c r="BH1107" s="246">
        <f>IF(N1107="sníž. přenesená",J1107,0)</f>
        <v>0</v>
      </c>
      <c r="BI1107" s="246">
        <f>IF(N1107="nulová",J1107,0)</f>
        <v>0</v>
      </c>
      <c r="BJ1107" s="26" t="s">
        <v>82</v>
      </c>
      <c r="BK1107" s="246">
        <f>ROUND(I1107*H1107,2)</f>
        <v>0</v>
      </c>
      <c r="BL1107" s="26" t="s">
        <v>323</v>
      </c>
      <c r="BM1107" s="26" t="s">
        <v>1443</v>
      </c>
    </row>
    <row r="1108" s="1" customFormat="1" ht="25.5" customHeight="1">
      <c r="B1108" s="48"/>
      <c r="C1108" s="235" t="s">
        <v>1444</v>
      </c>
      <c r="D1108" s="235" t="s">
        <v>192</v>
      </c>
      <c r="E1108" s="236" t="s">
        <v>1445</v>
      </c>
      <c r="F1108" s="237" t="s">
        <v>1446</v>
      </c>
      <c r="G1108" s="238" t="s">
        <v>223</v>
      </c>
      <c r="H1108" s="239">
        <v>2</v>
      </c>
      <c r="I1108" s="240"/>
      <c r="J1108" s="241">
        <f>ROUND(I1108*H1108,2)</f>
        <v>0</v>
      </c>
      <c r="K1108" s="237" t="s">
        <v>1042</v>
      </c>
      <c r="L1108" s="74"/>
      <c r="M1108" s="242" t="s">
        <v>21</v>
      </c>
      <c r="N1108" s="243" t="s">
        <v>45</v>
      </c>
      <c r="O1108" s="49"/>
      <c r="P1108" s="244">
        <f>O1108*H1108</f>
        <v>0</v>
      </c>
      <c r="Q1108" s="244">
        <v>0.00027999999999999998</v>
      </c>
      <c r="R1108" s="244">
        <f>Q1108*H1108</f>
        <v>0.00055999999999999995</v>
      </c>
      <c r="S1108" s="244">
        <v>0</v>
      </c>
      <c r="T1108" s="245">
        <f>S1108*H1108</f>
        <v>0</v>
      </c>
      <c r="AR1108" s="26" t="s">
        <v>323</v>
      </c>
      <c r="AT1108" s="26" t="s">
        <v>192</v>
      </c>
      <c r="AU1108" s="26" t="s">
        <v>190</v>
      </c>
      <c r="AY1108" s="26" t="s">
        <v>189</v>
      </c>
      <c r="BE1108" s="246">
        <f>IF(N1108="základní",J1108,0)</f>
        <v>0</v>
      </c>
      <c r="BF1108" s="246">
        <f>IF(N1108="snížená",J1108,0)</f>
        <v>0</v>
      </c>
      <c r="BG1108" s="246">
        <f>IF(N1108="zákl. přenesená",J1108,0)</f>
        <v>0</v>
      </c>
      <c r="BH1108" s="246">
        <f>IF(N1108="sníž. přenesená",J1108,0)</f>
        <v>0</v>
      </c>
      <c r="BI1108" s="246">
        <f>IF(N1108="nulová",J1108,0)</f>
        <v>0</v>
      </c>
      <c r="BJ1108" s="26" t="s">
        <v>82</v>
      </c>
      <c r="BK1108" s="246">
        <f>ROUND(I1108*H1108,2)</f>
        <v>0</v>
      </c>
      <c r="BL1108" s="26" t="s">
        <v>323</v>
      </c>
      <c r="BM1108" s="26" t="s">
        <v>1447</v>
      </c>
    </row>
    <row r="1109" s="1" customFormat="1" ht="16.5" customHeight="1">
      <c r="B1109" s="48"/>
      <c r="C1109" s="291" t="s">
        <v>1448</v>
      </c>
      <c r="D1109" s="291" t="s">
        <v>604</v>
      </c>
      <c r="E1109" s="292" t="s">
        <v>1449</v>
      </c>
      <c r="F1109" s="293" t="s">
        <v>1450</v>
      </c>
      <c r="G1109" s="294" t="s">
        <v>223</v>
      </c>
      <c r="H1109" s="295">
        <v>2</v>
      </c>
      <c r="I1109" s="296"/>
      <c r="J1109" s="297">
        <f>ROUND(I1109*H1109,2)</f>
        <v>0</v>
      </c>
      <c r="K1109" s="293" t="s">
        <v>196</v>
      </c>
      <c r="L1109" s="298"/>
      <c r="M1109" s="299" t="s">
        <v>21</v>
      </c>
      <c r="N1109" s="300" t="s">
        <v>45</v>
      </c>
      <c r="O1109" s="49"/>
      <c r="P1109" s="244">
        <f>O1109*H1109</f>
        <v>0</v>
      </c>
      <c r="Q1109" s="244">
        <v>0.00073999999999999999</v>
      </c>
      <c r="R1109" s="244">
        <f>Q1109*H1109</f>
        <v>0.00148</v>
      </c>
      <c r="S1109" s="244">
        <v>0</v>
      </c>
      <c r="T1109" s="245">
        <f>S1109*H1109</f>
        <v>0</v>
      </c>
      <c r="AR1109" s="26" t="s">
        <v>439</v>
      </c>
      <c r="AT1109" s="26" t="s">
        <v>604</v>
      </c>
      <c r="AU1109" s="26" t="s">
        <v>190</v>
      </c>
      <c r="AY1109" s="26" t="s">
        <v>189</v>
      </c>
      <c r="BE1109" s="246">
        <f>IF(N1109="základní",J1109,0)</f>
        <v>0</v>
      </c>
      <c r="BF1109" s="246">
        <f>IF(N1109="snížená",J1109,0)</f>
        <v>0</v>
      </c>
      <c r="BG1109" s="246">
        <f>IF(N1109="zákl. přenesená",J1109,0)</f>
        <v>0</v>
      </c>
      <c r="BH1109" s="246">
        <f>IF(N1109="sníž. přenesená",J1109,0)</f>
        <v>0</v>
      </c>
      <c r="BI1109" s="246">
        <f>IF(N1109="nulová",J1109,0)</f>
        <v>0</v>
      </c>
      <c r="BJ1109" s="26" t="s">
        <v>82</v>
      </c>
      <c r="BK1109" s="246">
        <f>ROUND(I1109*H1109,2)</f>
        <v>0</v>
      </c>
      <c r="BL1109" s="26" t="s">
        <v>323</v>
      </c>
      <c r="BM1109" s="26" t="s">
        <v>1451</v>
      </c>
    </row>
    <row r="1110" s="1" customFormat="1" ht="16.5" customHeight="1">
      <c r="B1110" s="48"/>
      <c r="C1110" s="291" t="s">
        <v>1452</v>
      </c>
      <c r="D1110" s="291" t="s">
        <v>604</v>
      </c>
      <c r="E1110" s="292" t="s">
        <v>1453</v>
      </c>
      <c r="F1110" s="293" t="s">
        <v>1454</v>
      </c>
      <c r="G1110" s="294" t="s">
        <v>223</v>
      </c>
      <c r="H1110" s="295">
        <v>2</v>
      </c>
      <c r="I1110" s="296"/>
      <c r="J1110" s="297">
        <f>ROUND(I1110*H1110,2)</f>
        <v>0</v>
      </c>
      <c r="K1110" s="293" t="s">
        <v>196</v>
      </c>
      <c r="L1110" s="298"/>
      <c r="M1110" s="299" t="s">
        <v>21</v>
      </c>
      <c r="N1110" s="300" t="s">
        <v>45</v>
      </c>
      <c r="O1110" s="49"/>
      <c r="P1110" s="244">
        <f>O1110*H1110</f>
        <v>0</v>
      </c>
      <c r="Q1110" s="244">
        <v>0.00059000000000000003</v>
      </c>
      <c r="R1110" s="244">
        <f>Q1110*H1110</f>
        <v>0.0011800000000000001</v>
      </c>
      <c r="S1110" s="244">
        <v>0</v>
      </c>
      <c r="T1110" s="245">
        <f>S1110*H1110</f>
        <v>0</v>
      </c>
      <c r="AR1110" s="26" t="s">
        <v>439</v>
      </c>
      <c r="AT1110" s="26" t="s">
        <v>604</v>
      </c>
      <c r="AU1110" s="26" t="s">
        <v>190</v>
      </c>
      <c r="AY1110" s="26" t="s">
        <v>189</v>
      </c>
      <c r="BE1110" s="246">
        <f>IF(N1110="základní",J1110,0)</f>
        <v>0</v>
      </c>
      <c r="BF1110" s="246">
        <f>IF(N1110="snížená",J1110,0)</f>
        <v>0</v>
      </c>
      <c r="BG1110" s="246">
        <f>IF(N1110="zákl. přenesená",J1110,0)</f>
        <v>0</v>
      </c>
      <c r="BH1110" s="246">
        <f>IF(N1110="sníž. přenesená",J1110,0)</f>
        <v>0</v>
      </c>
      <c r="BI1110" s="246">
        <f>IF(N1110="nulová",J1110,0)</f>
        <v>0</v>
      </c>
      <c r="BJ1110" s="26" t="s">
        <v>82</v>
      </c>
      <c r="BK1110" s="246">
        <f>ROUND(I1110*H1110,2)</f>
        <v>0</v>
      </c>
      <c r="BL1110" s="26" t="s">
        <v>323</v>
      </c>
      <c r="BM1110" s="26" t="s">
        <v>1455</v>
      </c>
    </row>
    <row r="1111" s="1" customFormat="1" ht="25.5" customHeight="1">
      <c r="B1111" s="48"/>
      <c r="C1111" s="235" t="s">
        <v>1456</v>
      </c>
      <c r="D1111" s="235" t="s">
        <v>192</v>
      </c>
      <c r="E1111" s="236" t="s">
        <v>1457</v>
      </c>
      <c r="F1111" s="237" t="s">
        <v>1458</v>
      </c>
      <c r="G1111" s="238" t="s">
        <v>223</v>
      </c>
      <c r="H1111" s="239">
        <v>38</v>
      </c>
      <c r="I1111" s="240"/>
      <c r="J1111" s="241">
        <f>ROUND(I1111*H1111,2)</f>
        <v>0</v>
      </c>
      <c r="K1111" s="237" t="s">
        <v>196</v>
      </c>
      <c r="L1111" s="74"/>
      <c r="M1111" s="242" t="s">
        <v>21</v>
      </c>
      <c r="N1111" s="243" t="s">
        <v>45</v>
      </c>
      <c r="O1111" s="49"/>
      <c r="P1111" s="244">
        <f>O1111*H1111</f>
        <v>0</v>
      </c>
      <c r="Q1111" s="244">
        <v>0.00087000000000000001</v>
      </c>
      <c r="R1111" s="244">
        <f>Q1111*H1111</f>
        <v>0.033059999999999999</v>
      </c>
      <c r="S1111" s="244">
        <v>0</v>
      </c>
      <c r="T1111" s="245">
        <f>S1111*H1111</f>
        <v>0</v>
      </c>
      <c r="AR1111" s="26" t="s">
        <v>323</v>
      </c>
      <c r="AT1111" s="26" t="s">
        <v>192</v>
      </c>
      <c r="AU1111" s="26" t="s">
        <v>190</v>
      </c>
      <c r="AY1111" s="26" t="s">
        <v>189</v>
      </c>
      <c r="BE1111" s="246">
        <f>IF(N1111="základní",J1111,0)</f>
        <v>0</v>
      </c>
      <c r="BF1111" s="246">
        <f>IF(N1111="snížená",J1111,0)</f>
        <v>0</v>
      </c>
      <c r="BG1111" s="246">
        <f>IF(N1111="zákl. přenesená",J1111,0)</f>
        <v>0</v>
      </c>
      <c r="BH1111" s="246">
        <f>IF(N1111="sníž. přenesená",J1111,0)</f>
        <v>0</v>
      </c>
      <c r="BI1111" s="246">
        <f>IF(N1111="nulová",J1111,0)</f>
        <v>0</v>
      </c>
      <c r="BJ1111" s="26" t="s">
        <v>82</v>
      </c>
      <c r="BK1111" s="246">
        <f>ROUND(I1111*H1111,2)</f>
        <v>0</v>
      </c>
      <c r="BL1111" s="26" t="s">
        <v>323</v>
      </c>
      <c r="BM1111" s="26" t="s">
        <v>1459</v>
      </c>
    </row>
    <row r="1112" s="1" customFormat="1" ht="16.5" customHeight="1">
      <c r="B1112" s="48"/>
      <c r="C1112" s="235" t="s">
        <v>1460</v>
      </c>
      <c r="D1112" s="235" t="s">
        <v>192</v>
      </c>
      <c r="E1112" s="236" t="s">
        <v>1461</v>
      </c>
      <c r="F1112" s="237" t="s">
        <v>1462</v>
      </c>
      <c r="G1112" s="238" t="s">
        <v>223</v>
      </c>
      <c r="H1112" s="239">
        <v>38</v>
      </c>
      <c r="I1112" s="240"/>
      <c r="J1112" s="241">
        <f>ROUND(I1112*H1112,2)</f>
        <v>0</v>
      </c>
      <c r="K1112" s="237" t="s">
        <v>1042</v>
      </c>
      <c r="L1112" s="74"/>
      <c r="M1112" s="242" t="s">
        <v>21</v>
      </c>
      <c r="N1112" s="243" t="s">
        <v>45</v>
      </c>
      <c r="O1112" s="49"/>
      <c r="P1112" s="244">
        <f>O1112*H1112</f>
        <v>0</v>
      </c>
      <c r="Q1112" s="244">
        <v>0.0003545</v>
      </c>
      <c r="R1112" s="244">
        <f>Q1112*H1112</f>
        <v>0.013471</v>
      </c>
      <c r="S1112" s="244">
        <v>0</v>
      </c>
      <c r="T1112" s="245">
        <f>S1112*H1112</f>
        <v>0</v>
      </c>
      <c r="AR1112" s="26" t="s">
        <v>323</v>
      </c>
      <c r="AT1112" s="26" t="s">
        <v>192</v>
      </c>
      <c r="AU1112" s="26" t="s">
        <v>190</v>
      </c>
      <c r="AY1112" s="26" t="s">
        <v>189</v>
      </c>
      <c r="BE1112" s="246">
        <f>IF(N1112="základní",J1112,0)</f>
        <v>0</v>
      </c>
      <c r="BF1112" s="246">
        <f>IF(N1112="snížená",J1112,0)</f>
        <v>0</v>
      </c>
      <c r="BG1112" s="246">
        <f>IF(N1112="zákl. přenesená",J1112,0)</f>
        <v>0</v>
      </c>
      <c r="BH1112" s="246">
        <f>IF(N1112="sníž. přenesená",J1112,0)</f>
        <v>0</v>
      </c>
      <c r="BI1112" s="246">
        <f>IF(N1112="nulová",J1112,0)</f>
        <v>0</v>
      </c>
      <c r="BJ1112" s="26" t="s">
        <v>82</v>
      </c>
      <c r="BK1112" s="246">
        <f>ROUND(I1112*H1112,2)</f>
        <v>0</v>
      </c>
      <c r="BL1112" s="26" t="s">
        <v>323</v>
      </c>
      <c r="BM1112" s="26" t="s">
        <v>1463</v>
      </c>
    </row>
    <row r="1113" s="1" customFormat="1" ht="25.5" customHeight="1">
      <c r="B1113" s="48"/>
      <c r="C1113" s="235" t="s">
        <v>1464</v>
      </c>
      <c r="D1113" s="235" t="s">
        <v>192</v>
      </c>
      <c r="E1113" s="236" t="s">
        <v>1465</v>
      </c>
      <c r="F1113" s="237" t="s">
        <v>1466</v>
      </c>
      <c r="G1113" s="238" t="s">
        <v>223</v>
      </c>
      <c r="H1113" s="239">
        <v>10</v>
      </c>
      <c r="I1113" s="240"/>
      <c r="J1113" s="241">
        <f>ROUND(I1113*H1113,2)</f>
        <v>0</v>
      </c>
      <c r="K1113" s="237" t="s">
        <v>196</v>
      </c>
      <c r="L1113" s="74"/>
      <c r="M1113" s="242" t="s">
        <v>21</v>
      </c>
      <c r="N1113" s="243" t="s">
        <v>45</v>
      </c>
      <c r="O1113" s="49"/>
      <c r="P1113" s="244">
        <f>O1113*H1113</f>
        <v>0</v>
      </c>
      <c r="Q1113" s="244">
        <v>0.00182</v>
      </c>
      <c r="R1113" s="244">
        <f>Q1113*H1113</f>
        <v>0.018200000000000001</v>
      </c>
      <c r="S1113" s="244">
        <v>0</v>
      </c>
      <c r="T1113" s="245">
        <f>S1113*H1113</f>
        <v>0</v>
      </c>
      <c r="AR1113" s="26" t="s">
        <v>323</v>
      </c>
      <c r="AT1113" s="26" t="s">
        <v>192</v>
      </c>
      <c r="AU1113" s="26" t="s">
        <v>190</v>
      </c>
      <c r="AY1113" s="26" t="s">
        <v>189</v>
      </c>
      <c r="BE1113" s="246">
        <f>IF(N1113="základní",J1113,0)</f>
        <v>0</v>
      </c>
      <c r="BF1113" s="246">
        <f>IF(N1113="snížená",J1113,0)</f>
        <v>0</v>
      </c>
      <c r="BG1113" s="246">
        <f>IF(N1113="zákl. přenesená",J1113,0)</f>
        <v>0</v>
      </c>
      <c r="BH1113" s="246">
        <f>IF(N1113="sníž. přenesená",J1113,0)</f>
        <v>0</v>
      </c>
      <c r="BI1113" s="246">
        <f>IF(N1113="nulová",J1113,0)</f>
        <v>0</v>
      </c>
      <c r="BJ1113" s="26" t="s">
        <v>82</v>
      </c>
      <c r="BK1113" s="246">
        <f>ROUND(I1113*H1113,2)</f>
        <v>0</v>
      </c>
      <c r="BL1113" s="26" t="s">
        <v>323</v>
      </c>
      <c r="BM1113" s="26" t="s">
        <v>1467</v>
      </c>
    </row>
    <row r="1114" s="1" customFormat="1" ht="16.5" customHeight="1">
      <c r="B1114" s="48"/>
      <c r="C1114" s="235" t="s">
        <v>1468</v>
      </c>
      <c r="D1114" s="235" t="s">
        <v>192</v>
      </c>
      <c r="E1114" s="236" t="s">
        <v>1469</v>
      </c>
      <c r="F1114" s="237" t="s">
        <v>1470</v>
      </c>
      <c r="G1114" s="238" t="s">
        <v>223</v>
      </c>
      <c r="H1114" s="239">
        <v>6</v>
      </c>
      <c r="I1114" s="240"/>
      <c r="J1114" s="241">
        <f>ROUND(I1114*H1114,2)</f>
        <v>0</v>
      </c>
      <c r="K1114" s="237" t="s">
        <v>196</v>
      </c>
      <c r="L1114" s="74"/>
      <c r="M1114" s="242" t="s">
        <v>21</v>
      </c>
      <c r="N1114" s="243" t="s">
        <v>45</v>
      </c>
      <c r="O1114" s="49"/>
      <c r="P1114" s="244">
        <f>O1114*H1114</f>
        <v>0</v>
      </c>
      <c r="Q1114" s="244">
        <v>0.00052999999999999998</v>
      </c>
      <c r="R1114" s="244">
        <f>Q1114*H1114</f>
        <v>0.0031799999999999997</v>
      </c>
      <c r="S1114" s="244">
        <v>0</v>
      </c>
      <c r="T1114" s="245">
        <f>S1114*H1114</f>
        <v>0</v>
      </c>
      <c r="AR1114" s="26" t="s">
        <v>323</v>
      </c>
      <c r="AT1114" s="26" t="s">
        <v>192</v>
      </c>
      <c r="AU1114" s="26" t="s">
        <v>190</v>
      </c>
      <c r="AY1114" s="26" t="s">
        <v>189</v>
      </c>
      <c r="BE1114" s="246">
        <f>IF(N1114="základní",J1114,0)</f>
        <v>0</v>
      </c>
      <c r="BF1114" s="246">
        <f>IF(N1114="snížená",J1114,0)</f>
        <v>0</v>
      </c>
      <c r="BG1114" s="246">
        <f>IF(N1114="zákl. přenesená",J1114,0)</f>
        <v>0</v>
      </c>
      <c r="BH1114" s="246">
        <f>IF(N1114="sníž. přenesená",J1114,0)</f>
        <v>0</v>
      </c>
      <c r="BI1114" s="246">
        <f>IF(N1114="nulová",J1114,0)</f>
        <v>0</v>
      </c>
      <c r="BJ1114" s="26" t="s">
        <v>82</v>
      </c>
      <c r="BK1114" s="246">
        <f>ROUND(I1114*H1114,2)</f>
        <v>0</v>
      </c>
      <c r="BL1114" s="26" t="s">
        <v>323</v>
      </c>
      <c r="BM1114" s="26" t="s">
        <v>1471</v>
      </c>
    </row>
    <row r="1115" s="1" customFormat="1" ht="25.5" customHeight="1">
      <c r="B1115" s="48"/>
      <c r="C1115" s="235" t="s">
        <v>1472</v>
      </c>
      <c r="D1115" s="235" t="s">
        <v>192</v>
      </c>
      <c r="E1115" s="236" t="s">
        <v>1473</v>
      </c>
      <c r="F1115" s="237" t="s">
        <v>1474</v>
      </c>
      <c r="G1115" s="238" t="s">
        <v>223</v>
      </c>
      <c r="H1115" s="239">
        <v>2</v>
      </c>
      <c r="I1115" s="240"/>
      <c r="J1115" s="241">
        <f>ROUND(I1115*H1115,2)</f>
        <v>0</v>
      </c>
      <c r="K1115" s="237" t="s">
        <v>1042</v>
      </c>
      <c r="L1115" s="74"/>
      <c r="M1115" s="242" t="s">
        <v>21</v>
      </c>
      <c r="N1115" s="243" t="s">
        <v>45</v>
      </c>
      <c r="O1115" s="49"/>
      <c r="P1115" s="244">
        <f>O1115*H1115</f>
        <v>0</v>
      </c>
      <c r="Q1115" s="244">
        <v>0.0022100000000000002</v>
      </c>
      <c r="R1115" s="244">
        <f>Q1115*H1115</f>
        <v>0.0044200000000000003</v>
      </c>
      <c r="S1115" s="244">
        <v>0</v>
      </c>
      <c r="T1115" s="245">
        <f>S1115*H1115</f>
        <v>0</v>
      </c>
      <c r="AR1115" s="26" t="s">
        <v>323</v>
      </c>
      <c r="AT1115" s="26" t="s">
        <v>192</v>
      </c>
      <c r="AU1115" s="26" t="s">
        <v>190</v>
      </c>
      <c r="AY1115" s="26" t="s">
        <v>189</v>
      </c>
      <c r="BE1115" s="246">
        <f>IF(N1115="základní",J1115,0)</f>
        <v>0</v>
      </c>
      <c r="BF1115" s="246">
        <f>IF(N1115="snížená",J1115,0)</f>
        <v>0</v>
      </c>
      <c r="BG1115" s="246">
        <f>IF(N1115="zákl. přenesená",J1115,0)</f>
        <v>0</v>
      </c>
      <c r="BH1115" s="246">
        <f>IF(N1115="sníž. přenesená",J1115,0)</f>
        <v>0</v>
      </c>
      <c r="BI1115" s="246">
        <f>IF(N1115="nulová",J1115,0)</f>
        <v>0</v>
      </c>
      <c r="BJ1115" s="26" t="s">
        <v>82</v>
      </c>
      <c r="BK1115" s="246">
        <f>ROUND(I1115*H1115,2)</f>
        <v>0</v>
      </c>
      <c r="BL1115" s="26" t="s">
        <v>323</v>
      </c>
      <c r="BM1115" s="26" t="s">
        <v>1475</v>
      </c>
    </row>
    <row r="1116" s="1" customFormat="1" ht="38.25" customHeight="1">
      <c r="B1116" s="48"/>
      <c r="C1116" s="235" t="s">
        <v>1476</v>
      </c>
      <c r="D1116" s="235" t="s">
        <v>192</v>
      </c>
      <c r="E1116" s="236" t="s">
        <v>1477</v>
      </c>
      <c r="F1116" s="237" t="s">
        <v>1478</v>
      </c>
      <c r="G1116" s="238" t="s">
        <v>1071</v>
      </c>
      <c r="H1116" s="301"/>
      <c r="I1116" s="240"/>
      <c r="J1116" s="241">
        <f>ROUND(I1116*H1116,2)</f>
        <v>0</v>
      </c>
      <c r="K1116" s="237" t="s">
        <v>196</v>
      </c>
      <c r="L1116" s="74"/>
      <c r="M1116" s="242" t="s">
        <v>21</v>
      </c>
      <c r="N1116" s="243" t="s">
        <v>45</v>
      </c>
      <c r="O1116" s="49"/>
      <c r="P1116" s="244">
        <f>O1116*H1116</f>
        <v>0</v>
      </c>
      <c r="Q1116" s="244">
        <v>0</v>
      </c>
      <c r="R1116" s="244">
        <f>Q1116*H1116</f>
        <v>0</v>
      </c>
      <c r="S1116" s="244">
        <v>0</v>
      </c>
      <c r="T1116" s="245">
        <f>S1116*H1116</f>
        <v>0</v>
      </c>
      <c r="AR1116" s="26" t="s">
        <v>323</v>
      </c>
      <c r="AT1116" s="26" t="s">
        <v>192</v>
      </c>
      <c r="AU1116" s="26" t="s">
        <v>190</v>
      </c>
      <c r="AY1116" s="26" t="s">
        <v>189</v>
      </c>
      <c r="BE1116" s="246">
        <f>IF(N1116="základní",J1116,0)</f>
        <v>0</v>
      </c>
      <c r="BF1116" s="246">
        <f>IF(N1116="snížená",J1116,0)</f>
        <v>0</v>
      </c>
      <c r="BG1116" s="246">
        <f>IF(N1116="zákl. přenesená",J1116,0)</f>
        <v>0</v>
      </c>
      <c r="BH1116" s="246">
        <f>IF(N1116="sníž. přenesená",J1116,0)</f>
        <v>0</v>
      </c>
      <c r="BI1116" s="246">
        <f>IF(N1116="nulová",J1116,0)</f>
        <v>0</v>
      </c>
      <c r="BJ1116" s="26" t="s">
        <v>82</v>
      </c>
      <c r="BK1116" s="246">
        <f>ROUND(I1116*H1116,2)</f>
        <v>0</v>
      </c>
      <c r="BL1116" s="26" t="s">
        <v>323</v>
      </c>
      <c r="BM1116" s="26" t="s">
        <v>1479</v>
      </c>
    </row>
    <row r="1117" s="11" customFormat="1" ht="22.32" customHeight="1">
      <c r="B1117" s="219"/>
      <c r="C1117" s="220"/>
      <c r="D1117" s="221" t="s">
        <v>73</v>
      </c>
      <c r="E1117" s="233" t="s">
        <v>1480</v>
      </c>
      <c r="F1117" s="233" t="s">
        <v>1481</v>
      </c>
      <c r="G1117" s="220"/>
      <c r="H1117" s="220"/>
      <c r="I1117" s="223"/>
      <c r="J1117" s="234">
        <f>BK1117</f>
        <v>0</v>
      </c>
      <c r="K1117" s="220"/>
      <c r="L1117" s="225"/>
      <c r="M1117" s="226"/>
      <c r="N1117" s="227"/>
      <c r="O1117" s="227"/>
      <c r="P1117" s="228">
        <f>SUM(P1118:P1126)</f>
        <v>0</v>
      </c>
      <c r="Q1117" s="227"/>
      <c r="R1117" s="228">
        <f>SUM(R1118:R1126)</f>
        <v>2.0132158000000002</v>
      </c>
      <c r="S1117" s="227"/>
      <c r="T1117" s="229">
        <f>SUM(T1118:T1126)</f>
        <v>3.0584190000000002</v>
      </c>
      <c r="AR1117" s="230" t="s">
        <v>84</v>
      </c>
      <c r="AT1117" s="231" t="s">
        <v>73</v>
      </c>
      <c r="AU1117" s="231" t="s">
        <v>84</v>
      </c>
      <c r="AY1117" s="230" t="s">
        <v>189</v>
      </c>
      <c r="BK1117" s="232">
        <f>SUM(BK1118:BK1126)</f>
        <v>0</v>
      </c>
    </row>
    <row r="1118" s="1" customFormat="1" ht="38.25" customHeight="1">
      <c r="B1118" s="48"/>
      <c r="C1118" s="235" t="s">
        <v>1482</v>
      </c>
      <c r="D1118" s="235" t="s">
        <v>192</v>
      </c>
      <c r="E1118" s="236" t="s">
        <v>1483</v>
      </c>
      <c r="F1118" s="237" t="s">
        <v>1484</v>
      </c>
      <c r="G1118" s="238" t="s">
        <v>273</v>
      </c>
      <c r="H1118" s="239">
        <v>84.659999999999997</v>
      </c>
      <c r="I1118" s="240"/>
      <c r="J1118" s="241">
        <f>ROUND(I1118*H1118,2)</f>
        <v>0</v>
      </c>
      <c r="K1118" s="237" t="s">
        <v>196</v>
      </c>
      <c r="L1118" s="74"/>
      <c r="M1118" s="242" t="s">
        <v>21</v>
      </c>
      <c r="N1118" s="243" t="s">
        <v>45</v>
      </c>
      <c r="O1118" s="49"/>
      <c r="P1118" s="244">
        <f>O1118*H1118</f>
        <v>0</v>
      </c>
      <c r="Q1118" s="244">
        <v>0.023630000000000002</v>
      </c>
      <c r="R1118" s="244">
        <f>Q1118*H1118</f>
        <v>2.0005158000000001</v>
      </c>
      <c r="S1118" s="244">
        <v>0</v>
      </c>
      <c r="T1118" s="245">
        <f>S1118*H1118</f>
        <v>0</v>
      </c>
      <c r="AR1118" s="26" t="s">
        <v>323</v>
      </c>
      <c r="AT1118" s="26" t="s">
        <v>192</v>
      </c>
      <c r="AU1118" s="26" t="s">
        <v>190</v>
      </c>
      <c r="AY1118" s="26" t="s">
        <v>189</v>
      </c>
      <c r="BE1118" s="246">
        <f>IF(N1118="základní",J1118,0)</f>
        <v>0</v>
      </c>
      <c r="BF1118" s="246">
        <f>IF(N1118="snížená",J1118,0)</f>
        <v>0</v>
      </c>
      <c r="BG1118" s="246">
        <f>IF(N1118="zákl. přenesená",J1118,0)</f>
        <v>0</v>
      </c>
      <c r="BH1118" s="246">
        <f>IF(N1118="sníž. přenesená",J1118,0)</f>
        <v>0</v>
      </c>
      <c r="BI1118" s="246">
        <f>IF(N1118="nulová",J1118,0)</f>
        <v>0</v>
      </c>
      <c r="BJ1118" s="26" t="s">
        <v>82</v>
      </c>
      <c r="BK1118" s="246">
        <f>ROUND(I1118*H1118,2)</f>
        <v>0</v>
      </c>
      <c r="BL1118" s="26" t="s">
        <v>323</v>
      </c>
      <c r="BM1118" s="26" t="s">
        <v>1485</v>
      </c>
    </row>
    <row r="1119" s="13" customFormat="1">
      <c r="B1119" s="259"/>
      <c r="C1119" s="260"/>
      <c r="D1119" s="249" t="s">
        <v>199</v>
      </c>
      <c r="E1119" s="261" t="s">
        <v>21</v>
      </c>
      <c r="F1119" s="262" t="s">
        <v>1486</v>
      </c>
      <c r="G1119" s="260"/>
      <c r="H1119" s="261" t="s">
        <v>21</v>
      </c>
      <c r="I1119" s="263"/>
      <c r="J1119" s="260"/>
      <c r="K1119" s="260"/>
      <c r="L1119" s="264"/>
      <c r="M1119" s="265"/>
      <c r="N1119" s="266"/>
      <c r="O1119" s="266"/>
      <c r="P1119" s="266"/>
      <c r="Q1119" s="266"/>
      <c r="R1119" s="266"/>
      <c r="S1119" s="266"/>
      <c r="T1119" s="267"/>
      <c r="AT1119" s="268" t="s">
        <v>199</v>
      </c>
      <c r="AU1119" s="268" t="s">
        <v>190</v>
      </c>
      <c r="AV1119" s="13" t="s">
        <v>82</v>
      </c>
      <c r="AW1119" s="13" t="s">
        <v>37</v>
      </c>
      <c r="AX1119" s="13" t="s">
        <v>74</v>
      </c>
      <c r="AY1119" s="268" t="s">
        <v>189</v>
      </c>
    </row>
    <row r="1120" s="13" customFormat="1">
      <c r="B1120" s="259"/>
      <c r="C1120" s="260"/>
      <c r="D1120" s="249" t="s">
        <v>199</v>
      </c>
      <c r="E1120" s="261" t="s">
        <v>21</v>
      </c>
      <c r="F1120" s="262" t="s">
        <v>1487</v>
      </c>
      <c r="G1120" s="260"/>
      <c r="H1120" s="261" t="s">
        <v>21</v>
      </c>
      <c r="I1120" s="263"/>
      <c r="J1120" s="260"/>
      <c r="K1120" s="260"/>
      <c r="L1120" s="264"/>
      <c r="M1120" s="265"/>
      <c r="N1120" s="266"/>
      <c r="O1120" s="266"/>
      <c r="P1120" s="266"/>
      <c r="Q1120" s="266"/>
      <c r="R1120" s="266"/>
      <c r="S1120" s="266"/>
      <c r="T1120" s="267"/>
      <c r="AT1120" s="268" t="s">
        <v>199</v>
      </c>
      <c r="AU1120" s="268" t="s">
        <v>190</v>
      </c>
      <c r="AV1120" s="13" t="s">
        <v>82</v>
      </c>
      <c r="AW1120" s="13" t="s">
        <v>37</v>
      </c>
      <c r="AX1120" s="13" t="s">
        <v>74</v>
      </c>
      <c r="AY1120" s="268" t="s">
        <v>189</v>
      </c>
    </row>
    <row r="1121" s="12" customFormat="1">
      <c r="B1121" s="247"/>
      <c r="C1121" s="248"/>
      <c r="D1121" s="249" t="s">
        <v>199</v>
      </c>
      <c r="E1121" s="250" t="s">
        <v>21</v>
      </c>
      <c r="F1121" s="251" t="s">
        <v>1488</v>
      </c>
      <c r="G1121" s="248"/>
      <c r="H1121" s="252">
        <v>84.659999999999997</v>
      </c>
      <c r="I1121" s="253"/>
      <c r="J1121" s="248"/>
      <c r="K1121" s="248"/>
      <c r="L1121" s="254"/>
      <c r="M1121" s="255"/>
      <c r="N1121" s="256"/>
      <c r="O1121" s="256"/>
      <c r="P1121" s="256"/>
      <c r="Q1121" s="256"/>
      <c r="R1121" s="256"/>
      <c r="S1121" s="256"/>
      <c r="T1121" s="257"/>
      <c r="AT1121" s="258" t="s">
        <v>199</v>
      </c>
      <c r="AU1121" s="258" t="s">
        <v>190</v>
      </c>
      <c r="AV1121" s="12" t="s">
        <v>84</v>
      </c>
      <c r="AW1121" s="12" t="s">
        <v>37</v>
      </c>
      <c r="AX1121" s="12" t="s">
        <v>82</v>
      </c>
      <c r="AY1121" s="258" t="s">
        <v>189</v>
      </c>
    </row>
    <row r="1122" s="1" customFormat="1" ht="16.5" customHeight="1">
      <c r="B1122" s="48"/>
      <c r="C1122" s="235" t="s">
        <v>1489</v>
      </c>
      <c r="D1122" s="235" t="s">
        <v>192</v>
      </c>
      <c r="E1122" s="236" t="s">
        <v>1490</v>
      </c>
      <c r="F1122" s="237" t="s">
        <v>1491</v>
      </c>
      <c r="G1122" s="238" t="s">
        <v>273</v>
      </c>
      <c r="H1122" s="239">
        <v>128.505</v>
      </c>
      <c r="I1122" s="240"/>
      <c r="J1122" s="241">
        <f>ROUND(I1122*H1122,2)</f>
        <v>0</v>
      </c>
      <c r="K1122" s="237" t="s">
        <v>196</v>
      </c>
      <c r="L1122" s="74"/>
      <c r="M1122" s="242" t="s">
        <v>21</v>
      </c>
      <c r="N1122" s="243" t="s">
        <v>45</v>
      </c>
      <c r="O1122" s="49"/>
      <c r="P1122" s="244">
        <f>O1122*H1122</f>
        <v>0</v>
      </c>
      <c r="Q1122" s="244">
        <v>0</v>
      </c>
      <c r="R1122" s="244">
        <f>Q1122*H1122</f>
        <v>0</v>
      </c>
      <c r="S1122" s="244">
        <v>0.023800000000000002</v>
      </c>
      <c r="T1122" s="245">
        <f>S1122*H1122</f>
        <v>3.0584190000000002</v>
      </c>
      <c r="AR1122" s="26" t="s">
        <v>323</v>
      </c>
      <c r="AT1122" s="26" t="s">
        <v>192</v>
      </c>
      <c r="AU1122" s="26" t="s">
        <v>190</v>
      </c>
      <c r="AY1122" s="26" t="s">
        <v>189</v>
      </c>
      <c r="BE1122" s="246">
        <f>IF(N1122="základní",J1122,0)</f>
        <v>0</v>
      </c>
      <c r="BF1122" s="246">
        <f>IF(N1122="snížená",J1122,0)</f>
        <v>0</v>
      </c>
      <c r="BG1122" s="246">
        <f>IF(N1122="zákl. přenesená",J1122,0)</f>
        <v>0</v>
      </c>
      <c r="BH1122" s="246">
        <f>IF(N1122="sníž. přenesená",J1122,0)</f>
        <v>0</v>
      </c>
      <c r="BI1122" s="246">
        <f>IF(N1122="nulová",J1122,0)</f>
        <v>0</v>
      </c>
      <c r="BJ1122" s="26" t="s">
        <v>82</v>
      </c>
      <c r="BK1122" s="246">
        <f>ROUND(I1122*H1122,2)</f>
        <v>0</v>
      </c>
      <c r="BL1122" s="26" t="s">
        <v>323</v>
      </c>
      <c r="BM1122" s="26" t="s">
        <v>1492</v>
      </c>
    </row>
    <row r="1123" s="12" customFormat="1">
      <c r="B1123" s="247"/>
      <c r="C1123" s="248"/>
      <c r="D1123" s="249" t="s">
        <v>199</v>
      </c>
      <c r="E1123" s="250" t="s">
        <v>21</v>
      </c>
      <c r="F1123" s="251" t="s">
        <v>1493</v>
      </c>
      <c r="G1123" s="248"/>
      <c r="H1123" s="252">
        <v>128.505</v>
      </c>
      <c r="I1123" s="253"/>
      <c r="J1123" s="248"/>
      <c r="K1123" s="248"/>
      <c r="L1123" s="254"/>
      <c r="M1123" s="255"/>
      <c r="N1123" s="256"/>
      <c r="O1123" s="256"/>
      <c r="P1123" s="256"/>
      <c r="Q1123" s="256"/>
      <c r="R1123" s="256"/>
      <c r="S1123" s="256"/>
      <c r="T1123" s="257"/>
      <c r="AT1123" s="258" t="s">
        <v>199</v>
      </c>
      <c r="AU1123" s="258" t="s">
        <v>190</v>
      </c>
      <c r="AV1123" s="12" t="s">
        <v>84</v>
      </c>
      <c r="AW1123" s="12" t="s">
        <v>37</v>
      </c>
      <c r="AX1123" s="12" t="s">
        <v>82</v>
      </c>
      <c r="AY1123" s="258" t="s">
        <v>189</v>
      </c>
    </row>
    <row r="1124" s="1" customFormat="1" ht="16.5" customHeight="1">
      <c r="B1124" s="48"/>
      <c r="C1124" s="235" t="s">
        <v>1494</v>
      </c>
      <c r="D1124" s="235" t="s">
        <v>192</v>
      </c>
      <c r="E1124" s="236" t="s">
        <v>1495</v>
      </c>
      <c r="F1124" s="237" t="s">
        <v>1496</v>
      </c>
      <c r="G1124" s="238" t="s">
        <v>273</v>
      </c>
      <c r="H1124" s="239">
        <v>84.659999999999997</v>
      </c>
      <c r="I1124" s="240"/>
      <c r="J1124" s="241">
        <f>ROUND(I1124*H1124,2)</f>
        <v>0</v>
      </c>
      <c r="K1124" s="237" t="s">
        <v>196</v>
      </c>
      <c r="L1124" s="74"/>
      <c r="M1124" s="242" t="s">
        <v>21</v>
      </c>
      <c r="N1124" s="243" t="s">
        <v>45</v>
      </c>
      <c r="O1124" s="49"/>
      <c r="P1124" s="244">
        <f>O1124*H1124</f>
        <v>0</v>
      </c>
      <c r="Q1124" s="244">
        <v>0</v>
      </c>
      <c r="R1124" s="244">
        <f>Q1124*H1124</f>
        <v>0</v>
      </c>
      <c r="S1124" s="244">
        <v>0</v>
      </c>
      <c r="T1124" s="245">
        <f>S1124*H1124</f>
        <v>0</v>
      </c>
      <c r="AR1124" s="26" t="s">
        <v>323</v>
      </c>
      <c r="AT1124" s="26" t="s">
        <v>192</v>
      </c>
      <c r="AU1124" s="26" t="s">
        <v>190</v>
      </c>
      <c r="AY1124" s="26" t="s">
        <v>189</v>
      </c>
      <c r="BE1124" s="246">
        <f>IF(N1124="základní",J1124,0)</f>
        <v>0</v>
      </c>
      <c r="BF1124" s="246">
        <f>IF(N1124="snížená",J1124,0)</f>
        <v>0</v>
      </c>
      <c r="BG1124" s="246">
        <f>IF(N1124="zákl. přenesená",J1124,0)</f>
        <v>0</v>
      </c>
      <c r="BH1124" s="246">
        <f>IF(N1124="sníž. přenesená",J1124,0)</f>
        <v>0</v>
      </c>
      <c r="BI1124" s="246">
        <f>IF(N1124="nulová",J1124,0)</f>
        <v>0</v>
      </c>
      <c r="BJ1124" s="26" t="s">
        <v>82</v>
      </c>
      <c r="BK1124" s="246">
        <f>ROUND(I1124*H1124,2)</f>
        <v>0</v>
      </c>
      <c r="BL1124" s="26" t="s">
        <v>323</v>
      </c>
      <c r="BM1124" s="26" t="s">
        <v>1497</v>
      </c>
    </row>
    <row r="1125" s="1" customFormat="1" ht="16.5" customHeight="1">
      <c r="B1125" s="48"/>
      <c r="C1125" s="235" t="s">
        <v>1498</v>
      </c>
      <c r="D1125" s="235" t="s">
        <v>192</v>
      </c>
      <c r="E1125" s="236" t="s">
        <v>1499</v>
      </c>
      <c r="F1125" s="237" t="s">
        <v>1500</v>
      </c>
      <c r="G1125" s="238" t="s">
        <v>223</v>
      </c>
      <c r="H1125" s="239">
        <v>1</v>
      </c>
      <c r="I1125" s="240"/>
      <c r="J1125" s="241">
        <f>ROUND(I1125*H1125,2)</f>
        <v>0</v>
      </c>
      <c r="K1125" s="237" t="s">
        <v>21</v>
      </c>
      <c r="L1125" s="74"/>
      <c r="M1125" s="242" t="s">
        <v>21</v>
      </c>
      <c r="N1125" s="243" t="s">
        <v>45</v>
      </c>
      <c r="O1125" s="49"/>
      <c r="P1125" s="244">
        <f>O1125*H1125</f>
        <v>0</v>
      </c>
      <c r="Q1125" s="244">
        <v>0.0127</v>
      </c>
      <c r="R1125" s="244">
        <f>Q1125*H1125</f>
        <v>0.0127</v>
      </c>
      <c r="S1125" s="244">
        <v>0</v>
      </c>
      <c r="T1125" s="245">
        <f>S1125*H1125</f>
        <v>0</v>
      </c>
      <c r="AR1125" s="26" t="s">
        <v>323</v>
      </c>
      <c r="AT1125" s="26" t="s">
        <v>192</v>
      </c>
      <c r="AU1125" s="26" t="s">
        <v>190</v>
      </c>
      <c r="AY1125" s="26" t="s">
        <v>189</v>
      </c>
      <c r="BE1125" s="246">
        <f>IF(N1125="základní",J1125,0)</f>
        <v>0</v>
      </c>
      <c r="BF1125" s="246">
        <f>IF(N1125="snížená",J1125,0)</f>
        <v>0</v>
      </c>
      <c r="BG1125" s="246">
        <f>IF(N1125="zákl. přenesená",J1125,0)</f>
        <v>0</v>
      </c>
      <c r="BH1125" s="246">
        <f>IF(N1125="sníž. přenesená",J1125,0)</f>
        <v>0</v>
      </c>
      <c r="BI1125" s="246">
        <f>IF(N1125="nulová",J1125,0)</f>
        <v>0</v>
      </c>
      <c r="BJ1125" s="26" t="s">
        <v>82</v>
      </c>
      <c r="BK1125" s="246">
        <f>ROUND(I1125*H1125,2)</f>
        <v>0</v>
      </c>
      <c r="BL1125" s="26" t="s">
        <v>323</v>
      </c>
      <c r="BM1125" s="26" t="s">
        <v>1501</v>
      </c>
    </row>
    <row r="1126" s="1" customFormat="1" ht="38.25" customHeight="1">
      <c r="B1126" s="48"/>
      <c r="C1126" s="235" t="s">
        <v>1502</v>
      </c>
      <c r="D1126" s="235" t="s">
        <v>192</v>
      </c>
      <c r="E1126" s="236" t="s">
        <v>1503</v>
      </c>
      <c r="F1126" s="237" t="s">
        <v>1504</v>
      </c>
      <c r="G1126" s="238" t="s">
        <v>1071</v>
      </c>
      <c r="H1126" s="301"/>
      <c r="I1126" s="240"/>
      <c r="J1126" s="241">
        <f>ROUND(I1126*H1126,2)</f>
        <v>0</v>
      </c>
      <c r="K1126" s="237" t="s">
        <v>196</v>
      </c>
      <c r="L1126" s="74"/>
      <c r="M1126" s="242" t="s">
        <v>21</v>
      </c>
      <c r="N1126" s="243" t="s">
        <v>45</v>
      </c>
      <c r="O1126" s="49"/>
      <c r="P1126" s="244">
        <f>O1126*H1126</f>
        <v>0</v>
      </c>
      <c r="Q1126" s="244">
        <v>0</v>
      </c>
      <c r="R1126" s="244">
        <f>Q1126*H1126</f>
        <v>0</v>
      </c>
      <c r="S1126" s="244">
        <v>0</v>
      </c>
      <c r="T1126" s="245">
        <f>S1126*H1126</f>
        <v>0</v>
      </c>
      <c r="AR1126" s="26" t="s">
        <v>323</v>
      </c>
      <c r="AT1126" s="26" t="s">
        <v>192</v>
      </c>
      <c r="AU1126" s="26" t="s">
        <v>190</v>
      </c>
      <c r="AY1126" s="26" t="s">
        <v>189</v>
      </c>
      <c r="BE1126" s="246">
        <f>IF(N1126="základní",J1126,0)</f>
        <v>0</v>
      </c>
      <c r="BF1126" s="246">
        <f>IF(N1126="snížená",J1126,0)</f>
        <v>0</v>
      </c>
      <c r="BG1126" s="246">
        <f>IF(N1126="zákl. přenesená",J1126,0)</f>
        <v>0</v>
      </c>
      <c r="BH1126" s="246">
        <f>IF(N1126="sníž. přenesená",J1126,0)</f>
        <v>0</v>
      </c>
      <c r="BI1126" s="246">
        <f>IF(N1126="nulová",J1126,0)</f>
        <v>0</v>
      </c>
      <c r="BJ1126" s="26" t="s">
        <v>82</v>
      </c>
      <c r="BK1126" s="246">
        <f>ROUND(I1126*H1126,2)</f>
        <v>0</v>
      </c>
      <c r="BL1126" s="26" t="s">
        <v>323</v>
      </c>
      <c r="BM1126" s="26" t="s">
        <v>1505</v>
      </c>
    </row>
    <row r="1127" s="11" customFormat="1" ht="29.88" customHeight="1">
      <c r="B1127" s="219"/>
      <c r="C1127" s="220"/>
      <c r="D1127" s="221" t="s">
        <v>73</v>
      </c>
      <c r="E1127" s="233" t="s">
        <v>1506</v>
      </c>
      <c r="F1127" s="233" t="s">
        <v>1507</v>
      </c>
      <c r="G1127" s="220"/>
      <c r="H1127" s="220"/>
      <c r="I1127" s="223"/>
      <c r="J1127" s="234">
        <f>BK1127</f>
        <v>0</v>
      </c>
      <c r="K1127" s="220"/>
      <c r="L1127" s="225"/>
      <c r="M1127" s="226"/>
      <c r="N1127" s="227"/>
      <c r="O1127" s="227"/>
      <c r="P1127" s="228">
        <f>SUM(P1128:P1239)</f>
        <v>0</v>
      </c>
      <c r="Q1127" s="227"/>
      <c r="R1127" s="228">
        <f>SUM(R1128:R1239)</f>
        <v>0.41902999999999996</v>
      </c>
      <c r="S1127" s="227"/>
      <c r="T1127" s="229">
        <f>SUM(T1128:T1239)</f>
        <v>0</v>
      </c>
      <c r="AR1127" s="230" t="s">
        <v>84</v>
      </c>
      <c r="AT1127" s="231" t="s">
        <v>73</v>
      </c>
      <c r="AU1127" s="231" t="s">
        <v>82</v>
      </c>
      <c r="AY1127" s="230" t="s">
        <v>189</v>
      </c>
      <c r="BK1127" s="232">
        <f>SUM(BK1128:BK1239)</f>
        <v>0</v>
      </c>
    </row>
    <row r="1128" s="1" customFormat="1" ht="25.5" customHeight="1">
      <c r="B1128" s="48"/>
      <c r="C1128" s="235" t="s">
        <v>1508</v>
      </c>
      <c r="D1128" s="235" t="s">
        <v>192</v>
      </c>
      <c r="E1128" s="236" t="s">
        <v>1509</v>
      </c>
      <c r="F1128" s="237" t="s">
        <v>1510</v>
      </c>
      <c r="G1128" s="238" t="s">
        <v>1078</v>
      </c>
      <c r="H1128" s="239">
        <v>196</v>
      </c>
      <c r="I1128" s="240"/>
      <c r="J1128" s="241">
        <f>ROUND(I1128*H1128,2)</f>
        <v>0</v>
      </c>
      <c r="K1128" s="237" t="s">
        <v>21</v>
      </c>
      <c r="L1128" s="74"/>
      <c r="M1128" s="242" t="s">
        <v>21</v>
      </c>
      <c r="N1128" s="243" t="s">
        <v>45</v>
      </c>
      <c r="O1128" s="49"/>
      <c r="P1128" s="244">
        <f>O1128*H1128</f>
        <v>0</v>
      </c>
      <c r="Q1128" s="244">
        <v>0</v>
      </c>
      <c r="R1128" s="244">
        <f>Q1128*H1128</f>
        <v>0</v>
      </c>
      <c r="S1128" s="244">
        <v>0</v>
      </c>
      <c r="T1128" s="245">
        <f>S1128*H1128</f>
        <v>0</v>
      </c>
      <c r="AR1128" s="26" t="s">
        <v>323</v>
      </c>
      <c r="AT1128" s="26" t="s">
        <v>192</v>
      </c>
      <c r="AU1128" s="26" t="s">
        <v>84</v>
      </c>
      <c r="AY1128" s="26" t="s">
        <v>189</v>
      </c>
      <c r="BE1128" s="246">
        <f>IF(N1128="základní",J1128,0)</f>
        <v>0</v>
      </c>
      <c r="BF1128" s="246">
        <f>IF(N1128="snížená",J1128,0)</f>
        <v>0</v>
      </c>
      <c r="BG1128" s="246">
        <f>IF(N1128="zákl. přenesená",J1128,0)</f>
        <v>0</v>
      </c>
      <c r="BH1128" s="246">
        <f>IF(N1128="sníž. přenesená",J1128,0)</f>
        <v>0</v>
      </c>
      <c r="BI1128" s="246">
        <f>IF(N1128="nulová",J1128,0)</f>
        <v>0</v>
      </c>
      <c r="BJ1128" s="26" t="s">
        <v>82</v>
      </c>
      <c r="BK1128" s="246">
        <f>ROUND(I1128*H1128,2)</f>
        <v>0</v>
      </c>
      <c r="BL1128" s="26" t="s">
        <v>323</v>
      </c>
      <c r="BM1128" s="26" t="s">
        <v>1511</v>
      </c>
    </row>
    <row r="1129" s="1" customFormat="1" ht="16.5" customHeight="1">
      <c r="B1129" s="48"/>
      <c r="C1129" s="235" t="s">
        <v>1512</v>
      </c>
      <c r="D1129" s="235" t="s">
        <v>192</v>
      </c>
      <c r="E1129" s="236" t="s">
        <v>1513</v>
      </c>
      <c r="F1129" s="237" t="s">
        <v>1514</v>
      </c>
      <c r="G1129" s="238" t="s">
        <v>223</v>
      </c>
      <c r="H1129" s="239">
        <v>10</v>
      </c>
      <c r="I1129" s="240"/>
      <c r="J1129" s="241">
        <f>ROUND(I1129*H1129,2)</f>
        <v>0</v>
      </c>
      <c r="K1129" s="237" t="s">
        <v>196</v>
      </c>
      <c r="L1129" s="74"/>
      <c r="M1129" s="242" t="s">
        <v>21</v>
      </c>
      <c r="N1129" s="243" t="s">
        <v>45</v>
      </c>
      <c r="O1129" s="49"/>
      <c r="P1129" s="244">
        <f>O1129*H1129</f>
        <v>0</v>
      </c>
      <c r="Q1129" s="244">
        <v>0</v>
      </c>
      <c r="R1129" s="244">
        <f>Q1129*H1129</f>
        <v>0</v>
      </c>
      <c r="S1129" s="244">
        <v>0</v>
      </c>
      <c r="T1129" s="245">
        <f>S1129*H1129</f>
        <v>0</v>
      </c>
      <c r="AR1129" s="26" t="s">
        <v>323</v>
      </c>
      <c r="AT1129" s="26" t="s">
        <v>192</v>
      </c>
      <c r="AU1129" s="26" t="s">
        <v>84</v>
      </c>
      <c r="AY1129" s="26" t="s">
        <v>189</v>
      </c>
      <c r="BE1129" s="246">
        <f>IF(N1129="základní",J1129,0)</f>
        <v>0</v>
      </c>
      <c r="BF1129" s="246">
        <f>IF(N1129="snížená",J1129,0)</f>
        <v>0</v>
      </c>
      <c r="BG1129" s="246">
        <f>IF(N1129="zákl. přenesená",J1129,0)</f>
        <v>0</v>
      </c>
      <c r="BH1129" s="246">
        <f>IF(N1129="sníž. přenesená",J1129,0)</f>
        <v>0</v>
      </c>
      <c r="BI1129" s="246">
        <f>IF(N1129="nulová",J1129,0)</f>
        <v>0</v>
      </c>
      <c r="BJ1129" s="26" t="s">
        <v>82</v>
      </c>
      <c r="BK1129" s="246">
        <f>ROUND(I1129*H1129,2)</f>
        <v>0</v>
      </c>
      <c r="BL1129" s="26" t="s">
        <v>323</v>
      </c>
      <c r="BM1129" s="26" t="s">
        <v>1515</v>
      </c>
    </row>
    <row r="1130" s="1" customFormat="1" ht="16.5" customHeight="1">
      <c r="B1130" s="48"/>
      <c r="C1130" s="291" t="s">
        <v>1516</v>
      </c>
      <c r="D1130" s="291" t="s">
        <v>604</v>
      </c>
      <c r="E1130" s="292" t="s">
        <v>1517</v>
      </c>
      <c r="F1130" s="293" t="s">
        <v>1518</v>
      </c>
      <c r="G1130" s="294" t="s">
        <v>223</v>
      </c>
      <c r="H1130" s="295">
        <v>10</v>
      </c>
      <c r="I1130" s="296"/>
      <c r="J1130" s="297">
        <f>ROUND(I1130*H1130,2)</f>
        <v>0</v>
      </c>
      <c r="K1130" s="293" t="s">
        <v>21</v>
      </c>
      <c r="L1130" s="298"/>
      <c r="M1130" s="299" t="s">
        <v>21</v>
      </c>
      <c r="N1130" s="300" t="s">
        <v>45</v>
      </c>
      <c r="O1130" s="49"/>
      <c r="P1130" s="244">
        <f>O1130*H1130</f>
        <v>0</v>
      </c>
      <c r="Q1130" s="244">
        <v>0.002</v>
      </c>
      <c r="R1130" s="244">
        <f>Q1130*H1130</f>
        <v>0.02</v>
      </c>
      <c r="S1130" s="244">
        <v>0</v>
      </c>
      <c r="T1130" s="245">
        <f>S1130*H1130</f>
        <v>0</v>
      </c>
      <c r="AR1130" s="26" t="s">
        <v>439</v>
      </c>
      <c r="AT1130" s="26" t="s">
        <v>604</v>
      </c>
      <c r="AU1130" s="26" t="s">
        <v>84</v>
      </c>
      <c r="AY1130" s="26" t="s">
        <v>189</v>
      </c>
      <c r="BE1130" s="246">
        <f>IF(N1130="základní",J1130,0)</f>
        <v>0</v>
      </c>
      <c r="BF1130" s="246">
        <f>IF(N1130="snížená",J1130,0)</f>
        <v>0</v>
      </c>
      <c r="BG1130" s="246">
        <f>IF(N1130="zákl. přenesená",J1130,0)</f>
        <v>0</v>
      </c>
      <c r="BH1130" s="246">
        <f>IF(N1130="sníž. přenesená",J1130,0)</f>
        <v>0</v>
      </c>
      <c r="BI1130" s="246">
        <f>IF(N1130="nulová",J1130,0)</f>
        <v>0</v>
      </c>
      <c r="BJ1130" s="26" t="s">
        <v>82</v>
      </c>
      <c r="BK1130" s="246">
        <f>ROUND(I1130*H1130,2)</f>
        <v>0</v>
      </c>
      <c r="BL1130" s="26" t="s">
        <v>323</v>
      </c>
      <c r="BM1130" s="26" t="s">
        <v>1519</v>
      </c>
    </row>
    <row r="1131" s="1" customFormat="1" ht="25.5" customHeight="1">
      <c r="B1131" s="48"/>
      <c r="C1131" s="235" t="s">
        <v>1520</v>
      </c>
      <c r="D1131" s="235" t="s">
        <v>192</v>
      </c>
      <c r="E1131" s="236" t="s">
        <v>1521</v>
      </c>
      <c r="F1131" s="237" t="s">
        <v>1522</v>
      </c>
      <c r="G1131" s="238" t="s">
        <v>223</v>
      </c>
      <c r="H1131" s="239">
        <v>20</v>
      </c>
      <c r="I1131" s="240"/>
      <c r="J1131" s="241">
        <f>ROUND(I1131*H1131,2)</f>
        <v>0</v>
      </c>
      <c r="K1131" s="237" t="s">
        <v>196</v>
      </c>
      <c r="L1131" s="74"/>
      <c r="M1131" s="242" t="s">
        <v>21</v>
      </c>
      <c r="N1131" s="243" t="s">
        <v>45</v>
      </c>
      <c r="O1131" s="49"/>
      <c r="P1131" s="244">
        <f>O1131*H1131</f>
        <v>0</v>
      </c>
      <c r="Q1131" s="244">
        <v>0</v>
      </c>
      <c r="R1131" s="244">
        <f>Q1131*H1131</f>
        <v>0</v>
      </c>
      <c r="S1131" s="244">
        <v>0</v>
      </c>
      <c r="T1131" s="245">
        <f>S1131*H1131</f>
        <v>0</v>
      </c>
      <c r="AR1131" s="26" t="s">
        <v>323</v>
      </c>
      <c r="AT1131" s="26" t="s">
        <v>192</v>
      </c>
      <c r="AU1131" s="26" t="s">
        <v>84</v>
      </c>
      <c r="AY1131" s="26" t="s">
        <v>189</v>
      </c>
      <c r="BE1131" s="246">
        <f>IF(N1131="základní",J1131,0)</f>
        <v>0</v>
      </c>
      <c r="BF1131" s="246">
        <f>IF(N1131="snížená",J1131,0)</f>
        <v>0</v>
      </c>
      <c r="BG1131" s="246">
        <f>IF(N1131="zákl. přenesená",J1131,0)</f>
        <v>0</v>
      </c>
      <c r="BH1131" s="246">
        <f>IF(N1131="sníž. přenesená",J1131,0)</f>
        <v>0</v>
      </c>
      <c r="BI1131" s="246">
        <f>IF(N1131="nulová",J1131,0)</f>
        <v>0</v>
      </c>
      <c r="BJ1131" s="26" t="s">
        <v>82</v>
      </c>
      <c r="BK1131" s="246">
        <f>ROUND(I1131*H1131,2)</f>
        <v>0</v>
      </c>
      <c r="BL1131" s="26" t="s">
        <v>323</v>
      </c>
      <c r="BM1131" s="26" t="s">
        <v>1523</v>
      </c>
    </row>
    <row r="1132" s="1" customFormat="1" ht="16.5" customHeight="1">
      <c r="B1132" s="48"/>
      <c r="C1132" s="291" t="s">
        <v>1524</v>
      </c>
      <c r="D1132" s="291" t="s">
        <v>604</v>
      </c>
      <c r="E1132" s="292" t="s">
        <v>1525</v>
      </c>
      <c r="F1132" s="293" t="s">
        <v>1526</v>
      </c>
      <c r="G1132" s="294" t="s">
        <v>223</v>
      </c>
      <c r="H1132" s="295">
        <v>20</v>
      </c>
      <c r="I1132" s="296"/>
      <c r="J1132" s="297">
        <f>ROUND(I1132*H1132,2)</f>
        <v>0</v>
      </c>
      <c r="K1132" s="293" t="s">
        <v>21</v>
      </c>
      <c r="L1132" s="298"/>
      <c r="M1132" s="299" t="s">
        <v>21</v>
      </c>
      <c r="N1132" s="300" t="s">
        <v>45</v>
      </c>
      <c r="O1132" s="49"/>
      <c r="P1132" s="244">
        <f>O1132*H1132</f>
        <v>0</v>
      </c>
      <c r="Q1132" s="244">
        <v>0.00020000000000000001</v>
      </c>
      <c r="R1132" s="244">
        <f>Q1132*H1132</f>
        <v>0.0040000000000000001</v>
      </c>
      <c r="S1132" s="244">
        <v>0</v>
      </c>
      <c r="T1132" s="245">
        <f>S1132*H1132</f>
        <v>0</v>
      </c>
      <c r="AR1132" s="26" t="s">
        <v>439</v>
      </c>
      <c r="AT1132" s="26" t="s">
        <v>604</v>
      </c>
      <c r="AU1132" s="26" t="s">
        <v>84</v>
      </c>
      <c r="AY1132" s="26" t="s">
        <v>189</v>
      </c>
      <c r="BE1132" s="246">
        <f>IF(N1132="základní",J1132,0)</f>
        <v>0</v>
      </c>
      <c r="BF1132" s="246">
        <f>IF(N1132="snížená",J1132,0)</f>
        <v>0</v>
      </c>
      <c r="BG1132" s="246">
        <f>IF(N1132="zákl. přenesená",J1132,0)</f>
        <v>0</v>
      </c>
      <c r="BH1132" s="246">
        <f>IF(N1132="sníž. přenesená",J1132,0)</f>
        <v>0</v>
      </c>
      <c r="BI1132" s="246">
        <f>IF(N1132="nulová",J1132,0)</f>
        <v>0</v>
      </c>
      <c r="BJ1132" s="26" t="s">
        <v>82</v>
      </c>
      <c r="BK1132" s="246">
        <f>ROUND(I1132*H1132,2)</f>
        <v>0</v>
      </c>
      <c r="BL1132" s="26" t="s">
        <v>323</v>
      </c>
      <c r="BM1132" s="26" t="s">
        <v>1527</v>
      </c>
    </row>
    <row r="1133" s="1" customFormat="1" ht="38.25" customHeight="1">
      <c r="B1133" s="48"/>
      <c r="C1133" s="235" t="s">
        <v>1528</v>
      </c>
      <c r="D1133" s="235" t="s">
        <v>192</v>
      </c>
      <c r="E1133" s="236" t="s">
        <v>1529</v>
      </c>
      <c r="F1133" s="237" t="s">
        <v>1530</v>
      </c>
      <c r="G1133" s="238" t="s">
        <v>223</v>
      </c>
      <c r="H1133" s="239">
        <v>127</v>
      </c>
      <c r="I1133" s="240"/>
      <c r="J1133" s="241">
        <f>ROUND(I1133*H1133,2)</f>
        <v>0</v>
      </c>
      <c r="K1133" s="237" t="s">
        <v>196</v>
      </c>
      <c r="L1133" s="74"/>
      <c r="M1133" s="242" t="s">
        <v>21</v>
      </c>
      <c r="N1133" s="243" t="s">
        <v>45</v>
      </c>
      <c r="O1133" s="49"/>
      <c r="P1133" s="244">
        <f>O1133*H1133</f>
        <v>0</v>
      </c>
      <c r="Q1133" s="244">
        <v>0</v>
      </c>
      <c r="R1133" s="244">
        <f>Q1133*H1133</f>
        <v>0</v>
      </c>
      <c r="S1133" s="244">
        <v>0</v>
      </c>
      <c r="T1133" s="245">
        <f>S1133*H1133</f>
        <v>0</v>
      </c>
      <c r="AR1133" s="26" t="s">
        <v>323</v>
      </c>
      <c r="AT1133" s="26" t="s">
        <v>192</v>
      </c>
      <c r="AU1133" s="26" t="s">
        <v>84</v>
      </c>
      <c r="AY1133" s="26" t="s">
        <v>189</v>
      </c>
      <c r="BE1133" s="246">
        <f>IF(N1133="základní",J1133,0)</f>
        <v>0</v>
      </c>
      <c r="BF1133" s="246">
        <f>IF(N1133="snížená",J1133,0)</f>
        <v>0</v>
      </c>
      <c r="BG1133" s="246">
        <f>IF(N1133="zákl. přenesená",J1133,0)</f>
        <v>0</v>
      </c>
      <c r="BH1133" s="246">
        <f>IF(N1133="sníž. přenesená",J1133,0)</f>
        <v>0</v>
      </c>
      <c r="BI1133" s="246">
        <f>IF(N1133="nulová",J1133,0)</f>
        <v>0</v>
      </c>
      <c r="BJ1133" s="26" t="s">
        <v>82</v>
      </c>
      <c r="BK1133" s="246">
        <f>ROUND(I1133*H1133,2)</f>
        <v>0</v>
      </c>
      <c r="BL1133" s="26" t="s">
        <v>323</v>
      </c>
      <c r="BM1133" s="26" t="s">
        <v>1531</v>
      </c>
    </row>
    <row r="1134" s="12" customFormat="1">
      <c r="B1134" s="247"/>
      <c r="C1134" s="248"/>
      <c r="D1134" s="249" t="s">
        <v>199</v>
      </c>
      <c r="E1134" s="250" t="s">
        <v>21</v>
      </c>
      <c r="F1134" s="251" t="s">
        <v>1532</v>
      </c>
      <c r="G1134" s="248"/>
      <c r="H1134" s="252">
        <v>127</v>
      </c>
      <c r="I1134" s="253"/>
      <c r="J1134" s="248"/>
      <c r="K1134" s="248"/>
      <c r="L1134" s="254"/>
      <c r="M1134" s="255"/>
      <c r="N1134" s="256"/>
      <c r="O1134" s="256"/>
      <c r="P1134" s="256"/>
      <c r="Q1134" s="256"/>
      <c r="R1134" s="256"/>
      <c r="S1134" s="256"/>
      <c r="T1134" s="257"/>
      <c r="AT1134" s="258" t="s">
        <v>199</v>
      </c>
      <c r="AU1134" s="258" t="s">
        <v>84</v>
      </c>
      <c r="AV1134" s="12" t="s">
        <v>84</v>
      </c>
      <c r="AW1134" s="12" t="s">
        <v>37</v>
      </c>
      <c r="AX1134" s="12" t="s">
        <v>82</v>
      </c>
      <c r="AY1134" s="258" t="s">
        <v>189</v>
      </c>
    </row>
    <row r="1135" s="1" customFormat="1" ht="25.5" customHeight="1">
      <c r="B1135" s="48"/>
      <c r="C1135" s="291" t="s">
        <v>1533</v>
      </c>
      <c r="D1135" s="291" t="s">
        <v>604</v>
      </c>
      <c r="E1135" s="292" t="s">
        <v>1534</v>
      </c>
      <c r="F1135" s="293" t="s">
        <v>1535</v>
      </c>
      <c r="G1135" s="294" t="s">
        <v>223</v>
      </c>
      <c r="H1135" s="295">
        <v>88</v>
      </c>
      <c r="I1135" s="296"/>
      <c r="J1135" s="297">
        <f>ROUND(I1135*H1135,2)</f>
        <v>0</v>
      </c>
      <c r="K1135" s="293" t="s">
        <v>196</v>
      </c>
      <c r="L1135" s="298"/>
      <c r="M1135" s="299" t="s">
        <v>21</v>
      </c>
      <c r="N1135" s="300" t="s">
        <v>45</v>
      </c>
      <c r="O1135" s="49"/>
      <c r="P1135" s="244">
        <f>O1135*H1135</f>
        <v>0</v>
      </c>
      <c r="Q1135" s="244">
        <v>3.0000000000000001E-05</v>
      </c>
      <c r="R1135" s="244">
        <f>Q1135*H1135</f>
        <v>0.00264</v>
      </c>
      <c r="S1135" s="244">
        <v>0</v>
      </c>
      <c r="T1135" s="245">
        <f>S1135*H1135</f>
        <v>0</v>
      </c>
      <c r="AR1135" s="26" t="s">
        <v>439</v>
      </c>
      <c r="AT1135" s="26" t="s">
        <v>604</v>
      </c>
      <c r="AU1135" s="26" t="s">
        <v>84</v>
      </c>
      <c r="AY1135" s="26" t="s">
        <v>189</v>
      </c>
      <c r="BE1135" s="246">
        <f>IF(N1135="základní",J1135,0)</f>
        <v>0</v>
      </c>
      <c r="BF1135" s="246">
        <f>IF(N1135="snížená",J1135,0)</f>
        <v>0</v>
      </c>
      <c r="BG1135" s="246">
        <f>IF(N1135="zákl. přenesená",J1135,0)</f>
        <v>0</v>
      </c>
      <c r="BH1135" s="246">
        <f>IF(N1135="sníž. přenesená",J1135,0)</f>
        <v>0</v>
      </c>
      <c r="BI1135" s="246">
        <f>IF(N1135="nulová",J1135,0)</f>
        <v>0</v>
      </c>
      <c r="BJ1135" s="26" t="s">
        <v>82</v>
      </c>
      <c r="BK1135" s="246">
        <f>ROUND(I1135*H1135,2)</f>
        <v>0</v>
      </c>
      <c r="BL1135" s="26" t="s">
        <v>323</v>
      </c>
      <c r="BM1135" s="26" t="s">
        <v>1536</v>
      </c>
    </row>
    <row r="1136" s="1" customFormat="1" ht="16.5" customHeight="1">
      <c r="B1136" s="48"/>
      <c r="C1136" s="291" t="s">
        <v>1537</v>
      </c>
      <c r="D1136" s="291" t="s">
        <v>604</v>
      </c>
      <c r="E1136" s="292" t="s">
        <v>1538</v>
      </c>
      <c r="F1136" s="293" t="s">
        <v>1539</v>
      </c>
      <c r="G1136" s="294" t="s">
        <v>223</v>
      </c>
      <c r="H1136" s="295">
        <v>39</v>
      </c>
      <c r="I1136" s="296"/>
      <c r="J1136" s="297">
        <f>ROUND(I1136*H1136,2)</f>
        <v>0</v>
      </c>
      <c r="K1136" s="293" t="s">
        <v>196</v>
      </c>
      <c r="L1136" s="298"/>
      <c r="M1136" s="299" t="s">
        <v>21</v>
      </c>
      <c r="N1136" s="300" t="s">
        <v>45</v>
      </c>
      <c r="O1136" s="49"/>
      <c r="P1136" s="244">
        <f>O1136*H1136</f>
        <v>0</v>
      </c>
      <c r="Q1136" s="244">
        <v>4.0000000000000003E-05</v>
      </c>
      <c r="R1136" s="244">
        <f>Q1136*H1136</f>
        <v>0.0015600000000000002</v>
      </c>
      <c r="S1136" s="244">
        <v>0</v>
      </c>
      <c r="T1136" s="245">
        <f>S1136*H1136</f>
        <v>0</v>
      </c>
      <c r="AR1136" s="26" t="s">
        <v>439</v>
      </c>
      <c r="AT1136" s="26" t="s">
        <v>604</v>
      </c>
      <c r="AU1136" s="26" t="s">
        <v>84</v>
      </c>
      <c r="AY1136" s="26" t="s">
        <v>189</v>
      </c>
      <c r="BE1136" s="246">
        <f>IF(N1136="základní",J1136,0)</f>
        <v>0</v>
      </c>
      <c r="BF1136" s="246">
        <f>IF(N1136="snížená",J1136,0)</f>
        <v>0</v>
      </c>
      <c r="BG1136" s="246">
        <f>IF(N1136="zákl. přenesená",J1136,0)</f>
        <v>0</v>
      </c>
      <c r="BH1136" s="246">
        <f>IF(N1136="sníž. přenesená",J1136,0)</f>
        <v>0</v>
      </c>
      <c r="BI1136" s="246">
        <f>IF(N1136="nulová",J1136,0)</f>
        <v>0</v>
      </c>
      <c r="BJ1136" s="26" t="s">
        <v>82</v>
      </c>
      <c r="BK1136" s="246">
        <f>ROUND(I1136*H1136,2)</f>
        <v>0</v>
      </c>
      <c r="BL1136" s="26" t="s">
        <v>323</v>
      </c>
      <c r="BM1136" s="26" t="s">
        <v>1540</v>
      </c>
    </row>
    <row r="1137" s="1" customFormat="1" ht="38.25" customHeight="1">
      <c r="B1137" s="48"/>
      <c r="C1137" s="235" t="s">
        <v>1541</v>
      </c>
      <c r="D1137" s="235" t="s">
        <v>192</v>
      </c>
      <c r="E1137" s="236" t="s">
        <v>1542</v>
      </c>
      <c r="F1137" s="237" t="s">
        <v>1543</v>
      </c>
      <c r="G1137" s="238" t="s">
        <v>223</v>
      </c>
      <c r="H1137" s="239">
        <v>16</v>
      </c>
      <c r="I1137" s="240"/>
      <c r="J1137" s="241">
        <f>ROUND(I1137*H1137,2)</f>
        <v>0</v>
      </c>
      <c r="K1137" s="237" t="s">
        <v>196</v>
      </c>
      <c r="L1137" s="74"/>
      <c r="M1137" s="242" t="s">
        <v>21</v>
      </c>
      <c r="N1137" s="243" t="s">
        <v>45</v>
      </c>
      <c r="O1137" s="49"/>
      <c r="P1137" s="244">
        <f>O1137*H1137</f>
        <v>0</v>
      </c>
      <c r="Q1137" s="244">
        <v>0</v>
      </c>
      <c r="R1137" s="244">
        <f>Q1137*H1137</f>
        <v>0</v>
      </c>
      <c r="S1137" s="244">
        <v>0</v>
      </c>
      <c r="T1137" s="245">
        <f>S1137*H1137</f>
        <v>0</v>
      </c>
      <c r="AR1137" s="26" t="s">
        <v>323</v>
      </c>
      <c r="AT1137" s="26" t="s">
        <v>192</v>
      </c>
      <c r="AU1137" s="26" t="s">
        <v>84</v>
      </c>
      <c r="AY1137" s="26" t="s">
        <v>189</v>
      </c>
      <c r="BE1137" s="246">
        <f>IF(N1137="základní",J1137,0)</f>
        <v>0</v>
      </c>
      <c r="BF1137" s="246">
        <f>IF(N1137="snížená",J1137,0)</f>
        <v>0</v>
      </c>
      <c r="BG1137" s="246">
        <f>IF(N1137="zákl. přenesená",J1137,0)</f>
        <v>0</v>
      </c>
      <c r="BH1137" s="246">
        <f>IF(N1137="sníž. přenesená",J1137,0)</f>
        <v>0</v>
      </c>
      <c r="BI1137" s="246">
        <f>IF(N1137="nulová",J1137,0)</f>
        <v>0</v>
      </c>
      <c r="BJ1137" s="26" t="s">
        <v>82</v>
      </c>
      <c r="BK1137" s="246">
        <f>ROUND(I1137*H1137,2)</f>
        <v>0</v>
      </c>
      <c r="BL1137" s="26" t="s">
        <v>323</v>
      </c>
      <c r="BM1137" s="26" t="s">
        <v>1544</v>
      </c>
    </row>
    <row r="1138" s="12" customFormat="1">
      <c r="B1138" s="247"/>
      <c r="C1138" s="248"/>
      <c r="D1138" s="249" t="s">
        <v>199</v>
      </c>
      <c r="E1138" s="250" t="s">
        <v>21</v>
      </c>
      <c r="F1138" s="251" t="s">
        <v>1545</v>
      </c>
      <c r="G1138" s="248"/>
      <c r="H1138" s="252">
        <v>16</v>
      </c>
      <c r="I1138" s="253"/>
      <c r="J1138" s="248"/>
      <c r="K1138" s="248"/>
      <c r="L1138" s="254"/>
      <c r="M1138" s="255"/>
      <c r="N1138" s="256"/>
      <c r="O1138" s="256"/>
      <c r="P1138" s="256"/>
      <c r="Q1138" s="256"/>
      <c r="R1138" s="256"/>
      <c r="S1138" s="256"/>
      <c r="T1138" s="257"/>
      <c r="AT1138" s="258" t="s">
        <v>199</v>
      </c>
      <c r="AU1138" s="258" t="s">
        <v>84</v>
      </c>
      <c r="AV1138" s="12" t="s">
        <v>84</v>
      </c>
      <c r="AW1138" s="12" t="s">
        <v>37</v>
      </c>
      <c r="AX1138" s="12" t="s">
        <v>82</v>
      </c>
      <c r="AY1138" s="258" t="s">
        <v>189</v>
      </c>
    </row>
    <row r="1139" s="1" customFormat="1" ht="16.5" customHeight="1">
      <c r="B1139" s="48"/>
      <c r="C1139" s="291" t="s">
        <v>1546</v>
      </c>
      <c r="D1139" s="291" t="s">
        <v>604</v>
      </c>
      <c r="E1139" s="292" t="s">
        <v>1547</v>
      </c>
      <c r="F1139" s="293" t="s">
        <v>1548</v>
      </c>
      <c r="G1139" s="294" t="s">
        <v>916</v>
      </c>
      <c r="H1139" s="295">
        <v>10</v>
      </c>
      <c r="I1139" s="296"/>
      <c r="J1139" s="297">
        <f>ROUND(I1139*H1139,2)</f>
        <v>0</v>
      </c>
      <c r="K1139" s="293" t="s">
        <v>21</v>
      </c>
      <c r="L1139" s="298"/>
      <c r="M1139" s="299" t="s">
        <v>21</v>
      </c>
      <c r="N1139" s="300" t="s">
        <v>45</v>
      </c>
      <c r="O1139" s="49"/>
      <c r="P1139" s="244">
        <f>O1139*H1139</f>
        <v>0</v>
      </c>
      <c r="Q1139" s="244">
        <v>0</v>
      </c>
      <c r="R1139" s="244">
        <f>Q1139*H1139</f>
        <v>0</v>
      </c>
      <c r="S1139" s="244">
        <v>0</v>
      </c>
      <c r="T1139" s="245">
        <f>S1139*H1139</f>
        <v>0</v>
      </c>
      <c r="AR1139" s="26" t="s">
        <v>439</v>
      </c>
      <c r="AT1139" s="26" t="s">
        <v>604</v>
      </c>
      <c r="AU1139" s="26" t="s">
        <v>84</v>
      </c>
      <c r="AY1139" s="26" t="s">
        <v>189</v>
      </c>
      <c r="BE1139" s="246">
        <f>IF(N1139="základní",J1139,0)</f>
        <v>0</v>
      </c>
      <c r="BF1139" s="246">
        <f>IF(N1139="snížená",J1139,0)</f>
        <v>0</v>
      </c>
      <c r="BG1139" s="246">
        <f>IF(N1139="zákl. přenesená",J1139,0)</f>
        <v>0</v>
      </c>
      <c r="BH1139" s="246">
        <f>IF(N1139="sníž. přenesená",J1139,0)</f>
        <v>0</v>
      </c>
      <c r="BI1139" s="246">
        <f>IF(N1139="nulová",J1139,0)</f>
        <v>0</v>
      </c>
      <c r="BJ1139" s="26" t="s">
        <v>82</v>
      </c>
      <c r="BK1139" s="246">
        <f>ROUND(I1139*H1139,2)</f>
        <v>0</v>
      </c>
      <c r="BL1139" s="26" t="s">
        <v>323</v>
      </c>
      <c r="BM1139" s="26" t="s">
        <v>1549</v>
      </c>
    </row>
    <row r="1140" s="1" customFormat="1" ht="25.5" customHeight="1">
      <c r="B1140" s="48"/>
      <c r="C1140" s="291" t="s">
        <v>1550</v>
      </c>
      <c r="D1140" s="291" t="s">
        <v>604</v>
      </c>
      <c r="E1140" s="292" t="s">
        <v>1551</v>
      </c>
      <c r="F1140" s="293" t="s">
        <v>1552</v>
      </c>
      <c r="G1140" s="294" t="s">
        <v>916</v>
      </c>
      <c r="H1140" s="295">
        <v>6</v>
      </c>
      <c r="I1140" s="296"/>
      <c r="J1140" s="297">
        <f>ROUND(I1140*H1140,2)</f>
        <v>0</v>
      </c>
      <c r="K1140" s="293" t="s">
        <v>21</v>
      </c>
      <c r="L1140" s="298"/>
      <c r="M1140" s="299" t="s">
        <v>21</v>
      </c>
      <c r="N1140" s="300" t="s">
        <v>45</v>
      </c>
      <c r="O1140" s="49"/>
      <c r="P1140" s="244">
        <f>O1140*H1140</f>
        <v>0</v>
      </c>
      <c r="Q1140" s="244">
        <v>0</v>
      </c>
      <c r="R1140" s="244">
        <f>Q1140*H1140</f>
        <v>0</v>
      </c>
      <c r="S1140" s="244">
        <v>0</v>
      </c>
      <c r="T1140" s="245">
        <f>S1140*H1140</f>
        <v>0</v>
      </c>
      <c r="AR1140" s="26" t="s">
        <v>439</v>
      </c>
      <c r="AT1140" s="26" t="s">
        <v>604</v>
      </c>
      <c r="AU1140" s="26" t="s">
        <v>84</v>
      </c>
      <c r="AY1140" s="26" t="s">
        <v>189</v>
      </c>
      <c r="BE1140" s="246">
        <f>IF(N1140="základní",J1140,0)</f>
        <v>0</v>
      </c>
      <c r="BF1140" s="246">
        <f>IF(N1140="snížená",J1140,0)</f>
        <v>0</v>
      </c>
      <c r="BG1140" s="246">
        <f>IF(N1140="zákl. přenesená",J1140,0)</f>
        <v>0</v>
      </c>
      <c r="BH1140" s="246">
        <f>IF(N1140="sníž. přenesená",J1140,0)</f>
        <v>0</v>
      </c>
      <c r="BI1140" s="246">
        <f>IF(N1140="nulová",J1140,0)</f>
        <v>0</v>
      </c>
      <c r="BJ1140" s="26" t="s">
        <v>82</v>
      </c>
      <c r="BK1140" s="246">
        <f>ROUND(I1140*H1140,2)</f>
        <v>0</v>
      </c>
      <c r="BL1140" s="26" t="s">
        <v>323</v>
      </c>
      <c r="BM1140" s="26" t="s">
        <v>1553</v>
      </c>
    </row>
    <row r="1141" s="1" customFormat="1" ht="38.25" customHeight="1">
      <c r="B1141" s="48"/>
      <c r="C1141" s="235" t="s">
        <v>1554</v>
      </c>
      <c r="D1141" s="235" t="s">
        <v>192</v>
      </c>
      <c r="E1141" s="236" t="s">
        <v>1555</v>
      </c>
      <c r="F1141" s="237" t="s">
        <v>1556</v>
      </c>
      <c r="G1141" s="238" t="s">
        <v>223</v>
      </c>
      <c r="H1141" s="239">
        <v>1</v>
      </c>
      <c r="I1141" s="240"/>
      <c r="J1141" s="241">
        <f>ROUND(I1141*H1141,2)</f>
        <v>0</v>
      </c>
      <c r="K1141" s="237" t="s">
        <v>196</v>
      </c>
      <c r="L1141" s="74"/>
      <c r="M1141" s="242" t="s">
        <v>21</v>
      </c>
      <c r="N1141" s="243" t="s">
        <v>45</v>
      </c>
      <c r="O1141" s="49"/>
      <c r="P1141" s="244">
        <f>O1141*H1141</f>
        <v>0</v>
      </c>
      <c r="Q1141" s="244">
        <v>0</v>
      </c>
      <c r="R1141" s="244">
        <f>Q1141*H1141</f>
        <v>0</v>
      </c>
      <c r="S1141" s="244">
        <v>0</v>
      </c>
      <c r="T1141" s="245">
        <f>S1141*H1141</f>
        <v>0</v>
      </c>
      <c r="AR1141" s="26" t="s">
        <v>323</v>
      </c>
      <c r="AT1141" s="26" t="s">
        <v>192</v>
      </c>
      <c r="AU1141" s="26" t="s">
        <v>84</v>
      </c>
      <c r="AY1141" s="26" t="s">
        <v>189</v>
      </c>
      <c r="BE1141" s="246">
        <f>IF(N1141="základní",J1141,0)</f>
        <v>0</v>
      </c>
      <c r="BF1141" s="246">
        <f>IF(N1141="snížená",J1141,0)</f>
        <v>0</v>
      </c>
      <c r="BG1141" s="246">
        <f>IF(N1141="zákl. přenesená",J1141,0)</f>
        <v>0</v>
      </c>
      <c r="BH1141" s="246">
        <f>IF(N1141="sníž. přenesená",J1141,0)</f>
        <v>0</v>
      </c>
      <c r="BI1141" s="246">
        <f>IF(N1141="nulová",J1141,0)</f>
        <v>0</v>
      </c>
      <c r="BJ1141" s="26" t="s">
        <v>82</v>
      </c>
      <c r="BK1141" s="246">
        <f>ROUND(I1141*H1141,2)</f>
        <v>0</v>
      </c>
      <c r="BL1141" s="26" t="s">
        <v>323</v>
      </c>
      <c r="BM1141" s="26" t="s">
        <v>1557</v>
      </c>
    </row>
    <row r="1142" s="1" customFormat="1" ht="25.5" customHeight="1">
      <c r="B1142" s="48"/>
      <c r="C1142" s="291" t="s">
        <v>1558</v>
      </c>
      <c r="D1142" s="291" t="s">
        <v>604</v>
      </c>
      <c r="E1142" s="292" t="s">
        <v>1559</v>
      </c>
      <c r="F1142" s="293" t="s">
        <v>1560</v>
      </c>
      <c r="G1142" s="294" t="s">
        <v>223</v>
      </c>
      <c r="H1142" s="295">
        <v>1</v>
      </c>
      <c r="I1142" s="296"/>
      <c r="J1142" s="297">
        <f>ROUND(I1142*H1142,2)</f>
        <v>0</v>
      </c>
      <c r="K1142" s="293" t="s">
        <v>21</v>
      </c>
      <c r="L1142" s="298"/>
      <c r="M1142" s="299" t="s">
        <v>21</v>
      </c>
      <c r="N1142" s="300" t="s">
        <v>45</v>
      </c>
      <c r="O1142" s="49"/>
      <c r="P1142" s="244">
        <f>O1142*H1142</f>
        <v>0</v>
      </c>
      <c r="Q1142" s="244">
        <v>0.00023000000000000001</v>
      </c>
      <c r="R1142" s="244">
        <f>Q1142*H1142</f>
        <v>0.00023000000000000001</v>
      </c>
      <c r="S1142" s="244">
        <v>0</v>
      </c>
      <c r="T1142" s="245">
        <f>S1142*H1142</f>
        <v>0</v>
      </c>
      <c r="AR1142" s="26" t="s">
        <v>439</v>
      </c>
      <c r="AT1142" s="26" t="s">
        <v>604</v>
      </c>
      <c r="AU1142" s="26" t="s">
        <v>84</v>
      </c>
      <c r="AY1142" s="26" t="s">
        <v>189</v>
      </c>
      <c r="BE1142" s="246">
        <f>IF(N1142="základní",J1142,0)</f>
        <v>0</v>
      </c>
      <c r="BF1142" s="246">
        <f>IF(N1142="snížená",J1142,0)</f>
        <v>0</v>
      </c>
      <c r="BG1142" s="246">
        <f>IF(N1142="zákl. přenesená",J1142,0)</f>
        <v>0</v>
      </c>
      <c r="BH1142" s="246">
        <f>IF(N1142="sníž. přenesená",J1142,0)</f>
        <v>0</v>
      </c>
      <c r="BI1142" s="246">
        <f>IF(N1142="nulová",J1142,0)</f>
        <v>0</v>
      </c>
      <c r="BJ1142" s="26" t="s">
        <v>82</v>
      </c>
      <c r="BK1142" s="246">
        <f>ROUND(I1142*H1142,2)</f>
        <v>0</v>
      </c>
      <c r="BL1142" s="26" t="s">
        <v>323</v>
      </c>
      <c r="BM1142" s="26" t="s">
        <v>1561</v>
      </c>
    </row>
    <row r="1143" s="1" customFormat="1" ht="25.5" customHeight="1">
      <c r="B1143" s="48"/>
      <c r="C1143" s="235" t="s">
        <v>1562</v>
      </c>
      <c r="D1143" s="235" t="s">
        <v>192</v>
      </c>
      <c r="E1143" s="236" t="s">
        <v>1563</v>
      </c>
      <c r="F1143" s="237" t="s">
        <v>1564</v>
      </c>
      <c r="G1143" s="238" t="s">
        <v>349</v>
      </c>
      <c r="H1143" s="239">
        <v>100</v>
      </c>
      <c r="I1143" s="240"/>
      <c r="J1143" s="241">
        <f>ROUND(I1143*H1143,2)</f>
        <v>0</v>
      </c>
      <c r="K1143" s="237" t="s">
        <v>196</v>
      </c>
      <c r="L1143" s="74"/>
      <c r="M1143" s="242" t="s">
        <v>21</v>
      </c>
      <c r="N1143" s="243" t="s">
        <v>45</v>
      </c>
      <c r="O1143" s="49"/>
      <c r="P1143" s="244">
        <f>O1143*H1143</f>
        <v>0</v>
      </c>
      <c r="Q1143" s="244">
        <v>0</v>
      </c>
      <c r="R1143" s="244">
        <f>Q1143*H1143</f>
        <v>0</v>
      </c>
      <c r="S1143" s="244">
        <v>0</v>
      </c>
      <c r="T1143" s="245">
        <f>S1143*H1143</f>
        <v>0</v>
      </c>
      <c r="AR1143" s="26" t="s">
        <v>323</v>
      </c>
      <c r="AT1143" s="26" t="s">
        <v>192</v>
      </c>
      <c r="AU1143" s="26" t="s">
        <v>84</v>
      </c>
      <c r="AY1143" s="26" t="s">
        <v>189</v>
      </c>
      <c r="BE1143" s="246">
        <f>IF(N1143="základní",J1143,0)</f>
        <v>0</v>
      </c>
      <c r="BF1143" s="246">
        <f>IF(N1143="snížená",J1143,0)</f>
        <v>0</v>
      </c>
      <c r="BG1143" s="246">
        <f>IF(N1143="zákl. přenesená",J1143,0)</f>
        <v>0</v>
      </c>
      <c r="BH1143" s="246">
        <f>IF(N1143="sníž. přenesená",J1143,0)</f>
        <v>0</v>
      </c>
      <c r="BI1143" s="246">
        <f>IF(N1143="nulová",J1143,0)</f>
        <v>0</v>
      </c>
      <c r="BJ1143" s="26" t="s">
        <v>82</v>
      </c>
      <c r="BK1143" s="246">
        <f>ROUND(I1143*H1143,2)</f>
        <v>0</v>
      </c>
      <c r="BL1143" s="26" t="s">
        <v>323</v>
      </c>
      <c r="BM1143" s="26" t="s">
        <v>1565</v>
      </c>
    </row>
    <row r="1144" s="1" customFormat="1" ht="16.5" customHeight="1">
      <c r="B1144" s="48"/>
      <c r="C1144" s="291" t="s">
        <v>1566</v>
      </c>
      <c r="D1144" s="291" t="s">
        <v>604</v>
      </c>
      <c r="E1144" s="292" t="s">
        <v>1567</v>
      </c>
      <c r="F1144" s="293" t="s">
        <v>1568</v>
      </c>
      <c r="G1144" s="294" t="s">
        <v>349</v>
      </c>
      <c r="H1144" s="295">
        <v>100</v>
      </c>
      <c r="I1144" s="296"/>
      <c r="J1144" s="297">
        <f>ROUND(I1144*H1144,2)</f>
        <v>0</v>
      </c>
      <c r="K1144" s="293" t="s">
        <v>196</v>
      </c>
      <c r="L1144" s="298"/>
      <c r="M1144" s="299" t="s">
        <v>21</v>
      </c>
      <c r="N1144" s="300" t="s">
        <v>45</v>
      </c>
      <c r="O1144" s="49"/>
      <c r="P1144" s="244">
        <f>O1144*H1144</f>
        <v>0</v>
      </c>
      <c r="Q1144" s="244">
        <v>6.9999999999999994E-05</v>
      </c>
      <c r="R1144" s="244">
        <f>Q1144*H1144</f>
        <v>0.0069999999999999993</v>
      </c>
      <c r="S1144" s="244">
        <v>0</v>
      </c>
      <c r="T1144" s="245">
        <f>S1144*H1144</f>
        <v>0</v>
      </c>
      <c r="AR1144" s="26" t="s">
        <v>439</v>
      </c>
      <c r="AT1144" s="26" t="s">
        <v>604</v>
      </c>
      <c r="AU1144" s="26" t="s">
        <v>84</v>
      </c>
      <c r="AY1144" s="26" t="s">
        <v>189</v>
      </c>
      <c r="BE1144" s="246">
        <f>IF(N1144="základní",J1144,0)</f>
        <v>0</v>
      </c>
      <c r="BF1144" s="246">
        <f>IF(N1144="snížená",J1144,0)</f>
        <v>0</v>
      </c>
      <c r="BG1144" s="246">
        <f>IF(N1144="zákl. přenesená",J1144,0)</f>
        <v>0</v>
      </c>
      <c r="BH1144" s="246">
        <f>IF(N1144="sníž. přenesená",J1144,0)</f>
        <v>0</v>
      </c>
      <c r="BI1144" s="246">
        <f>IF(N1144="nulová",J1144,0)</f>
        <v>0</v>
      </c>
      <c r="BJ1144" s="26" t="s">
        <v>82</v>
      </c>
      <c r="BK1144" s="246">
        <f>ROUND(I1144*H1144,2)</f>
        <v>0</v>
      </c>
      <c r="BL1144" s="26" t="s">
        <v>323</v>
      </c>
      <c r="BM1144" s="26" t="s">
        <v>1569</v>
      </c>
    </row>
    <row r="1145" s="1" customFormat="1" ht="16.5" customHeight="1">
      <c r="B1145" s="48"/>
      <c r="C1145" s="235" t="s">
        <v>1570</v>
      </c>
      <c r="D1145" s="235" t="s">
        <v>192</v>
      </c>
      <c r="E1145" s="236" t="s">
        <v>1571</v>
      </c>
      <c r="F1145" s="237" t="s">
        <v>1572</v>
      </c>
      <c r="G1145" s="238" t="s">
        <v>349</v>
      </c>
      <c r="H1145" s="239">
        <v>110</v>
      </c>
      <c r="I1145" s="240"/>
      <c r="J1145" s="241">
        <f>ROUND(I1145*H1145,2)</f>
        <v>0</v>
      </c>
      <c r="K1145" s="237" t="s">
        <v>21</v>
      </c>
      <c r="L1145" s="74"/>
      <c r="M1145" s="242" t="s">
        <v>21</v>
      </c>
      <c r="N1145" s="243" t="s">
        <v>45</v>
      </c>
      <c r="O1145" s="49"/>
      <c r="P1145" s="244">
        <f>O1145*H1145</f>
        <v>0</v>
      </c>
      <c r="Q1145" s="244">
        <v>0</v>
      </c>
      <c r="R1145" s="244">
        <f>Q1145*H1145</f>
        <v>0</v>
      </c>
      <c r="S1145" s="244">
        <v>0</v>
      </c>
      <c r="T1145" s="245">
        <f>S1145*H1145</f>
        <v>0</v>
      </c>
      <c r="AR1145" s="26" t="s">
        <v>323</v>
      </c>
      <c r="AT1145" s="26" t="s">
        <v>192</v>
      </c>
      <c r="AU1145" s="26" t="s">
        <v>84</v>
      </c>
      <c r="AY1145" s="26" t="s">
        <v>189</v>
      </c>
      <c r="BE1145" s="246">
        <f>IF(N1145="základní",J1145,0)</f>
        <v>0</v>
      </c>
      <c r="BF1145" s="246">
        <f>IF(N1145="snížená",J1145,0)</f>
        <v>0</v>
      </c>
      <c r="BG1145" s="246">
        <f>IF(N1145="zákl. přenesená",J1145,0)</f>
        <v>0</v>
      </c>
      <c r="BH1145" s="246">
        <f>IF(N1145="sníž. přenesená",J1145,0)</f>
        <v>0</v>
      </c>
      <c r="BI1145" s="246">
        <f>IF(N1145="nulová",J1145,0)</f>
        <v>0</v>
      </c>
      <c r="BJ1145" s="26" t="s">
        <v>82</v>
      </c>
      <c r="BK1145" s="246">
        <f>ROUND(I1145*H1145,2)</f>
        <v>0</v>
      </c>
      <c r="BL1145" s="26" t="s">
        <v>323</v>
      </c>
      <c r="BM1145" s="26" t="s">
        <v>1573</v>
      </c>
    </row>
    <row r="1146" s="1" customFormat="1" ht="25.5" customHeight="1">
      <c r="B1146" s="48"/>
      <c r="C1146" s="235" t="s">
        <v>1574</v>
      </c>
      <c r="D1146" s="235" t="s">
        <v>192</v>
      </c>
      <c r="E1146" s="236" t="s">
        <v>1575</v>
      </c>
      <c r="F1146" s="237" t="s">
        <v>1576</v>
      </c>
      <c r="G1146" s="238" t="s">
        <v>349</v>
      </c>
      <c r="H1146" s="239">
        <v>135</v>
      </c>
      <c r="I1146" s="240"/>
      <c r="J1146" s="241">
        <f>ROUND(I1146*H1146,2)</f>
        <v>0</v>
      </c>
      <c r="K1146" s="237" t="s">
        <v>196</v>
      </c>
      <c r="L1146" s="74"/>
      <c r="M1146" s="242" t="s">
        <v>21</v>
      </c>
      <c r="N1146" s="243" t="s">
        <v>45</v>
      </c>
      <c r="O1146" s="49"/>
      <c r="P1146" s="244">
        <f>O1146*H1146</f>
        <v>0</v>
      </c>
      <c r="Q1146" s="244">
        <v>0</v>
      </c>
      <c r="R1146" s="244">
        <f>Q1146*H1146</f>
        <v>0</v>
      </c>
      <c r="S1146" s="244">
        <v>0</v>
      </c>
      <c r="T1146" s="245">
        <f>S1146*H1146</f>
        <v>0</v>
      </c>
      <c r="AR1146" s="26" t="s">
        <v>323</v>
      </c>
      <c r="AT1146" s="26" t="s">
        <v>192</v>
      </c>
      <c r="AU1146" s="26" t="s">
        <v>84</v>
      </c>
      <c r="AY1146" s="26" t="s">
        <v>189</v>
      </c>
      <c r="BE1146" s="246">
        <f>IF(N1146="základní",J1146,0)</f>
        <v>0</v>
      </c>
      <c r="BF1146" s="246">
        <f>IF(N1146="snížená",J1146,0)</f>
        <v>0</v>
      </c>
      <c r="BG1146" s="246">
        <f>IF(N1146="zákl. přenesená",J1146,0)</f>
        <v>0</v>
      </c>
      <c r="BH1146" s="246">
        <f>IF(N1146="sníž. přenesená",J1146,0)</f>
        <v>0</v>
      </c>
      <c r="BI1146" s="246">
        <f>IF(N1146="nulová",J1146,0)</f>
        <v>0</v>
      </c>
      <c r="BJ1146" s="26" t="s">
        <v>82</v>
      </c>
      <c r="BK1146" s="246">
        <f>ROUND(I1146*H1146,2)</f>
        <v>0</v>
      </c>
      <c r="BL1146" s="26" t="s">
        <v>323</v>
      </c>
      <c r="BM1146" s="26" t="s">
        <v>1577</v>
      </c>
    </row>
    <row r="1147" s="1" customFormat="1" ht="16.5" customHeight="1">
      <c r="B1147" s="48"/>
      <c r="C1147" s="291" t="s">
        <v>1578</v>
      </c>
      <c r="D1147" s="291" t="s">
        <v>604</v>
      </c>
      <c r="E1147" s="292" t="s">
        <v>1579</v>
      </c>
      <c r="F1147" s="293" t="s">
        <v>1580</v>
      </c>
      <c r="G1147" s="294" t="s">
        <v>349</v>
      </c>
      <c r="H1147" s="295">
        <v>135</v>
      </c>
      <c r="I1147" s="296"/>
      <c r="J1147" s="297">
        <f>ROUND(I1147*H1147,2)</f>
        <v>0</v>
      </c>
      <c r="K1147" s="293" t="s">
        <v>196</v>
      </c>
      <c r="L1147" s="298"/>
      <c r="M1147" s="299" t="s">
        <v>21</v>
      </c>
      <c r="N1147" s="300" t="s">
        <v>45</v>
      </c>
      <c r="O1147" s="49"/>
      <c r="P1147" s="244">
        <f>O1147*H1147</f>
        <v>0</v>
      </c>
      <c r="Q1147" s="244">
        <v>0.00010000000000000001</v>
      </c>
      <c r="R1147" s="244">
        <f>Q1147*H1147</f>
        <v>0.0135</v>
      </c>
      <c r="S1147" s="244">
        <v>0</v>
      </c>
      <c r="T1147" s="245">
        <f>S1147*H1147</f>
        <v>0</v>
      </c>
      <c r="AR1147" s="26" t="s">
        <v>439</v>
      </c>
      <c r="AT1147" s="26" t="s">
        <v>604</v>
      </c>
      <c r="AU1147" s="26" t="s">
        <v>84</v>
      </c>
      <c r="AY1147" s="26" t="s">
        <v>189</v>
      </c>
      <c r="BE1147" s="246">
        <f>IF(N1147="základní",J1147,0)</f>
        <v>0</v>
      </c>
      <c r="BF1147" s="246">
        <f>IF(N1147="snížená",J1147,0)</f>
        <v>0</v>
      </c>
      <c r="BG1147" s="246">
        <f>IF(N1147="zákl. přenesená",J1147,0)</f>
        <v>0</v>
      </c>
      <c r="BH1147" s="246">
        <f>IF(N1147="sníž. přenesená",J1147,0)</f>
        <v>0</v>
      </c>
      <c r="BI1147" s="246">
        <f>IF(N1147="nulová",J1147,0)</f>
        <v>0</v>
      </c>
      <c r="BJ1147" s="26" t="s">
        <v>82</v>
      </c>
      <c r="BK1147" s="246">
        <f>ROUND(I1147*H1147,2)</f>
        <v>0</v>
      </c>
      <c r="BL1147" s="26" t="s">
        <v>323</v>
      </c>
      <c r="BM1147" s="26" t="s">
        <v>1581</v>
      </c>
    </row>
    <row r="1148" s="1" customFormat="1" ht="25.5" customHeight="1">
      <c r="B1148" s="48"/>
      <c r="C1148" s="235" t="s">
        <v>1582</v>
      </c>
      <c r="D1148" s="235" t="s">
        <v>192</v>
      </c>
      <c r="E1148" s="236" t="s">
        <v>1583</v>
      </c>
      <c r="F1148" s="237" t="s">
        <v>1584</v>
      </c>
      <c r="G1148" s="238" t="s">
        <v>349</v>
      </c>
      <c r="H1148" s="239">
        <v>600</v>
      </c>
      <c r="I1148" s="240"/>
      <c r="J1148" s="241">
        <f>ROUND(I1148*H1148,2)</f>
        <v>0</v>
      </c>
      <c r="K1148" s="237" t="s">
        <v>196</v>
      </c>
      <c r="L1148" s="74"/>
      <c r="M1148" s="242" t="s">
        <v>21</v>
      </c>
      <c r="N1148" s="243" t="s">
        <v>45</v>
      </c>
      <c r="O1148" s="49"/>
      <c r="P1148" s="244">
        <f>O1148*H1148</f>
        <v>0</v>
      </c>
      <c r="Q1148" s="244">
        <v>0</v>
      </c>
      <c r="R1148" s="244">
        <f>Q1148*H1148</f>
        <v>0</v>
      </c>
      <c r="S1148" s="244">
        <v>0</v>
      </c>
      <c r="T1148" s="245">
        <f>S1148*H1148</f>
        <v>0</v>
      </c>
      <c r="AR1148" s="26" t="s">
        <v>323</v>
      </c>
      <c r="AT1148" s="26" t="s">
        <v>192</v>
      </c>
      <c r="AU1148" s="26" t="s">
        <v>84</v>
      </c>
      <c r="AY1148" s="26" t="s">
        <v>189</v>
      </c>
      <c r="BE1148" s="246">
        <f>IF(N1148="základní",J1148,0)</f>
        <v>0</v>
      </c>
      <c r="BF1148" s="246">
        <f>IF(N1148="snížená",J1148,0)</f>
        <v>0</v>
      </c>
      <c r="BG1148" s="246">
        <f>IF(N1148="zákl. přenesená",J1148,0)</f>
        <v>0</v>
      </c>
      <c r="BH1148" s="246">
        <f>IF(N1148="sníž. přenesená",J1148,0)</f>
        <v>0</v>
      </c>
      <c r="BI1148" s="246">
        <f>IF(N1148="nulová",J1148,0)</f>
        <v>0</v>
      </c>
      <c r="BJ1148" s="26" t="s">
        <v>82</v>
      </c>
      <c r="BK1148" s="246">
        <f>ROUND(I1148*H1148,2)</f>
        <v>0</v>
      </c>
      <c r="BL1148" s="26" t="s">
        <v>323</v>
      </c>
      <c r="BM1148" s="26" t="s">
        <v>1585</v>
      </c>
    </row>
    <row r="1149" s="1" customFormat="1" ht="25.5" customHeight="1">
      <c r="B1149" s="48"/>
      <c r="C1149" s="291" t="s">
        <v>1586</v>
      </c>
      <c r="D1149" s="291" t="s">
        <v>604</v>
      </c>
      <c r="E1149" s="292" t="s">
        <v>1587</v>
      </c>
      <c r="F1149" s="293" t="s">
        <v>1588</v>
      </c>
      <c r="G1149" s="294" t="s">
        <v>349</v>
      </c>
      <c r="H1149" s="295">
        <v>600</v>
      </c>
      <c r="I1149" s="296"/>
      <c r="J1149" s="297">
        <f>ROUND(I1149*H1149,2)</f>
        <v>0</v>
      </c>
      <c r="K1149" s="293" t="s">
        <v>196</v>
      </c>
      <c r="L1149" s="298"/>
      <c r="M1149" s="299" t="s">
        <v>21</v>
      </c>
      <c r="N1149" s="300" t="s">
        <v>45</v>
      </c>
      <c r="O1149" s="49"/>
      <c r="P1149" s="244">
        <f>O1149*H1149</f>
        <v>0</v>
      </c>
      <c r="Q1149" s="244">
        <v>0.00012</v>
      </c>
      <c r="R1149" s="244">
        <f>Q1149*H1149</f>
        <v>0.072000000000000008</v>
      </c>
      <c r="S1149" s="244">
        <v>0</v>
      </c>
      <c r="T1149" s="245">
        <f>S1149*H1149</f>
        <v>0</v>
      </c>
      <c r="AR1149" s="26" t="s">
        <v>439</v>
      </c>
      <c r="AT1149" s="26" t="s">
        <v>604</v>
      </c>
      <c r="AU1149" s="26" t="s">
        <v>84</v>
      </c>
      <c r="AY1149" s="26" t="s">
        <v>189</v>
      </c>
      <c r="BE1149" s="246">
        <f>IF(N1149="základní",J1149,0)</f>
        <v>0</v>
      </c>
      <c r="BF1149" s="246">
        <f>IF(N1149="snížená",J1149,0)</f>
        <v>0</v>
      </c>
      <c r="BG1149" s="246">
        <f>IF(N1149="zákl. přenesená",J1149,0)</f>
        <v>0</v>
      </c>
      <c r="BH1149" s="246">
        <f>IF(N1149="sníž. přenesená",J1149,0)</f>
        <v>0</v>
      </c>
      <c r="BI1149" s="246">
        <f>IF(N1149="nulová",J1149,0)</f>
        <v>0</v>
      </c>
      <c r="BJ1149" s="26" t="s">
        <v>82</v>
      </c>
      <c r="BK1149" s="246">
        <f>ROUND(I1149*H1149,2)</f>
        <v>0</v>
      </c>
      <c r="BL1149" s="26" t="s">
        <v>323</v>
      </c>
      <c r="BM1149" s="26" t="s">
        <v>1589</v>
      </c>
    </row>
    <row r="1150" s="1" customFormat="1" ht="25.5" customHeight="1">
      <c r="B1150" s="48"/>
      <c r="C1150" s="235" t="s">
        <v>1590</v>
      </c>
      <c r="D1150" s="235" t="s">
        <v>192</v>
      </c>
      <c r="E1150" s="236" t="s">
        <v>1583</v>
      </c>
      <c r="F1150" s="237" t="s">
        <v>1584</v>
      </c>
      <c r="G1150" s="238" t="s">
        <v>349</v>
      </c>
      <c r="H1150" s="239">
        <v>42</v>
      </c>
      <c r="I1150" s="240"/>
      <c r="J1150" s="241">
        <f>ROUND(I1150*H1150,2)</f>
        <v>0</v>
      </c>
      <c r="K1150" s="237" t="s">
        <v>196</v>
      </c>
      <c r="L1150" s="74"/>
      <c r="M1150" s="242" t="s">
        <v>21</v>
      </c>
      <c r="N1150" s="243" t="s">
        <v>45</v>
      </c>
      <c r="O1150" s="49"/>
      <c r="P1150" s="244">
        <f>O1150*H1150</f>
        <v>0</v>
      </c>
      <c r="Q1150" s="244">
        <v>0</v>
      </c>
      <c r="R1150" s="244">
        <f>Q1150*H1150</f>
        <v>0</v>
      </c>
      <c r="S1150" s="244">
        <v>0</v>
      </c>
      <c r="T1150" s="245">
        <f>S1150*H1150</f>
        <v>0</v>
      </c>
      <c r="AR1150" s="26" t="s">
        <v>323</v>
      </c>
      <c r="AT1150" s="26" t="s">
        <v>192</v>
      </c>
      <c r="AU1150" s="26" t="s">
        <v>84</v>
      </c>
      <c r="AY1150" s="26" t="s">
        <v>189</v>
      </c>
      <c r="BE1150" s="246">
        <f>IF(N1150="základní",J1150,0)</f>
        <v>0</v>
      </c>
      <c r="BF1150" s="246">
        <f>IF(N1150="snížená",J1150,0)</f>
        <v>0</v>
      </c>
      <c r="BG1150" s="246">
        <f>IF(N1150="zákl. přenesená",J1150,0)</f>
        <v>0</v>
      </c>
      <c r="BH1150" s="246">
        <f>IF(N1150="sníž. přenesená",J1150,0)</f>
        <v>0</v>
      </c>
      <c r="BI1150" s="246">
        <f>IF(N1150="nulová",J1150,0)</f>
        <v>0</v>
      </c>
      <c r="BJ1150" s="26" t="s">
        <v>82</v>
      </c>
      <c r="BK1150" s="246">
        <f>ROUND(I1150*H1150,2)</f>
        <v>0</v>
      </c>
      <c r="BL1150" s="26" t="s">
        <v>323</v>
      </c>
      <c r="BM1150" s="26" t="s">
        <v>1591</v>
      </c>
    </row>
    <row r="1151" s="1" customFormat="1" ht="16.5" customHeight="1">
      <c r="B1151" s="48"/>
      <c r="C1151" s="291" t="s">
        <v>1592</v>
      </c>
      <c r="D1151" s="291" t="s">
        <v>604</v>
      </c>
      <c r="E1151" s="292" t="s">
        <v>1593</v>
      </c>
      <c r="F1151" s="293" t="s">
        <v>1594</v>
      </c>
      <c r="G1151" s="294" t="s">
        <v>349</v>
      </c>
      <c r="H1151" s="295">
        <v>42</v>
      </c>
      <c r="I1151" s="296"/>
      <c r="J1151" s="297">
        <f>ROUND(I1151*H1151,2)</f>
        <v>0</v>
      </c>
      <c r="K1151" s="293" t="s">
        <v>21</v>
      </c>
      <c r="L1151" s="298"/>
      <c r="M1151" s="299" t="s">
        <v>21</v>
      </c>
      <c r="N1151" s="300" t="s">
        <v>45</v>
      </c>
      <c r="O1151" s="49"/>
      <c r="P1151" s="244">
        <f>O1151*H1151</f>
        <v>0</v>
      </c>
      <c r="Q1151" s="244">
        <v>0.00012</v>
      </c>
      <c r="R1151" s="244">
        <f>Q1151*H1151</f>
        <v>0.0050400000000000002</v>
      </c>
      <c r="S1151" s="244">
        <v>0</v>
      </c>
      <c r="T1151" s="245">
        <f>S1151*H1151</f>
        <v>0</v>
      </c>
      <c r="AR1151" s="26" t="s">
        <v>439</v>
      </c>
      <c r="AT1151" s="26" t="s">
        <v>604</v>
      </c>
      <c r="AU1151" s="26" t="s">
        <v>84</v>
      </c>
      <c r="AY1151" s="26" t="s">
        <v>189</v>
      </c>
      <c r="BE1151" s="246">
        <f>IF(N1151="základní",J1151,0)</f>
        <v>0</v>
      </c>
      <c r="BF1151" s="246">
        <f>IF(N1151="snížená",J1151,0)</f>
        <v>0</v>
      </c>
      <c r="BG1151" s="246">
        <f>IF(N1151="zákl. přenesená",J1151,0)</f>
        <v>0</v>
      </c>
      <c r="BH1151" s="246">
        <f>IF(N1151="sníž. přenesená",J1151,0)</f>
        <v>0</v>
      </c>
      <c r="BI1151" s="246">
        <f>IF(N1151="nulová",J1151,0)</f>
        <v>0</v>
      </c>
      <c r="BJ1151" s="26" t="s">
        <v>82</v>
      </c>
      <c r="BK1151" s="246">
        <f>ROUND(I1151*H1151,2)</f>
        <v>0</v>
      </c>
      <c r="BL1151" s="26" t="s">
        <v>323</v>
      </c>
      <c r="BM1151" s="26" t="s">
        <v>1595</v>
      </c>
    </row>
    <row r="1152" s="1" customFormat="1" ht="25.5" customHeight="1">
      <c r="B1152" s="48"/>
      <c r="C1152" s="235" t="s">
        <v>1596</v>
      </c>
      <c r="D1152" s="235" t="s">
        <v>192</v>
      </c>
      <c r="E1152" s="236" t="s">
        <v>1597</v>
      </c>
      <c r="F1152" s="237" t="s">
        <v>1598</v>
      </c>
      <c r="G1152" s="238" t="s">
        <v>349</v>
      </c>
      <c r="H1152" s="239">
        <v>300</v>
      </c>
      <c r="I1152" s="240"/>
      <c r="J1152" s="241">
        <f>ROUND(I1152*H1152,2)</f>
        <v>0</v>
      </c>
      <c r="K1152" s="237" t="s">
        <v>196</v>
      </c>
      <c r="L1152" s="74"/>
      <c r="M1152" s="242" t="s">
        <v>21</v>
      </c>
      <c r="N1152" s="243" t="s">
        <v>45</v>
      </c>
      <c r="O1152" s="49"/>
      <c r="P1152" s="244">
        <f>O1152*H1152</f>
        <v>0</v>
      </c>
      <c r="Q1152" s="244">
        <v>0</v>
      </c>
      <c r="R1152" s="244">
        <f>Q1152*H1152</f>
        <v>0</v>
      </c>
      <c r="S1152" s="244">
        <v>0</v>
      </c>
      <c r="T1152" s="245">
        <f>S1152*H1152</f>
        <v>0</v>
      </c>
      <c r="AR1152" s="26" t="s">
        <v>323</v>
      </c>
      <c r="AT1152" s="26" t="s">
        <v>192</v>
      </c>
      <c r="AU1152" s="26" t="s">
        <v>84</v>
      </c>
      <c r="AY1152" s="26" t="s">
        <v>189</v>
      </c>
      <c r="BE1152" s="246">
        <f>IF(N1152="základní",J1152,0)</f>
        <v>0</v>
      </c>
      <c r="BF1152" s="246">
        <f>IF(N1152="snížená",J1152,0)</f>
        <v>0</v>
      </c>
      <c r="BG1152" s="246">
        <f>IF(N1152="zákl. přenesená",J1152,0)</f>
        <v>0</v>
      </c>
      <c r="BH1152" s="246">
        <f>IF(N1152="sníž. přenesená",J1152,0)</f>
        <v>0</v>
      </c>
      <c r="BI1152" s="246">
        <f>IF(N1152="nulová",J1152,0)</f>
        <v>0</v>
      </c>
      <c r="BJ1152" s="26" t="s">
        <v>82</v>
      </c>
      <c r="BK1152" s="246">
        <f>ROUND(I1152*H1152,2)</f>
        <v>0</v>
      </c>
      <c r="BL1152" s="26" t="s">
        <v>323</v>
      </c>
      <c r="BM1152" s="26" t="s">
        <v>1599</v>
      </c>
    </row>
    <row r="1153" s="1" customFormat="1" ht="16.5" customHeight="1">
      <c r="B1153" s="48"/>
      <c r="C1153" s="291" t="s">
        <v>1600</v>
      </c>
      <c r="D1153" s="291" t="s">
        <v>604</v>
      </c>
      <c r="E1153" s="292" t="s">
        <v>1601</v>
      </c>
      <c r="F1153" s="293" t="s">
        <v>1602</v>
      </c>
      <c r="G1153" s="294" t="s">
        <v>349</v>
      </c>
      <c r="H1153" s="295">
        <v>300</v>
      </c>
      <c r="I1153" s="296"/>
      <c r="J1153" s="297">
        <f>ROUND(I1153*H1153,2)</f>
        <v>0</v>
      </c>
      <c r="K1153" s="293" t="s">
        <v>196</v>
      </c>
      <c r="L1153" s="298"/>
      <c r="M1153" s="299" t="s">
        <v>21</v>
      </c>
      <c r="N1153" s="300" t="s">
        <v>45</v>
      </c>
      <c r="O1153" s="49"/>
      <c r="P1153" s="244">
        <f>O1153*H1153</f>
        <v>0</v>
      </c>
      <c r="Q1153" s="244">
        <v>0.00017000000000000001</v>
      </c>
      <c r="R1153" s="244">
        <f>Q1153*H1153</f>
        <v>0.051000000000000004</v>
      </c>
      <c r="S1153" s="244">
        <v>0</v>
      </c>
      <c r="T1153" s="245">
        <f>S1153*H1153</f>
        <v>0</v>
      </c>
      <c r="AR1153" s="26" t="s">
        <v>439</v>
      </c>
      <c r="AT1153" s="26" t="s">
        <v>604</v>
      </c>
      <c r="AU1153" s="26" t="s">
        <v>84</v>
      </c>
      <c r="AY1153" s="26" t="s">
        <v>189</v>
      </c>
      <c r="BE1153" s="246">
        <f>IF(N1153="základní",J1153,0)</f>
        <v>0</v>
      </c>
      <c r="BF1153" s="246">
        <f>IF(N1153="snížená",J1153,0)</f>
        <v>0</v>
      </c>
      <c r="BG1153" s="246">
        <f>IF(N1153="zákl. přenesená",J1153,0)</f>
        <v>0</v>
      </c>
      <c r="BH1153" s="246">
        <f>IF(N1153="sníž. přenesená",J1153,0)</f>
        <v>0</v>
      </c>
      <c r="BI1153" s="246">
        <f>IF(N1153="nulová",J1153,0)</f>
        <v>0</v>
      </c>
      <c r="BJ1153" s="26" t="s">
        <v>82</v>
      </c>
      <c r="BK1153" s="246">
        <f>ROUND(I1153*H1153,2)</f>
        <v>0</v>
      </c>
      <c r="BL1153" s="26" t="s">
        <v>323</v>
      </c>
      <c r="BM1153" s="26" t="s">
        <v>1603</v>
      </c>
    </row>
    <row r="1154" s="1" customFormat="1" ht="25.5" customHeight="1">
      <c r="B1154" s="48"/>
      <c r="C1154" s="235" t="s">
        <v>1604</v>
      </c>
      <c r="D1154" s="235" t="s">
        <v>192</v>
      </c>
      <c r="E1154" s="236" t="s">
        <v>1605</v>
      </c>
      <c r="F1154" s="237" t="s">
        <v>1606</v>
      </c>
      <c r="G1154" s="238" t="s">
        <v>349</v>
      </c>
      <c r="H1154" s="239">
        <v>29</v>
      </c>
      <c r="I1154" s="240"/>
      <c r="J1154" s="241">
        <f>ROUND(I1154*H1154,2)</f>
        <v>0</v>
      </c>
      <c r="K1154" s="237" t="s">
        <v>196</v>
      </c>
      <c r="L1154" s="74"/>
      <c r="M1154" s="242" t="s">
        <v>21</v>
      </c>
      <c r="N1154" s="243" t="s">
        <v>45</v>
      </c>
      <c r="O1154" s="49"/>
      <c r="P1154" s="244">
        <f>O1154*H1154</f>
        <v>0</v>
      </c>
      <c r="Q1154" s="244">
        <v>0</v>
      </c>
      <c r="R1154" s="244">
        <f>Q1154*H1154</f>
        <v>0</v>
      </c>
      <c r="S1154" s="244">
        <v>0</v>
      </c>
      <c r="T1154" s="245">
        <f>S1154*H1154</f>
        <v>0</v>
      </c>
      <c r="AR1154" s="26" t="s">
        <v>323</v>
      </c>
      <c r="AT1154" s="26" t="s">
        <v>192</v>
      </c>
      <c r="AU1154" s="26" t="s">
        <v>84</v>
      </c>
      <c r="AY1154" s="26" t="s">
        <v>189</v>
      </c>
      <c r="BE1154" s="246">
        <f>IF(N1154="základní",J1154,0)</f>
        <v>0</v>
      </c>
      <c r="BF1154" s="246">
        <f>IF(N1154="snížená",J1154,0)</f>
        <v>0</v>
      </c>
      <c r="BG1154" s="246">
        <f>IF(N1154="zákl. přenesená",J1154,0)</f>
        <v>0</v>
      </c>
      <c r="BH1154" s="246">
        <f>IF(N1154="sníž. přenesená",J1154,0)</f>
        <v>0</v>
      </c>
      <c r="BI1154" s="246">
        <f>IF(N1154="nulová",J1154,0)</f>
        <v>0</v>
      </c>
      <c r="BJ1154" s="26" t="s">
        <v>82</v>
      </c>
      <c r="BK1154" s="246">
        <f>ROUND(I1154*H1154,2)</f>
        <v>0</v>
      </c>
      <c r="BL1154" s="26" t="s">
        <v>323</v>
      </c>
      <c r="BM1154" s="26" t="s">
        <v>1607</v>
      </c>
    </row>
    <row r="1155" s="1" customFormat="1" ht="16.5" customHeight="1">
      <c r="B1155" s="48"/>
      <c r="C1155" s="291" t="s">
        <v>1608</v>
      </c>
      <c r="D1155" s="291" t="s">
        <v>604</v>
      </c>
      <c r="E1155" s="292" t="s">
        <v>1609</v>
      </c>
      <c r="F1155" s="293" t="s">
        <v>1610</v>
      </c>
      <c r="G1155" s="294" t="s">
        <v>349</v>
      </c>
      <c r="H1155" s="295">
        <v>29</v>
      </c>
      <c r="I1155" s="296"/>
      <c r="J1155" s="297">
        <f>ROUND(I1155*H1155,2)</f>
        <v>0</v>
      </c>
      <c r="K1155" s="293" t="s">
        <v>196</v>
      </c>
      <c r="L1155" s="298"/>
      <c r="M1155" s="299" t="s">
        <v>21</v>
      </c>
      <c r="N1155" s="300" t="s">
        <v>45</v>
      </c>
      <c r="O1155" s="49"/>
      <c r="P1155" s="244">
        <f>O1155*H1155</f>
        <v>0</v>
      </c>
      <c r="Q1155" s="244">
        <v>0.00016000000000000001</v>
      </c>
      <c r="R1155" s="244">
        <f>Q1155*H1155</f>
        <v>0.00464</v>
      </c>
      <c r="S1155" s="244">
        <v>0</v>
      </c>
      <c r="T1155" s="245">
        <f>S1155*H1155</f>
        <v>0</v>
      </c>
      <c r="AR1155" s="26" t="s">
        <v>439</v>
      </c>
      <c r="AT1155" s="26" t="s">
        <v>604</v>
      </c>
      <c r="AU1155" s="26" t="s">
        <v>84</v>
      </c>
      <c r="AY1155" s="26" t="s">
        <v>189</v>
      </c>
      <c r="BE1155" s="246">
        <f>IF(N1155="základní",J1155,0)</f>
        <v>0</v>
      </c>
      <c r="BF1155" s="246">
        <f>IF(N1155="snížená",J1155,0)</f>
        <v>0</v>
      </c>
      <c r="BG1155" s="246">
        <f>IF(N1155="zákl. přenesená",J1155,0)</f>
        <v>0</v>
      </c>
      <c r="BH1155" s="246">
        <f>IF(N1155="sníž. přenesená",J1155,0)</f>
        <v>0</v>
      </c>
      <c r="BI1155" s="246">
        <f>IF(N1155="nulová",J1155,0)</f>
        <v>0</v>
      </c>
      <c r="BJ1155" s="26" t="s">
        <v>82</v>
      </c>
      <c r="BK1155" s="246">
        <f>ROUND(I1155*H1155,2)</f>
        <v>0</v>
      </c>
      <c r="BL1155" s="26" t="s">
        <v>323</v>
      </c>
      <c r="BM1155" s="26" t="s">
        <v>1611</v>
      </c>
    </row>
    <row r="1156" s="1" customFormat="1" ht="25.5" customHeight="1">
      <c r="B1156" s="48"/>
      <c r="C1156" s="235" t="s">
        <v>1612</v>
      </c>
      <c r="D1156" s="235" t="s">
        <v>192</v>
      </c>
      <c r="E1156" s="236" t="s">
        <v>1613</v>
      </c>
      <c r="F1156" s="237" t="s">
        <v>1614</v>
      </c>
      <c r="G1156" s="238" t="s">
        <v>349</v>
      </c>
      <c r="H1156" s="239">
        <v>54</v>
      </c>
      <c r="I1156" s="240"/>
      <c r="J1156" s="241">
        <f>ROUND(I1156*H1156,2)</f>
        <v>0</v>
      </c>
      <c r="K1156" s="237" t="s">
        <v>196</v>
      </c>
      <c r="L1156" s="74"/>
      <c r="M1156" s="242" t="s">
        <v>21</v>
      </c>
      <c r="N1156" s="243" t="s">
        <v>45</v>
      </c>
      <c r="O1156" s="49"/>
      <c r="P1156" s="244">
        <f>O1156*H1156</f>
        <v>0</v>
      </c>
      <c r="Q1156" s="244">
        <v>0</v>
      </c>
      <c r="R1156" s="244">
        <f>Q1156*H1156</f>
        <v>0</v>
      </c>
      <c r="S1156" s="244">
        <v>0</v>
      </c>
      <c r="T1156" s="245">
        <f>S1156*H1156</f>
        <v>0</v>
      </c>
      <c r="AR1156" s="26" t="s">
        <v>323</v>
      </c>
      <c r="AT1156" s="26" t="s">
        <v>192</v>
      </c>
      <c r="AU1156" s="26" t="s">
        <v>84</v>
      </c>
      <c r="AY1156" s="26" t="s">
        <v>189</v>
      </c>
      <c r="BE1156" s="246">
        <f>IF(N1156="základní",J1156,0)</f>
        <v>0</v>
      </c>
      <c r="BF1156" s="246">
        <f>IF(N1156="snížená",J1156,0)</f>
        <v>0</v>
      </c>
      <c r="BG1156" s="246">
        <f>IF(N1156="zákl. přenesená",J1156,0)</f>
        <v>0</v>
      </c>
      <c r="BH1156" s="246">
        <f>IF(N1156="sníž. přenesená",J1156,0)</f>
        <v>0</v>
      </c>
      <c r="BI1156" s="246">
        <f>IF(N1156="nulová",J1156,0)</f>
        <v>0</v>
      </c>
      <c r="BJ1156" s="26" t="s">
        <v>82</v>
      </c>
      <c r="BK1156" s="246">
        <f>ROUND(I1156*H1156,2)</f>
        <v>0</v>
      </c>
      <c r="BL1156" s="26" t="s">
        <v>323</v>
      </c>
      <c r="BM1156" s="26" t="s">
        <v>1615</v>
      </c>
    </row>
    <row r="1157" s="12" customFormat="1">
      <c r="B1157" s="247"/>
      <c r="C1157" s="248"/>
      <c r="D1157" s="249" t="s">
        <v>199</v>
      </c>
      <c r="E1157" s="250" t="s">
        <v>21</v>
      </c>
      <c r="F1157" s="251" t="s">
        <v>1616</v>
      </c>
      <c r="G1157" s="248"/>
      <c r="H1157" s="252">
        <v>54</v>
      </c>
      <c r="I1157" s="253"/>
      <c r="J1157" s="248"/>
      <c r="K1157" s="248"/>
      <c r="L1157" s="254"/>
      <c r="M1157" s="255"/>
      <c r="N1157" s="256"/>
      <c r="O1157" s="256"/>
      <c r="P1157" s="256"/>
      <c r="Q1157" s="256"/>
      <c r="R1157" s="256"/>
      <c r="S1157" s="256"/>
      <c r="T1157" s="257"/>
      <c r="AT1157" s="258" t="s">
        <v>199</v>
      </c>
      <c r="AU1157" s="258" t="s">
        <v>84</v>
      </c>
      <c r="AV1157" s="12" t="s">
        <v>84</v>
      </c>
      <c r="AW1157" s="12" t="s">
        <v>37</v>
      </c>
      <c r="AX1157" s="12" t="s">
        <v>82</v>
      </c>
      <c r="AY1157" s="258" t="s">
        <v>189</v>
      </c>
    </row>
    <row r="1158" s="1" customFormat="1" ht="16.5" customHeight="1">
      <c r="B1158" s="48"/>
      <c r="C1158" s="291" t="s">
        <v>1617</v>
      </c>
      <c r="D1158" s="291" t="s">
        <v>604</v>
      </c>
      <c r="E1158" s="292" t="s">
        <v>1618</v>
      </c>
      <c r="F1158" s="293" t="s">
        <v>1619</v>
      </c>
      <c r="G1158" s="294" t="s">
        <v>349</v>
      </c>
      <c r="H1158" s="295">
        <v>44</v>
      </c>
      <c r="I1158" s="296"/>
      <c r="J1158" s="297">
        <f>ROUND(I1158*H1158,2)</f>
        <v>0</v>
      </c>
      <c r="K1158" s="293" t="s">
        <v>196</v>
      </c>
      <c r="L1158" s="298"/>
      <c r="M1158" s="299" t="s">
        <v>21</v>
      </c>
      <c r="N1158" s="300" t="s">
        <v>45</v>
      </c>
      <c r="O1158" s="49"/>
      <c r="P1158" s="244">
        <f>O1158*H1158</f>
        <v>0</v>
      </c>
      <c r="Q1158" s="244">
        <v>0.00052999999999999998</v>
      </c>
      <c r="R1158" s="244">
        <f>Q1158*H1158</f>
        <v>0.02332</v>
      </c>
      <c r="S1158" s="244">
        <v>0</v>
      </c>
      <c r="T1158" s="245">
        <f>S1158*H1158</f>
        <v>0</v>
      </c>
      <c r="AR1158" s="26" t="s">
        <v>439</v>
      </c>
      <c r="AT1158" s="26" t="s">
        <v>604</v>
      </c>
      <c r="AU1158" s="26" t="s">
        <v>84</v>
      </c>
      <c r="AY1158" s="26" t="s">
        <v>189</v>
      </c>
      <c r="BE1158" s="246">
        <f>IF(N1158="základní",J1158,0)</f>
        <v>0</v>
      </c>
      <c r="BF1158" s="246">
        <f>IF(N1158="snížená",J1158,0)</f>
        <v>0</v>
      </c>
      <c r="BG1158" s="246">
        <f>IF(N1158="zákl. přenesená",J1158,0)</f>
        <v>0</v>
      </c>
      <c r="BH1158" s="246">
        <f>IF(N1158="sníž. přenesená",J1158,0)</f>
        <v>0</v>
      </c>
      <c r="BI1158" s="246">
        <f>IF(N1158="nulová",J1158,0)</f>
        <v>0</v>
      </c>
      <c r="BJ1158" s="26" t="s">
        <v>82</v>
      </c>
      <c r="BK1158" s="246">
        <f>ROUND(I1158*H1158,2)</f>
        <v>0</v>
      </c>
      <c r="BL1158" s="26" t="s">
        <v>323</v>
      </c>
      <c r="BM1158" s="26" t="s">
        <v>1620</v>
      </c>
    </row>
    <row r="1159" s="1" customFormat="1" ht="16.5" customHeight="1">
      <c r="B1159" s="48"/>
      <c r="C1159" s="291" t="s">
        <v>1621</v>
      </c>
      <c r="D1159" s="291" t="s">
        <v>604</v>
      </c>
      <c r="E1159" s="292" t="s">
        <v>1622</v>
      </c>
      <c r="F1159" s="293" t="s">
        <v>1623</v>
      </c>
      <c r="G1159" s="294" t="s">
        <v>349</v>
      </c>
      <c r="H1159" s="295">
        <v>10</v>
      </c>
      <c r="I1159" s="296"/>
      <c r="J1159" s="297">
        <f>ROUND(I1159*H1159,2)</f>
        <v>0</v>
      </c>
      <c r="K1159" s="293" t="s">
        <v>196</v>
      </c>
      <c r="L1159" s="298"/>
      <c r="M1159" s="299" t="s">
        <v>21</v>
      </c>
      <c r="N1159" s="300" t="s">
        <v>45</v>
      </c>
      <c r="O1159" s="49"/>
      <c r="P1159" s="244">
        <f>O1159*H1159</f>
        <v>0</v>
      </c>
      <c r="Q1159" s="244">
        <v>0.00034000000000000002</v>
      </c>
      <c r="R1159" s="244">
        <f>Q1159*H1159</f>
        <v>0.0034000000000000002</v>
      </c>
      <c r="S1159" s="244">
        <v>0</v>
      </c>
      <c r="T1159" s="245">
        <f>S1159*H1159</f>
        <v>0</v>
      </c>
      <c r="AR1159" s="26" t="s">
        <v>439</v>
      </c>
      <c r="AT1159" s="26" t="s">
        <v>604</v>
      </c>
      <c r="AU1159" s="26" t="s">
        <v>84</v>
      </c>
      <c r="AY1159" s="26" t="s">
        <v>189</v>
      </c>
      <c r="BE1159" s="246">
        <f>IF(N1159="základní",J1159,0)</f>
        <v>0</v>
      </c>
      <c r="BF1159" s="246">
        <f>IF(N1159="snížená",J1159,0)</f>
        <v>0</v>
      </c>
      <c r="BG1159" s="246">
        <f>IF(N1159="zákl. přenesená",J1159,0)</f>
        <v>0</v>
      </c>
      <c r="BH1159" s="246">
        <f>IF(N1159="sníž. přenesená",J1159,0)</f>
        <v>0</v>
      </c>
      <c r="BI1159" s="246">
        <f>IF(N1159="nulová",J1159,0)</f>
        <v>0</v>
      </c>
      <c r="BJ1159" s="26" t="s">
        <v>82</v>
      </c>
      <c r="BK1159" s="246">
        <f>ROUND(I1159*H1159,2)</f>
        <v>0</v>
      </c>
      <c r="BL1159" s="26" t="s">
        <v>323</v>
      </c>
      <c r="BM1159" s="26" t="s">
        <v>1624</v>
      </c>
    </row>
    <row r="1160" s="1" customFormat="1" ht="25.5" customHeight="1">
      <c r="B1160" s="48"/>
      <c r="C1160" s="235" t="s">
        <v>1625</v>
      </c>
      <c r="D1160" s="235" t="s">
        <v>192</v>
      </c>
      <c r="E1160" s="236" t="s">
        <v>1626</v>
      </c>
      <c r="F1160" s="237" t="s">
        <v>1627</v>
      </c>
      <c r="G1160" s="238" t="s">
        <v>349</v>
      </c>
      <c r="H1160" s="239">
        <v>40</v>
      </c>
      <c r="I1160" s="240"/>
      <c r="J1160" s="241">
        <f>ROUND(I1160*H1160,2)</f>
        <v>0</v>
      </c>
      <c r="K1160" s="237" t="s">
        <v>196</v>
      </c>
      <c r="L1160" s="74"/>
      <c r="M1160" s="242" t="s">
        <v>21</v>
      </c>
      <c r="N1160" s="243" t="s">
        <v>45</v>
      </c>
      <c r="O1160" s="49"/>
      <c r="P1160" s="244">
        <f>O1160*H1160</f>
        <v>0</v>
      </c>
      <c r="Q1160" s="244">
        <v>0</v>
      </c>
      <c r="R1160" s="244">
        <f>Q1160*H1160</f>
        <v>0</v>
      </c>
      <c r="S1160" s="244">
        <v>0</v>
      </c>
      <c r="T1160" s="245">
        <f>S1160*H1160</f>
        <v>0</v>
      </c>
      <c r="AR1160" s="26" t="s">
        <v>323</v>
      </c>
      <c r="AT1160" s="26" t="s">
        <v>192</v>
      </c>
      <c r="AU1160" s="26" t="s">
        <v>84</v>
      </c>
      <c r="AY1160" s="26" t="s">
        <v>189</v>
      </c>
      <c r="BE1160" s="246">
        <f>IF(N1160="základní",J1160,0)</f>
        <v>0</v>
      </c>
      <c r="BF1160" s="246">
        <f>IF(N1160="snížená",J1160,0)</f>
        <v>0</v>
      </c>
      <c r="BG1160" s="246">
        <f>IF(N1160="zákl. přenesená",J1160,0)</f>
        <v>0</v>
      </c>
      <c r="BH1160" s="246">
        <f>IF(N1160="sníž. přenesená",J1160,0)</f>
        <v>0</v>
      </c>
      <c r="BI1160" s="246">
        <f>IF(N1160="nulová",J1160,0)</f>
        <v>0</v>
      </c>
      <c r="BJ1160" s="26" t="s">
        <v>82</v>
      </c>
      <c r="BK1160" s="246">
        <f>ROUND(I1160*H1160,2)</f>
        <v>0</v>
      </c>
      <c r="BL1160" s="26" t="s">
        <v>323</v>
      </c>
      <c r="BM1160" s="26" t="s">
        <v>1628</v>
      </c>
    </row>
    <row r="1161" s="1" customFormat="1" ht="16.5" customHeight="1">
      <c r="B1161" s="48"/>
      <c r="C1161" s="291" t="s">
        <v>1629</v>
      </c>
      <c r="D1161" s="291" t="s">
        <v>604</v>
      </c>
      <c r="E1161" s="292" t="s">
        <v>1630</v>
      </c>
      <c r="F1161" s="293" t="s">
        <v>1631</v>
      </c>
      <c r="G1161" s="294" t="s">
        <v>349</v>
      </c>
      <c r="H1161" s="295">
        <v>40</v>
      </c>
      <c r="I1161" s="296"/>
      <c r="J1161" s="297">
        <f>ROUND(I1161*H1161,2)</f>
        <v>0</v>
      </c>
      <c r="K1161" s="293" t="s">
        <v>21</v>
      </c>
      <c r="L1161" s="298"/>
      <c r="M1161" s="299" t="s">
        <v>21</v>
      </c>
      <c r="N1161" s="300" t="s">
        <v>45</v>
      </c>
      <c r="O1161" s="49"/>
      <c r="P1161" s="244">
        <f>O1161*H1161</f>
        <v>0</v>
      </c>
      <c r="Q1161" s="244">
        <v>0.00052999999999999998</v>
      </c>
      <c r="R1161" s="244">
        <f>Q1161*H1161</f>
        <v>0.0212</v>
      </c>
      <c r="S1161" s="244">
        <v>0</v>
      </c>
      <c r="T1161" s="245">
        <f>S1161*H1161</f>
        <v>0</v>
      </c>
      <c r="AR1161" s="26" t="s">
        <v>439</v>
      </c>
      <c r="AT1161" s="26" t="s">
        <v>604</v>
      </c>
      <c r="AU1161" s="26" t="s">
        <v>84</v>
      </c>
      <c r="AY1161" s="26" t="s">
        <v>189</v>
      </c>
      <c r="BE1161" s="246">
        <f>IF(N1161="základní",J1161,0)</f>
        <v>0</v>
      </c>
      <c r="BF1161" s="246">
        <f>IF(N1161="snížená",J1161,0)</f>
        <v>0</v>
      </c>
      <c r="BG1161" s="246">
        <f>IF(N1161="zákl. přenesená",J1161,0)</f>
        <v>0</v>
      </c>
      <c r="BH1161" s="246">
        <f>IF(N1161="sníž. přenesená",J1161,0)</f>
        <v>0</v>
      </c>
      <c r="BI1161" s="246">
        <f>IF(N1161="nulová",J1161,0)</f>
        <v>0</v>
      </c>
      <c r="BJ1161" s="26" t="s">
        <v>82</v>
      </c>
      <c r="BK1161" s="246">
        <f>ROUND(I1161*H1161,2)</f>
        <v>0</v>
      </c>
      <c r="BL1161" s="26" t="s">
        <v>323</v>
      </c>
      <c r="BM1161" s="26" t="s">
        <v>1632</v>
      </c>
    </row>
    <row r="1162" s="1" customFormat="1" ht="25.5" customHeight="1">
      <c r="B1162" s="48"/>
      <c r="C1162" s="235" t="s">
        <v>1633</v>
      </c>
      <c r="D1162" s="235" t="s">
        <v>192</v>
      </c>
      <c r="E1162" s="236" t="s">
        <v>1634</v>
      </c>
      <c r="F1162" s="237" t="s">
        <v>1635</v>
      </c>
      <c r="G1162" s="238" t="s">
        <v>349</v>
      </c>
      <c r="H1162" s="239">
        <v>322</v>
      </c>
      <c r="I1162" s="240"/>
      <c r="J1162" s="241">
        <f>ROUND(I1162*H1162,2)</f>
        <v>0</v>
      </c>
      <c r="K1162" s="237" t="s">
        <v>196</v>
      </c>
      <c r="L1162" s="74"/>
      <c r="M1162" s="242" t="s">
        <v>21</v>
      </c>
      <c r="N1162" s="243" t="s">
        <v>45</v>
      </c>
      <c r="O1162" s="49"/>
      <c r="P1162" s="244">
        <f>O1162*H1162</f>
        <v>0</v>
      </c>
      <c r="Q1162" s="244">
        <v>0</v>
      </c>
      <c r="R1162" s="244">
        <f>Q1162*H1162</f>
        <v>0</v>
      </c>
      <c r="S1162" s="244">
        <v>0</v>
      </c>
      <c r="T1162" s="245">
        <f>S1162*H1162</f>
        <v>0</v>
      </c>
      <c r="AR1162" s="26" t="s">
        <v>323</v>
      </c>
      <c r="AT1162" s="26" t="s">
        <v>192</v>
      </c>
      <c r="AU1162" s="26" t="s">
        <v>84</v>
      </c>
      <c r="AY1162" s="26" t="s">
        <v>189</v>
      </c>
      <c r="BE1162" s="246">
        <f>IF(N1162="základní",J1162,0)</f>
        <v>0</v>
      </c>
      <c r="BF1162" s="246">
        <f>IF(N1162="snížená",J1162,0)</f>
        <v>0</v>
      </c>
      <c r="BG1162" s="246">
        <f>IF(N1162="zákl. přenesená",J1162,0)</f>
        <v>0</v>
      </c>
      <c r="BH1162" s="246">
        <f>IF(N1162="sníž. přenesená",J1162,0)</f>
        <v>0</v>
      </c>
      <c r="BI1162" s="246">
        <f>IF(N1162="nulová",J1162,0)</f>
        <v>0</v>
      </c>
      <c r="BJ1162" s="26" t="s">
        <v>82</v>
      </c>
      <c r="BK1162" s="246">
        <f>ROUND(I1162*H1162,2)</f>
        <v>0</v>
      </c>
      <c r="BL1162" s="26" t="s">
        <v>323</v>
      </c>
      <c r="BM1162" s="26" t="s">
        <v>1636</v>
      </c>
    </row>
    <row r="1163" s="12" customFormat="1">
      <c r="B1163" s="247"/>
      <c r="C1163" s="248"/>
      <c r="D1163" s="249" t="s">
        <v>199</v>
      </c>
      <c r="E1163" s="250" t="s">
        <v>21</v>
      </c>
      <c r="F1163" s="251" t="s">
        <v>1637</v>
      </c>
      <c r="G1163" s="248"/>
      <c r="H1163" s="252">
        <v>322</v>
      </c>
      <c r="I1163" s="253"/>
      <c r="J1163" s="248"/>
      <c r="K1163" s="248"/>
      <c r="L1163" s="254"/>
      <c r="M1163" s="255"/>
      <c r="N1163" s="256"/>
      <c r="O1163" s="256"/>
      <c r="P1163" s="256"/>
      <c r="Q1163" s="256"/>
      <c r="R1163" s="256"/>
      <c r="S1163" s="256"/>
      <c r="T1163" s="257"/>
      <c r="AT1163" s="258" t="s">
        <v>199</v>
      </c>
      <c r="AU1163" s="258" t="s">
        <v>84</v>
      </c>
      <c r="AV1163" s="12" t="s">
        <v>84</v>
      </c>
      <c r="AW1163" s="12" t="s">
        <v>37</v>
      </c>
      <c r="AX1163" s="12" t="s">
        <v>82</v>
      </c>
      <c r="AY1163" s="258" t="s">
        <v>189</v>
      </c>
    </row>
    <row r="1164" s="1" customFormat="1" ht="25.5" customHeight="1">
      <c r="B1164" s="48"/>
      <c r="C1164" s="291" t="s">
        <v>1638</v>
      </c>
      <c r="D1164" s="291" t="s">
        <v>604</v>
      </c>
      <c r="E1164" s="292" t="s">
        <v>1587</v>
      </c>
      <c r="F1164" s="293" t="s">
        <v>1588</v>
      </c>
      <c r="G1164" s="294" t="s">
        <v>349</v>
      </c>
      <c r="H1164" s="295">
        <v>179</v>
      </c>
      <c r="I1164" s="296"/>
      <c r="J1164" s="297">
        <f>ROUND(I1164*H1164,2)</f>
        <v>0</v>
      </c>
      <c r="K1164" s="293" t="s">
        <v>196</v>
      </c>
      <c r="L1164" s="298"/>
      <c r="M1164" s="299" t="s">
        <v>21</v>
      </c>
      <c r="N1164" s="300" t="s">
        <v>45</v>
      </c>
      <c r="O1164" s="49"/>
      <c r="P1164" s="244">
        <f>O1164*H1164</f>
        <v>0</v>
      </c>
      <c r="Q1164" s="244">
        <v>0.00012</v>
      </c>
      <c r="R1164" s="244">
        <f>Q1164*H1164</f>
        <v>0.021479999999999999</v>
      </c>
      <c r="S1164" s="244">
        <v>0</v>
      </c>
      <c r="T1164" s="245">
        <f>S1164*H1164</f>
        <v>0</v>
      </c>
      <c r="AR1164" s="26" t="s">
        <v>439</v>
      </c>
      <c r="AT1164" s="26" t="s">
        <v>604</v>
      </c>
      <c r="AU1164" s="26" t="s">
        <v>84</v>
      </c>
      <c r="AY1164" s="26" t="s">
        <v>189</v>
      </c>
      <c r="BE1164" s="246">
        <f>IF(N1164="základní",J1164,0)</f>
        <v>0</v>
      </c>
      <c r="BF1164" s="246">
        <f>IF(N1164="snížená",J1164,0)</f>
        <v>0</v>
      </c>
      <c r="BG1164" s="246">
        <f>IF(N1164="zákl. přenesená",J1164,0)</f>
        <v>0</v>
      </c>
      <c r="BH1164" s="246">
        <f>IF(N1164="sníž. přenesená",J1164,0)</f>
        <v>0</v>
      </c>
      <c r="BI1164" s="246">
        <f>IF(N1164="nulová",J1164,0)</f>
        <v>0</v>
      </c>
      <c r="BJ1164" s="26" t="s">
        <v>82</v>
      </c>
      <c r="BK1164" s="246">
        <f>ROUND(I1164*H1164,2)</f>
        <v>0</v>
      </c>
      <c r="BL1164" s="26" t="s">
        <v>323</v>
      </c>
      <c r="BM1164" s="26" t="s">
        <v>1639</v>
      </c>
    </row>
    <row r="1165" s="1" customFormat="1" ht="16.5" customHeight="1">
      <c r="B1165" s="48"/>
      <c r="C1165" s="291" t="s">
        <v>1640</v>
      </c>
      <c r="D1165" s="291" t="s">
        <v>604</v>
      </c>
      <c r="E1165" s="292" t="s">
        <v>1601</v>
      </c>
      <c r="F1165" s="293" t="s">
        <v>1602</v>
      </c>
      <c r="G1165" s="294" t="s">
        <v>349</v>
      </c>
      <c r="H1165" s="295">
        <v>143</v>
      </c>
      <c r="I1165" s="296"/>
      <c r="J1165" s="297">
        <f>ROUND(I1165*H1165,2)</f>
        <v>0</v>
      </c>
      <c r="K1165" s="293" t="s">
        <v>196</v>
      </c>
      <c r="L1165" s="298"/>
      <c r="M1165" s="299" t="s">
        <v>21</v>
      </c>
      <c r="N1165" s="300" t="s">
        <v>45</v>
      </c>
      <c r="O1165" s="49"/>
      <c r="P1165" s="244">
        <f>O1165*H1165</f>
        <v>0</v>
      </c>
      <c r="Q1165" s="244">
        <v>0.00017000000000000001</v>
      </c>
      <c r="R1165" s="244">
        <f>Q1165*H1165</f>
        <v>0.024310000000000002</v>
      </c>
      <c r="S1165" s="244">
        <v>0</v>
      </c>
      <c r="T1165" s="245">
        <f>S1165*H1165</f>
        <v>0</v>
      </c>
      <c r="AR1165" s="26" t="s">
        <v>439</v>
      </c>
      <c r="AT1165" s="26" t="s">
        <v>604</v>
      </c>
      <c r="AU1165" s="26" t="s">
        <v>84</v>
      </c>
      <c r="AY1165" s="26" t="s">
        <v>189</v>
      </c>
      <c r="BE1165" s="246">
        <f>IF(N1165="základní",J1165,0)</f>
        <v>0</v>
      </c>
      <c r="BF1165" s="246">
        <f>IF(N1165="snížená",J1165,0)</f>
        <v>0</v>
      </c>
      <c r="BG1165" s="246">
        <f>IF(N1165="zákl. přenesená",J1165,0)</f>
        <v>0</v>
      </c>
      <c r="BH1165" s="246">
        <f>IF(N1165="sníž. přenesená",J1165,0)</f>
        <v>0</v>
      </c>
      <c r="BI1165" s="246">
        <f>IF(N1165="nulová",J1165,0)</f>
        <v>0</v>
      </c>
      <c r="BJ1165" s="26" t="s">
        <v>82</v>
      </c>
      <c r="BK1165" s="246">
        <f>ROUND(I1165*H1165,2)</f>
        <v>0</v>
      </c>
      <c r="BL1165" s="26" t="s">
        <v>323</v>
      </c>
      <c r="BM1165" s="26" t="s">
        <v>1641</v>
      </c>
    </row>
    <row r="1166" s="1" customFormat="1" ht="25.5" customHeight="1">
      <c r="B1166" s="48"/>
      <c r="C1166" s="235" t="s">
        <v>1642</v>
      </c>
      <c r="D1166" s="235" t="s">
        <v>192</v>
      </c>
      <c r="E1166" s="236" t="s">
        <v>1643</v>
      </c>
      <c r="F1166" s="237" t="s">
        <v>1644</v>
      </c>
      <c r="G1166" s="238" t="s">
        <v>223</v>
      </c>
      <c r="H1166" s="239">
        <v>251</v>
      </c>
      <c r="I1166" s="240"/>
      <c r="J1166" s="241">
        <f>ROUND(I1166*H1166,2)</f>
        <v>0</v>
      </c>
      <c r="K1166" s="237" t="s">
        <v>196</v>
      </c>
      <c r="L1166" s="74"/>
      <c r="M1166" s="242" t="s">
        <v>21</v>
      </c>
      <c r="N1166" s="243" t="s">
        <v>45</v>
      </c>
      <c r="O1166" s="49"/>
      <c r="P1166" s="244">
        <f>O1166*H1166</f>
        <v>0</v>
      </c>
      <c r="Q1166" s="244">
        <v>0</v>
      </c>
      <c r="R1166" s="244">
        <f>Q1166*H1166</f>
        <v>0</v>
      </c>
      <c r="S1166" s="244">
        <v>0</v>
      </c>
      <c r="T1166" s="245">
        <f>S1166*H1166</f>
        <v>0</v>
      </c>
      <c r="AR1166" s="26" t="s">
        <v>323</v>
      </c>
      <c r="AT1166" s="26" t="s">
        <v>192</v>
      </c>
      <c r="AU1166" s="26" t="s">
        <v>84</v>
      </c>
      <c r="AY1166" s="26" t="s">
        <v>189</v>
      </c>
      <c r="BE1166" s="246">
        <f>IF(N1166="základní",J1166,0)</f>
        <v>0</v>
      </c>
      <c r="BF1166" s="246">
        <f>IF(N1166="snížená",J1166,0)</f>
        <v>0</v>
      </c>
      <c r="BG1166" s="246">
        <f>IF(N1166="zákl. přenesená",J1166,0)</f>
        <v>0</v>
      </c>
      <c r="BH1166" s="246">
        <f>IF(N1166="sníž. přenesená",J1166,0)</f>
        <v>0</v>
      </c>
      <c r="BI1166" s="246">
        <f>IF(N1166="nulová",J1166,0)</f>
        <v>0</v>
      </c>
      <c r="BJ1166" s="26" t="s">
        <v>82</v>
      </c>
      <c r="BK1166" s="246">
        <f>ROUND(I1166*H1166,2)</f>
        <v>0</v>
      </c>
      <c r="BL1166" s="26" t="s">
        <v>323</v>
      </c>
      <c r="BM1166" s="26" t="s">
        <v>1645</v>
      </c>
    </row>
    <row r="1167" s="12" customFormat="1">
      <c r="B1167" s="247"/>
      <c r="C1167" s="248"/>
      <c r="D1167" s="249" t="s">
        <v>199</v>
      </c>
      <c r="E1167" s="250" t="s">
        <v>21</v>
      </c>
      <c r="F1167" s="251" t="s">
        <v>1646</v>
      </c>
      <c r="G1167" s="248"/>
      <c r="H1167" s="252">
        <v>251</v>
      </c>
      <c r="I1167" s="253"/>
      <c r="J1167" s="248"/>
      <c r="K1167" s="248"/>
      <c r="L1167" s="254"/>
      <c r="M1167" s="255"/>
      <c r="N1167" s="256"/>
      <c r="O1167" s="256"/>
      <c r="P1167" s="256"/>
      <c r="Q1167" s="256"/>
      <c r="R1167" s="256"/>
      <c r="S1167" s="256"/>
      <c r="T1167" s="257"/>
      <c r="AT1167" s="258" t="s">
        <v>199</v>
      </c>
      <c r="AU1167" s="258" t="s">
        <v>84</v>
      </c>
      <c r="AV1167" s="12" t="s">
        <v>84</v>
      </c>
      <c r="AW1167" s="12" t="s">
        <v>37</v>
      </c>
      <c r="AX1167" s="12" t="s">
        <v>82</v>
      </c>
      <c r="AY1167" s="258" t="s">
        <v>189</v>
      </c>
    </row>
    <row r="1168" s="1" customFormat="1" ht="25.5" customHeight="1">
      <c r="B1168" s="48"/>
      <c r="C1168" s="235" t="s">
        <v>1647</v>
      </c>
      <c r="D1168" s="235" t="s">
        <v>192</v>
      </c>
      <c r="E1168" s="236" t="s">
        <v>1648</v>
      </c>
      <c r="F1168" s="237" t="s">
        <v>1649</v>
      </c>
      <c r="G1168" s="238" t="s">
        <v>223</v>
      </c>
      <c r="H1168" s="239">
        <v>25</v>
      </c>
      <c r="I1168" s="240"/>
      <c r="J1168" s="241">
        <f>ROUND(I1168*H1168,2)</f>
        <v>0</v>
      </c>
      <c r="K1168" s="237" t="s">
        <v>196</v>
      </c>
      <c r="L1168" s="74"/>
      <c r="M1168" s="242" t="s">
        <v>21</v>
      </c>
      <c r="N1168" s="243" t="s">
        <v>45</v>
      </c>
      <c r="O1168" s="49"/>
      <c r="P1168" s="244">
        <f>O1168*H1168</f>
        <v>0</v>
      </c>
      <c r="Q1168" s="244">
        <v>0</v>
      </c>
      <c r="R1168" s="244">
        <f>Q1168*H1168</f>
        <v>0</v>
      </c>
      <c r="S1168" s="244">
        <v>0</v>
      </c>
      <c r="T1168" s="245">
        <f>S1168*H1168</f>
        <v>0</v>
      </c>
      <c r="AR1168" s="26" t="s">
        <v>323</v>
      </c>
      <c r="AT1168" s="26" t="s">
        <v>192</v>
      </c>
      <c r="AU1168" s="26" t="s">
        <v>84</v>
      </c>
      <c r="AY1168" s="26" t="s">
        <v>189</v>
      </c>
      <c r="BE1168" s="246">
        <f>IF(N1168="základní",J1168,0)</f>
        <v>0</v>
      </c>
      <c r="BF1168" s="246">
        <f>IF(N1168="snížená",J1168,0)</f>
        <v>0</v>
      </c>
      <c r="BG1168" s="246">
        <f>IF(N1168="zákl. přenesená",J1168,0)</f>
        <v>0</v>
      </c>
      <c r="BH1168" s="246">
        <f>IF(N1168="sníž. přenesená",J1168,0)</f>
        <v>0</v>
      </c>
      <c r="BI1168" s="246">
        <f>IF(N1168="nulová",J1168,0)</f>
        <v>0</v>
      </c>
      <c r="BJ1168" s="26" t="s">
        <v>82</v>
      </c>
      <c r="BK1168" s="246">
        <f>ROUND(I1168*H1168,2)</f>
        <v>0</v>
      </c>
      <c r="BL1168" s="26" t="s">
        <v>323</v>
      </c>
      <c r="BM1168" s="26" t="s">
        <v>1650</v>
      </c>
    </row>
    <row r="1169" s="1" customFormat="1" ht="25.5" customHeight="1">
      <c r="B1169" s="48"/>
      <c r="C1169" s="235" t="s">
        <v>1651</v>
      </c>
      <c r="D1169" s="235" t="s">
        <v>192</v>
      </c>
      <c r="E1169" s="236" t="s">
        <v>1652</v>
      </c>
      <c r="F1169" s="237" t="s">
        <v>1653</v>
      </c>
      <c r="G1169" s="238" t="s">
        <v>223</v>
      </c>
      <c r="H1169" s="239">
        <v>10</v>
      </c>
      <c r="I1169" s="240"/>
      <c r="J1169" s="241">
        <f>ROUND(I1169*H1169,2)</f>
        <v>0</v>
      </c>
      <c r="K1169" s="237" t="s">
        <v>196</v>
      </c>
      <c r="L1169" s="74"/>
      <c r="M1169" s="242" t="s">
        <v>21</v>
      </c>
      <c r="N1169" s="243" t="s">
        <v>45</v>
      </c>
      <c r="O1169" s="49"/>
      <c r="P1169" s="244">
        <f>O1169*H1169</f>
        <v>0</v>
      </c>
      <c r="Q1169" s="244">
        <v>0</v>
      </c>
      <c r="R1169" s="244">
        <f>Q1169*H1169</f>
        <v>0</v>
      </c>
      <c r="S1169" s="244">
        <v>0</v>
      </c>
      <c r="T1169" s="245">
        <f>S1169*H1169</f>
        <v>0</v>
      </c>
      <c r="AR1169" s="26" t="s">
        <v>323</v>
      </c>
      <c r="AT1169" s="26" t="s">
        <v>192</v>
      </c>
      <c r="AU1169" s="26" t="s">
        <v>84</v>
      </c>
      <c r="AY1169" s="26" t="s">
        <v>189</v>
      </c>
      <c r="BE1169" s="246">
        <f>IF(N1169="základní",J1169,0)</f>
        <v>0</v>
      </c>
      <c r="BF1169" s="246">
        <f>IF(N1169="snížená",J1169,0)</f>
        <v>0</v>
      </c>
      <c r="BG1169" s="246">
        <f>IF(N1169="zákl. přenesená",J1169,0)</f>
        <v>0</v>
      </c>
      <c r="BH1169" s="246">
        <f>IF(N1169="sníž. přenesená",J1169,0)</f>
        <v>0</v>
      </c>
      <c r="BI1169" s="246">
        <f>IF(N1169="nulová",J1169,0)</f>
        <v>0</v>
      </c>
      <c r="BJ1169" s="26" t="s">
        <v>82</v>
      </c>
      <c r="BK1169" s="246">
        <f>ROUND(I1169*H1169,2)</f>
        <v>0</v>
      </c>
      <c r="BL1169" s="26" t="s">
        <v>323</v>
      </c>
      <c r="BM1169" s="26" t="s">
        <v>1654</v>
      </c>
    </row>
    <row r="1170" s="1" customFormat="1" ht="25.5" customHeight="1">
      <c r="B1170" s="48"/>
      <c r="C1170" s="235" t="s">
        <v>1655</v>
      </c>
      <c r="D1170" s="235" t="s">
        <v>192</v>
      </c>
      <c r="E1170" s="236" t="s">
        <v>1656</v>
      </c>
      <c r="F1170" s="237" t="s">
        <v>1657</v>
      </c>
      <c r="G1170" s="238" t="s">
        <v>223</v>
      </c>
      <c r="H1170" s="239">
        <v>15</v>
      </c>
      <c r="I1170" s="240"/>
      <c r="J1170" s="241">
        <f>ROUND(I1170*H1170,2)</f>
        <v>0</v>
      </c>
      <c r="K1170" s="237" t="s">
        <v>196</v>
      </c>
      <c r="L1170" s="74"/>
      <c r="M1170" s="242" t="s">
        <v>21</v>
      </c>
      <c r="N1170" s="243" t="s">
        <v>45</v>
      </c>
      <c r="O1170" s="49"/>
      <c r="P1170" s="244">
        <f>O1170*H1170</f>
        <v>0</v>
      </c>
      <c r="Q1170" s="244">
        <v>0</v>
      </c>
      <c r="R1170" s="244">
        <f>Q1170*H1170</f>
        <v>0</v>
      </c>
      <c r="S1170" s="244">
        <v>0</v>
      </c>
      <c r="T1170" s="245">
        <f>S1170*H1170</f>
        <v>0</v>
      </c>
      <c r="AR1170" s="26" t="s">
        <v>323</v>
      </c>
      <c r="AT1170" s="26" t="s">
        <v>192</v>
      </c>
      <c r="AU1170" s="26" t="s">
        <v>84</v>
      </c>
      <c r="AY1170" s="26" t="s">
        <v>189</v>
      </c>
      <c r="BE1170" s="246">
        <f>IF(N1170="základní",J1170,0)</f>
        <v>0</v>
      </c>
      <c r="BF1170" s="246">
        <f>IF(N1170="snížená",J1170,0)</f>
        <v>0</v>
      </c>
      <c r="BG1170" s="246">
        <f>IF(N1170="zákl. přenesená",J1170,0)</f>
        <v>0</v>
      </c>
      <c r="BH1170" s="246">
        <f>IF(N1170="sníž. přenesená",J1170,0)</f>
        <v>0</v>
      </c>
      <c r="BI1170" s="246">
        <f>IF(N1170="nulová",J1170,0)</f>
        <v>0</v>
      </c>
      <c r="BJ1170" s="26" t="s">
        <v>82</v>
      </c>
      <c r="BK1170" s="246">
        <f>ROUND(I1170*H1170,2)</f>
        <v>0</v>
      </c>
      <c r="BL1170" s="26" t="s">
        <v>323</v>
      </c>
      <c r="BM1170" s="26" t="s">
        <v>1658</v>
      </c>
    </row>
    <row r="1171" s="1" customFormat="1" ht="25.5" customHeight="1">
      <c r="B1171" s="48"/>
      <c r="C1171" s="235" t="s">
        <v>1659</v>
      </c>
      <c r="D1171" s="235" t="s">
        <v>192</v>
      </c>
      <c r="E1171" s="236" t="s">
        <v>1660</v>
      </c>
      <c r="F1171" s="237" t="s">
        <v>1661</v>
      </c>
      <c r="G1171" s="238" t="s">
        <v>223</v>
      </c>
      <c r="H1171" s="239">
        <v>9</v>
      </c>
      <c r="I1171" s="240"/>
      <c r="J1171" s="241">
        <f>ROUND(I1171*H1171,2)</f>
        <v>0</v>
      </c>
      <c r="K1171" s="237" t="s">
        <v>196</v>
      </c>
      <c r="L1171" s="74"/>
      <c r="M1171" s="242" t="s">
        <v>21</v>
      </c>
      <c r="N1171" s="243" t="s">
        <v>45</v>
      </c>
      <c r="O1171" s="49"/>
      <c r="P1171" s="244">
        <f>O1171*H1171</f>
        <v>0</v>
      </c>
      <c r="Q1171" s="244">
        <v>0</v>
      </c>
      <c r="R1171" s="244">
        <f>Q1171*H1171</f>
        <v>0</v>
      </c>
      <c r="S1171" s="244">
        <v>0</v>
      </c>
      <c r="T1171" s="245">
        <f>S1171*H1171</f>
        <v>0</v>
      </c>
      <c r="AR1171" s="26" t="s">
        <v>323</v>
      </c>
      <c r="AT1171" s="26" t="s">
        <v>192</v>
      </c>
      <c r="AU1171" s="26" t="s">
        <v>84</v>
      </c>
      <c r="AY1171" s="26" t="s">
        <v>189</v>
      </c>
      <c r="BE1171" s="246">
        <f>IF(N1171="základní",J1171,0)</f>
        <v>0</v>
      </c>
      <c r="BF1171" s="246">
        <f>IF(N1171="snížená",J1171,0)</f>
        <v>0</v>
      </c>
      <c r="BG1171" s="246">
        <f>IF(N1171="zákl. přenesená",J1171,0)</f>
        <v>0</v>
      </c>
      <c r="BH1171" s="246">
        <f>IF(N1171="sníž. přenesená",J1171,0)</f>
        <v>0</v>
      </c>
      <c r="BI1171" s="246">
        <f>IF(N1171="nulová",J1171,0)</f>
        <v>0</v>
      </c>
      <c r="BJ1171" s="26" t="s">
        <v>82</v>
      </c>
      <c r="BK1171" s="246">
        <f>ROUND(I1171*H1171,2)</f>
        <v>0</v>
      </c>
      <c r="BL1171" s="26" t="s">
        <v>323</v>
      </c>
      <c r="BM1171" s="26" t="s">
        <v>1662</v>
      </c>
    </row>
    <row r="1172" s="1" customFormat="1" ht="25.5" customHeight="1">
      <c r="B1172" s="48"/>
      <c r="C1172" s="235" t="s">
        <v>1663</v>
      </c>
      <c r="D1172" s="235" t="s">
        <v>192</v>
      </c>
      <c r="E1172" s="236" t="s">
        <v>1664</v>
      </c>
      <c r="F1172" s="237" t="s">
        <v>1665</v>
      </c>
      <c r="G1172" s="238" t="s">
        <v>223</v>
      </c>
      <c r="H1172" s="239">
        <v>3</v>
      </c>
      <c r="I1172" s="240"/>
      <c r="J1172" s="241">
        <f>ROUND(I1172*H1172,2)</f>
        <v>0</v>
      </c>
      <c r="K1172" s="237" t="s">
        <v>196</v>
      </c>
      <c r="L1172" s="74"/>
      <c r="M1172" s="242" t="s">
        <v>21</v>
      </c>
      <c r="N1172" s="243" t="s">
        <v>45</v>
      </c>
      <c r="O1172" s="49"/>
      <c r="P1172" s="244">
        <f>O1172*H1172</f>
        <v>0</v>
      </c>
      <c r="Q1172" s="244">
        <v>0</v>
      </c>
      <c r="R1172" s="244">
        <f>Q1172*H1172</f>
        <v>0</v>
      </c>
      <c r="S1172" s="244">
        <v>0</v>
      </c>
      <c r="T1172" s="245">
        <f>S1172*H1172</f>
        <v>0</v>
      </c>
      <c r="AR1172" s="26" t="s">
        <v>323</v>
      </c>
      <c r="AT1172" s="26" t="s">
        <v>192</v>
      </c>
      <c r="AU1172" s="26" t="s">
        <v>84</v>
      </c>
      <c r="AY1172" s="26" t="s">
        <v>189</v>
      </c>
      <c r="BE1172" s="246">
        <f>IF(N1172="základní",J1172,0)</f>
        <v>0</v>
      </c>
      <c r="BF1172" s="246">
        <f>IF(N1172="snížená",J1172,0)</f>
        <v>0</v>
      </c>
      <c r="BG1172" s="246">
        <f>IF(N1172="zákl. přenesená",J1172,0)</f>
        <v>0</v>
      </c>
      <c r="BH1172" s="246">
        <f>IF(N1172="sníž. přenesená",J1172,0)</f>
        <v>0</v>
      </c>
      <c r="BI1172" s="246">
        <f>IF(N1172="nulová",J1172,0)</f>
        <v>0</v>
      </c>
      <c r="BJ1172" s="26" t="s">
        <v>82</v>
      </c>
      <c r="BK1172" s="246">
        <f>ROUND(I1172*H1172,2)</f>
        <v>0</v>
      </c>
      <c r="BL1172" s="26" t="s">
        <v>323</v>
      </c>
      <c r="BM1172" s="26" t="s">
        <v>1666</v>
      </c>
    </row>
    <row r="1173" s="1" customFormat="1" ht="25.5" customHeight="1">
      <c r="B1173" s="48"/>
      <c r="C1173" s="235" t="s">
        <v>1667</v>
      </c>
      <c r="D1173" s="235" t="s">
        <v>192</v>
      </c>
      <c r="E1173" s="236" t="s">
        <v>1668</v>
      </c>
      <c r="F1173" s="237" t="s">
        <v>1669</v>
      </c>
      <c r="G1173" s="238" t="s">
        <v>223</v>
      </c>
      <c r="H1173" s="239">
        <v>3</v>
      </c>
      <c r="I1173" s="240"/>
      <c r="J1173" s="241">
        <f>ROUND(I1173*H1173,2)</f>
        <v>0</v>
      </c>
      <c r="K1173" s="237" t="s">
        <v>196</v>
      </c>
      <c r="L1173" s="74"/>
      <c r="M1173" s="242" t="s">
        <v>21</v>
      </c>
      <c r="N1173" s="243" t="s">
        <v>45</v>
      </c>
      <c r="O1173" s="49"/>
      <c r="P1173" s="244">
        <f>O1173*H1173</f>
        <v>0</v>
      </c>
      <c r="Q1173" s="244">
        <v>0</v>
      </c>
      <c r="R1173" s="244">
        <f>Q1173*H1173</f>
        <v>0</v>
      </c>
      <c r="S1173" s="244">
        <v>0</v>
      </c>
      <c r="T1173" s="245">
        <f>S1173*H1173</f>
        <v>0</v>
      </c>
      <c r="AR1173" s="26" t="s">
        <v>323</v>
      </c>
      <c r="AT1173" s="26" t="s">
        <v>192</v>
      </c>
      <c r="AU1173" s="26" t="s">
        <v>84</v>
      </c>
      <c r="AY1173" s="26" t="s">
        <v>189</v>
      </c>
      <c r="BE1173" s="246">
        <f>IF(N1173="základní",J1173,0)</f>
        <v>0</v>
      </c>
      <c r="BF1173" s="246">
        <f>IF(N1173="snížená",J1173,0)</f>
        <v>0</v>
      </c>
      <c r="BG1173" s="246">
        <f>IF(N1173="zákl. přenesená",J1173,0)</f>
        <v>0</v>
      </c>
      <c r="BH1173" s="246">
        <f>IF(N1173="sníž. přenesená",J1173,0)</f>
        <v>0</v>
      </c>
      <c r="BI1173" s="246">
        <f>IF(N1173="nulová",J1173,0)</f>
        <v>0</v>
      </c>
      <c r="BJ1173" s="26" t="s">
        <v>82</v>
      </c>
      <c r="BK1173" s="246">
        <f>ROUND(I1173*H1173,2)</f>
        <v>0</v>
      </c>
      <c r="BL1173" s="26" t="s">
        <v>323</v>
      </c>
      <c r="BM1173" s="26" t="s">
        <v>1670</v>
      </c>
    </row>
    <row r="1174" s="1" customFormat="1" ht="25.5" customHeight="1">
      <c r="B1174" s="48"/>
      <c r="C1174" s="235" t="s">
        <v>1671</v>
      </c>
      <c r="D1174" s="235" t="s">
        <v>192</v>
      </c>
      <c r="E1174" s="236" t="s">
        <v>1672</v>
      </c>
      <c r="F1174" s="237" t="s">
        <v>1673</v>
      </c>
      <c r="G1174" s="238" t="s">
        <v>223</v>
      </c>
      <c r="H1174" s="239">
        <v>1</v>
      </c>
      <c r="I1174" s="240"/>
      <c r="J1174" s="241">
        <f>ROUND(I1174*H1174,2)</f>
        <v>0</v>
      </c>
      <c r="K1174" s="237" t="s">
        <v>196</v>
      </c>
      <c r="L1174" s="74"/>
      <c r="M1174" s="242" t="s">
        <v>21</v>
      </c>
      <c r="N1174" s="243" t="s">
        <v>45</v>
      </c>
      <c r="O1174" s="49"/>
      <c r="P1174" s="244">
        <f>O1174*H1174</f>
        <v>0</v>
      </c>
      <c r="Q1174" s="244">
        <v>0</v>
      </c>
      <c r="R1174" s="244">
        <f>Q1174*H1174</f>
        <v>0</v>
      </c>
      <c r="S1174" s="244">
        <v>0</v>
      </c>
      <c r="T1174" s="245">
        <f>S1174*H1174</f>
        <v>0</v>
      </c>
      <c r="AR1174" s="26" t="s">
        <v>323</v>
      </c>
      <c r="AT1174" s="26" t="s">
        <v>192</v>
      </c>
      <c r="AU1174" s="26" t="s">
        <v>84</v>
      </c>
      <c r="AY1174" s="26" t="s">
        <v>189</v>
      </c>
      <c r="BE1174" s="246">
        <f>IF(N1174="základní",J1174,0)</f>
        <v>0</v>
      </c>
      <c r="BF1174" s="246">
        <f>IF(N1174="snížená",J1174,0)</f>
        <v>0</v>
      </c>
      <c r="BG1174" s="246">
        <f>IF(N1174="zákl. přenesená",J1174,0)</f>
        <v>0</v>
      </c>
      <c r="BH1174" s="246">
        <f>IF(N1174="sníž. přenesená",J1174,0)</f>
        <v>0</v>
      </c>
      <c r="BI1174" s="246">
        <f>IF(N1174="nulová",J1174,0)</f>
        <v>0</v>
      </c>
      <c r="BJ1174" s="26" t="s">
        <v>82</v>
      </c>
      <c r="BK1174" s="246">
        <f>ROUND(I1174*H1174,2)</f>
        <v>0</v>
      </c>
      <c r="BL1174" s="26" t="s">
        <v>323</v>
      </c>
      <c r="BM1174" s="26" t="s">
        <v>1674</v>
      </c>
    </row>
    <row r="1175" s="1" customFormat="1" ht="16.5" customHeight="1">
      <c r="B1175" s="48"/>
      <c r="C1175" s="291" t="s">
        <v>1675</v>
      </c>
      <c r="D1175" s="291" t="s">
        <v>604</v>
      </c>
      <c r="E1175" s="292" t="s">
        <v>1676</v>
      </c>
      <c r="F1175" s="293" t="s">
        <v>1677</v>
      </c>
      <c r="G1175" s="294" t="s">
        <v>223</v>
      </c>
      <c r="H1175" s="295">
        <v>1</v>
      </c>
      <c r="I1175" s="296"/>
      <c r="J1175" s="297">
        <f>ROUND(I1175*H1175,2)</f>
        <v>0</v>
      </c>
      <c r="K1175" s="293" t="s">
        <v>21</v>
      </c>
      <c r="L1175" s="298"/>
      <c r="M1175" s="299" t="s">
        <v>21</v>
      </c>
      <c r="N1175" s="300" t="s">
        <v>45</v>
      </c>
      <c r="O1175" s="49"/>
      <c r="P1175" s="244">
        <f>O1175*H1175</f>
        <v>0</v>
      </c>
      <c r="Q1175" s="244">
        <v>0.01</v>
      </c>
      <c r="R1175" s="244">
        <f>Q1175*H1175</f>
        <v>0.01</v>
      </c>
      <c r="S1175" s="244">
        <v>0</v>
      </c>
      <c r="T1175" s="245">
        <f>S1175*H1175</f>
        <v>0</v>
      </c>
      <c r="AR1175" s="26" t="s">
        <v>439</v>
      </c>
      <c r="AT1175" s="26" t="s">
        <v>604</v>
      </c>
      <c r="AU1175" s="26" t="s">
        <v>84</v>
      </c>
      <c r="AY1175" s="26" t="s">
        <v>189</v>
      </c>
      <c r="BE1175" s="246">
        <f>IF(N1175="základní",J1175,0)</f>
        <v>0</v>
      </c>
      <c r="BF1175" s="246">
        <f>IF(N1175="snížená",J1175,0)</f>
        <v>0</v>
      </c>
      <c r="BG1175" s="246">
        <f>IF(N1175="zákl. přenesená",J1175,0)</f>
        <v>0</v>
      </c>
      <c r="BH1175" s="246">
        <f>IF(N1175="sníž. přenesená",J1175,0)</f>
        <v>0</v>
      </c>
      <c r="BI1175" s="246">
        <f>IF(N1175="nulová",J1175,0)</f>
        <v>0</v>
      </c>
      <c r="BJ1175" s="26" t="s">
        <v>82</v>
      </c>
      <c r="BK1175" s="246">
        <f>ROUND(I1175*H1175,2)</f>
        <v>0</v>
      </c>
      <c r="BL1175" s="26" t="s">
        <v>323</v>
      </c>
      <c r="BM1175" s="26" t="s">
        <v>1678</v>
      </c>
    </row>
    <row r="1176" s="1" customFormat="1" ht="16.5" customHeight="1">
      <c r="B1176" s="48"/>
      <c r="C1176" s="291" t="s">
        <v>1679</v>
      </c>
      <c r="D1176" s="291" t="s">
        <v>604</v>
      </c>
      <c r="E1176" s="292" t="s">
        <v>1680</v>
      </c>
      <c r="F1176" s="293" t="s">
        <v>1681</v>
      </c>
      <c r="G1176" s="294" t="s">
        <v>223</v>
      </c>
      <c r="H1176" s="295">
        <v>1</v>
      </c>
      <c r="I1176" s="296"/>
      <c r="J1176" s="297">
        <f>ROUND(I1176*H1176,2)</f>
        <v>0</v>
      </c>
      <c r="K1176" s="293" t="s">
        <v>21</v>
      </c>
      <c r="L1176" s="298"/>
      <c r="M1176" s="299" t="s">
        <v>21</v>
      </c>
      <c r="N1176" s="300" t="s">
        <v>45</v>
      </c>
      <c r="O1176" s="49"/>
      <c r="P1176" s="244">
        <f>O1176*H1176</f>
        <v>0</v>
      </c>
      <c r="Q1176" s="244">
        <v>0.01</v>
      </c>
      <c r="R1176" s="244">
        <f>Q1176*H1176</f>
        <v>0.01</v>
      </c>
      <c r="S1176" s="244">
        <v>0</v>
      </c>
      <c r="T1176" s="245">
        <f>S1176*H1176</f>
        <v>0</v>
      </c>
      <c r="AR1176" s="26" t="s">
        <v>439</v>
      </c>
      <c r="AT1176" s="26" t="s">
        <v>604</v>
      </c>
      <c r="AU1176" s="26" t="s">
        <v>84</v>
      </c>
      <c r="AY1176" s="26" t="s">
        <v>189</v>
      </c>
      <c r="BE1176" s="246">
        <f>IF(N1176="základní",J1176,0)</f>
        <v>0</v>
      </c>
      <c r="BF1176" s="246">
        <f>IF(N1176="snížená",J1176,0)</f>
        <v>0</v>
      </c>
      <c r="BG1176" s="246">
        <f>IF(N1176="zákl. přenesená",J1176,0)</f>
        <v>0</v>
      </c>
      <c r="BH1176" s="246">
        <f>IF(N1176="sníž. přenesená",J1176,0)</f>
        <v>0</v>
      </c>
      <c r="BI1176" s="246">
        <f>IF(N1176="nulová",J1176,0)</f>
        <v>0</v>
      </c>
      <c r="BJ1176" s="26" t="s">
        <v>82</v>
      </c>
      <c r="BK1176" s="246">
        <f>ROUND(I1176*H1176,2)</f>
        <v>0</v>
      </c>
      <c r="BL1176" s="26" t="s">
        <v>323</v>
      </c>
      <c r="BM1176" s="26" t="s">
        <v>1682</v>
      </c>
    </row>
    <row r="1177" s="1" customFormat="1" ht="16.5" customHeight="1">
      <c r="B1177" s="48"/>
      <c r="C1177" s="291" t="s">
        <v>1683</v>
      </c>
      <c r="D1177" s="291" t="s">
        <v>604</v>
      </c>
      <c r="E1177" s="292" t="s">
        <v>1684</v>
      </c>
      <c r="F1177" s="293" t="s">
        <v>1685</v>
      </c>
      <c r="G1177" s="294" t="s">
        <v>223</v>
      </c>
      <c r="H1177" s="295">
        <v>1</v>
      </c>
      <c r="I1177" s="296"/>
      <c r="J1177" s="297">
        <f>ROUND(I1177*H1177,2)</f>
        <v>0</v>
      </c>
      <c r="K1177" s="293" t="s">
        <v>21</v>
      </c>
      <c r="L1177" s="298"/>
      <c r="M1177" s="299" t="s">
        <v>21</v>
      </c>
      <c r="N1177" s="300" t="s">
        <v>45</v>
      </c>
      <c r="O1177" s="49"/>
      <c r="P1177" s="244">
        <f>O1177*H1177</f>
        <v>0</v>
      </c>
      <c r="Q1177" s="244">
        <v>0.01</v>
      </c>
      <c r="R1177" s="244">
        <f>Q1177*H1177</f>
        <v>0.01</v>
      </c>
      <c r="S1177" s="244">
        <v>0</v>
      </c>
      <c r="T1177" s="245">
        <f>S1177*H1177</f>
        <v>0</v>
      </c>
      <c r="AR1177" s="26" t="s">
        <v>439</v>
      </c>
      <c r="AT1177" s="26" t="s">
        <v>604</v>
      </c>
      <c r="AU1177" s="26" t="s">
        <v>84</v>
      </c>
      <c r="AY1177" s="26" t="s">
        <v>189</v>
      </c>
      <c r="BE1177" s="246">
        <f>IF(N1177="základní",J1177,0)</f>
        <v>0</v>
      </c>
      <c r="BF1177" s="246">
        <f>IF(N1177="snížená",J1177,0)</f>
        <v>0</v>
      </c>
      <c r="BG1177" s="246">
        <f>IF(N1177="zákl. přenesená",J1177,0)</f>
        <v>0</v>
      </c>
      <c r="BH1177" s="246">
        <f>IF(N1177="sníž. přenesená",J1177,0)</f>
        <v>0</v>
      </c>
      <c r="BI1177" s="246">
        <f>IF(N1177="nulová",J1177,0)</f>
        <v>0</v>
      </c>
      <c r="BJ1177" s="26" t="s">
        <v>82</v>
      </c>
      <c r="BK1177" s="246">
        <f>ROUND(I1177*H1177,2)</f>
        <v>0</v>
      </c>
      <c r="BL1177" s="26" t="s">
        <v>323</v>
      </c>
      <c r="BM1177" s="26" t="s">
        <v>1686</v>
      </c>
    </row>
    <row r="1178" s="1" customFormat="1" ht="16.5" customHeight="1">
      <c r="B1178" s="48"/>
      <c r="C1178" s="291" t="s">
        <v>1687</v>
      </c>
      <c r="D1178" s="291" t="s">
        <v>604</v>
      </c>
      <c r="E1178" s="292" t="s">
        <v>1688</v>
      </c>
      <c r="F1178" s="293" t="s">
        <v>1689</v>
      </c>
      <c r="G1178" s="294" t="s">
        <v>223</v>
      </c>
      <c r="H1178" s="295">
        <v>1</v>
      </c>
      <c r="I1178" s="296"/>
      <c r="J1178" s="297">
        <f>ROUND(I1178*H1178,2)</f>
        <v>0</v>
      </c>
      <c r="K1178" s="293" t="s">
        <v>21</v>
      </c>
      <c r="L1178" s="298"/>
      <c r="M1178" s="299" t="s">
        <v>21</v>
      </c>
      <c r="N1178" s="300" t="s">
        <v>45</v>
      </c>
      <c r="O1178" s="49"/>
      <c r="P1178" s="244">
        <f>O1178*H1178</f>
        <v>0</v>
      </c>
      <c r="Q1178" s="244">
        <v>0.01</v>
      </c>
      <c r="R1178" s="244">
        <f>Q1178*H1178</f>
        <v>0.01</v>
      </c>
      <c r="S1178" s="244">
        <v>0</v>
      </c>
      <c r="T1178" s="245">
        <f>S1178*H1178</f>
        <v>0</v>
      </c>
      <c r="AR1178" s="26" t="s">
        <v>439</v>
      </c>
      <c r="AT1178" s="26" t="s">
        <v>604</v>
      </c>
      <c r="AU1178" s="26" t="s">
        <v>84</v>
      </c>
      <c r="AY1178" s="26" t="s">
        <v>189</v>
      </c>
      <c r="BE1178" s="246">
        <f>IF(N1178="základní",J1178,0)</f>
        <v>0</v>
      </c>
      <c r="BF1178" s="246">
        <f>IF(N1178="snížená",J1178,0)</f>
        <v>0</v>
      </c>
      <c r="BG1178" s="246">
        <f>IF(N1178="zákl. přenesená",J1178,0)</f>
        <v>0</v>
      </c>
      <c r="BH1178" s="246">
        <f>IF(N1178="sníž. přenesená",J1178,0)</f>
        <v>0</v>
      </c>
      <c r="BI1178" s="246">
        <f>IF(N1178="nulová",J1178,0)</f>
        <v>0</v>
      </c>
      <c r="BJ1178" s="26" t="s">
        <v>82</v>
      </c>
      <c r="BK1178" s="246">
        <f>ROUND(I1178*H1178,2)</f>
        <v>0</v>
      </c>
      <c r="BL1178" s="26" t="s">
        <v>323</v>
      </c>
      <c r="BM1178" s="26" t="s">
        <v>1690</v>
      </c>
    </row>
    <row r="1179" s="1" customFormat="1" ht="25.5" customHeight="1">
      <c r="B1179" s="48"/>
      <c r="C1179" s="235" t="s">
        <v>1691</v>
      </c>
      <c r="D1179" s="235" t="s">
        <v>192</v>
      </c>
      <c r="E1179" s="236" t="s">
        <v>1692</v>
      </c>
      <c r="F1179" s="237" t="s">
        <v>1693</v>
      </c>
      <c r="G1179" s="238" t="s">
        <v>223</v>
      </c>
      <c r="H1179" s="239">
        <v>24</v>
      </c>
      <c r="I1179" s="240"/>
      <c r="J1179" s="241">
        <f>ROUND(I1179*H1179,2)</f>
        <v>0</v>
      </c>
      <c r="K1179" s="237" t="s">
        <v>196</v>
      </c>
      <c r="L1179" s="74"/>
      <c r="M1179" s="242" t="s">
        <v>21</v>
      </c>
      <c r="N1179" s="243" t="s">
        <v>45</v>
      </c>
      <c r="O1179" s="49"/>
      <c r="P1179" s="244">
        <f>O1179*H1179</f>
        <v>0</v>
      </c>
      <c r="Q1179" s="244">
        <v>0</v>
      </c>
      <c r="R1179" s="244">
        <f>Q1179*H1179</f>
        <v>0</v>
      </c>
      <c r="S1179" s="244">
        <v>0</v>
      </c>
      <c r="T1179" s="245">
        <f>S1179*H1179</f>
        <v>0</v>
      </c>
      <c r="AR1179" s="26" t="s">
        <v>323</v>
      </c>
      <c r="AT1179" s="26" t="s">
        <v>192</v>
      </c>
      <c r="AU1179" s="26" t="s">
        <v>84</v>
      </c>
      <c r="AY1179" s="26" t="s">
        <v>189</v>
      </c>
      <c r="BE1179" s="246">
        <f>IF(N1179="základní",J1179,0)</f>
        <v>0</v>
      </c>
      <c r="BF1179" s="246">
        <f>IF(N1179="snížená",J1179,0)</f>
        <v>0</v>
      </c>
      <c r="BG1179" s="246">
        <f>IF(N1179="zákl. přenesená",J1179,0)</f>
        <v>0</v>
      </c>
      <c r="BH1179" s="246">
        <f>IF(N1179="sníž. přenesená",J1179,0)</f>
        <v>0</v>
      </c>
      <c r="BI1179" s="246">
        <f>IF(N1179="nulová",J1179,0)</f>
        <v>0</v>
      </c>
      <c r="BJ1179" s="26" t="s">
        <v>82</v>
      </c>
      <c r="BK1179" s="246">
        <f>ROUND(I1179*H1179,2)</f>
        <v>0</v>
      </c>
      <c r="BL1179" s="26" t="s">
        <v>323</v>
      </c>
      <c r="BM1179" s="26" t="s">
        <v>1694</v>
      </c>
    </row>
    <row r="1180" s="1" customFormat="1" ht="16.5" customHeight="1">
      <c r="B1180" s="48"/>
      <c r="C1180" s="291" t="s">
        <v>1695</v>
      </c>
      <c r="D1180" s="291" t="s">
        <v>604</v>
      </c>
      <c r="E1180" s="292" t="s">
        <v>1696</v>
      </c>
      <c r="F1180" s="293" t="s">
        <v>1697</v>
      </c>
      <c r="G1180" s="294" t="s">
        <v>223</v>
      </c>
      <c r="H1180" s="295">
        <v>24</v>
      </c>
      <c r="I1180" s="296"/>
      <c r="J1180" s="297">
        <f>ROUND(I1180*H1180,2)</f>
        <v>0</v>
      </c>
      <c r="K1180" s="293" t="s">
        <v>196</v>
      </c>
      <c r="L1180" s="298"/>
      <c r="M1180" s="299" t="s">
        <v>21</v>
      </c>
      <c r="N1180" s="300" t="s">
        <v>45</v>
      </c>
      <c r="O1180" s="49"/>
      <c r="P1180" s="244">
        <f>O1180*H1180</f>
        <v>0</v>
      </c>
      <c r="Q1180" s="244">
        <v>5.0000000000000002E-05</v>
      </c>
      <c r="R1180" s="244">
        <f>Q1180*H1180</f>
        <v>0.0012000000000000001</v>
      </c>
      <c r="S1180" s="244">
        <v>0</v>
      </c>
      <c r="T1180" s="245">
        <f>S1180*H1180</f>
        <v>0</v>
      </c>
      <c r="AR1180" s="26" t="s">
        <v>439</v>
      </c>
      <c r="AT1180" s="26" t="s">
        <v>604</v>
      </c>
      <c r="AU1180" s="26" t="s">
        <v>84</v>
      </c>
      <c r="AY1180" s="26" t="s">
        <v>189</v>
      </c>
      <c r="BE1180" s="246">
        <f>IF(N1180="základní",J1180,0)</f>
        <v>0</v>
      </c>
      <c r="BF1180" s="246">
        <f>IF(N1180="snížená",J1180,0)</f>
        <v>0</v>
      </c>
      <c r="BG1180" s="246">
        <f>IF(N1180="zákl. přenesená",J1180,0)</f>
        <v>0</v>
      </c>
      <c r="BH1180" s="246">
        <f>IF(N1180="sníž. přenesená",J1180,0)</f>
        <v>0</v>
      </c>
      <c r="BI1180" s="246">
        <f>IF(N1180="nulová",J1180,0)</f>
        <v>0</v>
      </c>
      <c r="BJ1180" s="26" t="s">
        <v>82</v>
      </c>
      <c r="BK1180" s="246">
        <f>ROUND(I1180*H1180,2)</f>
        <v>0</v>
      </c>
      <c r="BL1180" s="26" t="s">
        <v>323</v>
      </c>
      <c r="BM1180" s="26" t="s">
        <v>1698</v>
      </c>
    </row>
    <row r="1181" s="1" customFormat="1" ht="25.5" customHeight="1">
      <c r="B1181" s="48"/>
      <c r="C1181" s="235" t="s">
        <v>1699</v>
      </c>
      <c r="D1181" s="235" t="s">
        <v>192</v>
      </c>
      <c r="E1181" s="236" t="s">
        <v>1700</v>
      </c>
      <c r="F1181" s="237" t="s">
        <v>1701</v>
      </c>
      <c r="G1181" s="238" t="s">
        <v>223</v>
      </c>
      <c r="H1181" s="239">
        <v>7</v>
      </c>
      <c r="I1181" s="240"/>
      <c r="J1181" s="241">
        <f>ROUND(I1181*H1181,2)</f>
        <v>0</v>
      </c>
      <c r="K1181" s="237" t="s">
        <v>196</v>
      </c>
      <c r="L1181" s="74"/>
      <c r="M1181" s="242" t="s">
        <v>21</v>
      </c>
      <c r="N1181" s="243" t="s">
        <v>45</v>
      </c>
      <c r="O1181" s="49"/>
      <c r="P1181" s="244">
        <f>O1181*H1181</f>
        <v>0</v>
      </c>
      <c r="Q1181" s="244">
        <v>0</v>
      </c>
      <c r="R1181" s="244">
        <f>Q1181*H1181</f>
        <v>0</v>
      </c>
      <c r="S1181" s="244">
        <v>0</v>
      </c>
      <c r="T1181" s="245">
        <f>S1181*H1181</f>
        <v>0</v>
      </c>
      <c r="AR1181" s="26" t="s">
        <v>323</v>
      </c>
      <c r="AT1181" s="26" t="s">
        <v>192</v>
      </c>
      <c r="AU1181" s="26" t="s">
        <v>84</v>
      </c>
      <c r="AY1181" s="26" t="s">
        <v>189</v>
      </c>
      <c r="BE1181" s="246">
        <f>IF(N1181="základní",J1181,0)</f>
        <v>0</v>
      </c>
      <c r="BF1181" s="246">
        <f>IF(N1181="snížená",J1181,0)</f>
        <v>0</v>
      </c>
      <c r="BG1181" s="246">
        <f>IF(N1181="zákl. přenesená",J1181,0)</f>
        <v>0</v>
      </c>
      <c r="BH1181" s="246">
        <f>IF(N1181="sníž. přenesená",J1181,0)</f>
        <v>0</v>
      </c>
      <c r="BI1181" s="246">
        <f>IF(N1181="nulová",J1181,0)</f>
        <v>0</v>
      </c>
      <c r="BJ1181" s="26" t="s">
        <v>82</v>
      </c>
      <c r="BK1181" s="246">
        <f>ROUND(I1181*H1181,2)</f>
        <v>0</v>
      </c>
      <c r="BL1181" s="26" t="s">
        <v>323</v>
      </c>
      <c r="BM1181" s="26" t="s">
        <v>1702</v>
      </c>
    </row>
    <row r="1182" s="1" customFormat="1" ht="16.5" customHeight="1">
      <c r="B1182" s="48"/>
      <c r="C1182" s="291" t="s">
        <v>1703</v>
      </c>
      <c r="D1182" s="291" t="s">
        <v>604</v>
      </c>
      <c r="E1182" s="292" t="s">
        <v>1704</v>
      </c>
      <c r="F1182" s="293" t="s">
        <v>1705</v>
      </c>
      <c r="G1182" s="294" t="s">
        <v>223</v>
      </c>
      <c r="H1182" s="295">
        <v>7</v>
      </c>
      <c r="I1182" s="296"/>
      <c r="J1182" s="297">
        <f>ROUND(I1182*H1182,2)</f>
        <v>0</v>
      </c>
      <c r="K1182" s="293" t="s">
        <v>196</v>
      </c>
      <c r="L1182" s="298"/>
      <c r="M1182" s="299" t="s">
        <v>21</v>
      </c>
      <c r="N1182" s="300" t="s">
        <v>45</v>
      </c>
      <c r="O1182" s="49"/>
      <c r="P1182" s="244">
        <f>O1182*H1182</f>
        <v>0</v>
      </c>
      <c r="Q1182" s="244">
        <v>8.0000000000000007E-05</v>
      </c>
      <c r="R1182" s="244">
        <f>Q1182*H1182</f>
        <v>0.00056000000000000006</v>
      </c>
      <c r="S1182" s="244">
        <v>0</v>
      </c>
      <c r="T1182" s="245">
        <f>S1182*H1182</f>
        <v>0</v>
      </c>
      <c r="AR1182" s="26" t="s">
        <v>439</v>
      </c>
      <c r="AT1182" s="26" t="s">
        <v>604</v>
      </c>
      <c r="AU1182" s="26" t="s">
        <v>84</v>
      </c>
      <c r="AY1182" s="26" t="s">
        <v>189</v>
      </c>
      <c r="BE1182" s="246">
        <f>IF(N1182="základní",J1182,0)</f>
        <v>0</v>
      </c>
      <c r="BF1182" s="246">
        <f>IF(N1182="snížená",J1182,0)</f>
        <v>0</v>
      </c>
      <c r="BG1182" s="246">
        <f>IF(N1182="zákl. přenesená",J1182,0)</f>
        <v>0</v>
      </c>
      <c r="BH1182" s="246">
        <f>IF(N1182="sníž. přenesená",J1182,0)</f>
        <v>0</v>
      </c>
      <c r="BI1182" s="246">
        <f>IF(N1182="nulová",J1182,0)</f>
        <v>0</v>
      </c>
      <c r="BJ1182" s="26" t="s">
        <v>82</v>
      </c>
      <c r="BK1182" s="246">
        <f>ROUND(I1182*H1182,2)</f>
        <v>0</v>
      </c>
      <c r="BL1182" s="26" t="s">
        <v>323</v>
      </c>
      <c r="BM1182" s="26" t="s">
        <v>1706</v>
      </c>
    </row>
    <row r="1183" s="1" customFormat="1" ht="25.5" customHeight="1">
      <c r="B1183" s="48"/>
      <c r="C1183" s="235" t="s">
        <v>1707</v>
      </c>
      <c r="D1183" s="235" t="s">
        <v>192</v>
      </c>
      <c r="E1183" s="236" t="s">
        <v>1708</v>
      </c>
      <c r="F1183" s="237" t="s">
        <v>1709</v>
      </c>
      <c r="G1183" s="238" t="s">
        <v>223</v>
      </c>
      <c r="H1183" s="239">
        <v>4</v>
      </c>
      <c r="I1183" s="240"/>
      <c r="J1183" s="241">
        <f>ROUND(I1183*H1183,2)</f>
        <v>0</v>
      </c>
      <c r="K1183" s="237" t="s">
        <v>196</v>
      </c>
      <c r="L1183" s="74"/>
      <c r="M1183" s="242" t="s">
        <v>21</v>
      </c>
      <c r="N1183" s="243" t="s">
        <v>45</v>
      </c>
      <c r="O1183" s="49"/>
      <c r="P1183" s="244">
        <f>O1183*H1183</f>
        <v>0</v>
      </c>
      <c r="Q1183" s="244">
        <v>0</v>
      </c>
      <c r="R1183" s="244">
        <f>Q1183*H1183</f>
        <v>0</v>
      </c>
      <c r="S1183" s="244">
        <v>0</v>
      </c>
      <c r="T1183" s="245">
        <f>S1183*H1183</f>
        <v>0</v>
      </c>
      <c r="AR1183" s="26" t="s">
        <v>323</v>
      </c>
      <c r="AT1183" s="26" t="s">
        <v>192</v>
      </c>
      <c r="AU1183" s="26" t="s">
        <v>84</v>
      </c>
      <c r="AY1183" s="26" t="s">
        <v>189</v>
      </c>
      <c r="BE1183" s="246">
        <f>IF(N1183="základní",J1183,0)</f>
        <v>0</v>
      </c>
      <c r="BF1183" s="246">
        <f>IF(N1183="snížená",J1183,0)</f>
        <v>0</v>
      </c>
      <c r="BG1183" s="246">
        <f>IF(N1183="zákl. přenesená",J1183,0)</f>
        <v>0</v>
      </c>
      <c r="BH1183" s="246">
        <f>IF(N1183="sníž. přenesená",J1183,0)</f>
        <v>0</v>
      </c>
      <c r="BI1183" s="246">
        <f>IF(N1183="nulová",J1183,0)</f>
        <v>0</v>
      </c>
      <c r="BJ1183" s="26" t="s">
        <v>82</v>
      </c>
      <c r="BK1183" s="246">
        <f>ROUND(I1183*H1183,2)</f>
        <v>0</v>
      </c>
      <c r="BL1183" s="26" t="s">
        <v>323</v>
      </c>
      <c r="BM1183" s="26" t="s">
        <v>1710</v>
      </c>
    </row>
    <row r="1184" s="1" customFormat="1" ht="16.5" customHeight="1">
      <c r="B1184" s="48"/>
      <c r="C1184" s="291" t="s">
        <v>1711</v>
      </c>
      <c r="D1184" s="291" t="s">
        <v>604</v>
      </c>
      <c r="E1184" s="292" t="s">
        <v>1712</v>
      </c>
      <c r="F1184" s="293" t="s">
        <v>1713</v>
      </c>
      <c r="G1184" s="294" t="s">
        <v>223</v>
      </c>
      <c r="H1184" s="295">
        <v>4</v>
      </c>
      <c r="I1184" s="296"/>
      <c r="J1184" s="297">
        <f>ROUND(I1184*H1184,2)</f>
        <v>0</v>
      </c>
      <c r="K1184" s="293" t="s">
        <v>196</v>
      </c>
      <c r="L1184" s="298"/>
      <c r="M1184" s="299" t="s">
        <v>21</v>
      </c>
      <c r="N1184" s="300" t="s">
        <v>45</v>
      </c>
      <c r="O1184" s="49"/>
      <c r="P1184" s="244">
        <f>O1184*H1184</f>
        <v>0</v>
      </c>
      <c r="Q1184" s="244">
        <v>8.0000000000000007E-05</v>
      </c>
      <c r="R1184" s="244">
        <f>Q1184*H1184</f>
        <v>0.00032000000000000003</v>
      </c>
      <c r="S1184" s="244">
        <v>0</v>
      </c>
      <c r="T1184" s="245">
        <f>S1184*H1184</f>
        <v>0</v>
      </c>
      <c r="AR1184" s="26" t="s">
        <v>439</v>
      </c>
      <c r="AT1184" s="26" t="s">
        <v>604</v>
      </c>
      <c r="AU1184" s="26" t="s">
        <v>84</v>
      </c>
      <c r="AY1184" s="26" t="s">
        <v>189</v>
      </c>
      <c r="BE1184" s="246">
        <f>IF(N1184="základní",J1184,0)</f>
        <v>0</v>
      </c>
      <c r="BF1184" s="246">
        <f>IF(N1184="snížená",J1184,0)</f>
        <v>0</v>
      </c>
      <c r="BG1184" s="246">
        <f>IF(N1184="zákl. přenesená",J1184,0)</f>
        <v>0</v>
      </c>
      <c r="BH1184" s="246">
        <f>IF(N1184="sníž. přenesená",J1184,0)</f>
        <v>0</v>
      </c>
      <c r="BI1184" s="246">
        <f>IF(N1184="nulová",J1184,0)</f>
        <v>0</v>
      </c>
      <c r="BJ1184" s="26" t="s">
        <v>82</v>
      </c>
      <c r="BK1184" s="246">
        <f>ROUND(I1184*H1184,2)</f>
        <v>0</v>
      </c>
      <c r="BL1184" s="26" t="s">
        <v>323</v>
      </c>
      <c r="BM1184" s="26" t="s">
        <v>1714</v>
      </c>
    </row>
    <row r="1185" s="1" customFormat="1" ht="25.5" customHeight="1">
      <c r="B1185" s="48"/>
      <c r="C1185" s="235" t="s">
        <v>1715</v>
      </c>
      <c r="D1185" s="235" t="s">
        <v>192</v>
      </c>
      <c r="E1185" s="236" t="s">
        <v>1716</v>
      </c>
      <c r="F1185" s="237" t="s">
        <v>1717</v>
      </c>
      <c r="G1185" s="238" t="s">
        <v>223</v>
      </c>
      <c r="H1185" s="239">
        <v>2</v>
      </c>
      <c r="I1185" s="240"/>
      <c r="J1185" s="241">
        <f>ROUND(I1185*H1185,2)</f>
        <v>0</v>
      </c>
      <c r="K1185" s="237" t="s">
        <v>196</v>
      </c>
      <c r="L1185" s="74"/>
      <c r="M1185" s="242" t="s">
        <v>21</v>
      </c>
      <c r="N1185" s="243" t="s">
        <v>45</v>
      </c>
      <c r="O1185" s="49"/>
      <c r="P1185" s="244">
        <f>O1185*H1185</f>
        <v>0</v>
      </c>
      <c r="Q1185" s="244">
        <v>0</v>
      </c>
      <c r="R1185" s="244">
        <f>Q1185*H1185</f>
        <v>0</v>
      </c>
      <c r="S1185" s="244">
        <v>0</v>
      </c>
      <c r="T1185" s="245">
        <f>S1185*H1185</f>
        <v>0</v>
      </c>
      <c r="AR1185" s="26" t="s">
        <v>323</v>
      </c>
      <c r="AT1185" s="26" t="s">
        <v>192</v>
      </c>
      <c r="AU1185" s="26" t="s">
        <v>84</v>
      </c>
      <c r="AY1185" s="26" t="s">
        <v>189</v>
      </c>
      <c r="BE1185" s="246">
        <f>IF(N1185="základní",J1185,0)</f>
        <v>0</v>
      </c>
      <c r="BF1185" s="246">
        <f>IF(N1185="snížená",J1185,0)</f>
        <v>0</v>
      </c>
      <c r="BG1185" s="246">
        <f>IF(N1185="zákl. přenesená",J1185,0)</f>
        <v>0</v>
      </c>
      <c r="BH1185" s="246">
        <f>IF(N1185="sníž. přenesená",J1185,0)</f>
        <v>0</v>
      </c>
      <c r="BI1185" s="246">
        <f>IF(N1185="nulová",J1185,0)</f>
        <v>0</v>
      </c>
      <c r="BJ1185" s="26" t="s">
        <v>82</v>
      </c>
      <c r="BK1185" s="246">
        <f>ROUND(I1185*H1185,2)</f>
        <v>0</v>
      </c>
      <c r="BL1185" s="26" t="s">
        <v>323</v>
      </c>
      <c r="BM1185" s="26" t="s">
        <v>1718</v>
      </c>
    </row>
    <row r="1186" s="1" customFormat="1" ht="16.5" customHeight="1">
      <c r="B1186" s="48"/>
      <c r="C1186" s="291" t="s">
        <v>1719</v>
      </c>
      <c r="D1186" s="291" t="s">
        <v>604</v>
      </c>
      <c r="E1186" s="292" t="s">
        <v>1720</v>
      </c>
      <c r="F1186" s="293" t="s">
        <v>1721</v>
      </c>
      <c r="G1186" s="294" t="s">
        <v>223</v>
      </c>
      <c r="H1186" s="295">
        <v>2</v>
      </c>
      <c r="I1186" s="296"/>
      <c r="J1186" s="297">
        <f>ROUND(I1186*H1186,2)</f>
        <v>0</v>
      </c>
      <c r="K1186" s="293" t="s">
        <v>196</v>
      </c>
      <c r="L1186" s="298"/>
      <c r="M1186" s="299" t="s">
        <v>21</v>
      </c>
      <c r="N1186" s="300" t="s">
        <v>45</v>
      </c>
      <c r="O1186" s="49"/>
      <c r="P1186" s="244">
        <f>O1186*H1186</f>
        <v>0</v>
      </c>
      <c r="Q1186" s="244">
        <v>8.0000000000000007E-05</v>
      </c>
      <c r="R1186" s="244">
        <f>Q1186*H1186</f>
        <v>0.00016000000000000001</v>
      </c>
      <c r="S1186" s="244">
        <v>0</v>
      </c>
      <c r="T1186" s="245">
        <f>S1186*H1186</f>
        <v>0</v>
      </c>
      <c r="AR1186" s="26" t="s">
        <v>439</v>
      </c>
      <c r="AT1186" s="26" t="s">
        <v>604</v>
      </c>
      <c r="AU1186" s="26" t="s">
        <v>84</v>
      </c>
      <c r="AY1186" s="26" t="s">
        <v>189</v>
      </c>
      <c r="BE1186" s="246">
        <f>IF(N1186="základní",J1186,0)</f>
        <v>0</v>
      </c>
      <c r="BF1186" s="246">
        <f>IF(N1186="snížená",J1186,0)</f>
        <v>0</v>
      </c>
      <c r="BG1186" s="246">
        <f>IF(N1186="zákl. přenesená",J1186,0)</f>
        <v>0</v>
      </c>
      <c r="BH1186" s="246">
        <f>IF(N1186="sníž. přenesená",J1186,0)</f>
        <v>0</v>
      </c>
      <c r="BI1186" s="246">
        <f>IF(N1186="nulová",J1186,0)</f>
        <v>0</v>
      </c>
      <c r="BJ1186" s="26" t="s">
        <v>82</v>
      </c>
      <c r="BK1186" s="246">
        <f>ROUND(I1186*H1186,2)</f>
        <v>0</v>
      </c>
      <c r="BL1186" s="26" t="s">
        <v>323</v>
      </c>
      <c r="BM1186" s="26" t="s">
        <v>1722</v>
      </c>
    </row>
    <row r="1187" s="1" customFormat="1" ht="16.5" customHeight="1">
      <c r="B1187" s="48"/>
      <c r="C1187" s="235" t="s">
        <v>1723</v>
      </c>
      <c r="D1187" s="235" t="s">
        <v>192</v>
      </c>
      <c r="E1187" s="236" t="s">
        <v>1724</v>
      </c>
      <c r="F1187" s="237" t="s">
        <v>1725</v>
      </c>
      <c r="G1187" s="238" t="s">
        <v>223</v>
      </c>
      <c r="H1187" s="239">
        <v>5</v>
      </c>
      <c r="I1187" s="240"/>
      <c r="J1187" s="241">
        <f>ROUND(I1187*H1187,2)</f>
        <v>0</v>
      </c>
      <c r="K1187" s="237" t="s">
        <v>196</v>
      </c>
      <c r="L1187" s="74"/>
      <c r="M1187" s="242" t="s">
        <v>21</v>
      </c>
      <c r="N1187" s="243" t="s">
        <v>45</v>
      </c>
      <c r="O1187" s="49"/>
      <c r="P1187" s="244">
        <f>O1187*H1187</f>
        <v>0</v>
      </c>
      <c r="Q1187" s="244">
        <v>0</v>
      </c>
      <c r="R1187" s="244">
        <f>Q1187*H1187</f>
        <v>0</v>
      </c>
      <c r="S1187" s="244">
        <v>0</v>
      </c>
      <c r="T1187" s="245">
        <f>S1187*H1187</f>
        <v>0</v>
      </c>
      <c r="AR1187" s="26" t="s">
        <v>323</v>
      </c>
      <c r="AT1187" s="26" t="s">
        <v>192</v>
      </c>
      <c r="AU1187" s="26" t="s">
        <v>84</v>
      </c>
      <c r="AY1187" s="26" t="s">
        <v>189</v>
      </c>
      <c r="BE1187" s="246">
        <f>IF(N1187="základní",J1187,0)</f>
        <v>0</v>
      </c>
      <c r="BF1187" s="246">
        <f>IF(N1187="snížená",J1187,0)</f>
        <v>0</v>
      </c>
      <c r="BG1187" s="246">
        <f>IF(N1187="zákl. přenesená",J1187,0)</f>
        <v>0</v>
      </c>
      <c r="BH1187" s="246">
        <f>IF(N1187="sníž. přenesená",J1187,0)</f>
        <v>0</v>
      </c>
      <c r="BI1187" s="246">
        <f>IF(N1187="nulová",J1187,0)</f>
        <v>0</v>
      </c>
      <c r="BJ1187" s="26" t="s">
        <v>82</v>
      </c>
      <c r="BK1187" s="246">
        <f>ROUND(I1187*H1187,2)</f>
        <v>0</v>
      </c>
      <c r="BL1187" s="26" t="s">
        <v>323</v>
      </c>
      <c r="BM1187" s="26" t="s">
        <v>1726</v>
      </c>
    </row>
    <row r="1188" s="1" customFormat="1" ht="25.5" customHeight="1">
      <c r="B1188" s="48"/>
      <c r="C1188" s="291" t="s">
        <v>1727</v>
      </c>
      <c r="D1188" s="291" t="s">
        <v>604</v>
      </c>
      <c r="E1188" s="292" t="s">
        <v>1728</v>
      </c>
      <c r="F1188" s="293" t="s">
        <v>1729</v>
      </c>
      <c r="G1188" s="294" t="s">
        <v>916</v>
      </c>
      <c r="H1188" s="295">
        <v>5</v>
      </c>
      <c r="I1188" s="296"/>
      <c r="J1188" s="297">
        <f>ROUND(I1188*H1188,2)</f>
        <v>0</v>
      </c>
      <c r="K1188" s="293" t="s">
        <v>21</v>
      </c>
      <c r="L1188" s="298"/>
      <c r="M1188" s="299" t="s">
        <v>21</v>
      </c>
      <c r="N1188" s="300" t="s">
        <v>45</v>
      </c>
      <c r="O1188" s="49"/>
      <c r="P1188" s="244">
        <f>O1188*H1188</f>
        <v>0</v>
      </c>
      <c r="Q1188" s="244">
        <v>0</v>
      </c>
      <c r="R1188" s="244">
        <f>Q1188*H1188</f>
        <v>0</v>
      </c>
      <c r="S1188" s="244">
        <v>0</v>
      </c>
      <c r="T1188" s="245">
        <f>S1188*H1188</f>
        <v>0</v>
      </c>
      <c r="AR1188" s="26" t="s">
        <v>439</v>
      </c>
      <c r="AT1188" s="26" t="s">
        <v>604</v>
      </c>
      <c r="AU1188" s="26" t="s">
        <v>84</v>
      </c>
      <c r="AY1188" s="26" t="s">
        <v>189</v>
      </c>
      <c r="BE1188" s="246">
        <f>IF(N1188="základní",J1188,0)</f>
        <v>0</v>
      </c>
      <c r="BF1188" s="246">
        <f>IF(N1188="snížená",J1188,0)</f>
        <v>0</v>
      </c>
      <c r="BG1188" s="246">
        <f>IF(N1188="zákl. přenesená",J1188,0)</f>
        <v>0</v>
      </c>
      <c r="BH1188" s="246">
        <f>IF(N1188="sníž. přenesená",J1188,0)</f>
        <v>0</v>
      </c>
      <c r="BI1188" s="246">
        <f>IF(N1188="nulová",J1188,0)</f>
        <v>0</v>
      </c>
      <c r="BJ1188" s="26" t="s">
        <v>82</v>
      </c>
      <c r="BK1188" s="246">
        <f>ROUND(I1188*H1188,2)</f>
        <v>0</v>
      </c>
      <c r="BL1188" s="26" t="s">
        <v>323</v>
      </c>
      <c r="BM1188" s="26" t="s">
        <v>1730</v>
      </c>
    </row>
    <row r="1189" s="1" customFormat="1" ht="25.5" customHeight="1">
      <c r="B1189" s="48"/>
      <c r="C1189" s="235" t="s">
        <v>1731</v>
      </c>
      <c r="D1189" s="235" t="s">
        <v>192</v>
      </c>
      <c r="E1189" s="236" t="s">
        <v>1732</v>
      </c>
      <c r="F1189" s="237" t="s">
        <v>1733</v>
      </c>
      <c r="G1189" s="238" t="s">
        <v>223</v>
      </c>
      <c r="H1189" s="239">
        <v>1</v>
      </c>
      <c r="I1189" s="240"/>
      <c r="J1189" s="241">
        <f>ROUND(I1189*H1189,2)</f>
        <v>0</v>
      </c>
      <c r="K1189" s="237" t="s">
        <v>196</v>
      </c>
      <c r="L1189" s="74"/>
      <c r="M1189" s="242" t="s">
        <v>21</v>
      </c>
      <c r="N1189" s="243" t="s">
        <v>45</v>
      </c>
      <c r="O1189" s="49"/>
      <c r="P1189" s="244">
        <f>O1189*H1189</f>
        <v>0</v>
      </c>
      <c r="Q1189" s="244">
        <v>0</v>
      </c>
      <c r="R1189" s="244">
        <f>Q1189*H1189</f>
        <v>0</v>
      </c>
      <c r="S1189" s="244">
        <v>0</v>
      </c>
      <c r="T1189" s="245">
        <f>S1189*H1189</f>
        <v>0</v>
      </c>
      <c r="AR1189" s="26" t="s">
        <v>323</v>
      </c>
      <c r="AT1189" s="26" t="s">
        <v>192</v>
      </c>
      <c r="AU1189" s="26" t="s">
        <v>84</v>
      </c>
      <c r="AY1189" s="26" t="s">
        <v>189</v>
      </c>
      <c r="BE1189" s="246">
        <f>IF(N1189="základní",J1189,0)</f>
        <v>0</v>
      </c>
      <c r="BF1189" s="246">
        <f>IF(N1189="snížená",J1189,0)</f>
        <v>0</v>
      </c>
      <c r="BG1189" s="246">
        <f>IF(N1189="zákl. přenesená",J1189,0)</f>
        <v>0</v>
      </c>
      <c r="BH1189" s="246">
        <f>IF(N1189="sníž. přenesená",J1189,0)</f>
        <v>0</v>
      </c>
      <c r="BI1189" s="246">
        <f>IF(N1189="nulová",J1189,0)</f>
        <v>0</v>
      </c>
      <c r="BJ1189" s="26" t="s">
        <v>82</v>
      </c>
      <c r="BK1189" s="246">
        <f>ROUND(I1189*H1189,2)</f>
        <v>0</v>
      </c>
      <c r="BL1189" s="26" t="s">
        <v>323</v>
      </c>
      <c r="BM1189" s="26" t="s">
        <v>1734</v>
      </c>
    </row>
    <row r="1190" s="1" customFormat="1" ht="16.5" customHeight="1">
      <c r="B1190" s="48"/>
      <c r="C1190" s="291" t="s">
        <v>1735</v>
      </c>
      <c r="D1190" s="291" t="s">
        <v>604</v>
      </c>
      <c r="E1190" s="292" t="s">
        <v>1736</v>
      </c>
      <c r="F1190" s="293" t="s">
        <v>1737</v>
      </c>
      <c r="G1190" s="294" t="s">
        <v>916</v>
      </c>
      <c r="H1190" s="295">
        <v>1</v>
      </c>
      <c r="I1190" s="296"/>
      <c r="J1190" s="297">
        <f>ROUND(I1190*H1190,2)</f>
        <v>0</v>
      </c>
      <c r="K1190" s="293" t="s">
        <v>21</v>
      </c>
      <c r="L1190" s="298"/>
      <c r="M1190" s="299" t="s">
        <v>21</v>
      </c>
      <c r="N1190" s="300" t="s">
        <v>45</v>
      </c>
      <c r="O1190" s="49"/>
      <c r="P1190" s="244">
        <f>O1190*H1190</f>
        <v>0</v>
      </c>
      <c r="Q1190" s="244">
        <v>0</v>
      </c>
      <c r="R1190" s="244">
        <f>Q1190*H1190</f>
        <v>0</v>
      </c>
      <c r="S1190" s="244">
        <v>0</v>
      </c>
      <c r="T1190" s="245">
        <f>S1190*H1190</f>
        <v>0</v>
      </c>
      <c r="AR1190" s="26" t="s">
        <v>439</v>
      </c>
      <c r="AT1190" s="26" t="s">
        <v>604</v>
      </c>
      <c r="AU1190" s="26" t="s">
        <v>84</v>
      </c>
      <c r="AY1190" s="26" t="s">
        <v>189</v>
      </c>
      <c r="BE1190" s="246">
        <f>IF(N1190="základní",J1190,0)</f>
        <v>0</v>
      </c>
      <c r="BF1190" s="246">
        <f>IF(N1190="snížená",J1190,0)</f>
        <v>0</v>
      </c>
      <c r="BG1190" s="246">
        <f>IF(N1190="zákl. přenesená",J1190,0)</f>
        <v>0</v>
      </c>
      <c r="BH1190" s="246">
        <f>IF(N1190="sníž. přenesená",J1190,0)</f>
        <v>0</v>
      </c>
      <c r="BI1190" s="246">
        <f>IF(N1190="nulová",J1190,0)</f>
        <v>0</v>
      </c>
      <c r="BJ1190" s="26" t="s">
        <v>82</v>
      </c>
      <c r="BK1190" s="246">
        <f>ROUND(I1190*H1190,2)</f>
        <v>0</v>
      </c>
      <c r="BL1190" s="26" t="s">
        <v>323</v>
      </c>
      <c r="BM1190" s="26" t="s">
        <v>1738</v>
      </c>
    </row>
    <row r="1191" s="1" customFormat="1" ht="38.25" customHeight="1">
      <c r="B1191" s="48"/>
      <c r="C1191" s="235" t="s">
        <v>1739</v>
      </c>
      <c r="D1191" s="235" t="s">
        <v>192</v>
      </c>
      <c r="E1191" s="236" t="s">
        <v>1740</v>
      </c>
      <c r="F1191" s="237" t="s">
        <v>1741</v>
      </c>
      <c r="G1191" s="238" t="s">
        <v>223</v>
      </c>
      <c r="H1191" s="239">
        <v>47</v>
      </c>
      <c r="I1191" s="240"/>
      <c r="J1191" s="241">
        <f>ROUND(I1191*H1191,2)</f>
        <v>0</v>
      </c>
      <c r="K1191" s="237" t="s">
        <v>196</v>
      </c>
      <c r="L1191" s="74"/>
      <c r="M1191" s="242" t="s">
        <v>21</v>
      </c>
      <c r="N1191" s="243" t="s">
        <v>45</v>
      </c>
      <c r="O1191" s="49"/>
      <c r="P1191" s="244">
        <f>O1191*H1191</f>
        <v>0</v>
      </c>
      <c r="Q1191" s="244">
        <v>0</v>
      </c>
      <c r="R1191" s="244">
        <f>Q1191*H1191</f>
        <v>0</v>
      </c>
      <c r="S1191" s="244">
        <v>0</v>
      </c>
      <c r="T1191" s="245">
        <f>S1191*H1191</f>
        <v>0</v>
      </c>
      <c r="AR1191" s="26" t="s">
        <v>323</v>
      </c>
      <c r="AT1191" s="26" t="s">
        <v>192</v>
      </c>
      <c r="AU1191" s="26" t="s">
        <v>84</v>
      </c>
      <c r="AY1191" s="26" t="s">
        <v>189</v>
      </c>
      <c r="BE1191" s="246">
        <f>IF(N1191="základní",J1191,0)</f>
        <v>0</v>
      </c>
      <c r="BF1191" s="246">
        <f>IF(N1191="snížená",J1191,0)</f>
        <v>0</v>
      </c>
      <c r="BG1191" s="246">
        <f>IF(N1191="zákl. přenesená",J1191,0)</f>
        <v>0</v>
      </c>
      <c r="BH1191" s="246">
        <f>IF(N1191="sníž. přenesená",J1191,0)</f>
        <v>0</v>
      </c>
      <c r="BI1191" s="246">
        <f>IF(N1191="nulová",J1191,0)</f>
        <v>0</v>
      </c>
      <c r="BJ1191" s="26" t="s">
        <v>82</v>
      </c>
      <c r="BK1191" s="246">
        <f>ROUND(I1191*H1191,2)</f>
        <v>0</v>
      </c>
      <c r="BL1191" s="26" t="s">
        <v>323</v>
      </c>
      <c r="BM1191" s="26" t="s">
        <v>1742</v>
      </c>
    </row>
    <row r="1192" s="1" customFormat="1" ht="16.5" customHeight="1">
      <c r="B1192" s="48"/>
      <c r="C1192" s="291" t="s">
        <v>1743</v>
      </c>
      <c r="D1192" s="291" t="s">
        <v>604</v>
      </c>
      <c r="E1192" s="292" t="s">
        <v>1744</v>
      </c>
      <c r="F1192" s="293" t="s">
        <v>1745</v>
      </c>
      <c r="G1192" s="294" t="s">
        <v>916</v>
      </c>
      <c r="H1192" s="295">
        <v>47</v>
      </c>
      <c r="I1192" s="296"/>
      <c r="J1192" s="297">
        <f>ROUND(I1192*H1192,2)</f>
        <v>0</v>
      </c>
      <c r="K1192" s="293" t="s">
        <v>21</v>
      </c>
      <c r="L1192" s="298"/>
      <c r="M1192" s="299" t="s">
        <v>21</v>
      </c>
      <c r="N1192" s="300" t="s">
        <v>45</v>
      </c>
      <c r="O1192" s="49"/>
      <c r="P1192" s="244">
        <f>O1192*H1192</f>
        <v>0</v>
      </c>
      <c r="Q1192" s="244">
        <v>0</v>
      </c>
      <c r="R1192" s="244">
        <f>Q1192*H1192</f>
        <v>0</v>
      </c>
      <c r="S1192" s="244">
        <v>0</v>
      </c>
      <c r="T1192" s="245">
        <f>S1192*H1192</f>
        <v>0</v>
      </c>
      <c r="AR1192" s="26" t="s">
        <v>439</v>
      </c>
      <c r="AT1192" s="26" t="s">
        <v>604</v>
      </c>
      <c r="AU1192" s="26" t="s">
        <v>84</v>
      </c>
      <c r="AY1192" s="26" t="s">
        <v>189</v>
      </c>
      <c r="BE1192" s="246">
        <f>IF(N1192="základní",J1192,0)</f>
        <v>0</v>
      </c>
      <c r="BF1192" s="246">
        <f>IF(N1192="snížená",J1192,0)</f>
        <v>0</v>
      </c>
      <c r="BG1192" s="246">
        <f>IF(N1192="zákl. přenesená",J1192,0)</f>
        <v>0</v>
      </c>
      <c r="BH1192" s="246">
        <f>IF(N1192="sníž. přenesená",J1192,0)</f>
        <v>0</v>
      </c>
      <c r="BI1192" s="246">
        <f>IF(N1192="nulová",J1192,0)</f>
        <v>0</v>
      </c>
      <c r="BJ1192" s="26" t="s">
        <v>82</v>
      </c>
      <c r="BK1192" s="246">
        <f>ROUND(I1192*H1192,2)</f>
        <v>0</v>
      </c>
      <c r="BL1192" s="26" t="s">
        <v>323</v>
      </c>
      <c r="BM1192" s="26" t="s">
        <v>1746</v>
      </c>
    </row>
    <row r="1193" s="1" customFormat="1" ht="16.5" customHeight="1">
      <c r="B1193" s="48"/>
      <c r="C1193" s="235" t="s">
        <v>1747</v>
      </c>
      <c r="D1193" s="235" t="s">
        <v>192</v>
      </c>
      <c r="E1193" s="236" t="s">
        <v>1748</v>
      </c>
      <c r="F1193" s="237" t="s">
        <v>1749</v>
      </c>
      <c r="G1193" s="238" t="s">
        <v>223</v>
      </c>
      <c r="H1193" s="239">
        <v>3</v>
      </c>
      <c r="I1193" s="240"/>
      <c r="J1193" s="241">
        <f>ROUND(I1193*H1193,2)</f>
        <v>0</v>
      </c>
      <c r="K1193" s="237" t="s">
        <v>196</v>
      </c>
      <c r="L1193" s="74"/>
      <c r="M1193" s="242" t="s">
        <v>21</v>
      </c>
      <c r="N1193" s="243" t="s">
        <v>45</v>
      </c>
      <c r="O1193" s="49"/>
      <c r="P1193" s="244">
        <f>O1193*H1193</f>
        <v>0</v>
      </c>
      <c r="Q1193" s="244">
        <v>0</v>
      </c>
      <c r="R1193" s="244">
        <f>Q1193*H1193</f>
        <v>0</v>
      </c>
      <c r="S1193" s="244">
        <v>0</v>
      </c>
      <c r="T1193" s="245">
        <f>S1193*H1193</f>
        <v>0</v>
      </c>
      <c r="AR1193" s="26" t="s">
        <v>323</v>
      </c>
      <c r="AT1193" s="26" t="s">
        <v>192</v>
      </c>
      <c r="AU1193" s="26" t="s">
        <v>84</v>
      </c>
      <c r="AY1193" s="26" t="s">
        <v>189</v>
      </c>
      <c r="BE1193" s="246">
        <f>IF(N1193="základní",J1193,0)</f>
        <v>0</v>
      </c>
      <c r="BF1193" s="246">
        <f>IF(N1193="snížená",J1193,0)</f>
        <v>0</v>
      </c>
      <c r="BG1193" s="246">
        <f>IF(N1193="zákl. přenesená",J1193,0)</f>
        <v>0</v>
      </c>
      <c r="BH1193" s="246">
        <f>IF(N1193="sníž. přenesená",J1193,0)</f>
        <v>0</v>
      </c>
      <c r="BI1193" s="246">
        <f>IF(N1193="nulová",J1193,0)</f>
        <v>0</v>
      </c>
      <c r="BJ1193" s="26" t="s">
        <v>82</v>
      </c>
      <c r="BK1193" s="246">
        <f>ROUND(I1193*H1193,2)</f>
        <v>0</v>
      </c>
      <c r="BL1193" s="26" t="s">
        <v>323</v>
      </c>
      <c r="BM1193" s="26" t="s">
        <v>1750</v>
      </c>
    </row>
    <row r="1194" s="1" customFormat="1" ht="16.5" customHeight="1">
      <c r="B1194" s="48"/>
      <c r="C1194" s="291" t="s">
        <v>1751</v>
      </c>
      <c r="D1194" s="291" t="s">
        <v>604</v>
      </c>
      <c r="E1194" s="292" t="s">
        <v>1752</v>
      </c>
      <c r="F1194" s="293" t="s">
        <v>1753</v>
      </c>
      <c r="G1194" s="294" t="s">
        <v>916</v>
      </c>
      <c r="H1194" s="295">
        <v>3</v>
      </c>
      <c r="I1194" s="296"/>
      <c r="J1194" s="297">
        <f>ROUND(I1194*H1194,2)</f>
        <v>0</v>
      </c>
      <c r="K1194" s="293" t="s">
        <v>21</v>
      </c>
      <c r="L1194" s="298"/>
      <c r="M1194" s="299" t="s">
        <v>21</v>
      </c>
      <c r="N1194" s="300" t="s">
        <v>45</v>
      </c>
      <c r="O1194" s="49"/>
      <c r="P1194" s="244">
        <f>O1194*H1194</f>
        <v>0</v>
      </c>
      <c r="Q1194" s="244">
        <v>0</v>
      </c>
      <c r="R1194" s="244">
        <f>Q1194*H1194</f>
        <v>0</v>
      </c>
      <c r="S1194" s="244">
        <v>0</v>
      </c>
      <c r="T1194" s="245">
        <f>S1194*H1194</f>
        <v>0</v>
      </c>
      <c r="AR1194" s="26" t="s">
        <v>439</v>
      </c>
      <c r="AT1194" s="26" t="s">
        <v>604</v>
      </c>
      <c r="AU1194" s="26" t="s">
        <v>84</v>
      </c>
      <c r="AY1194" s="26" t="s">
        <v>189</v>
      </c>
      <c r="BE1194" s="246">
        <f>IF(N1194="základní",J1194,0)</f>
        <v>0</v>
      </c>
      <c r="BF1194" s="246">
        <f>IF(N1194="snížená",J1194,0)</f>
        <v>0</v>
      </c>
      <c r="BG1194" s="246">
        <f>IF(N1194="zákl. přenesená",J1194,0)</f>
        <v>0</v>
      </c>
      <c r="BH1194" s="246">
        <f>IF(N1194="sníž. přenesená",J1194,0)</f>
        <v>0</v>
      </c>
      <c r="BI1194" s="246">
        <f>IF(N1194="nulová",J1194,0)</f>
        <v>0</v>
      </c>
      <c r="BJ1194" s="26" t="s">
        <v>82</v>
      </c>
      <c r="BK1194" s="246">
        <f>ROUND(I1194*H1194,2)</f>
        <v>0</v>
      </c>
      <c r="BL1194" s="26" t="s">
        <v>323</v>
      </c>
      <c r="BM1194" s="26" t="s">
        <v>1754</v>
      </c>
    </row>
    <row r="1195" s="1" customFormat="1" ht="25.5" customHeight="1">
      <c r="B1195" s="48"/>
      <c r="C1195" s="235" t="s">
        <v>1755</v>
      </c>
      <c r="D1195" s="235" t="s">
        <v>192</v>
      </c>
      <c r="E1195" s="236" t="s">
        <v>1756</v>
      </c>
      <c r="F1195" s="237" t="s">
        <v>1757</v>
      </c>
      <c r="G1195" s="238" t="s">
        <v>223</v>
      </c>
      <c r="H1195" s="239">
        <v>11</v>
      </c>
      <c r="I1195" s="240"/>
      <c r="J1195" s="241">
        <f>ROUND(I1195*H1195,2)</f>
        <v>0</v>
      </c>
      <c r="K1195" s="237" t="s">
        <v>21</v>
      </c>
      <c r="L1195" s="74"/>
      <c r="M1195" s="242" t="s">
        <v>21</v>
      </c>
      <c r="N1195" s="243" t="s">
        <v>45</v>
      </c>
      <c r="O1195" s="49"/>
      <c r="P1195" s="244">
        <f>O1195*H1195</f>
        <v>0</v>
      </c>
      <c r="Q1195" s="244">
        <v>0</v>
      </c>
      <c r="R1195" s="244">
        <f>Q1195*H1195</f>
        <v>0</v>
      </c>
      <c r="S1195" s="244">
        <v>0</v>
      </c>
      <c r="T1195" s="245">
        <f>S1195*H1195</f>
        <v>0</v>
      </c>
      <c r="AR1195" s="26" t="s">
        <v>323</v>
      </c>
      <c r="AT1195" s="26" t="s">
        <v>192</v>
      </c>
      <c r="AU1195" s="26" t="s">
        <v>84</v>
      </c>
      <c r="AY1195" s="26" t="s">
        <v>189</v>
      </c>
      <c r="BE1195" s="246">
        <f>IF(N1195="základní",J1195,0)</f>
        <v>0</v>
      </c>
      <c r="BF1195" s="246">
        <f>IF(N1195="snížená",J1195,0)</f>
        <v>0</v>
      </c>
      <c r="BG1195" s="246">
        <f>IF(N1195="zákl. přenesená",J1195,0)</f>
        <v>0</v>
      </c>
      <c r="BH1195" s="246">
        <f>IF(N1195="sníž. přenesená",J1195,0)</f>
        <v>0</v>
      </c>
      <c r="BI1195" s="246">
        <f>IF(N1195="nulová",J1195,0)</f>
        <v>0</v>
      </c>
      <c r="BJ1195" s="26" t="s">
        <v>82</v>
      </c>
      <c r="BK1195" s="246">
        <f>ROUND(I1195*H1195,2)</f>
        <v>0</v>
      </c>
      <c r="BL1195" s="26" t="s">
        <v>323</v>
      </c>
      <c r="BM1195" s="26" t="s">
        <v>1758</v>
      </c>
    </row>
    <row r="1196" s="12" customFormat="1">
      <c r="B1196" s="247"/>
      <c r="C1196" s="248"/>
      <c r="D1196" s="249" t="s">
        <v>199</v>
      </c>
      <c r="E1196" s="250" t="s">
        <v>21</v>
      </c>
      <c r="F1196" s="251" t="s">
        <v>1759</v>
      </c>
      <c r="G1196" s="248"/>
      <c r="H1196" s="252">
        <v>6</v>
      </c>
      <c r="I1196" s="253"/>
      <c r="J1196" s="248"/>
      <c r="K1196" s="248"/>
      <c r="L1196" s="254"/>
      <c r="M1196" s="255"/>
      <c r="N1196" s="256"/>
      <c r="O1196" s="256"/>
      <c r="P1196" s="256"/>
      <c r="Q1196" s="256"/>
      <c r="R1196" s="256"/>
      <c r="S1196" s="256"/>
      <c r="T1196" s="257"/>
      <c r="AT1196" s="258" t="s">
        <v>199</v>
      </c>
      <c r="AU1196" s="258" t="s">
        <v>84</v>
      </c>
      <c r="AV1196" s="12" t="s">
        <v>84</v>
      </c>
      <c r="AW1196" s="12" t="s">
        <v>37</v>
      </c>
      <c r="AX1196" s="12" t="s">
        <v>74</v>
      </c>
      <c r="AY1196" s="258" t="s">
        <v>189</v>
      </c>
    </row>
    <row r="1197" s="12" customFormat="1">
      <c r="B1197" s="247"/>
      <c r="C1197" s="248"/>
      <c r="D1197" s="249" t="s">
        <v>199</v>
      </c>
      <c r="E1197" s="250" t="s">
        <v>21</v>
      </c>
      <c r="F1197" s="251" t="s">
        <v>1760</v>
      </c>
      <c r="G1197" s="248"/>
      <c r="H1197" s="252">
        <v>5</v>
      </c>
      <c r="I1197" s="253"/>
      <c r="J1197" s="248"/>
      <c r="K1197" s="248"/>
      <c r="L1197" s="254"/>
      <c r="M1197" s="255"/>
      <c r="N1197" s="256"/>
      <c r="O1197" s="256"/>
      <c r="P1197" s="256"/>
      <c r="Q1197" s="256"/>
      <c r="R1197" s="256"/>
      <c r="S1197" s="256"/>
      <c r="T1197" s="257"/>
      <c r="AT1197" s="258" t="s">
        <v>199</v>
      </c>
      <c r="AU1197" s="258" t="s">
        <v>84</v>
      </c>
      <c r="AV1197" s="12" t="s">
        <v>84</v>
      </c>
      <c r="AW1197" s="12" t="s">
        <v>37</v>
      </c>
      <c r="AX1197" s="12" t="s">
        <v>74</v>
      </c>
      <c r="AY1197" s="258" t="s">
        <v>189</v>
      </c>
    </row>
    <row r="1198" s="14" customFormat="1">
      <c r="B1198" s="269"/>
      <c r="C1198" s="270"/>
      <c r="D1198" s="249" t="s">
        <v>199</v>
      </c>
      <c r="E1198" s="271" t="s">
        <v>21</v>
      </c>
      <c r="F1198" s="272" t="s">
        <v>214</v>
      </c>
      <c r="G1198" s="270"/>
      <c r="H1198" s="273">
        <v>11</v>
      </c>
      <c r="I1198" s="274"/>
      <c r="J1198" s="270"/>
      <c r="K1198" s="270"/>
      <c r="L1198" s="275"/>
      <c r="M1198" s="276"/>
      <c r="N1198" s="277"/>
      <c r="O1198" s="277"/>
      <c r="P1198" s="277"/>
      <c r="Q1198" s="277"/>
      <c r="R1198" s="277"/>
      <c r="S1198" s="277"/>
      <c r="T1198" s="278"/>
      <c r="AT1198" s="279" t="s">
        <v>199</v>
      </c>
      <c r="AU1198" s="279" t="s">
        <v>84</v>
      </c>
      <c r="AV1198" s="14" t="s">
        <v>197</v>
      </c>
      <c r="AW1198" s="14" t="s">
        <v>37</v>
      </c>
      <c r="AX1198" s="14" t="s">
        <v>82</v>
      </c>
      <c r="AY1198" s="279" t="s">
        <v>189</v>
      </c>
    </row>
    <row r="1199" s="1" customFormat="1" ht="16.5" customHeight="1">
      <c r="B1199" s="48"/>
      <c r="C1199" s="291" t="s">
        <v>1761</v>
      </c>
      <c r="D1199" s="291" t="s">
        <v>604</v>
      </c>
      <c r="E1199" s="292" t="s">
        <v>1762</v>
      </c>
      <c r="F1199" s="293" t="s">
        <v>1763</v>
      </c>
      <c r="G1199" s="294" t="s">
        <v>223</v>
      </c>
      <c r="H1199" s="295">
        <v>6</v>
      </c>
      <c r="I1199" s="296"/>
      <c r="J1199" s="297">
        <f>ROUND(I1199*H1199,2)</f>
        <v>0</v>
      </c>
      <c r="K1199" s="293" t="s">
        <v>21</v>
      </c>
      <c r="L1199" s="298"/>
      <c r="M1199" s="299" t="s">
        <v>21</v>
      </c>
      <c r="N1199" s="300" t="s">
        <v>45</v>
      </c>
      <c r="O1199" s="49"/>
      <c r="P1199" s="244">
        <f>O1199*H1199</f>
        <v>0</v>
      </c>
      <c r="Q1199" s="244">
        <v>0.0016000000000000001</v>
      </c>
      <c r="R1199" s="244">
        <f>Q1199*H1199</f>
        <v>0.0096000000000000009</v>
      </c>
      <c r="S1199" s="244">
        <v>0</v>
      </c>
      <c r="T1199" s="245">
        <f>S1199*H1199</f>
        <v>0</v>
      </c>
      <c r="AR1199" s="26" t="s">
        <v>439</v>
      </c>
      <c r="AT1199" s="26" t="s">
        <v>604</v>
      </c>
      <c r="AU1199" s="26" t="s">
        <v>84</v>
      </c>
      <c r="AY1199" s="26" t="s">
        <v>189</v>
      </c>
      <c r="BE1199" s="246">
        <f>IF(N1199="základní",J1199,0)</f>
        <v>0</v>
      </c>
      <c r="BF1199" s="246">
        <f>IF(N1199="snížená",J1199,0)</f>
        <v>0</v>
      </c>
      <c r="BG1199" s="246">
        <f>IF(N1199="zákl. přenesená",J1199,0)</f>
        <v>0</v>
      </c>
      <c r="BH1199" s="246">
        <f>IF(N1199="sníž. přenesená",J1199,0)</f>
        <v>0</v>
      </c>
      <c r="BI1199" s="246">
        <f>IF(N1199="nulová",J1199,0)</f>
        <v>0</v>
      </c>
      <c r="BJ1199" s="26" t="s">
        <v>82</v>
      </c>
      <c r="BK1199" s="246">
        <f>ROUND(I1199*H1199,2)</f>
        <v>0</v>
      </c>
      <c r="BL1199" s="26" t="s">
        <v>323</v>
      </c>
      <c r="BM1199" s="26" t="s">
        <v>1764</v>
      </c>
    </row>
    <row r="1200" s="1" customFormat="1" ht="25.5" customHeight="1">
      <c r="B1200" s="48"/>
      <c r="C1200" s="291" t="s">
        <v>1765</v>
      </c>
      <c r="D1200" s="291" t="s">
        <v>604</v>
      </c>
      <c r="E1200" s="292" t="s">
        <v>1766</v>
      </c>
      <c r="F1200" s="293" t="s">
        <v>1767</v>
      </c>
      <c r="G1200" s="294" t="s">
        <v>916</v>
      </c>
      <c r="H1200" s="295">
        <v>6</v>
      </c>
      <c r="I1200" s="296"/>
      <c r="J1200" s="297">
        <f>ROUND(I1200*H1200,2)</f>
        <v>0</v>
      </c>
      <c r="K1200" s="293" t="s">
        <v>21</v>
      </c>
      <c r="L1200" s="298"/>
      <c r="M1200" s="299" t="s">
        <v>21</v>
      </c>
      <c r="N1200" s="300" t="s">
        <v>45</v>
      </c>
      <c r="O1200" s="49"/>
      <c r="P1200" s="244">
        <f>O1200*H1200</f>
        <v>0</v>
      </c>
      <c r="Q1200" s="244">
        <v>0</v>
      </c>
      <c r="R1200" s="244">
        <f>Q1200*H1200</f>
        <v>0</v>
      </c>
      <c r="S1200" s="244">
        <v>0</v>
      </c>
      <c r="T1200" s="245">
        <f>S1200*H1200</f>
        <v>0</v>
      </c>
      <c r="AR1200" s="26" t="s">
        <v>439</v>
      </c>
      <c r="AT1200" s="26" t="s">
        <v>604</v>
      </c>
      <c r="AU1200" s="26" t="s">
        <v>84</v>
      </c>
      <c r="AY1200" s="26" t="s">
        <v>189</v>
      </c>
      <c r="BE1200" s="246">
        <f>IF(N1200="základní",J1200,0)</f>
        <v>0</v>
      </c>
      <c r="BF1200" s="246">
        <f>IF(N1200="snížená",J1200,0)</f>
        <v>0</v>
      </c>
      <c r="BG1200" s="246">
        <f>IF(N1200="zákl. přenesená",J1200,0)</f>
        <v>0</v>
      </c>
      <c r="BH1200" s="246">
        <f>IF(N1200="sníž. přenesená",J1200,0)</f>
        <v>0</v>
      </c>
      <c r="BI1200" s="246">
        <f>IF(N1200="nulová",J1200,0)</f>
        <v>0</v>
      </c>
      <c r="BJ1200" s="26" t="s">
        <v>82</v>
      </c>
      <c r="BK1200" s="246">
        <f>ROUND(I1200*H1200,2)</f>
        <v>0</v>
      </c>
      <c r="BL1200" s="26" t="s">
        <v>323</v>
      </c>
      <c r="BM1200" s="26" t="s">
        <v>1768</v>
      </c>
    </row>
    <row r="1201" s="1" customFormat="1" ht="25.5" customHeight="1">
      <c r="B1201" s="48"/>
      <c r="C1201" s="235" t="s">
        <v>1769</v>
      </c>
      <c r="D1201" s="235" t="s">
        <v>192</v>
      </c>
      <c r="E1201" s="236" t="s">
        <v>1770</v>
      </c>
      <c r="F1201" s="237" t="s">
        <v>1771</v>
      </c>
      <c r="G1201" s="238" t="s">
        <v>223</v>
      </c>
      <c r="H1201" s="239">
        <v>80</v>
      </c>
      <c r="I1201" s="240"/>
      <c r="J1201" s="241">
        <f>ROUND(I1201*H1201,2)</f>
        <v>0</v>
      </c>
      <c r="K1201" s="237" t="s">
        <v>196</v>
      </c>
      <c r="L1201" s="74"/>
      <c r="M1201" s="242" t="s">
        <v>21</v>
      </c>
      <c r="N1201" s="243" t="s">
        <v>45</v>
      </c>
      <c r="O1201" s="49"/>
      <c r="P1201" s="244">
        <f>O1201*H1201</f>
        <v>0</v>
      </c>
      <c r="Q1201" s="244">
        <v>0</v>
      </c>
      <c r="R1201" s="244">
        <f>Q1201*H1201</f>
        <v>0</v>
      </c>
      <c r="S1201" s="244">
        <v>0</v>
      </c>
      <c r="T1201" s="245">
        <f>S1201*H1201</f>
        <v>0</v>
      </c>
      <c r="AR1201" s="26" t="s">
        <v>323</v>
      </c>
      <c r="AT1201" s="26" t="s">
        <v>192</v>
      </c>
      <c r="AU1201" s="26" t="s">
        <v>84</v>
      </c>
      <c r="AY1201" s="26" t="s">
        <v>189</v>
      </c>
      <c r="BE1201" s="246">
        <f>IF(N1201="základní",J1201,0)</f>
        <v>0</v>
      </c>
      <c r="BF1201" s="246">
        <f>IF(N1201="snížená",J1201,0)</f>
        <v>0</v>
      </c>
      <c r="BG1201" s="246">
        <f>IF(N1201="zákl. přenesená",J1201,0)</f>
        <v>0</v>
      </c>
      <c r="BH1201" s="246">
        <f>IF(N1201="sníž. přenesená",J1201,0)</f>
        <v>0</v>
      </c>
      <c r="BI1201" s="246">
        <f>IF(N1201="nulová",J1201,0)</f>
        <v>0</v>
      </c>
      <c r="BJ1201" s="26" t="s">
        <v>82</v>
      </c>
      <c r="BK1201" s="246">
        <f>ROUND(I1201*H1201,2)</f>
        <v>0</v>
      </c>
      <c r="BL1201" s="26" t="s">
        <v>323</v>
      </c>
      <c r="BM1201" s="26" t="s">
        <v>1772</v>
      </c>
    </row>
    <row r="1202" s="12" customFormat="1">
      <c r="B1202" s="247"/>
      <c r="C1202" s="248"/>
      <c r="D1202" s="249" t="s">
        <v>199</v>
      </c>
      <c r="E1202" s="250" t="s">
        <v>21</v>
      </c>
      <c r="F1202" s="251" t="s">
        <v>1773</v>
      </c>
      <c r="G1202" s="248"/>
      <c r="H1202" s="252">
        <v>22</v>
      </c>
      <c r="I1202" s="253"/>
      <c r="J1202" s="248"/>
      <c r="K1202" s="248"/>
      <c r="L1202" s="254"/>
      <c r="M1202" s="255"/>
      <c r="N1202" s="256"/>
      <c r="O1202" s="256"/>
      <c r="P1202" s="256"/>
      <c r="Q1202" s="256"/>
      <c r="R1202" s="256"/>
      <c r="S1202" s="256"/>
      <c r="T1202" s="257"/>
      <c r="AT1202" s="258" t="s">
        <v>199</v>
      </c>
      <c r="AU1202" s="258" t="s">
        <v>84</v>
      </c>
      <c r="AV1202" s="12" t="s">
        <v>84</v>
      </c>
      <c r="AW1202" s="12" t="s">
        <v>37</v>
      </c>
      <c r="AX1202" s="12" t="s">
        <v>74</v>
      </c>
      <c r="AY1202" s="258" t="s">
        <v>189</v>
      </c>
    </row>
    <row r="1203" s="12" customFormat="1">
      <c r="B1203" s="247"/>
      <c r="C1203" s="248"/>
      <c r="D1203" s="249" t="s">
        <v>199</v>
      </c>
      <c r="E1203" s="250" t="s">
        <v>21</v>
      </c>
      <c r="F1203" s="251" t="s">
        <v>1774</v>
      </c>
      <c r="G1203" s="248"/>
      <c r="H1203" s="252">
        <v>35</v>
      </c>
      <c r="I1203" s="253"/>
      <c r="J1203" s="248"/>
      <c r="K1203" s="248"/>
      <c r="L1203" s="254"/>
      <c r="M1203" s="255"/>
      <c r="N1203" s="256"/>
      <c r="O1203" s="256"/>
      <c r="P1203" s="256"/>
      <c r="Q1203" s="256"/>
      <c r="R1203" s="256"/>
      <c r="S1203" s="256"/>
      <c r="T1203" s="257"/>
      <c r="AT1203" s="258" t="s">
        <v>199</v>
      </c>
      <c r="AU1203" s="258" t="s">
        <v>84</v>
      </c>
      <c r="AV1203" s="12" t="s">
        <v>84</v>
      </c>
      <c r="AW1203" s="12" t="s">
        <v>37</v>
      </c>
      <c r="AX1203" s="12" t="s">
        <v>74</v>
      </c>
      <c r="AY1203" s="258" t="s">
        <v>189</v>
      </c>
    </row>
    <row r="1204" s="12" customFormat="1">
      <c r="B1204" s="247"/>
      <c r="C1204" s="248"/>
      <c r="D1204" s="249" t="s">
        <v>199</v>
      </c>
      <c r="E1204" s="250" t="s">
        <v>21</v>
      </c>
      <c r="F1204" s="251" t="s">
        <v>1775</v>
      </c>
      <c r="G1204" s="248"/>
      <c r="H1204" s="252">
        <v>23</v>
      </c>
      <c r="I1204" s="253"/>
      <c r="J1204" s="248"/>
      <c r="K1204" s="248"/>
      <c r="L1204" s="254"/>
      <c r="M1204" s="255"/>
      <c r="N1204" s="256"/>
      <c r="O1204" s="256"/>
      <c r="P1204" s="256"/>
      <c r="Q1204" s="256"/>
      <c r="R1204" s="256"/>
      <c r="S1204" s="256"/>
      <c r="T1204" s="257"/>
      <c r="AT1204" s="258" t="s">
        <v>199</v>
      </c>
      <c r="AU1204" s="258" t="s">
        <v>84</v>
      </c>
      <c r="AV1204" s="12" t="s">
        <v>84</v>
      </c>
      <c r="AW1204" s="12" t="s">
        <v>37</v>
      </c>
      <c r="AX1204" s="12" t="s">
        <v>74</v>
      </c>
      <c r="AY1204" s="258" t="s">
        <v>189</v>
      </c>
    </row>
    <row r="1205" s="14" customFormat="1">
      <c r="B1205" s="269"/>
      <c r="C1205" s="270"/>
      <c r="D1205" s="249" t="s">
        <v>199</v>
      </c>
      <c r="E1205" s="271" t="s">
        <v>21</v>
      </c>
      <c r="F1205" s="272" t="s">
        <v>214</v>
      </c>
      <c r="G1205" s="270"/>
      <c r="H1205" s="273">
        <v>80</v>
      </c>
      <c r="I1205" s="274"/>
      <c r="J1205" s="270"/>
      <c r="K1205" s="270"/>
      <c r="L1205" s="275"/>
      <c r="M1205" s="276"/>
      <c r="N1205" s="277"/>
      <c r="O1205" s="277"/>
      <c r="P1205" s="277"/>
      <c r="Q1205" s="277"/>
      <c r="R1205" s="277"/>
      <c r="S1205" s="277"/>
      <c r="T1205" s="278"/>
      <c r="AT1205" s="279" t="s">
        <v>199</v>
      </c>
      <c r="AU1205" s="279" t="s">
        <v>84</v>
      </c>
      <c r="AV1205" s="14" t="s">
        <v>197</v>
      </c>
      <c r="AW1205" s="14" t="s">
        <v>37</v>
      </c>
      <c r="AX1205" s="14" t="s">
        <v>82</v>
      </c>
      <c r="AY1205" s="279" t="s">
        <v>189</v>
      </c>
    </row>
    <row r="1206" s="1" customFormat="1" ht="63.75" customHeight="1">
      <c r="B1206" s="48"/>
      <c r="C1206" s="291" t="s">
        <v>1776</v>
      </c>
      <c r="D1206" s="291" t="s">
        <v>604</v>
      </c>
      <c r="E1206" s="292" t="s">
        <v>1777</v>
      </c>
      <c r="F1206" s="293" t="s">
        <v>1778</v>
      </c>
      <c r="G1206" s="294" t="s">
        <v>916</v>
      </c>
      <c r="H1206" s="295">
        <v>22</v>
      </c>
      <c r="I1206" s="296"/>
      <c r="J1206" s="297">
        <f>ROUND(I1206*H1206,2)</f>
        <v>0</v>
      </c>
      <c r="K1206" s="293" t="s">
        <v>21</v>
      </c>
      <c r="L1206" s="298"/>
      <c r="M1206" s="299" t="s">
        <v>21</v>
      </c>
      <c r="N1206" s="300" t="s">
        <v>45</v>
      </c>
      <c r="O1206" s="49"/>
      <c r="P1206" s="244">
        <f>O1206*H1206</f>
        <v>0</v>
      </c>
      <c r="Q1206" s="244">
        <v>0</v>
      </c>
      <c r="R1206" s="244">
        <f>Q1206*H1206</f>
        <v>0</v>
      </c>
      <c r="S1206" s="244">
        <v>0</v>
      </c>
      <c r="T1206" s="245">
        <f>S1206*H1206</f>
        <v>0</v>
      </c>
      <c r="AR1206" s="26" t="s">
        <v>439</v>
      </c>
      <c r="AT1206" s="26" t="s">
        <v>604</v>
      </c>
      <c r="AU1206" s="26" t="s">
        <v>84</v>
      </c>
      <c r="AY1206" s="26" t="s">
        <v>189</v>
      </c>
      <c r="BE1206" s="246">
        <f>IF(N1206="základní",J1206,0)</f>
        <v>0</v>
      </c>
      <c r="BF1206" s="246">
        <f>IF(N1206="snížená",J1206,0)</f>
        <v>0</v>
      </c>
      <c r="BG1206" s="246">
        <f>IF(N1206="zákl. přenesená",J1206,0)</f>
        <v>0</v>
      </c>
      <c r="BH1206" s="246">
        <f>IF(N1206="sníž. přenesená",J1206,0)</f>
        <v>0</v>
      </c>
      <c r="BI1206" s="246">
        <f>IF(N1206="nulová",J1206,0)</f>
        <v>0</v>
      </c>
      <c r="BJ1206" s="26" t="s">
        <v>82</v>
      </c>
      <c r="BK1206" s="246">
        <f>ROUND(I1206*H1206,2)</f>
        <v>0</v>
      </c>
      <c r="BL1206" s="26" t="s">
        <v>323</v>
      </c>
      <c r="BM1206" s="26" t="s">
        <v>1779</v>
      </c>
    </row>
    <row r="1207" s="1" customFormat="1" ht="38.25" customHeight="1">
      <c r="B1207" s="48"/>
      <c r="C1207" s="291" t="s">
        <v>1780</v>
      </c>
      <c r="D1207" s="291" t="s">
        <v>604</v>
      </c>
      <c r="E1207" s="292" t="s">
        <v>1781</v>
      </c>
      <c r="F1207" s="293" t="s">
        <v>1782</v>
      </c>
      <c r="G1207" s="294" t="s">
        <v>916</v>
      </c>
      <c r="H1207" s="295">
        <v>35</v>
      </c>
      <c r="I1207" s="296"/>
      <c r="J1207" s="297">
        <f>ROUND(I1207*H1207,2)</f>
        <v>0</v>
      </c>
      <c r="K1207" s="293" t="s">
        <v>21</v>
      </c>
      <c r="L1207" s="298"/>
      <c r="M1207" s="299" t="s">
        <v>21</v>
      </c>
      <c r="N1207" s="300" t="s">
        <v>45</v>
      </c>
      <c r="O1207" s="49"/>
      <c r="P1207" s="244">
        <f>O1207*H1207</f>
        <v>0</v>
      </c>
      <c r="Q1207" s="244">
        <v>0</v>
      </c>
      <c r="R1207" s="244">
        <f>Q1207*H1207</f>
        <v>0</v>
      </c>
      <c r="S1207" s="244">
        <v>0</v>
      </c>
      <c r="T1207" s="245">
        <f>S1207*H1207</f>
        <v>0</v>
      </c>
      <c r="AR1207" s="26" t="s">
        <v>439</v>
      </c>
      <c r="AT1207" s="26" t="s">
        <v>604</v>
      </c>
      <c r="AU1207" s="26" t="s">
        <v>84</v>
      </c>
      <c r="AY1207" s="26" t="s">
        <v>189</v>
      </c>
      <c r="BE1207" s="246">
        <f>IF(N1207="základní",J1207,0)</f>
        <v>0</v>
      </c>
      <c r="BF1207" s="246">
        <f>IF(N1207="snížená",J1207,0)</f>
        <v>0</v>
      </c>
      <c r="BG1207" s="246">
        <f>IF(N1207="zákl. přenesená",J1207,0)</f>
        <v>0</v>
      </c>
      <c r="BH1207" s="246">
        <f>IF(N1207="sníž. přenesená",J1207,0)</f>
        <v>0</v>
      </c>
      <c r="BI1207" s="246">
        <f>IF(N1207="nulová",J1207,0)</f>
        <v>0</v>
      </c>
      <c r="BJ1207" s="26" t="s">
        <v>82</v>
      </c>
      <c r="BK1207" s="246">
        <f>ROUND(I1207*H1207,2)</f>
        <v>0</v>
      </c>
      <c r="BL1207" s="26" t="s">
        <v>323</v>
      </c>
      <c r="BM1207" s="26" t="s">
        <v>1783</v>
      </c>
    </row>
    <row r="1208" s="1" customFormat="1" ht="25.5" customHeight="1">
      <c r="B1208" s="48"/>
      <c r="C1208" s="291" t="s">
        <v>1784</v>
      </c>
      <c r="D1208" s="291" t="s">
        <v>604</v>
      </c>
      <c r="E1208" s="292" t="s">
        <v>1785</v>
      </c>
      <c r="F1208" s="293" t="s">
        <v>1786</v>
      </c>
      <c r="G1208" s="294" t="s">
        <v>916</v>
      </c>
      <c r="H1208" s="295">
        <v>23</v>
      </c>
      <c r="I1208" s="296"/>
      <c r="J1208" s="297">
        <f>ROUND(I1208*H1208,2)</f>
        <v>0</v>
      </c>
      <c r="K1208" s="293" t="s">
        <v>21</v>
      </c>
      <c r="L1208" s="298"/>
      <c r="M1208" s="299" t="s">
        <v>21</v>
      </c>
      <c r="N1208" s="300" t="s">
        <v>45</v>
      </c>
      <c r="O1208" s="49"/>
      <c r="P1208" s="244">
        <f>O1208*H1208</f>
        <v>0</v>
      </c>
      <c r="Q1208" s="244">
        <v>0</v>
      </c>
      <c r="R1208" s="244">
        <f>Q1208*H1208</f>
        <v>0</v>
      </c>
      <c r="S1208" s="244">
        <v>0</v>
      </c>
      <c r="T1208" s="245">
        <f>S1208*H1208</f>
        <v>0</v>
      </c>
      <c r="AR1208" s="26" t="s">
        <v>439</v>
      </c>
      <c r="AT1208" s="26" t="s">
        <v>604</v>
      </c>
      <c r="AU1208" s="26" t="s">
        <v>84</v>
      </c>
      <c r="AY1208" s="26" t="s">
        <v>189</v>
      </c>
      <c r="BE1208" s="246">
        <f>IF(N1208="základní",J1208,0)</f>
        <v>0</v>
      </c>
      <c r="BF1208" s="246">
        <f>IF(N1208="snížená",J1208,0)</f>
        <v>0</v>
      </c>
      <c r="BG1208" s="246">
        <f>IF(N1208="zákl. přenesená",J1208,0)</f>
        <v>0</v>
      </c>
      <c r="BH1208" s="246">
        <f>IF(N1208="sníž. přenesená",J1208,0)</f>
        <v>0</v>
      </c>
      <c r="BI1208" s="246">
        <f>IF(N1208="nulová",J1208,0)</f>
        <v>0</v>
      </c>
      <c r="BJ1208" s="26" t="s">
        <v>82</v>
      </c>
      <c r="BK1208" s="246">
        <f>ROUND(I1208*H1208,2)</f>
        <v>0</v>
      </c>
      <c r="BL1208" s="26" t="s">
        <v>323</v>
      </c>
      <c r="BM1208" s="26" t="s">
        <v>1787</v>
      </c>
    </row>
    <row r="1209" s="1" customFormat="1" ht="25.5" customHeight="1">
      <c r="B1209" s="48"/>
      <c r="C1209" s="235" t="s">
        <v>1788</v>
      </c>
      <c r="D1209" s="235" t="s">
        <v>192</v>
      </c>
      <c r="E1209" s="236" t="s">
        <v>1789</v>
      </c>
      <c r="F1209" s="237" t="s">
        <v>1790</v>
      </c>
      <c r="G1209" s="238" t="s">
        <v>349</v>
      </c>
      <c r="H1209" s="239">
        <v>514</v>
      </c>
      <c r="I1209" s="240"/>
      <c r="J1209" s="241">
        <f>ROUND(I1209*H1209,2)</f>
        <v>0</v>
      </c>
      <c r="K1209" s="237" t="s">
        <v>196</v>
      </c>
      <c r="L1209" s="74"/>
      <c r="M1209" s="242" t="s">
        <v>21</v>
      </c>
      <c r="N1209" s="243" t="s">
        <v>45</v>
      </c>
      <c r="O1209" s="49"/>
      <c r="P1209" s="244">
        <f>O1209*H1209</f>
        <v>0</v>
      </c>
      <c r="Q1209" s="244">
        <v>0</v>
      </c>
      <c r="R1209" s="244">
        <f>Q1209*H1209</f>
        <v>0</v>
      </c>
      <c r="S1209" s="244">
        <v>0</v>
      </c>
      <c r="T1209" s="245">
        <f>S1209*H1209</f>
        <v>0</v>
      </c>
      <c r="AR1209" s="26" t="s">
        <v>323</v>
      </c>
      <c r="AT1209" s="26" t="s">
        <v>192</v>
      </c>
      <c r="AU1209" s="26" t="s">
        <v>84</v>
      </c>
      <c r="AY1209" s="26" t="s">
        <v>189</v>
      </c>
      <c r="BE1209" s="246">
        <f>IF(N1209="základní",J1209,0)</f>
        <v>0</v>
      </c>
      <c r="BF1209" s="246">
        <f>IF(N1209="snížená",J1209,0)</f>
        <v>0</v>
      </c>
      <c r="BG1209" s="246">
        <f>IF(N1209="zákl. přenesená",J1209,0)</f>
        <v>0</v>
      </c>
      <c r="BH1209" s="246">
        <f>IF(N1209="sníž. přenesená",J1209,0)</f>
        <v>0</v>
      </c>
      <c r="BI1209" s="246">
        <f>IF(N1209="nulová",J1209,0)</f>
        <v>0</v>
      </c>
      <c r="BJ1209" s="26" t="s">
        <v>82</v>
      </c>
      <c r="BK1209" s="246">
        <f>ROUND(I1209*H1209,2)</f>
        <v>0</v>
      </c>
      <c r="BL1209" s="26" t="s">
        <v>323</v>
      </c>
      <c r="BM1209" s="26" t="s">
        <v>1791</v>
      </c>
    </row>
    <row r="1210" s="12" customFormat="1">
      <c r="B1210" s="247"/>
      <c r="C1210" s="248"/>
      <c r="D1210" s="249" t="s">
        <v>199</v>
      </c>
      <c r="E1210" s="250" t="s">
        <v>21</v>
      </c>
      <c r="F1210" s="251" t="s">
        <v>1792</v>
      </c>
      <c r="G1210" s="248"/>
      <c r="H1210" s="252">
        <v>514</v>
      </c>
      <c r="I1210" s="253"/>
      <c r="J1210" s="248"/>
      <c r="K1210" s="248"/>
      <c r="L1210" s="254"/>
      <c r="M1210" s="255"/>
      <c r="N1210" s="256"/>
      <c r="O1210" s="256"/>
      <c r="P1210" s="256"/>
      <c r="Q1210" s="256"/>
      <c r="R1210" s="256"/>
      <c r="S1210" s="256"/>
      <c r="T1210" s="257"/>
      <c r="AT1210" s="258" t="s">
        <v>199</v>
      </c>
      <c r="AU1210" s="258" t="s">
        <v>84</v>
      </c>
      <c r="AV1210" s="12" t="s">
        <v>84</v>
      </c>
      <c r="AW1210" s="12" t="s">
        <v>37</v>
      </c>
      <c r="AX1210" s="12" t="s">
        <v>82</v>
      </c>
      <c r="AY1210" s="258" t="s">
        <v>189</v>
      </c>
    </row>
    <row r="1211" s="1" customFormat="1" ht="16.5" customHeight="1">
      <c r="B1211" s="48"/>
      <c r="C1211" s="291" t="s">
        <v>1793</v>
      </c>
      <c r="D1211" s="291" t="s">
        <v>604</v>
      </c>
      <c r="E1211" s="292" t="s">
        <v>1794</v>
      </c>
      <c r="F1211" s="293" t="s">
        <v>1795</v>
      </c>
      <c r="G1211" s="294" t="s">
        <v>1344</v>
      </c>
      <c r="H1211" s="295">
        <v>60.75</v>
      </c>
      <c r="I1211" s="296"/>
      <c r="J1211" s="297">
        <f>ROUND(I1211*H1211,2)</f>
        <v>0</v>
      </c>
      <c r="K1211" s="293" t="s">
        <v>196</v>
      </c>
      <c r="L1211" s="298"/>
      <c r="M1211" s="299" t="s">
        <v>21</v>
      </c>
      <c r="N1211" s="300" t="s">
        <v>45</v>
      </c>
      <c r="O1211" s="49"/>
      <c r="P1211" s="244">
        <f>O1211*H1211</f>
        <v>0</v>
      </c>
      <c r="Q1211" s="244">
        <v>0.001</v>
      </c>
      <c r="R1211" s="244">
        <f>Q1211*H1211</f>
        <v>0.060749999999999998</v>
      </c>
      <c r="S1211" s="244">
        <v>0</v>
      </c>
      <c r="T1211" s="245">
        <f>S1211*H1211</f>
        <v>0</v>
      </c>
      <c r="AR1211" s="26" t="s">
        <v>439</v>
      </c>
      <c r="AT1211" s="26" t="s">
        <v>604</v>
      </c>
      <c r="AU1211" s="26" t="s">
        <v>84</v>
      </c>
      <c r="AY1211" s="26" t="s">
        <v>189</v>
      </c>
      <c r="BE1211" s="246">
        <f>IF(N1211="základní",J1211,0)</f>
        <v>0</v>
      </c>
      <c r="BF1211" s="246">
        <f>IF(N1211="snížená",J1211,0)</f>
        <v>0</v>
      </c>
      <c r="BG1211" s="246">
        <f>IF(N1211="zákl. přenesená",J1211,0)</f>
        <v>0</v>
      </c>
      <c r="BH1211" s="246">
        <f>IF(N1211="sníž. přenesená",J1211,0)</f>
        <v>0</v>
      </c>
      <c r="BI1211" s="246">
        <f>IF(N1211="nulová",J1211,0)</f>
        <v>0</v>
      </c>
      <c r="BJ1211" s="26" t="s">
        <v>82</v>
      </c>
      <c r="BK1211" s="246">
        <f>ROUND(I1211*H1211,2)</f>
        <v>0</v>
      </c>
      <c r="BL1211" s="26" t="s">
        <v>323</v>
      </c>
      <c r="BM1211" s="26" t="s">
        <v>1796</v>
      </c>
    </row>
    <row r="1212" s="12" customFormat="1">
      <c r="B1212" s="247"/>
      <c r="C1212" s="248"/>
      <c r="D1212" s="249" t="s">
        <v>199</v>
      </c>
      <c r="E1212" s="248"/>
      <c r="F1212" s="251" t="s">
        <v>1797</v>
      </c>
      <c r="G1212" s="248"/>
      <c r="H1212" s="252">
        <v>60.75</v>
      </c>
      <c r="I1212" s="253"/>
      <c r="J1212" s="248"/>
      <c r="K1212" s="248"/>
      <c r="L1212" s="254"/>
      <c r="M1212" s="255"/>
      <c r="N1212" s="256"/>
      <c r="O1212" s="256"/>
      <c r="P1212" s="256"/>
      <c r="Q1212" s="256"/>
      <c r="R1212" s="256"/>
      <c r="S1212" s="256"/>
      <c r="T1212" s="257"/>
      <c r="AT1212" s="258" t="s">
        <v>199</v>
      </c>
      <c r="AU1212" s="258" t="s">
        <v>84</v>
      </c>
      <c r="AV1212" s="12" t="s">
        <v>84</v>
      </c>
      <c r="AW1212" s="12" t="s">
        <v>6</v>
      </c>
      <c r="AX1212" s="12" t="s">
        <v>82</v>
      </c>
      <c r="AY1212" s="258" t="s">
        <v>189</v>
      </c>
    </row>
    <row r="1213" s="1" customFormat="1" ht="16.5" customHeight="1">
      <c r="B1213" s="48"/>
      <c r="C1213" s="291" t="s">
        <v>1798</v>
      </c>
      <c r="D1213" s="291" t="s">
        <v>604</v>
      </c>
      <c r="E1213" s="292" t="s">
        <v>1799</v>
      </c>
      <c r="F1213" s="293" t="s">
        <v>1800</v>
      </c>
      <c r="G1213" s="294" t="s">
        <v>1344</v>
      </c>
      <c r="H1213" s="295">
        <v>25.600000000000001</v>
      </c>
      <c r="I1213" s="296"/>
      <c r="J1213" s="297">
        <f>ROUND(I1213*H1213,2)</f>
        <v>0</v>
      </c>
      <c r="K1213" s="293" t="s">
        <v>196</v>
      </c>
      <c r="L1213" s="298"/>
      <c r="M1213" s="299" t="s">
        <v>21</v>
      </c>
      <c r="N1213" s="300" t="s">
        <v>45</v>
      </c>
      <c r="O1213" s="49"/>
      <c r="P1213" s="244">
        <f>O1213*H1213</f>
        <v>0</v>
      </c>
      <c r="Q1213" s="244">
        <v>0.001</v>
      </c>
      <c r="R1213" s="244">
        <f>Q1213*H1213</f>
        <v>0.025600000000000001</v>
      </c>
      <c r="S1213" s="244">
        <v>0</v>
      </c>
      <c r="T1213" s="245">
        <f>S1213*H1213</f>
        <v>0</v>
      </c>
      <c r="AR1213" s="26" t="s">
        <v>439</v>
      </c>
      <c r="AT1213" s="26" t="s">
        <v>604</v>
      </c>
      <c r="AU1213" s="26" t="s">
        <v>84</v>
      </c>
      <c r="AY1213" s="26" t="s">
        <v>189</v>
      </c>
      <c r="BE1213" s="246">
        <f>IF(N1213="základní",J1213,0)</f>
        <v>0</v>
      </c>
      <c r="BF1213" s="246">
        <f>IF(N1213="snížená",J1213,0)</f>
        <v>0</v>
      </c>
      <c r="BG1213" s="246">
        <f>IF(N1213="zákl. přenesená",J1213,0)</f>
        <v>0</v>
      </c>
      <c r="BH1213" s="246">
        <f>IF(N1213="sníž. přenesená",J1213,0)</f>
        <v>0</v>
      </c>
      <c r="BI1213" s="246">
        <f>IF(N1213="nulová",J1213,0)</f>
        <v>0</v>
      </c>
      <c r="BJ1213" s="26" t="s">
        <v>82</v>
      </c>
      <c r="BK1213" s="246">
        <f>ROUND(I1213*H1213,2)</f>
        <v>0</v>
      </c>
      <c r="BL1213" s="26" t="s">
        <v>323</v>
      </c>
      <c r="BM1213" s="26" t="s">
        <v>1801</v>
      </c>
    </row>
    <row r="1214" s="12" customFormat="1">
      <c r="B1214" s="247"/>
      <c r="C1214" s="248"/>
      <c r="D1214" s="249" t="s">
        <v>199</v>
      </c>
      <c r="E1214" s="248"/>
      <c r="F1214" s="251" t="s">
        <v>1802</v>
      </c>
      <c r="G1214" s="248"/>
      <c r="H1214" s="252">
        <v>25.600000000000001</v>
      </c>
      <c r="I1214" s="253"/>
      <c r="J1214" s="248"/>
      <c r="K1214" s="248"/>
      <c r="L1214" s="254"/>
      <c r="M1214" s="255"/>
      <c r="N1214" s="256"/>
      <c r="O1214" s="256"/>
      <c r="P1214" s="256"/>
      <c r="Q1214" s="256"/>
      <c r="R1214" s="256"/>
      <c r="S1214" s="256"/>
      <c r="T1214" s="257"/>
      <c r="AT1214" s="258" t="s">
        <v>199</v>
      </c>
      <c r="AU1214" s="258" t="s">
        <v>84</v>
      </c>
      <c r="AV1214" s="12" t="s">
        <v>84</v>
      </c>
      <c r="AW1214" s="12" t="s">
        <v>6</v>
      </c>
      <c r="AX1214" s="12" t="s">
        <v>82</v>
      </c>
      <c r="AY1214" s="258" t="s">
        <v>189</v>
      </c>
    </row>
    <row r="1215" s="1" customFormat="1" ht="16.5" customHeight="1">
      <c r="B1215" s="48"/>
      <c r="C1215" s="235" t="s">
        <v>1803</v>
      </c>
      <c r="D1215" s="235" t="s">
        <v>192</v>
      </c>
      <c r="E1215" s="236" t="s">
        <v>1804</v>
      </c>
      <c r="F1215" s="237" t="s">
        <v>1805</v>
      </c>
      <c r="G1215" s="238" t="s">
        <v>223</v>
      </c>
      <c r="H1215" s="239">
        <v>39</v>
      </c>
      <c r="I1215" s="240"/>
      <c r="J1215" s="241">
        <f>ROUND(I1215*H1215,2)</f>
        <v>0</v>
      </c>
      <c r="K1215" s="237" t="s">
        <v>21</v>
      </c>
      <c r="L1215" s="74"/>
      <c r="M1215" s="242" t="s">
        <v>21</v>
      </c>
      <c r="N1215" s="243" t="s">
        <v>45</v>
      </c>
      <c r="O1215" s="49"/>
      <c r="P1215" s="244">
        <f>O1215*H1215</f>
        <v>0</v>
      </c>
      <c r="Q1215" s="244">
        <v>0</v>
      </c>
      <c r="R1215" s="244">
        <f>Q1215*H1215</f>
        <v>0</v>
      </c>
      <c r="S1215" s="244">
        <v>0</v>
      </c>
      <c r="T1215" s="245">
        <f>S1215*H1215</f>
        <v>0</v>
      </c>
      <c r="AR1215" s="26" t="s">
        <v>323</v>
      </c>
      <c r="AT1215" s="26" t="s">
        <v>192</v>
      </c>
      <c r="AU1215" s="26" t="s">
        <v>84</v>
      </c>
      <c r="AY1215" s="26" t="s">
        <v>189</v>
      </c>
      <c r="BE1215" s="246">
        <f>IF(N1215="základní",J1215,0)</f>
        <v>0</v>
      </c>
      <c r="BF1215" s="246">
        <f>IF(N1215="snížená",J1215,0)</f>
        <v>0</v>
      </c>
      <c r="BG1215" s="246">
        <f>IF(N1215="zákl. přenesená",J1215,0)</f>
        <v>0</v>
      </c>
      <c r="BH1215" s="246">
        <f>IF(N1215="sníž. přenesená",J1215,0)</f>
        <v>0</v>
      </c>
      <c r="BI1215" s="246">
        <f>IF(N1215="nulová",J1215,0)</f>
        <v>0</v>
      </c>
      <c r="BJ1215" s="26" t="s">
        <v>82</v>
      </c>
      <c r="BK1215" s="246">
        <f>ROUND(I1215*H1215,2)</f>
        <v>0</v>
      </c>
      <c r="BL1215" s="26" t="s">
        <v>323</v>
      </c>
      <c r="BM1215" s="26" t="s">
        <v>1806</v>
      </c>
    </row>
    <row r="1216" s="12" customFormat="1">
      <c r="B1216" s="247"/>
      <c r="C1216" s="248"/>
      <c r="D1216" s="249" t="s">
        <v>199</v>
      </c>
      <c r="E1216" s="250" t="s">
        <v>21</v>
      </c>
      <c r="F1216" s="251" t="s">
        <v>1807</v>
      </c>
      <c r="G1216" s="248"/>
      <c r="H1216" s="252">
        <v>39</v>
      </c>
      <c r="I1216" s="253"/>
      <c r="J1216" s="248"/>
      <c r="K1216" s="248"/>
      <c r="L1216" s="254"/>
      <c r="M1216" s="255"/>
      <c r="N1216" s="256"/>
      <c r="O1216" s="256"/>
      <c r="P1216" s="256"/>
      <c r="Q1216" s="256"/>
      <c r="R1216" s="256"/>
      <c r="S1216" s="256"/>
      <c r="T1216" s="257"/>
      <c r="AT1216" s="258" t="s">
        <v>199</v>
      </c>
      <c r="AU1216" s="258" t="s">
        <v>84</v>
      </c>
      <c r="AV1216" s="12" t="s">
        <v>84</v>
      </c>
      <c r="AW1216" s="12" t="s">
        <v>37</v>
      </c>
      <c r="AX1216" s="12" t="s">
        <v>82</v>
      </c>
      <c r="AY1216" s="258" t="s">
        <v>189</v>
      </c>
    </row>
    <row r="1217" s="1" customFormat="1" ht="51" customHeight="1">
      <c r="B1217" s="48"/>
      <c r="C1217" s="291" t="s">
        <v>1808</v>
      </c>
      <c r="D1217" s="291" t="s">
        <v>604</v>
      </c>
      <c r="E1217" s="292" t="s">
        <v>1809</v>
      </c>
      <c r="F1217" s="293" t="s">
        <v>1810</v>
      </c>
      <c r="G1217" s="294" t="s">
        <v>223</v>
      </c>
      <c r="H1217" s="295">
        <v>12</v>
      </c>
      <c r="I1217" s="296"/>
      <c r="J1217" s="297">
        <f>ROUND(I1217*H1217,2)</f>
        <v>0</v>
      </c>
      <c r="K1217" s="293" t="s">
        <v>196</v>
      </c>
      <c r="L1217" s="298"/>
      <c r="M1217" s="299" t="s">
        <v>21</v>
      </c>
      <c r="N1217" s="300" t="s">
        <v>45</v>
      </c>
      <c r="O1217" s="49"/>
      <c r="P1217" s="244">
        <f>O1217*H1217</f>
        <v>0</v>
      </c>
      <c r="Q1217" s="244">
        <v>0.00010000000000000001</v>
      </c>
      <c r="R1217" s="244">
        <f>Q1217*H1217</f>
        <v>0.0012000000000000001</v>
      </c>
      <c r="S1217" s="244">
        <v>0</v>
      </c>
      <c r="T1217" s="245">
        <f>S1217*H1217</f>
        <v>0</v>
      </c>
      <c r="AR1217" s="26" t="s">
        <v>439</v>
      </c>
      <c r="AT1217" s="26" t="s">
        <v>604</v>
      </c>
      <c r="AU1217" s="26" t="s">
        <v>84</v>
      </c>
      <c r="AY1217" s="26" t="s">
        <v>189</v>
      </c>
      <c r="BE1217" s="246">
        <f>IF(N1217="základní",J1217,0)</f>
        <v>0</v>
      </c>
      <c r="BF1217" s="246">
        <f>IF(N1217="snížená",J1217,0)</f>
        <v>0</v>
      </c>
      <c r="BG1217" s="246">
        <f>IF(N1217="zákl. přenesená",J1217,0)</f>
        <v>0</v>
      </c>
      <c r="BH1217" s="246">
        <f>IF(N1217="sníž. přenesená",J1217,0)</f>
        <v>0</v>
      </c>
      <c r="BI1217" s="246">
        <f>IF(N1217="nulová",J1217,0)</f>
        <v>0</v>
      </c>
      <c r="BJ1217" s="26" t="s">
        <v>82</v>
      </c>
      <c r="BK1217" s="246">
        <f>ROUND(I1217*H1217,2)</f>
        <v>0</v>
      </c>
      <c r="BL1217" s="26" t="s">
        <v>323</v>
      </c>
      <c r="BM1217" s="26" t="s">
        <v>1811</v>
      </c>
    </row>
    <row r="1218" s="1" customFormat="1" ht="25.5" customHeight="1">
      <c r="B1218" s="48"/>
      <c r="C1218" s="291" t="s">
        <v>1812</v>
      </c>
      <c r="D1218" s="291" t="s">
        <v>604</v>
      </c>
      <c r="E1218" s="292" t="s">
        <v>1813</v>
      </c>
      <c r="F1218" s="293" t="s">
        <v>1814</v>
      </c>
      <c r="G1218" s="294" t="s">
        <v>916</v>
      </c>
      <c r="H1218" s="295">
        <v>16</v>
      </c>
      <c r="I1218" s="296"/>
      <c r="J1218" s="297">
        <f>ROUND(I1218*H1218,2)</f>
        <v>0</v>
      </c>
      <c r="K1218" s="293" t="s">
        <v>21</v>
      </c>
      <c r="L1218" s="298"/>
      <c r="M1218" s="299" t="s">
        <v>21</v>
      </c>
      <c r="N1218" s="300" t="s">
        <v>45</v>
      </c>
      <c r="O1218" s="49"/>
      <c r="P1218" s="244">
        <f>O1218*H1218</f>
        <v>0</v>
      </c>
      <c r="Q1218" s="244">
        <v>0</v>
      </c>
      <c r="R1218" s="244">
        <f>Q1218*H1218</f>
        <v>0</v>
      </c>
      <c r="S1218" s="244">
        <v>0</v>
      </c>
      <c r="T1218" s="245">
        <f>S1218*H1218</f>
        <v>0</v>
      </c>
      <c r="AR1218" s="26" t="s">
        <v>439</v>
      </c>
      <c r="AT1218" s="26" t="s">
        <v>604</v>
      </c>
      <c r="AU1218" s="26" t="s">
        <v>84</v>
      </c>
      <c r="AY1218" s="26" t="s">
        <v>189</v>
      </c>
      <c r="BE1218" s="246">
        <f>IF(N1218="základní",J1218,0)</f>
        <v>0</v>
      </c>
      <c r="BF1218" s="246">
        <f>IF(N1218="snížená",J1218,0)</f>
        <v>0</v>
      </c>
      <c r="BG1218" s="246">
        <f>IF(N1218="zákl. přenesená",J1218,0)</f>
        <v>0</v>
      </c>
      <c r="BH1218" s="246">
        <f>IF(N1218="sníž. přenesená",J1218,0)</f>
        <v>0</v>
      </c>
      <c r="BI1218" s="246">
        <f>IF(N1218="nulová",J1218,0)</f>
        <v>0</v>
      </c>
      <c r="BJ1218" s="26" t="s">
        <v>82</v>
      </c>
      <c r="BK1218" s="246">
        <f>ROUND(I1218*H1218,2)</f>
        <v>0</v>
      </c>
      <c r="BL1218" s="26" t="s">
        <v>323</v>
      </c>
      <c r="BM1218" s="26" t="s">
        <v>1815</v>
      </c>
    </row>
    <row r="1219" s="1" customFormat="1" ht="25.5" customHeight="1">
      <c r="B1219" s="48"/>
      <c r="C1219" s="291" t="s">
        <v>1816</v>
      </c>
      <c r="D1219" s="291" t="s">
        <v>604</v>
      </c>
      <c r="E1219" s="292" t="s">
        <v>1817</v>
      </c>
      <c r="F1219" s="293" t="s">
        <v>1818</v>
      </c>
      <c r="G1219" s="294" t="s">
        <v>223</v>
      </c>
      <c r="H1219" s="295">
        <v>16</v>
      </c>
      <c r="I1219" s="296"/>
      <c r="J1219" s="297">
        <f>ROUND(I1219*H1219,2)</f>
        <v>0</v>
      </c>
      <c r="K1219" s="293" t="s">
        <v>196</v>
      </c>
      <c r="L1219" s="298"/>
      <c r="M1219" s="299" t="s">
        <v>21</v>
      </c>
      <c r="N1219" s="300" t="s">
        <v>45</v>
      </c>
      <c r="O1219" s="49"/>
      <c r="P1219" s="244">
        <f>O1219*H1219</f>
        <v>0</v>
      </c>
      <c r="Q1219" s="244">
        <v>0.00016000000000000001</v>
      </c>
      <c r="R1219" s="244">
        <f>Q1219*H1219</f>
        <v>0.0025600000000000002</v>
      </c>
      <c r="S1219" s="244">
        <v>0</v>
      </c>
      <c r="T1219" s="245">
        <f>S1219*H1219</f>
        <v>0</v>
      </c>
      <c r="AR1219" s="26" t="s">
        <v>439</v>
      </c>
      <c r="AT1219" s="26" t="s">
        <v>604</v>
      </c>
      <c r="AU1219" s="26" t="s">
        <v>84</v>
      </c>
      <c r="AY1219" s="26" t="s">
        <v>189</v>
      </c>
      <c r="BE1219" s="246">
        <f>IF(N1219="základní",J1219,0)</f>
        <v>0</v>
      </c>
      <c r="BF1219" s="246">
        <f>IF(N1219="snížená",J1219,0)</f>
        <v>0</v>
      </c>
      <c r="BG1219" s="246">
        <f>IF(N1219="zákl. přenesená",J1219,0)</f>
        <v>0</v>
      </c>
      <c r="BH1219" s="246">
        <f>IF(N1219="sníž. přenesená",J1219,0)</f>
        <v>0</v>
      </c>
      <c r="BI1219" s="246">
        <f>IF(N1219="nulová",J1219,0)</f>
        <v>0</v>
      </c>
      <c r="BJ1219" s="26" t="s">
        <v>82</v>
      </c>
      <c r="BK1219" s="246">
        <f>ROUND(I1219*H1219,2)</f>
        <v>0</v>
      </c>
      <c r="BL1219" s="26" t="s">
        <v>323</v>
      </c>
      <c r="BM1219" s="26" t="s">
        <v>1819</v>
      </c>
    </row>
    <row r="1220" s="1" customFormat="1" ht="25.5" customHeight="1">
      <c r="B1220" s="48"/>
      <c r="C1220" s="291" t="s">
        <v>1820</v>
      </c>
      <c r="D1220" s="291" t="s">
        <v>604</v>
      </c>
      <c r="E1220" s="292" t="s">
        <v>1821</v>
      </c>
      <c r="F1220" s="293" t="s">
        <v>1822</v>
      </c>
      <c r="G1220" s="294" t="s">
        <v>223</v>
      </c>
      <c r="H1220" s="295">
        <v>11</v>
      </c>
      <c r="I1220" s="296"/>
      <c r="J1220" s="297">
        <f>ROUND(I1220*H1220,2)</f>
        <v>0</v>
      </c>
      <c r="K1220" s="293" t="s">
        <v>196</v>
      </c>
      <c r="L1220" s="298"/>
      <c r="M1220" s="299" t="s">
        <v>21</v>
      </c>
      <c r="N1220" s="300" t="s">
        <v>45</v>
      </c>
      <c r="O1220" s="49"/>
      <c r="P1220" s="244">
        <f>O1220*H1220</f>
        <v>0</v>
      </c>
      <c r="Q1220" s="244">
        <v>0.00016000000000000001</v>
      </c>
      <c r="R1220" s="244">
        <f>Q1220*H1220</f>
        <v>0.0017600000000000001</v>
      </c>
      <c r="S1220" s="244">
        <v>0</v>
      </c>
      <c r="T1220" s="245">
        <f>S1220*H1220</f>
        <v>0</v>
      </c>
      <c r="AR1220" s="26" t="s">
        <v>439</v>
      </c>
      <c r="AT1220" s="26" t="s">
        <v>604</v>
      </c>
      <c r="AU1220" s="26" t="s">
        <v>84</v>
      </c>
      <c r="AY1220" s="26" t="s">
        <v>189</v>
      </c>
      <c r="BE1220" s="246">
        <f>IF(N1220="základní",J1220,0)</f>
        <v>0</v>
      </c>
      <c r="BF1220" s="246">
        <f>IF(N1220="snížená",J1220,0)</f>
        <v>0</v>
      </c>
      <c r="BG1220" s="246">
        <f>IF(N1220="zákl. přenesená",J1220,0)</f>
        <v>0</v>
      </c>
      <c r="BH1220" s="246">
        <f>IF(N1220="sníž. přenesená",J1220,0)</f>
        <v>0</v>
      </c>
      <c r="BI1220" s="246">
        <f>IF(N1220="nulová",J1220,0)</f>
        <v>0</v>
      </c>
      <c r="BJ1220" s="26" t="s">
        <v>82</v>
      </c>
      <c r="BK1220" s="246">
        <f>ROUND(I1220*H1220,2)</f>
        <v>0</v>
      </c>
      <c r="BL1220" s="26" t="s">
        <v>323</v>
      </c>
      <c r="BM1220" s="26" t="s">
        <v>1823</v>
      </c>
    </row>
    <row r="1221" s="1" customFormat="1" ht="25.5" customHeight="1">
      <c r="B1221" s="48"/>
      <c r="C1221" s="235" t="s">
        <v>1824</v>
      </c>
      <c r="D1221" s="235" t="s">
        <v>192</v>
      </c>
      <c r="E1221" s="236" t="s">
        <v>1825</v>
      </c>
      <c r="F1221" s="237" t="s">
        <v>1826</v>
      </c>
      <c r="G1221" s="238" t="s">
        <v>223</v>
      </c>
      <c r="H1221" s="239">
        <v>1</v>
      </c>
      <c r="I1221" s="240"/>
      <c r="J1221" s="241">
        <f>ROUND(I1221*H1221,2)</f>
        <v>0</v>
      </c>
      <c r="K1221" s="237" t="s">
        <v>196</v>
      </c>
      <c r="L1221" s="74"/>
      <c r="M1221" s="242" t="s">
        <v>21</v>
      </c>
      <c r="N1221" s="243" t="s">
        <v>45</v>
      </c>
      <c r="O1221" s="49"/>
      <c r="P1221" s="244">
        <f>O1221*H1221</f>
        <v>0</v>
      </c>
      <c r="Q1221" s="244">
        <v>0</v>
      </c>
      <c r="R1221" s="244">
        <f>Q1221*H1221</f>
        <v>0</v>
      </c>
      <c r="S1221" s="244">
        <v>0</v>
      </c>
      <c r="T1221" s="245">
        <f>S1221*H1221</f>
        <v>0</v>
      </c>
      <c r="AR1221" s="26" t="s">
        <v>323</v>
      </c>
      <c r="AT1221" s="26" t="s">
        <v>192</v>
      </c>
      <c r="AU1221" s="26" t="s">
        <v>84</v>
      </c>
      <c r="AY1221" s="26" t="s">
        <v>189</v>
      </c>
      <c r="BE1221" s="246">
        <f>IF(N1221="základní",J1221,0)</f>
        <v>0</v>
      </c>
      <c r="BF1221" s="246">
        <f>IF(N1221="snížená",J1221,0)</f>
        <v>0</v>
      </c>
      <c r="BG1221" s="246">
        <f>IF(N1221="zákl. přenesená",J1221,0)</f>
        <v>0</v>
      </c>
      <c r="BH1221" s="246">
        <f>IF(N1221="sníž. přenesená",J1221,0)</f>
        <v>0</v>
      </c>
      <c r="BI1221" s="246">
        <f>IF(N1221="nulová",J1221,0)</f>
        <v>0</v>
      </c>
      <c r="BJ1221" s="26" t="s">
        <v>82</v>
      </c>
      <c r="BK1221" s="246">
        <f>ROUND(I1221*H1221,2)</f>
        <v>0</v>
      </c>
      <c r="BL1221" s="26" t="s">
        <v>323</v>
      </c>
      <c r="BM1221" s="26" t="s">
        <v>1827</v>
      </c>
    </row>
    <row r="1222" s="1" customFormat="1" ht="38.25" customHeight="1">
      <c r="B1222" s="48"/>
      <c r="C1222" s="291" t="s">
        <v>1828</v>
      </c>
      <c r="D1222" s="291" t="s">
        <v>604</v>
      </c>
      <c r="E1222" s="292" t="s">
        <v>1829</v>
      </c>
      <c r="F1222" s="293" t="s">
        <v>1830</v>
      </c>
      <c r="G1222" s="294" t="s">
        <v>916</v>
      </c>
      <c r="H1222" s="295">
        <v>1</v>
      </c>
      <c r="I1222" s="296"/>
      <c r="J1222" s="297">
        <f>ROUND(I1222*H1222,2)</f>
        <v>0</v>
      </c>
      <c r="K1222" s="293" t="s">
        <v>21</v>
      </c>
      <c r="L1222" s="298"/>
      <c r="M1222" s="299" t="s">
        <v>21</v>
      </c>
      <c r="N1222" s="300" t="s">
        <v>45</v>
      </c>
      <c r="O1222" s="49"/>
      <c r="P1222" s="244">
        <f>O1222*H1222</f>
        <v>0</v>
      </c>
      <c r="Q1222" s="244">
        <v>0</v>
      </c>
      <c r="R1222" s="244">
        <f>Q1222*H1222</f>
        <v>0</v>
      </c>
      <c r="S1222" s="244">
        <v>0</v>
      </c>
      <c r="T1222" s="245">
        <f>S1222*H1222</f>
        <v>0</v>
      </c>
      <c r="AR1222" s="26" t="s">
        <v>439</v>
      </c>
      <c r="AT1222" s="26" t="s">
        <v>604</v>
      </c>
      <c r="AU1222" s="26" t="s">
        <v>84</v>
      </c>
      <c r="AY1222" s="26" t="s">
        <v>189</v>
      </c>
      <c r="BE1222" s="246">
        <f>IF(N1222="základní",J1222,0)</f>
        <v>0</v>
      </c>
      <c r="BF1222" s="246">
        <f>IF(N1222="snížená",J1222,0)</f>
        <v>0</v>
      </c>
      <c r="BG1222" s="246">
        <f>IF(N1222="zákl. přenesená",J1222,0)</f>
        <v>0</v>
      </c>
      <c r="BH1222" s="246">
        <f>IF(N1222="sníž. přenesená",J1222,0)</f>
        <v>0</v>
      </c>
      <c r="BI1222" s="246">
        <f>IF(N1222="nulová",J1222,0)</f>
        <v>0</v>
      </c>
      <c r="BJ1222" s="26" t="s">
        <v>82</v>
      </c>
      <c r="BK1222" s="246">
        <f>ROUND(I1222*H1222,2)</f>
        <v>0</v>
      </c>
      <c r="BL1222" s="26" t="s">
        <v>323</v>
      </c>
      <c r="BM1222" s="26" t="s">
        <v>1831</v>
      </c>
    </row>
    <row r="1223" s="1" customFormat="1" ht="16.5" customHeight="1">
      <c r="B1223" s="48"/>
      <c r="C1223" s="235" t="s">
        <v>1832</v>
      </c>
      <c r="D1223" s="235" t="s">
        <v>192</v>
      </c>
      <c r="E1223" s="236" t="s">
        <v>1833</v>
      </c>
      <c r="F1223" s="237" t="s">
        <v>1834</v>
      </c>
      <c r="G1223" s="238" t="s">
        <v>223</v>
      </c>
      <c r="H1223" s="239">
        <v>16</v>
      </c>
      <c r="I1223" s="240"/>
      <c r="J1223" s="241">
        <f>ROUND(I1223*H1223,2)</f>
        <v>0</v>
      </c>
      <c r="K1223" s="237" t="s">
        <v>196</v>
      </c>
      <c r="L1223" s="74"/>
      <c r="M1223" s="242" t="s">
        <v>21</v>
      </c>
      <c r="N1223" s="243" t="s">
        <v>45</v>
      </c>
      <c r="O1223" s="49"/>
      <c r="P1223" s="244">
        <f>O1223*H1223</f>
        <v>0</v>
      </c>
      <c r="Q1223" s="244">
        <v>0</v>
      </c>
      <c r="R1223" s="244">
        <f>Q1223*H1223</f>
        <v>0</v>
      </c>
      <c r="S1223" s="244">
        <v>0</v>
      </c>
      <c r="T1223" s="245">
        <f>S1223*H1223</f>
        <v>0</v>
      </c>
      <c r="AR1223" s="26" t="s">
        <v>323</v>
      </c>
      <c r="AT1223" s="26" t="s">
        <v>192</v>
      </c>
      <c r="AU1223" s="26" t="s">
        <v>84</v>
      </c>
      <c r="AY1223" s="26" t="s">
        <v>189</v>
      </c>
      <c r="BE1223" s="246">
        <f>IF(N1223="základní",J1223,0)</f>
        <v>0</v>
      </c>
      <c r="BF1223" s="246">
        <f>IF(N1223="snížená",J1223,0)</f>
        <v>0</v>
      </c>
      <c r="BG1223" s="246">
        <f>IF(N1223="zákl. přenesená",J1223,0)</f>
        <v>0</v>
      </c>
      <c r="BH1223" s="246">
        <f>IF(N1223="sníž. přenesená",J1223,0)</f>
        <v>0</v>
      </c>
      <c r="BI1223" s="246">
        <f>IF(N1223="nulová",J1223,0)</f>
        <v>0</v>
      </c>
      <c r="BJ1223" s="26" t="s">
        <v>82</v>
      </c>
      <c r="BK1223" s="246">
        <f>ROUND(I1223*H1223,2)</f>
        <v>0</v>
      </c>
      <c r="BL1223" s="26" t="s">
        <v>323</v>
      </c>
      <c r="BM1223" s="26" t="s">
        <v>1835</v>
      </c>
    </row>
    <row r="1224" s="1" customFormat="1" ht="16.5" customHeight="1">
      <c r="B1224" s="48"/>
      <c r="C1224" s="291" t="s">
        <v>1836</v>
      </c>
      <c r="D1224" s="291" t="s">
        <v>604</v>
      </c>
      <c r="E1224" s="292" t="s">
        <v>1837</v>
      </c>
      <c r="F1224" s="293" t="s">
        <v>1838</v>
      </c>
      <c r="G1224" s="294" t="s">
        <v>223</v>
      </c>
      <c r="H1224" s="295">
        <v>16</v>
      </c>
      <c r="I1224" s="296"/>
      <c r="J1224" s="297">
        <f>ROUND(I1224*H1224,2)</f>
        <v>0</v>
      </c>
      <c r="K1224" s="293" t="s">
        <v>196</v>
      </c>
      <c r="L1224" s="298"/>
      <c r="M1224" s="299" t="s">
        <v>21</v>
      </c>
      <c r="N1224" s="300" t="s">
        <v>45</v>
      </c>
      <c r="O1224" s="49"/>
      <c r="P1224" s="244">
        <f>O1224*H1224</f>
        <v>0</v>
      </c>
      <c r="Q1224" s="244">
        <v>0</v>
      </c>
      <c r="R1224" s="244">
        <f>Q1224*H1224</f>
        <v>0</v>
      </c>
      <c r="S1224" s="244">
        <v>0</v>
      </c>
      <c r="T1224" s="245">
        <f>S1224*H1224</f>
        <v>0</v>
      </c>
      <c r="AR1224" s="26" t="s">
        <v>439</v>
      </c>
      <c r="AT1224" s="26" t="s">
        <v>604</v>
      </c>
      <c r="AU1224" s="26" t="s">
        <v>84</v>
      </c>
      <c r="AY1224" s="26" t="s">
        <v>189</v>
      </c>
      <c r="BE1224" s="246">
        <f>IF(N1224="základní",J1224,0)</f>
        <v>0</v>
      </c>
      <c r="BF1224" s="246">
        <f>IF(N1224="snížená",J1224,0)</f>
        <v>0</v>
      </c>
      <c r="BG1224" s="246">
        <f>IF(N1224="zákl. přenesená",J1224,0)</f>
        <v>0</v>
      </c>
      <c r="BH1224" s="246">
        <f>IF(N1224="sníž. přenesená",J1224,0)</f>
        <v>0</v>
      </c>
      <c r="BI1224" s="246">
        <f>IF(N1224="nulová",J1224,0)</f>
        <v>0</v>
      </c>
      <c r="BJ1224" s="26" t="s">
        <v>82</v>
      </c>
      <c r="BK1224" s="246">
        <f>ROUND(I1224*H1224,2)</f>
        <v>0</v>
      </c>
      <c r="BL1224" s="26" t="s">
        <v>323</v>
      </c>
      <c r="BM1224" s="26" t="s">
        <v>1839</v>
      </c>
    </row>
    <row r="1225" s="1" customFormat="1" ht="25.5" customHeight="1">
      <c r="B1225" s="48"/>
      <c r="C1225" s="235" t="s">
        <v>1840</v>
      </c>
      <c r="D1225" s="235" t="s">
        <v>192</v>
      </c>
      <c r="E1225" s="236" t="s">
        <v>1841</v>
      </c>
      <c r="F1225" s="237" t="s">
        <v>1842</v>
      </c>
      <c r="G1225" s="238" t="s">
        <v>223</v>
      </c>
      <c r="H1225" s="239">
        <v>446</v>
      </c>
      <c r="I1225" s="240"/>
      <c r="J1225" s="241">
        <f>ROUND(I1225*H1225,2)</f>
        <v>0</v>
      </c>
      <c r="K1225" s="237" t="s">
        <v>21</v>
      </c>
      <c r="L1225" s="74"/>
      <c r="M1225" s="242" t="s">
        <v>21</v>
      </c>
      <c r="N1225" s="243" t="s">
        <v>45</v>
      </c>
      <c r="O1225" s="49"/>
      <c r="P1225" s="244">
        <f>O1225*H1225</f>
        <v>0</v>
      </c>
      <c r="Q1225" s="244">
        <v>0</v>
      </c>
      <c r="R1225" s="244">
        <f>Q1225*H1225</f>
        <v>0</v>
      </c>
      <c r="S1225" s="244">
        <v>0</v>
      </c>
      <c r="T1225" s="245">
        <f>S1225*H1225</f>
        <v>0</v>
      </c>
      <c r="AR1225" s="26" t="s">
        <v>323</v>
      </c>
      <c r="AT1225" s="26" t="s">
        <v>192</v>
      </c>
      <c r="AU1225" s="26" t="s">
        <v>84</v>
      </c>
      <c r="AY1225" s="26" t="s">
        <v>189</v>
      </c>
      <c r="BE1225" s="246">
        <f>IF(N1225="základní",J1225,0)</f>
        <v>0</v>
      </c>
      <c r="BF1225" s="246">
        <f>IF(N1225="snížená",J1225,0)</f>
        <v>0</v>
      </c>
      <c r="BG1225" s="246">
        <f>IF(N1225="zákl. přenesená",J1225,0)</f>
        <v>0</v>
      </c>
      <c r="BH1225" s="246">
        <f>IF(N1225="sníž. přenesená",J1225,0)</f>
        <v>0</v>
      </c>
      <c r="BI1225" s="246">
        <f>IF(N1225="nulová",J1225,0)</f>
        <v>0</v>
      </c>
      <c r="BJ1225" s="26" t="s">
        <v>82</v>
      </c>
      <c r="BK1225" s="246">
        <f>ROUND(I1225*H1225,2)</f>
        <v>0</v>
      </c>
      <c r="BL1225" s="26" t="s">
        <v>323</v>
      </c>
      <c r="BM1225" s="26" t="s">
        <v>1843</v>
      </c>
    </row>
    <row r="1226" s="12" customFormat="1">
      <c r="B1226" s="247"/>
      <c r="C1226" s="248"/>
      <c r="D1226" s="249" t="s">
        <v>199</v>
      </c>
      <c r="E1226" s="250" t="s">
        <v>21</v>
      </c>
      <c r="F1226" s="251" t="s">
        <v>1844</v>
      </c>
      <c r="G1226" s="248"/>
      <c r="H1226" s="252">
        <v>446</v>
      </c>
      <c r="I1226" s="253"/>
      <c r="J1226" s="248"/>
      <c r="K1226" s="248"/>
      <c r="L1226" s="254"/>
      <c r="M1226" s="255"/>
      <c r="N1226" s="256"/>
      <c r="O1226" s="256"/>
      <c r="P1226" s="256"/>
      <c r="Q1226" s="256"/>
      <c r="R1226" s="256"/>
      <c r="S1226" s="256"/>
      <c r="T1226" s="257"/>
      <c r="AT1226" s="258" t="s">
        <v>199</v>
      </c>
      <c r="AU1226" s="258" t="s">
        <v>84</v>
      </c>
      <c r="AV1226" s="12" t="s">
        <v>84</v>
      </c>
      <c r="AW1226" s="12" t="s">
        <v>37</v>
      </c>
      <c r="AX1226" s="12" t="s">
        <v>82</v>
      </c>
      <c r="AY1226" s="258" t="s">
        <v>189</v>
      </c>
    </row>
    <row r="1227" s="1" customFormat="1" ht="16.5" customHeight="1">
      <c r="B1227" s="48"/>
      <c r="C1227" s="291" t="s">
        <v>1845</v>
      </c>
      <c r="D1227" s="291" t="s">
        <v>604</v>
      </c>
      <c r="E1227" s="292" t="s">
        <v>1846</v>
      </c>
      <c r="F1227" s="293" t="s">
        <v>1847</v>
      </c>
      <c r="G1227" s="294" t="s">
        <v>916</v>
      </c>
      <c r="H1227" s="295">
        <v>24</v>
      </c>
      <c r="I1227" s="296"/>
      <c r="J1227" s="297">
        <f>ROUND(I1227*H1227,2)</f>
        <v>0</v>
      </c>
      <c r="K1227" s="293" t="s">
        <v>21</v>
      </c>
      <c r="L1227" s="298"/>
      <c r="M1227" s="299" t="s">
        <v>21</v>
      </c>
      <c r="N1227" s="300" t="s">
        <v>45</v>
      </c>
      <c r="O1227" s="49"/>
      <c r="P1227" s="244">
        <f>O1227*H1227</f>
        <v>0</v>
      </c>
      <c r="Q1227" s="244">
        <v>0</v>
      </c>
      <c r="R1227" s="244">
        <f>Q1227*H1227</f>
        <v>0</v>
      </c>
      <c r="S1227" s="244">
        <v>0</v>
      </c>
      <c r="T1227" s="245">
        <f>S1227*H1227</f>
        <v>0</v>
      </c>
      <c r="AR1227" s="26" t="s">
        <v>439</v>
      </c>
      <c r="AT1227" s="26" t="s">
        <v>604</v>
      </c>
      <c r="AU1227" s="26" t="s">
        <v>84</v>
      </c>
      <c r="AY1227" s="26" t="s">
        <v>189</v>
      </c>
      <c r="BE1227" s="246">
        <f>IF(N1227="základní",J1227,0)</f>
        <v>0</v>
      </c>
      <c r="BF1227" s="246">
        <f>IF(N1227="snížená",J1227,0)</f>
        <v>0</v>
      </c>
      <c r="BG1227" s="246">
        <f>IF(N1227="zákl. přenesená",J1227,0)</f>
        <v>0</v>
      </c>
      <c r="BH1227" s="246">
        <f>IF(N1227="sníž. přenesená",J1227,0)</f>
        <v>0</v>
      </c>
      <c r="BI1227" s="246">
        <f>IF(N1227="nulová",J1227,0)</f>
        <v>0</v>
      </c>
      <c r="BJ1227" s="26" t="s">
        <v>82</v>
      </c>
      <c r="BK1227" s="246">
        <f>ROUND(I1227*H1227,2)</f>
        <v>0</v>
      </c>
      <c r="BL1227" s="26" t="s">
        <v>323</v>
      </c>
      <c r="BM1227" s="26" t="s">
        <v>1848</v>
      </c>
    </row>
    <row r="1228" s="1" customFormat="1" ht="16.5" customHeight="1">
      <c r="B1228" s="48"/>
      <c r="C1228" s="291" t="s">
        <v>1849</v>
      </c>
      <c r="D1228" s="291" t="s">
        <v>604</v>
      </c>
      <c r="E1228" s="292" t="s">
        <v>1850</v>
      </c>
      <c r="F1228" s="293" t="s">
        <v>1851</v>
      </c>
      <c r="G1228" s="294" t="s">
        <v>916</v>
      </c>
      <c r="H1228" s="295">
        <v>250</v>
      </c>
      <c r="I1228" s="296"/>
      <c r="J1228" s="297">
        <f>ROUND(I1228*H1228,2)</f>
        <v>0</v>
      </c>
      <c r="K1228" s="293" t="s">
        <v>21</v>
      </c>
      <c r="L1228" s="298"/>
      <c r="M1228" s="299" t="s">
        <v>21</v>
      </c>
      <c r="N1228" s="300" t="s">
        <v>45</v>
      </c>
      <c r="O1228" s="49"/>
      <c r="P1228" s="244">
        <f>O1228*H1228</f>
        <v>0</v>
      </c>
      <c r="Q1228" s="244">
        <v>0</v>
      </c>
      <c r="R1228" s="244">
        <f>Q1228*H1228</f>
        <v>0</v>
      </c>
      <c r="S1228" s="244">
        <v>0</v>
      </c>
      <c r="T1228" s="245">
        <f>S1228*H1228</f>
        <v>0</v>
      </c>
      <c r="AR1228" s="26" t="s">
        <v>439</v>
      </c>
      <c r="AT1228" s="26" t="s">
        <v>604</v>
      </c>
      <c r="AU1228" s="26" t="s">
        <v>84</v>
      </c>
      <c r="AY1228" s="26" t="s">
        <v>189</v>
      </c>
      <c r="BE1228" s="246">
        <f>IF(N1228="základní",J1228,0)</f>
        <v>0</v>
      </c>
      <c r="BF1228" s="246">
        <f>IF(N1228="snížená",J1228,0)</f>
        <v>0</v>
      </c>
      <c r="BG1228" s="246">
        <f>IF(N1228="zákl. přenesená",J1228,0)</f>
        <v>0</v>
      </c>
      <c r="BH1228" s="246">
        <f>IF(N1228="sníž. přenesená",J1228,0)</f>
        <v>0</v>
      </c>
      <c r="BI1228" s="246">
        <f>IF(N1228="nulová",J1228,0)</f>
        <v>0</v>
      </c>
      <c r="BJ1228" s="26" t="s">
        <v>82</v>
      </c>
      <c r="BK1228" s="246">
        <f>ROUND(I1228*H1228,2)</f>
        <v>0</v>
      </c>
      <c r="BL1228" s="26" t="s">
        <v>323</v>
      </c>
      <c r="BM1228" s="26" t="s">
        <v>1852</v>
      </c>
    </row>
    <row r="1229" s="1" customFormat="1" ht="16.5" customHeight="1">
      <c r="B1229" s="48"/>
      <c r="C1229" s="291" t="s">
        <v>1853</v>
      </c>
      <c r="D1229" s="291" t="s">
        <v>604</v>
      </c>
      <c r="E1229" s="292" t="s">
        <v>1854</v>
      </c>
      <c r="F1229" s="293" t="s">
        <v>1847</v>
      </c>
      <c r="G1229" s="294" t="s">
        <v>916</v>
      </c>
      <c r="H1229" s="295">
        <v>140</v>
      </c>
      <c r="I1229" s="296"/>
      <c r="J1229" s="297">
        <f>ROUND(I1229*H1229,2)</f>
        <v>0</v>
      </c>
      <c r="K1229" s="293" t="s">
        <v>21</v>
      </c>
      <c r="L1229" s="298"/>
      <c r="M1229" s="299" t="s">
        <v>21</v>
      </c>
      <c r="N1229" s="300" t="s">
        <v>45</v>
      </c>
      <c r="O1229" s="49"/>
      <c r="P1229" s="244">
        <f>O1229*H1229</f>
        <v>0</v>
      </c>
      <c r="Q1229" s="244">
        <v>0</v>
      </c>
      <c r="R1229" s="244">
        <f>Q1229*H1229</f>
        <v>0</v>
      </c>
      <c r="S1229" s="244">
        <v>0</v>
      </c>
      <c r="T1229" s="245">
        <f>S1229*H1229</f>
        <v>0</v>
      </c>
      <c r="AR1229" s="26" t="s">
        <v>439</v>
      </c>
      <c r="AT1229" s="26" t="s">
        <v>604</v>
      </c>
      <c r="AU1229" s="26" t="s">
        <v>84</v>
      </c>
      <c r="AY1229" s="26" t="s">
        <v>189</v>
      </c>
      <c r="BE1229" s="246">
        <f>IF(N1229="základní",J1229,0)</f>
        <v>0</v>
      </c>
      <c r="BF1229" s="246">
        <f>IF(N1229="snížená",J1229,0)</f>
        <v>0</v>
      </c>
      <c r="BG1229" s="246">
        <f>IF(N1229="zákl. přenesená",J1229,0)</f>
        <v>0</v>
      </c>
      <c r="BH1229" s="246">
        <f>IF(N1229="sníž. přenesená",J1229,0)</f>
        <v>0</v>
      </c>
      <c r="BI1229" s="246">
        <f>IF(N1229="nulová",J1229,0)</f>
        <v>0</v>
      </c>
      <c r="BJ1229" s="26" t="s">
        <v>82</v>
      </c>
      <c r="BK1229" s="246">
        <f>ROUND(I1229*H1229,2)</f>
        <v>0</v>
      </c>
      <c r="BL1229" s="26" t="s">
        <v>323</v>
      </c>
      <c r="BM1229" s="26" t="s">
        <v>1855</v>
      </c>
    </row>
    <row r="1230" s="1" customFormat="1" ht="16.5" customHeight="1">
      <c r="B1230" s="48"/>
      <c r="C1230" s="291" t="s">
        <v>1856</v>
      </c>
      <c r="D1230" s="291" t="s">
        <v>604</v>
      </c>
      <c r="E1230" s="292" t="s">
        <v>1857</v>
      </c>
      <c r="F1230" s="293" t="s">
        <v>1858</v>
      </c>
      <c r="G1230" s="294" t="s">
        <v>916</v>
      </c>
      <c r="H1230" s="295">
        <v>32</v>
      </c>
      <c r="I1230" s="296"/>
      <c r="J1230" s="297">
        <f>ROUND(I1230*H1230,2)</f>
        <v>0</v>
      </c>
      <c r="K1230" s="293" t="s">
        <v>21</v>
      </c>
      <c r="L1230" s="298"/>
      <c r="M1230" s="299" t="s">
        <v>21</v>
      </c>
      <c r="N1230" s="300" t="s">
        <v>45</v>
      </c>
      <c r="O1230" s="49"/>
      <c r="P1230" s="244">
        <f>O1230*H1230</f>
        <v>0</v>
      </c>
      <c r="Q1230" s="244">
        <v>0</v>
      </c>
      <c r="R1230" s="244">
        <f>Q1230*H1230</f>
        <v>0</v>
      </c>
      <c r="S1230" s="244">
        <v>0</v>
      </c>
      <c r="T1230" s="245">
        <f>S1230*H1230</f>
        <v>0</v>
      </c>
      <c r="AR1230" s="26" t="s">
        <v>439</v>
      </c>
      <c r="AT1230" s="26" t="s">
        <v>604</v>
      </c>
      <c r="AU1230" s="26" t="s">
        <v>84</v>
      </c>
      <c r="AY1230" s="26" t="s">
        <v>189</v>
      </c>
      <c r="BE1230" s="246">
        <f>IF(N1230="základní",J1230,0)</f>
        <v>0</v>
      </c>
      <c r="BF1230" s="246">
        <f>IF(N1230="snížená",J1230,0)</f>
        <v>0</v>
      </c>
      <c r="BG1230" s="246">
        <f>IF(N1230="zákl. přenesená",J1230,0)</f>
        <v>0</v>
      </c>
      <c r="BH1230" s="246">
        <f>IF(N1230="sníž. přenesená",J1230,0)</f>
        <v>0</v>
      </c>
      <c r="BI1230" s="246">
        <f>IF(N1230="nulová",J1230,0)</f>
        <v>0</v>
      </c>
      <c r="BJ1230" s="26" t="s">
        <v>82</v>
      </c>
      <c r="BK1230" s="246">
        <f>ROUND(I1230*H1230,2)</f>
        <v>0</v>
      </c>
      <c r="BL1230" s="26" t="s">
        <v>323</v>
      </c>
      <c r="BM1230" s="26" t="s">
        <v>1859</v>
      </c>
    </row>
    <row r="1231" s="1" customFormat="1" ht="25.5" customHeight="1">
      <c r="B1231" s="48"/>
      <c r="C1231" s="235" t="s">
        <v>1860</v>
      </c>
      <c r="D1231" s="235" t="s">
        <v>192</v>
      </c>
      <c r="E1231" s="236" t="s">
        <v>1861</v>
      </c>
      <c r="F1231" s="237" t="s">
        <v>1862</v>
      </c>
      <c r="G1231" s="238" t="s">
        <v>223</v>
      </c>
      <c r="H1231" s="239">
        <v>32</v>
      </c>
      <c r="I1231" s="240"/>
      <c r="J1231" s="241">
        <f>ROUND(I1231*H1231,2)</f>
        <v>0</v>
      </c>
      <c r="K1231" s="237" t="s">
        <v>21</v>
      </c>
      <c r="L1231" s="74"/>
      <c r="M1231" s="242" t="s">
        <v>21</v>
      </c>
      <c r="N1231" s="243" t="s">
        <v>45</v>
      </c>
      <c r="O1231" s="49"/>
      <c r="P1231" s="244">
        <f>O1231*H1231</f>
        <v>0</v>
      </c>
      <c r="Q1231" s="244">
        <v>0</v>
      </c>
      <c r="R1231" s="244">
        <f>Q1231*H1231</f>
        <v>0</v>
      </c>
      <c r="S1231" s="244">
        <v>0</v>
      </c>
      <c r="T1231" s="245">
        <f>S1231*H1231</f>
        <v>0</v>
      </c>
      <c r="AR1231" s="26" t="s">
        <v>323</v>
      </c>
      <c r="AT1231" s="26" t="s">
        <v>192</v>
      </c>
      <c r="AU1231" s="26" t="s">
        <v>84</v>
      </c>
      <c r="AY1231" s="26" t="s">
        <v>189</v>
      </c>
      <c r="BE1231" s="246">
        <f>IF(N1231="základní",J1231,0)</f>
        <v>0</v>
      </c>
      <c r="BF1231" s="246">
        <f>IF(N1231="snížená",J1231,0)</f>
        <v>0</v>
      </c>
      <c r="BG1231" s="246">
        <f>IF(N1231="zákl. přenesená",J1231,0)</f>
        <v>0</v>
      </c>
      <c r="BH1231" s="246">
        <f>IF(N1231="sníž. přenesená",J1231,0)</f>
        <v>0</v>
      </c>
      <c r="BI1231" s="246">
        <f>IF(N1231="nulová",J1231,0)</f>
        <v>0</v>
      </c>
      <c r="BJ1231" s="26" t="s">
        <v>82</v>
      </c>
      <c r="BK1231" s="246">
        <f>ROUND(I1231*H1231,2)</f>
        <v>0</v>
      </c>
      <c r="BL1231" s="26" t="s">
        <v>323</v>
      </c>
      <c r="BM1231" s="26" t="s">
        <v>1863</v>
      </c>
    </row>
    <row r="1232" s="1" customFormat="1" ht="16.5" customHeight="1">
      <c r="B1232" s="48"/>
      <c r="C1232" s="291" t="s">
        <v>1864</v>
      </c>
      <c r="D1232" s="291" t="s">
        <v>604</v>
      </c>
      <c r="E1232" s="292" t="s">
        <v>1865</v>
      </c>
      <c r="F1232" s="293" t="s">
        <v>1866</v>
      </c>
      <c r="G1232" s="294" t="s">
        <v>916</v>
      </c>
      <c r="H1232" s="295">
        <v>32</v>
      </c>
      <c r="I1232" s="296"/>
      <c r="J1232" s="297">
        <f>ROUND(I1232*H1232,2)</f>
        <v>0</v>
      </c>
      <c r="K1232" s="293" t="s">
        <v>21</v>
      </c>
      <c r="L1232" s="298"/>
      <c r="M1232" s="299" t="s">
        <v>21</v>
      </c>
      <c r="N1232" s="300" t="s">
        <v>45</v>
      </c>
      <c r="O1232" s="49"/>
      <c r="P1232" s="244">
        <f>O1232*H1232</f>
        <v>0</v>
      </c>
      <c r="Q1232" s="244">
        <v>0</v>
      </c>
      <c r="R1232" s="244">
        <f>Q1232*H1232</f>
        <v>0</v>
      </c>
      <c r="S1232" s="244">
        <v>0</v>
      </c>
      <c r="T1232" s="245">
        <f>S1232*H1232</f>
        <v>0</v>
      </c>
      <c r="AR1232" s="26" t="s">
        <v>439</v>
      </c>
      <c r="AT1232" s="26" t="s">
        <v>604</v>
      </c>
      <c r="AU1232" s="26" t="s">
        <v>84</v>
      </c>
      <c r="AY1232" s="26" t="s">
        <v>189</v>
      </c>
      <c r="BE1232" s="246">
        <f>IF(N1232="základní",J1232,0)</f>
        <v>0</v>
      </c>
      <c r="BF1232" s="246">
        <f>IF(N1232="snížená",J1232,0)</f>
        <v>0</v>
      </c>
      <c r="BG1232" s="246">
        <f>IF(N1232="zákl. přenesená",J1232,0)</f>
        <v>0</v>
      </c>
      <c r="BH1232" s="246">
        <f>IF(N1232="sníž. přenesená",J1232,0)</f>
        <v>0</v>
      </c>
      <c r="BI1232" s="246">
        <f>IF(N1232="nulová",J1232,0)</f>
        <v>0</v>
      </c>
      <c r="BJ1232" s="26" t="s">
        <v>82</v>
      </c>
      <c r="BK1232" s="246">
        <f>ROUND(I1232*H1232,2)</f>
        <v>0</v>
      </c>
      <c r="BL1232" s="26" t="s">
        <v>323</v>
      </c>
      <c r="BM1232" s="26" t="s">
        <v>1867</v>
      </c>
    </row>
    <row r="1233" s="1" customFormat="1" ht="25.5" customHeight="1">
      <c r="B1233" s="48"/>
      <c r="C1233" s="235" t="s">
        <v>1868</v>
      </c>
      <c r="D1233" s="235" t="s">
        <v>192</v>
      </c>
      <c r="E1233" s="236" t="s">
        <v>1869</v>
      </c>
      <c r="F1233" s="237" t="s">
        <v>1870</v>
      </c>
      <c r="G1233" s="238" t="s">
        <v>223</v>
      </c>
      <c r="H1233" s="239">
        <v>16</v>
      </c>
      <c r="I1233" s="240"/>
      <c r="J1233" s="241">
        <f>ROUND(I1233*H1233,2)</f>
        <v>0</v>
      </c>
      <c r="K1233" s="237" t="s">
        <v>21</v>
      </c>
      <c r="L1233" s="74"/>
      <c r="M1233" s="242" t="s">
        <v>21</v>
      </c>
      <c r="N1233" s="243" t="s">
        <v>45</v>
      </c>
      <c r="O1233" s="49"/>
      <c r="P1233" s="244">
        <f>O1233*H1233</f>
        <v>0</v>
      </c>
      <c r="Q1233" s="244">
        <v>0</v>
      </c>
      <c r="R1233" s="244">
        <f>Q1233*H1233</f>
        <v>0</v>
      </c>
      <c r="S1233" s="244">
        <v>0</v>
      </c>
      <c r="T1233" s="245">
        <f>S1233*H1233</f>
        <v>0</v>
      </c>
      <c r="AR1233" s="26" t="s">
        <v>323</v>
      </c>
      <c r="AT1233" s="26" t="s">
        <v>192</v>
      </c>
      <c r="AU1233" s="26" t="s">
        <v>84</v>
      </c>
      <c r="AY1233" s="26" t="s">
        <v>189</v>
      </c>
      <c r="BE1233" s="246">
        <f>IF(N1233="základní",J1233,0)</f>
        <v>0</v>
      </c>
      <c r="BF1233" s="246">
        <f>IF(N1233="snížená",J1233,0)</f>
        <v>0</v>
      </c>
      <c r="BG1233" s="246">
        <f>IF(N1233="zákl. přenesená",J1233,0)</f>
        <v>0</v>
      </c>
      <c r="BH1233" s="246">
        <f>IF(N1233="sníž. přenesená",J1233,0)</f>
        <v>0</v>
      </c>
      <c r="BI1233" s="246">
        <f>IF(N1233="nulová",J1233,0)</f>
        <v>0</v>
      </c>
      <c r="BJ1233" s="26" t="s">
        <v>82</v>
      </c>
      <c r="BK1233" s="246">
        <f>ROUND(I1233*H1233,2)</f>
        <v>0</v>
      </c>
      <c r="BL1233" s="26" t="s">
        <v>323</v>
      </c>
      <c r="BM1233" s="26" t="s">
        <v>1871</v>
      </c>
    </row>
    <row r="1234" s="1" customFormat="1" ht="16.5" customHeight="1">
      <c r="B1234" s="48"/>
      <c r="C1234" s="291" t="s">
        <v>1872</v>
      </c>
      <c r="D1234" s="291" t="s">
        <v>604</v>
      </c>
      <c r="E1234" s="292" t="s">
        <v>1873</v>
      </c>
      <c r="F1234" s="293" t="s">
        <v>1874</v>
      </c>
      <c r="G1234" s="294" t="s">
        <v>916</v>
      </c>
      <c r="H1234" s="295">
        <v>16</v>
      </c>
      <c r="I1234" s="296"/>
      <c r="J1234" s="297">
        <f>ROUND(I1234*H1234,2)</f>
        <v>0</v>
      </c>
      <c r="K1234" s="293" t="s">
        <v>21</v>
      </c>
      <c r="L1234" s="298"/>
      <c r="M1234" s="299" t="s">
        <v>21</v>
      </c>
      <c r="N1234" s="300" t="s">
        <v>45</v>
      </c>
      <c r="O1234" s="49"/>
      <c r="P1234" s="244">
        <f>O1234*H1234</f>
        <v>0</v>
      </c>
      <c r="Q1234" s="244">
        <v>0</v>
      </c>
      <c r="R1234" s="244">
        <f>Q1234*H1234</f>
        <v>0</v>
      </c>
      <c r="S1234" s="244">
        <v>0</v>
      </c>
      <c r="T1234" s="245">
        <f>S1234*H1234</f>
        <v>0</v>
      </c>
      <c r="AR1234" s="26" t="s">
        <v>439</v>
      </c>
      <c r="AT1234" s="26" t="s">
        <v>604</v>
      </c>
      <c r="AU1234" s="26" t="s">
        <v>84</v>
      </c>
      <c r="AY1234" s="26" t="s">
        <v>189</v>
      </c>
      <c r="BE1234" s="246">
        <f>IF(N1234="základní",J1234,0)</f>
        <v>0</v>
      </c>
      <c r="BF1234" s="246">
        <f>IF(N1234="snížená",J1234,0)</f>
        <v>0</v>
      </c>
      <c r="BG1234" s="246">
        <f>IF(N1234="zákl. přenesená",J1234,0)</f>
        <v>0</v>
      </c>
      <c r="BH1234" s="246">
        <f>IF(N1234="sníž. přenesená",J1234,0)</f>
        <v>0</v>
      </c>
      <c r="BI1234" s="246">
        <f>IF(N1234="nulová",J1234,0)</f>
        <v>0</v>
      </c>
      <c r="BJ1234" s="26" t="s">
        <v>82</v>
      </c>
      <c r="BK1234" s="246">
        <f>ROUND(I1234*H1234,2)</f>
        <v>0</v>
      </c>
      <c r="BL1234" s="26" t="s">
        <v>323</v>
      </c>
      <c r="BM1234" s="26" t="s">
        <v>1875</v>
      </c>
    </row>
    <row r="1235" s="1" customFormat="1" ht="16.5" customHeight="1">
      <c r="B1235" s="48"/>
      <c r="C1235" s="235" t="s">
        <v>1876</v>
      </c>
      <c r="D1235" s="235" t="s">
        <v>192</v>
      </c>
      <c r="E1235" s="236" t="s">
        <v>1877</v>
      </c>
      <c r="F1235" s="237" t="s">
        <v>1878</v>
      </c>
      <c r="G1235" s="238" t="s">
        <v>911</v>
      </c>
      <c r="H1235" s="239">
        <v>1</v>
      </c>
      <c r="I1235" s="240"/>
      <c r="J1235" s="241">
        <f>ROUND(I1235*H1235,2)</f>
        <v>0</v>
      </c>
      <c r="K1235" s="237" t="s">
        <v>21</v>
      </c>
      <c r="L1235" s="74"/>
      <c r="M1235" s="242" t="s">
        <v>21</v>
      </c>
      <c r="N1235" s="243" t="s">
        <v>45</v>
      </c>
      <c r="O1235" s="49"/>
      <c r="P1235" s="244">
        <f>O1235*H1235</f>
        <v>0</v>
      </c>
      <c r="Q1235" s="244">
        <v>0</v>
      </c>
      <c r="R1235" s="244">
        <f>Q1235*H1235</f>
        <v>0</v>
      </c>
      <c r="S1235" s="244">
        <v>0</v>
      </c>
      <c r="T1235" s="245">
        <f>S1235*H1235</f>
        <v>0</v>
      </c>
      <c r="AR1235" s="26" t="s">
        <v>323</v>
      </c>
      <c r="AT1235" s="26" t="s">
        <v>192</v>
      </c>
      <c r="AU1235" s="26" t="s">
        <v>84</v>
      </c>
      <c r="AY1235" s="26" t="s">
        <v>189</v>
      </c>
      <c r="BE1235" s="246">
        <f>IF(N1235="základní",J1235,0)</f>
        <v>0</v>
      </c>
      <c r="BF1235" s="246">
        <f>IF(N1235="snížená",J1235,0)</f>
        <v>0</v>
      </c>
      <c r="BG1235" s="246">
        <f>IF(N1235="zákl. přenesená",J1235,0)</f>
        <v>0</v>
      </c>
      <c r="BH1235" s="246">
        <f>IF(N1235="sníž. přenesená",J1235,0)</f>
        <v>0</v>
      </c>
      <c r="BI1235" s="246">
        <f>IF(N1235="nulová",J1235,0)</f>
        <v>0</v>
      </c>
      <c r="BJ1235" s="26" t="s">
        <v>82</v>
      </c>
      <c r="BK1235" s="246">
        <f>ROUND(I1235*H1235,2)</f>
        <v>0</v>
      </c>
      <c r="BL1235" s="26" t="s">
        <v>323</v>
      </c>
      <c r="BM1235" s="26" t="s">
        <v>1879</v>
      </c>
    </row>
    <row r="1236" s="1" customFormat="1" ht="16.5" customHeight="1">
      <c r="B1236" s="48"/>
      <c r="C1236" s="235" t="s">
        <v>1880</v>
      </c>
      <c r="D1236" s="235" t="s">
        <v>192</v>
      </c>
      <c r="E1236" s="236" t="s">
        <v>1881</v>
      </c>
      <c r="F1236" s="237" t="s">
        <v>1882</v>
      </c>
      <c r="G1236" s="238" t="s">
        <v>911</v>
      </c>
      <c r="H1236" s="239">
        <v>1</v>
      </c>
      <c r="I1236" s="240"/>
      <c r="J1236" s="241">
        <f>ROUND(I1236*H1236,2)</f>
        <v>0</v>
      </c>
      <c r="K1236" s="237" t="s">
        <v>21</v>
      </c>
      <c r="L1236" s="74"/>
      <c r="M1236" s="242" t="s">
        <v>21</v>
      </c>
      <c r="N1236" s="243" t="s">
        <v>45</v>
      </c>
      <c r="O1236" s="49"/>
      <c r="P1236" s="244">
        <f>O1236*H1236</f>
        <v>0</v>
      </c>
      <c r="Q1236" s="244">
        <v>0</v>
      </c>
      <c r="R1236" s="244">
        <f>Q1236*H1236</f>
        <v>0</v>
      </c>
      <c r="S1236" s="244">
        <v>0</v>
      </c>
      <c r="T1236" s="245">
        <f>S1236*H1236</f>
        <v>0</v>
      </c>
      <c r="AR1236" s="26" t="s">
        <v>323</v>
      </c>
      <c r="AT1236" s="26" t="s">
        <v>192</v>
      </c>
      <c r="AU1236" s="26" t="s">
        <v>84</v>
      </c>
      <c r="AY1236" s="26" t="s">
        <v>189</v>
      </c>
      <c r="BE1236" s="246">
        <f>IF(N1236="základní",J1236,0)</f>
        <v>0</v>
      </c>
      <c r="BF1236" s="246">
        <f>IF(N1236="snížená",J1236,0)</f>
        <v>0</v>
      </c>
      <c r="BG1236" s="246">
        <f>IF(N1236="zákl. přenesená",J1236,0)</f>
        <v>0</v>
      </c>
      <c r="BH1236" s="246">
        <f>IF(N1236="sníž. přenesená",J1236,0)</f>
        <v>0</v>
      </c>
      <c r="BI1236" s="246">
        <f>IF(N1236="nulová",J1236,0)</f>
        <v>0</v>
      </c>
      <c r="BJ1236" s="26" t="s">
        <v>82</v>
      </c>
      <c r="BK1236" s="246">
        <f>ROUND(I1236*H1236,2)</f>
        <v>0</v>
      </c>
      <c r="BL1236" s="26" t="s">
        <v>323</v>
      </c>
      <c r="BM1236" s="26" t="s">
        <v>1883</v>
      </c>
    </row>
    <row r="1237" s="1" customFormat="1" ht="16.5" customHeight="1">
      <c r="B1237" s="48"/>
      <c r="C1237" s="235" t="s">
        <v>1884</v>
      </c>
      <c r="D1237" s="235" t="s">
        <v>192</v>
      </c>
      <c r="E1237" s="236" t="s">
        <v>1885</v>
      </c>
      <c r="F1237" s="237" t="s">
        <v>1886</v>
      </c>
      <c r="G1237" s="238" t="s">
        <v>911</v>
      </c>
      <c r="H1237" s="239">
        <v>1</v>
      </c>
      <c r="I1237" s="240"/>
      <c r="J1237" s="241">
        <f>ROUND(I1237*H1237,2)</f>
        <v>0</v>
      </c>
      <c r="K1237" s="237" t="s">
        <v>21</v>
      </c>
      <c r="L1237" s="74"/>
      <c r="M1237" s="242" t="s">
        <v>21</v>
      </c>
      <c r="N1237" s="243" t="s">
        <v>45</v>
      </c>
      <c r="O1237" s="49"/>
      <c r="P1237" s="244">
        <f>O1237*H1237</f>
        <v>0</v>
      </c>
      <c r="Q1237" s="244">
        <v>0</v>
      </c>
      <c r="R1237" s="244">
        <f>Q1237*H1237</f>
        <v>0</v>
      </c>
      <c r="S1237" s="244">
        <v>0</v>
      </c>
      <c r="T1237" s="245">
        <f>S1237*H1237</f>
        <v>0</v>
      </c>
      <c r="AR1237" s="26" t="s">
        <v>323</v>
      </c>
      <c r="AT1237" s="26" t="s">
        <v>192</v>
      </c>
      <c r="AU1237" s="26" t="s">
        <v>84</v>
      </c>
      <c r="AY1237" s="26" t="s">
        <v>189</v>
      </c>
      <c r="BE1237" s="246">
        <f>IF(N1237="základní",J1237,0)</f>
        <v>0</v>
      </c>
      <c r="BF1237" s="246">
        <f>IF(N1237="snížená",J1237,0)</f>
        <v>0</v>
      </c>
      <c r="BG1237" s="246">
        <f>IF(N1237="zákl. přenesená",J1237,0)</f>
        <v>0</v>
      </c>
      <c r="BH1237" s="246">
        <f>IF(N1237="sníž. přenesená",J1237,0)</f>
        <v>0</v>
      </c>
      <c r="BI1237" s="246">
        <f>IF(N1237="nulová",J1237,0)</f>
        <v>0</v>
      </c>
      <c r="BJ1237" s="26" t="s">
        <v>82</v>
      </c>
      <c r="BK1237" s="246">
        <f>ROUND(I1237*H1237,2)</f>
        <v>0</v>
      </c>
      <c r="BL1237" s="26" t="s">
        <v>323</v>
      </c>
      <c r="BM1237" s="26" t="s">
        <v>1887</v>
      </c>
    </row>
    <row r="1238" s="1" customFormat="1" ht="16.5" customHeight="1">
      <c r="B1238" s="48"/>
      <c r="C1238" s="235" t="s">
        <v>1888</v>
      </c>
      <c r="D1238" s="235" t="s">
        <v>192</v>
      </c>
      <c r="E1238" s="236" t="s">
        <v>1889</v>
      </c>
      <c r="F1238" s="237" t="s">
        <v>1890</v>
      </c>
      <c r="G1238" s="238" t="s">
        <v>911</v>
      </c>
      <c r="H1238" s="239">
        <v>1</v>
      </c>
      <c r="I1238" s="240"/>
      <c r="J1238" s="241">
        <f>ROUND(I1238*H1238,2)</f>
        <v>0</v>
      </c>
      <c r="K1238" s="237" t="s">
        <v>21</v>
      </c>
      <c r="L1238" s="74"/>
      <c r="M1238" s="242" t="s">
        <v>21</v>
      </c>
      <c r="N1238" s="243" t="s">
        <v>45</v>
      </c>
      <c r="O1238" s="49"/>
      <c r="P1238" s="244">
        <f>O1238*H1238</f>
        <v>0</v>
      </c>
      <c r="Q1238" s="244">
        <v>0</v>
      </c>
      <c r="R1238" s="244">
        <f>Q1238*H1238</f>
        <v>0</v>
      </c>
      <c r="S1238" s="244">
        <v>0</v>
      </c>
      <c r="T1238" s="245">
        <f>S1238*H1238</f>
        <v>0</v>
      </c>
      <c r="AR1238" s="26" t="s">
        <v>323</v>
      </c>
      <c r="AT1238" s="26" t="s">
        <v>192</v>
      </c>
      <c r="AU1238" s="26" t="s">
        <v>84</v>
      </c>
      <c r="AY1238" s="26" t="s">
        <v>189</v>
      </c>
      <c r="BE1238" s="246">
        <f>IF(N1238="základní",J1238,0)</f>
        <v>0</v>
      </c>
      <c r="BF1238" s="246">
        <f>IF(N1238="snížená",J1238,0)</f>
        <v>0</v>
      </c>
      <c r="BG1238" s="246">
        <f>IF(N1238="zákl. přenesená",J1238,0)</f>
        <v>0</v>
      </c>
      <c r="BH1238" s="246">
        <f>IF(N1238="sníž. přenesená",J1238,0)</f>
        <v>0</v>
      </c>
      <c r="BI1238" s="246">
        <f>IF(N1238="nulová",J1238,0)</f>
        <v>0</v>
      </c>
      <c r="BJ1238" s="26" t="s">
        <v>82</v>
      </c>
      <c r="BK1238" s="246">
        <f>ROUND(I1238*H1238,2)</f>
        <v>0</v>
      </c>
      <c r="BL1238" s="26" t="s">
        <v>323</v>
      </c>
      <c r="BM1238" s="26" t="s">
        <v>1891</v>
      </c>
    </row>
    <row r="1239" s="1" customFormat="1" ht="16.5" customHeight="1">
      <c r="B1239" s="48"/>
      <c r="C1239" s="235" t="s">
        <v>1892</v>
      </c>
      <c r="D1239" s="235" t="s">
        <v>192</v>
      </c>
      <c r="E1239" s="236" t="s">
        <v>1893</v>
      </c>
      <c r="F1239" s="237" t="s">
        <v>1894</v>
      </c>
      <c r="G1239" s="238" t="s">
        <v>911</v>
      </c>
      <c r="H1239" s="239">
        <v>1</v>
      </c>
      <c r="I1239" s="240"/>
      <c r="J1239" s="241">
        <f>ROUND(I1239*H1239,2)</f>
        <v>0</v>
      </c>
      <c r="K1239" s="237" t="s">
        <v>21</v>
      </c>
      <c r="L1239" s="74"/>
      <c r="M1239" s="242" t="s">
        <v>21</v>
      </c>
      <c r="N1239" s="243" t="s">
        <v>45</v>
      </c>
      <c r="O1239" s="49"/>
      <c r="P1239" s="244">
        <f>O1239*H1239</f>
        <v>0</v>
      </c>
      <c r="Q1239" s="244">
        <v>0</v>
      </c>
      <c r="R1239" s="244">
        <f>Q1239*H1239</f>
        <v>0</v>
      </c>
      <c r="S1239" s="244">
        <v>0</v>
      </c>
      <c r="T1239" s="245">
        <f>S1239*H1239</f>
        <v>0</v>
      </c>
      <c r="AR1239" s="26" t="s">
        <v>323</v>
      </c>
      <c r="AT1239" s="26" t="s">
        <v>192</v>
      </c>
      <c r="AU1239" s="26" t="s">
        <v>84</v>
      </c>
      <c r="AY1239" s="26" t="s">
        <v>189</v>
      </c>
      <c r="BE1239" s="246">
        <f>IF(N1239="základní",J1239,0)</f>
        <v>0</v>
      </c>
      <c r="BF1239" s="246">
        <f>IF(N1239="snížená",J1239,0)</f>
        <v>0</v>
      </c>
      <c r="BG1239" s="246">
        <f>IF(N1239="zákl. přenesená",J1239,0)</f>
        <v>0</v>
      </c>
      <c r="BH1239" s="246">
        <f>IF(N1239="sníž. přenesená",J1239,0)</f>
        <v>0</v>
      </c>
      <c r="BI1239" s="246">
        <f>IF(N1239="nulová",J1239,0)</f>
        <v>0</v>
      </c>
      <c r="BJ1239" s="26" t="s">
        <v>82</v>
      </c>
      <c r="BK1239" s="246">
        <f>ROUND(I1239*H1239,2)</f>
        <v>0</v>
      </c>
      <c r="BL1239" s="26" t="s">
        <v>323</v>
      </c>
      <c r="BM1239" s="26" t="s">
        <v>1895</v>
      </c>
    </row>
    <row r="1240" s="11" customFormat="1" ht="29.88" customHeight="1">
      <c r="B1240" s="219"/>
      <c r="C1240" s="220"/>
      <c r="D1240" s="221" t="s">
        <v>73</v>
      </c>
      <c r="E1240" s="233" t="s">
        <v>1896</v>
      </c>
      <c r="F1240" s="233" t="s">
        <v>1897</v>
      </c>
      <c r="G1240" s="220"/>
      <c r="H1240" s="220"/>
      <c r="I1240" s="223"/>
      <c r="J1240" s="234">
        <f>BK1240</f>
        <v>0</v>
      </c>
      <c r="K1240" s="220"/>
      <c r="L1240" s="225"/>
      <c r="M1240" s="226"/>
      <c r="N1240" s="227"/>
      <c r="O1240" s="227"/>
      <c r="P1240" s="228">
        <f>SUM(P1241:P1512)</f>
        <v>0</v>
      </c>
      <c r="Q1240" s="227"/>
      <c r="R1240" s="228">
        <f>SUM(R1241:R1512)</f>
        <v>104.06107262000002</v>
      </c>
      <c r="S1240" s="227"/>
      <c r="T1240" s="229">
        <f>SUM(T1241:T1512)</f>
        <v>169.35622999999998</v>
      </c>
      <c r="AR1240" s="230" t="s">
        <v>84</v>
      </c>
      <c r="AT1240" s="231" t="s">
        <v>73</v>
      </c>
      <c r="AU1240" s="231" t="s">
        <v>82</v>
      </c>
      <c r="AY1240" s="230" t="s">
        <v>189</v>
      </c>
      <c r="BK1240" s="232">
        <f>SUM(BK1241:BK1512)</f>
        <v>0</v>
      </c>
    </row>
    <row r="1241" s="1" customFormat="1" ht="25.5" customHeight="1">
      <c r="B1241" s="48"/>
      <c r="C1241" s="235" t="s">
        <v>1898</v>
      </c>
      <c r="D1241" s="235" t="s">
        <v>192</v>
      </c>
      <c r="E1241" s="236" t="s">
        <v>1899</v>
      </c>
      <c r="F1241" s="237" t="s">
        <v>1900</v>
      </c>
      <c r="G1241" s="238" t="s">
        <v>349</v>
      </c>
      <c r="H1241" s="239">
        <v>56</v>
      </c>
      <c r="I1241" s="240"/>
      <c r="J1241" s="241">
        <f>ROUND(I1241*H1241,2)</f>
        <v>0</v>
      </c>
      <c r="K1241" s="237" t="s">
        <v>196</v>
      </c>
      <c r="L1241" s="74"/>
      <c r="M1241" s="242" t="s">
        <v>21</v>
      </c>
      <c r="N1241" s="243" t="s">
        <v>45</v>
      </c>
      <c r="O1241" s="49"/>
      <c r="P1241" s="244">
        <f>O1241*H1241</f>
        <v>0</v>
      </c>
      <c r="Q1241" s="244">
        <v>0</v>
      </c>
      <c r="R1241" s="244">
        <f>Q1241*H1241</f>
        <v>0</v>
      </c>
      <c r="S1241" s="244">
        <v>0.0080000000000000002</v>
      </c>
      <c r="T1241" s="245">
        <f>S1241*H1241</f>
        <v>0.44800000000000001</v>
      </c>
      <c r="AR1241" s="26" t="s">
        <v>323</v>
      </c>
      <c r="AT1241" s="26" t="s">
        <v>192</v>
      </c>
      <c r="AU1241" s="26" t="s">
        <v>84</v>
      </c>
      <c r="AY1241" s="26" t="s">
        <v>189</v>
      </c>
      <c r="BE1241" s="246">
        <f>IF(N1241="základní",J1241,0)</f>
        <v>0</v>
      </c>
      <c r="BF1241" s="246">
        <f>IF(N1241="snížená",J1241,0)</f>
        <v>0</v>
      </c>
      <c r="BG1241" s="246">
        <f>IF(N1241="zákl. přenesená",J1241,0)</f>
        <v>0</v>
      </c>
      <c r="BH1241" s="246">
        <f>IF(N1241="sníž. přenesená",J1241,0)</f>
        <v>0</v>
      </c>
      <c r="BI1241" s="246">
        <f>IF(N1241="nulová",J1241,0)</f>
        <v>0</v>
      </c>
      <c r="BJ1241" s="26" t="s">
        <v>82</v>
      </c>
      <c r="BK1241" s="246">
        <f>ROUND(I1241*H1241,2)</f>
        <v>0</v>
      </c>
      <c r="BL1241" s="26" t="s">
        <v>323</v>
      </c>
      <c r="BM1241" s="26" t="s">
        <v>1901</v>
      </c>
    </row>
    <row r="1242" s="13" customFormat="1">
      <c r="B1242" s="259"/>
      <c r="C1242" s="260"/>
      <c r="D1242" s="249" t="s">
        <v>199</v>
      </c>
      <c r="E1242" s="261" t="s">
        <v>21</v>
      </c>
      <c r="F1242" s="262" t="s">
        <v>756</v>
      </c>
      <c r="G1242" s="260"/>
      <c r="H1242" s="261" t="s">
        <v>21</v>
      </c>
      <c r="I1242" s="263"/>
      <c r="J1242" s="260"/>
      <c r="K1242" s="260"/>
      <c r="L1242" s="264"/>
      <c r="M1242" s="265"/>
      <c r="N1242" s="266"/>
      <c r="O1242" s="266"/>
      <c r="P1242" s="266"/>
      <c r="Q1242" s="266"/>
      <c r="R1242" s="266"/>
      <c r="S1242" s="266"/>
      <c r="T1242" s="267"/>
      <c r="AT1242" s="268" t="s">
        <v>199</v>
      </c>
      <c r="AU1242" s="268" t="s">
        <v>84</v>
      </c>
      <c r="AV1242" s="13" t="s">
        <v>82</v>
      </c>
      <c r="AW1242" s="13" t="s">
        <v>37</v>
      </c>
      <c r="AX1242" s="13" t="s">
        <v>74</v>
      </c>
      <c r="AY1242" s="268" t="s">
        <v>189</v>
      </c>
    </row>
    <row r="1243" s="12" customFormat="1">
      <c r="B1243" s="247"/>
      <c r="C1243" s="248"/>
      <c r="D1243" s="249" t="s">
        <v>199</v>
      </c>
      <c r="E1243" s="250" t="s">
        <v>21</v>
      </c>
      <c r="F1243" s="251" t="s">
        <v>1902</v>
      </c>
      <c r="G1243" s="248"/>
      <c r="H1243" s="252">
        <v>56</v>
      </c>
      <c r="I1243" s="253"/>
      <c r="J1243" s="248"/>
      <c r="K1243" s="248"/>
      <c r="L1243" s="254"/>
      <c r="M1243" s="255"/>
      <c r="N1243" s="256"/>
      <c r="O1243" s="256"/>
      <c r="P1243" s="256"/>
      <c r="Q1243" s="256"/>
      <c r="R1243" s="256"/>
      <c r="S1243" s="256"/>
      <c r="T1243" s="257"/>
      <c r="AT1243" s="258" t="s">
        <v>199</v>
      </c>
      <c r="AU1243" s="258" t="s">
        <v>84</v>
      </c>
      <c r="AV1243" s="12" t="s">
        <v>84</v>
      </c>
      <c r="AW1243" s="12" t="s">
        <v>37</v>
      </c>
      <c r="AX1243" s="12" t="s">
        <v>74</v>
      </c>
      <c r="AY1243" s="258" t="s">
        <v>189</v>
      </c>
    </row>
    <row r="1244" s="14" customFormat="1">
      <c r="B1244" s="269"/>
      <c r="C1244" s="270"/>
      <c r="D1244" s="249" t="s">
        <v>199</v>
      </c>
      <c r="E1244" s="271" t="s">
        <v>21</v>
      </c>
      <c r="F1244" s="272" t="s">
        <v>214</v>
      </c>
      <c r="G1244" s="270"/>
      <c r="H1244" s="273">
        <v>56</v>
      </c>
      <c r="I1244" s="274"/>
      <c r="J1244" s="270"/>
      <c r="K1244" s="270"/>
      <c r="L1244" s="275"/>
      <c r="M1244" s="276"/>
      <c r="N1244" s="277"/>
      <c r="O1244" s="277"/>
      <c r="P1244" s="277"/>
      <c r="Q1244" s="277"/>
      <c r="R1244" s="277"/>
      <c r="S1244" s="277"/>
      <c r="T1244" s="278"/>
      <c r="AT1244" s="279" t="s">
        <v>199</v>
      </c>
      <c r="AU1244" s="279" t="s">
        <v>84</v>
      </c>
      <c r="AV1244" s="14" t="s">
        <v>197</v>
      </c>
      <c r="AW1244" s="14" t="s">
        <v>37</v>
      </c>
      <c r="AX1244" s="14" t="s">
        <v>82</v>
      </c>
      <c r="AY1244" s="279" t="s">
        <v>189</v>
      </c>
    </row>
    <row r="1245" s="1" customFormat="1" ht="25.5" customHeight="1">
      <c r="B1245" s="48"/>
      <c r="C1245" s="235" t="s">
        <v>1903</v>
      </c>
      <c r="D1245" s="235" t="s">
        <v>192</v>
      </c>
      <c r="E1245" s="236" t="s">
        <v>1904</v>
      </c>
      <c r="F1245" s="237" t="s">
        <v>1905</v>
      </c>
      <c r="G1245" s="238" t="s">
        <v>349</v>
      </c>
      <c r="H1245" s="239">
        <v>229.5</v>
      </c>
      <c r="I1245" s="240"/>
      <c r="J1245" s="241">
        <f>ROUND(I1245*H1245,2)</f>
        <v>0</v>
      </c>
      <c r="K1245" s="237" t="s">
        <v>196</v>
      </c>
      <c r="L1245" s="74"/>
      <c r="M1245" s="242" t="s">
        <v>21</v>
      </c>
      <c r="N1245" s="243" t="s">
        <v>45</v>
      </c>
      <c r="O1245" s="49"/>
      <c r="P1245" s="244">
        <f>O1245*H1245</f>
        <v>0</v>
      </c>
      <c r="Q1245" s="244">
        <v>0</v>
      </c>
      <c r="R1245" s="244">
        <f>Q1245*H1245</f>
        <v>0</v>
      </c>
      <c r="S1245" s="244">
        <v>0.014</v>
      </c>
      <c r="T1245" s="245">
        <f>S1245*H1245</f>
        <v>3.2130000000000001</v>
      </c>
      <c r="AR1245" s="26" t="s">
        <v>323</v>
      </c>
      <c r="AT1245" s="26" t="s">
        <v>192</v>
      </c>
      <c r="AU1245" s="26" t="s">
        <v>84</v>
      </c>
      <c r="AY1245" s="26" t="s">
        <v>189</v>
      </c>
      <c r="BE1245" s="246">
        <f>IF(N1245="základní",J1245,0)</f>
        <v>0</v>
      </c>
      <c r="BF1245" s="246">
        <f>IF(N1245="snížená",J1245,0)</f>
        <v>0</v>
      </c>
      <c r="BG1245" s="246">
        <f>IF(N1245="zákl. přenesená",J1245,0)</f>
        <v>0</v>
      </c>
      <c r="BH1245" s="246">
        <f>IF(N1245="sníž. přenesená",J1245,0)</f>
        <v>0</v>
      </c>
      <c r="BI1245" s="246">
        <f>IF(N1245="nulová",J1245,0)</f>
        <v>0</v>
      </c>
      <c r="BJ1245" s="26" t="s">
        <v>82</v>
      </c>
      <c r="BK1245" s="246">
        <f>ROUND(I1245*H1245,2)</f>
        <v>0</v>
      </c>
      <c r="BL1245" s="26" t="s">
        <v>323</v>
      </c>
      <c r="BM1245" s="26" t="s">
        <v>1906</v>
      </c>
    </row>
    <row r="1246" s="13" customFormat="1">
      <c r="B1246" s="259"/>
      <c r="C1246" s="260"/>
      <c r="D1246" s="249" t="s">
        <v>199</v>
      </c>
      <c r="E1246" s="261" t="s">
        <v>21</v>
      </c>
      <c r="F1246" s="262" t="s">
        <v>756</v>
      </c>
      <c r="G1246" s="260"/>
      <c r="H1246" s="261" t="s">
        <v>21</v>
      </c>
      <c r="I1246" s="263"/>
      <c r="J1246" s="260"/>
      <c r="K1246" s="260"/>
      <c r="L1246" s="264"/>
      <c r="M1246" s="265"/>
      <c r="N1246" s="266"/>
      <c r="O1246" s="266"/>
      <c r="P1246" s="266"/>
      <c r="Q1246" s="266"/>
      <c r="R1246" s="266"/>
      <c r="S1246" s="266"/>
      <c r="T1246" s="267"/>
      <c r="AT1246" s="268" t="s">
        <v>199</v>
      </c>
      <c r="AU1246" s="268" t="s">
        <v>84</v>
      </c>
      <c r="AV1246" s="13" t="s">
        <v>82</v>
      </c>
      <c r="AW1246" s="13" t="s">
        <v>37</v>
      </c>
      <c r="AX1246" s="13" t="s">
        <v>74</v>
      </c>
      <c r="AY1246" s="268" t="s">
        <v>189</v>
      </c>
    </row>
    <row r="1247" s="12" customFormat="1">
      <c r="B1247" s="247"/>
      <c r="C1247" s="248"/>
      <c r="D1247" s="249" t="s">
        <v>199</v>
      </c>
      <c r="E1247" s="250" t="s">
        <v>21</v>
      </c>
      <c r="F1247" s="251" t="s">
        <v>1907</v>
      </c>
      <c r="G1247" s="248"/>
      <c r="H1247" s="252">
        <v>171.5</v>
      </c>
      <c r="I1247" s="253"/>
      <c r="J1247" s="248"/>
      <c r="K1247" s="248"/>
      <c r="L1247" s="254"/>
      <c r="M1247" s="255"/>
      <c r="N1247" s="256"/>
      <c r="O1247" s="256"/>
      <c r="P1247" s="256"/>
      <c r="Q1247" s="256"/>
      <c r="R1247" s="256"/>
      <c r="S1247" s="256"/>
      <c r="T1247" s="257"/>
      <c r="AT1247" s="258" t="s">
        <v>199</v>
      </c>
      <c r="AU1247" s="258" t="s">
        <v>84</v>
      </c>
      <c r="AV1247" s="12" t="s">
        <v>84</v>
      </c>
      <c r="AW1247" s="12" t="s">
        <v>37</v>
      </c>
      <c r="AX1247" s="12" t="s">
        <v>74</v>
      </c>
      <c r="AY1247" s="258" t="s">
        <v>189</v>
      </c>
    </row>
    <row r="1248" s="12" customFormat="1">
      <c r="B1248" s="247"/>
      <c r="C1248" s="248"/>
      <c r="D1248" s="249" t="s">
        <v>199</v>
      </c>
      <c r="E1248" s="250" t="s">
        <v>21</v>
      </c>
      <c r="F1248" s="251" t="s">
        <v>1908</v>
      </c>
      <c r="G1248" s="248"/>
      <c r="H1248" s="252">
        <v>58</v>
      </c>
      <c r="I1248" s="253"/>
      <c r="J1248" s="248"/>
      <c r="K1248" s="248"/>
      <c r="L1248" s="254"/>
      <c r="M1248" s="255"/>
      <c r="N1248" s="256"/>
      <c r="O1248" s="256"/>
      <c r="P1248" s="256"/>
      <c r="Q1248" s="256"/>
      <c r="R1248" s="256"/>
      <c r="S1248" s="256"/>
      <c r="T1248" s="257"/>
      <c r="AT1248" s="258" t="s">
        <v>199</v>
      </c>
      <c r="AU1248" s="258" t="s">
        <v>84</v>
      </c>
      <c r="AV1248" s="12" t="s">
        <v>84</v>
      </c>
      <c r="AW1248" s="12" t="s">
        <v>37</v>
      </c>
      <c r="AX1248" s="12" t="s">
        <v>74</v>
      </c>
      <c r="AY1248" s="258" t="s">
        <v>189</v>
      </c>
    </row>
    <row r="1249" s="14" customFormat="1">
      <c r="B1249" s="269"/>
      <c r="C1249" s="270"/>
      <c r="D1249" s="249" t="s">
        <v>199</v>
      </c>
      <c r="E1249" s="271" t="s">
        <v>21</v>
      </c>
      <c r="F1249" s="272" t="s">
        <v>214</v>
      </c>
      <c r="G1249" s="270"/>
      <c r="H1249" s="273">
        <v>229.5</v>
      </c>
      <c r="I1249" s="274"/>
      <c r="J1249" s="270"/>
      <c r="K1249" s="270"/>
      <c r="L1249" s="275"/>
      <c r="M1249" s="276"/>
      <c r="N1249" s="277"/>
      <c r="O1249" s="277"/>
      <c r="P1249" s="277"/>
      <c r="Q1249" s="277"/>
      <c r="R1249" s="277"/>
      <c r="S1249" s="277"/>
      <c r="T1249" s="278"/>
      <c r="AT1249" s="279" t="s">
        <v>199</v>
      </c>
      <c r="AU1249" s="279" t="s">
        <v>84</v>
      </c>
      <c r="AV1249" s="14" t="s">
        <v>197</v>
      </c>
      <c r="AW1249" s="14" t="s">
        <v>37</v>
      </c>
      <c r="AX1249" s="14" t="s">
        <v>82</v>
      </c>
      <c r="AY1249" s="279" t="s">
        <v>189</v>
      </c>
    </row>
    <row r="1250" s="1" customFormat="1" ht="25.5" customHeight="1">
      <c r="B1250" s="48"/>
      <c r="C1250" s="235" t="s">
        <v>1909</v>
      </c>
      <c r="D1250" s="235" t="s">
        <v>192</v>
      </c>
      <c r="E1250" s="236" t="s">
        <v>1910</v>
      </c>
      <c r="F1250" s="237" t="s">
        <v>1911</v>
      </c>
      <c r="G1250" s="238" t="s">
        <v>349</v>
      </c>
      <c r="H1250" s="239">
        <v>3409.5999999999999</v>
      </c>
      <c r="I1250" s="240"/>
      <c r="J1250" s="241">
        <f>ROUND(I1250*H1250,2)</f>
        <v>0</v>
      </c>
      <c r="K1250" s="237" t="s">
        <v>196</v>
      </c>
      <c r="L1250" s="74"/>
      <c r="M1250" s="242" t="s">
        <v>21</v>
      </c>
      <c r="N1250" s="243" t="s">
        <v>45</v>
      </c>
      <c r="O1250" s="49"/>
      <c r="P1250" s="244">
        <f>O1250*H1250</f>
        <v>0</v>
      </c>
      <c r="Q1250" s="244">
        <v>0</v>
      </c>
      <c r="R1250" s="244">
        <f>Q1250*H1250</f>
        <v>0</v>
      </c>
      <c r="S1250" s="244">
        <v>0.024</v>
      </c>
      <c r="T1250" s="245">
        <f>S1250*H1250</f>
        <v>81.830399999999997</v>
      </c>
      <c r="AR1250" s="26" t="s">
        <v>323</v>
      </c>
      <c r="AT1250" s="26" t="s">
        <v>192</v>
      </c>
      <c r="AU1250" s="26" t="s">
        <v>84</v>
      </c>
      <c r="AY1250" s="26" t="s">
        <v>189</v>
      </c>
      <c r="BE1250" s="246">
        <f>IF(N1250="základní",J1250,0)</f>
        <v>0</v>
      </c>
      <c r="BF1250" s="246">
        <f>IF(N1250="snížená",J1250,0)</f>
        <v>0</v>
      </c>
      <c r="BG1250" s="246">
        <f>IF(N1250="zákl. přenesená",J1250,0)</f>
        <v>0</v>
      </c>
      <c r="BH1250" s="246">
        <f>IF(N1250="sníž. přenesená",J1250,0)</f>
        <v>0</v>
      </c>
      <c r="BI1250" s="246">
        <f>IF(N1250="nulová",J1250,0)</f>
        <v>0</v>
      </c>
      <c r="BJ1250" s="26" t="s">
        <v>82</v>
      </c>
      <c r="BK1250" s="246">
        <f>ROUND(I1250*H1250,2)</f>
        <v>0</v>
      </c>
      <c r="BL1250" s="26" t="s">
        <v>323</v>
      </c>
      <c r="BM1250" s="26" t="s">
        <v>1912</v>
      </c>
    </row>
    <row r="1251" s="13" customFormat="1">
      <c r="B1251" s="259"/>
      <c r="C1251" s="260"/>
      <c r="D1251" s="249" t="s">
        <v>199</v>
      </c>
      <c r="E1251" s="261" t="s">
        <v>21</v>
      </c>
      <c r="F1251" s="262" t="s">
        <v>756</v>
      </c>
      <c r="G1251" s="260"/>
      <c r="H1251" s="261" t="s">
        <v>21</v>
      </c>
      <c r="I1251" s="263"/>
      <c r="J1251" s="260"/>
      <c r="K1251" s="260"/>
      <c r="L1251" s="264"/>
      <c r="M1251" s="265"/>
      <c r="N1251" s="266"/>
      <c r="O1251" s="266"/>
      <c r="P1251" s="266"/>
      <c r="Q1251" s="266"/>
      <c r="R1251" s="266"/>
      <c r="S1251" s="266"/>
      <c r="T1251" s="267"/>
      <c r="AT1251" s="268" t="s">
        <v>199</v>
      </c>
      <c r="AU1251" s="268" t="s">
        <v>84</v>
      </c>
      <c r="AV1251" s="13" t="s">
        <v>82</v>
      </c>
      <c r="AW1251" s="13" t="s">
        <v>37</v>
      </c>
      <c r="AX1251" s="13" t="s">
        <v>74</v>
      </c>
      <c r="AY1251" s="268" t="s">
        <v>189</v>
      </c>
    </row>
    <row r="1252" s="12" customFormat="1">
      <c r="B1252" s="247"/>
      <c r="C1252" s="248"/>
      <c r="D1252" s="249" t="s">
        <v>199</v>
      </c>
      <c r="E1252" s="250" t="s">
        <v>21</v>
      </c>
      <c r="F1252" s="251" t="s">
        <v>1913</v>
      </c>
      <c r="G1252" s="248"/>
      <c r="H1252" s="252">
        <v>168.5</v>
      </c>
      <c r="I1252" s="253"/>
      <c r="J1252" s="248"/>
      <c r="K1252" s="248"/>
      <c r="L1252" s="254"/>
      <c r="M1252" s="255"/>
      <c r="N1252" s="256"/>
      <c r="O1252" s="256"/>
      <c r="P1252" s="256"/>
      <c r="Q1252" s="256"/>
      <c r="R1252" s="256"/>
      <c r="S1252" s="256"/>
      <c r="T1252" s="257"/>
      <c r="AT1252" s="258" t="s">
        <v>199</v>
      </c>
      <c r="AU1252" s="258" t="s">
        <v>84</v>
      </c>
      <c r="AV1252" s="12" t="s">
        <v>84</v>
      </c>
      <c r="AW1252" s="12" t="s">
        <v>37</v>
      </c>
      <c r="AX1252" s="12" t="s">
        <v>74</v>
      </c>
      <c r="AY1252" s="258" t="s">
        <v>189</v>
      </c>
    </row>
    <row r="1253" s="12" customFormat="1">
      <c r="B1253" s="247"/>
      <c r="C1253" s="248"/>
      <c r="D1253" s="249" t="s">
        <v>199</v>
      </c>
      <c r="E1253" s="250" t="s">
        <v>21</v>
      </c>
      <c r="F1253" s="251" t="s">
        <v>1914</v>
      </c>
      <c r="G1253" s="248"/>
      <c r="H1253" s="252">
        <v>2789.5</v>
      </c>
      <c r="I1253" s="253"/>
      <c r="J1253" s="248"/>
      <c r="K1253" s="248"/>
      <c r="L1253" s="254"/>
      <c r="M1253" s="255"/>
      <c r="N1253" s="256"/>
      <c r="O1253" s="256"/>
      <c r="P1253" s="256"/>
      <c r="Q1253" s="256"/>
      <c r="R1253" s="256"/>
      <c r="S1253" s="256"/>
      <c r="T1253" s="257"/>
      <c r="AT1253" s="258" t="s">
        <v>199</v>
      </c>
      <c r="AU1253" s="258" t="s">
        <v>84</v>
      </c>
      <c r="AV1253" s="12" t="s">
        <v>84</v>
      </c>
      <c r="AW1253" s="12" t="s">
        <v>37</v>
      </c>
      <c r="AX1253" s="12" t="s">
        <v>74</v>
      </c>
      <c r="AY1253" s="258" t="s">
        <v>189</v>
      </c>
    </row>
    <row r="1254" s="12" customFormat="1">
      <c r="B1254" s="247"/>
      <c r="C1254" s="248"/>
      <c r="D1254" s="249" t="s">
        <v>199</v>
      </c>
      <c r="E1254" s="250" t="s">
        <v>21</v>
      </c>
      <c r="F1254" s="251" t="s">
        <v>1915</v>
      </c>
      <c r="G1254" s="248"/>
      <c r="H1254" s="252">
        <v>78.400000000000006</v>
      </c>
      <c r="I1254" s="253"/>
      <c r="J1254" s="248"/>
      <c r="K1254" s="248"/>
      <c r="L1254" s="254"/>
      <c r="M1254" s="255"/>
      <c r="N1254" s="256"/>
      <c r="O1254" s="256"/>
      <c r="P1254" s="256"/>
      <c r="Q1254" s="256"/>
      <c r="R1254" s="256"/>
      <c r="S1254" s="256"/>
      <c r="T1254" s="257"/>
      <c r="AT1254" s="258" t="s">
        <v>199</v>
      </c>
      <c r="AU1254" s="258" t="s">
        <v>84</v>
      </c>
      <c r="AV1254" s="12" t="s">
        <v>84</v>
      </c>
      <c r="AW1254" s="12" t="s">
        <v>37</v>
      </c>
      <c r="AX1254" s="12" t="s">
        <v>74</v>
      </c>
      <c r="AY1254" s="258" t="s">
        <v>189</v>
      </c>
    </row>
    <row r="1255" s="12" customFormat="1">
      <c r="B1255" s="247"/>
      <c r="C1255" s="248"/>
      <c r="D1255" s="249" t="s">
        <v>199</v>
      </c>
      <c r="E1255" s="250" t="s">
        <v>21</v>
      </c>
      <c r="F1255" s="251" t="s">
        <v>1916</v>
      </c>
      <c r="G1255" s="248"/>
      <c r="H1255" s="252">
        <v>83.599999999999994</v>
      </c>
      <c r="I1255" s="253"/>
      <c r="J1255" s="248"/>
      <c r="K1255" s="248"/>
      <c r="L1255" s="254"/>
      <c r="M1255" s="255"/>
      <c r="N1255" s="256"/>
      <c r="O1255" s="256"/>
      <c r="P1255" s="256"/>
      <c r="Q1255" s="256"/>
      <c r="R1255" s="256"/>
      <c r="S1255" s="256"/>
      <c r="T1255" s="257"/>
      <c r="AT1255" s="258" t="s">
        <v>199</v>
      </c>
      <c r="AU1255" s="258" t="s">
        <v>84</v>
      </c>
      <c r="AV1255" s="12" t="s">
        <v>84</v>
      </c>
      <c r="AW1255" s="12" t="s">
        <v>37</v>
      </c>
      <c r="AX1255" s="12" t="s">
        <v>74</v>
      </c>
      <c r="AY1255" s="258" t="s">
        <v>189</v>
      </c>
    </row>
    <row r="1256" s="12" customFormat="1">
      <c r="B1256" s="247"/>
      <c r="C1256" s="248"/>
      <c r="D1256" s="249" t="s">
        <v>199</v>
      </c>
      <c r="E1256" s="250" t="s">
        <v>21</v>
      </c>
      <c r="F1256" s="251" t="s">
        <v>1917</v>
      </c>
      <c r="G1256" s="248"/>
      <c r="H1256" s="252">
        <v>92.799999999999997</v>
      </c>
      <c r="I1256" s="253"/>
      <c r="J1256" s="248"/>
      <c r="K1256" s="248"/>
      <c r="L1256" s="254"/>
      <c r="M1256" s="255"/>
      <c r="N1256" s="256"/>
      <c r="O1256" s="256"/>
      <c r="P1256" s="256"/>
      <c r="Q1256" s="256"/>
      <c r="R1256" s="256"/>
      <c r="S1256" s="256"/>
      <c r="T1256" s="257"/>
      <c r="AT1256" s="258" t="s">
        <v>199</v>
      </c>
      <c r="AU1256" s="258" t="s">
        <v>84</v>
      </c>
      <c r="AV1256" s="12" t="s">
        <v>84</v>
      </c>
      <c r="AW1256" s="12" t="s">
        <v>37</v>
      </c>
      <c r="AX1256" s="12" t="s">
        <v>74</v>
      </c>
      <c r="AY1256" s="258" t="s">
        <v>189</v>
      </c>
    </row>
    <row r="1257" s="12" customFormat="1">
      <c r="B1257" s="247"/>
      <c r="C1257" s="248"/>
      <c r="D1257" s="249" t="s">
        <v>199</v>
      </c>
      <c r="E1257" s="250" t="s">
        <v>21</v>
      </c>
      <c r="F1257" s="251" t="s">
        <v>1918</v>
      </c>
      <c r="G1257" s="248"/>
      <c r="H1257" s="252">
        <v>196.80000000000001</v>
      </c>
      <c r="I1257" s="253"/>
      <c r="J1257" s="248"/>
      <c r="K1257" s="248"/>
      <c r="L1257" s="254"/>
      <c r="M1257" s="255"/>
      <c r="N1257" s="256"/>
      <c r="O1257" s="256"/>
      <c r="P1257" s="256"/>
      <c r="Q1257" s="256"/>
      <c r="R1257" s="256"/>
      <c r="S1257" s="256"/>
      <c r="T1257" s="257"/>
      <c r="AT1257" s="258" t="s">
        <v>199</v>
      </c>
      <c r="AU1257" s="258" t="s">
        <v>84</v>
      </c>
      <c r="AV1257" s="12" t="s">
        <v>84</v>
      </c>
      <c r="AW1257" s="12" t="s">
        <v>37</v>
      </c>
      <c r="AX1257" s="12" t="s">
        <v>74</v>
      </c>
      <c r="AY1257" s="258" t="s">
        <v>189</v>
      </c>
    </row>
    <row r="1258" s="14" customFormat="1">
      <c r="B1258" s="269"/>
      <c r="C1258" s="270"/>
      <c r="D1258" s="249" t="s">
        <v>199</v>
      </c>
      <c r="E1258" s="271" t="s">
        <v>21</v>
      </c>
      <c r="F1258" s="272" t="s">
        <v>214</v>
      </c>
      <c r="G1258" s="270"/>
      <c r="H1258" s="273">
        <v>3409.5999999999999</v>
      </c>
      <c r="I1258" s="274"/>
      <c r="J1258" s="270"/>
      <c r="K1258" s="270"/>
      <c r="L1258" s="275"/>
      <c r="M1258" s="276"/>
      <c r="N1258" s="277"/>
      <c r="O1258" s="277"/>
      <c r="P1258" s="277"/>
      <c r="Q1258" s="277"/>
      <c r="R1258" s="277"/>
      <c r="S1258" s="277"/>
      <c r="T1258" s="278"/>
      <c r="AT1258" s="279" t="s">
        <v>199</v>
      </c>
      <c r="AU1258" s="279" t="s">
        <v>84</v>
      </c>
      <c r="AV1258" s="14" t="s">
        <v>197</v>
      </c>
      <c r="AW1258" s="14" t="s">
        <v>37</v>
      </c>
      <c r="AX1258" s="14" t="s">
        <v>82</v>
      </c>
      <c r="AY1258" s="279" t="s">
        <v>189</v>
      </c>
    </row>
    <row r="1259" s="1" customFormat="1" ht="25.5" customHeight="1">
      <c r="B1259" s="48"/>
      <c r="C1259" s="235" t="s">
        <v>1919</v>
      </c>
      <c r="D1259" s="235" t="s">
        <v>192</v>
      </c>
      <c r="E1259" s="236" t="s">
        <v>1920</v>
      </c>
      <c r="F1259" s="237" t="s">
        <v>1921</v>
      </c>
      <c r="G1259" s="238" t="s">
        <v>349</v>
      </c>
      <c r="H1259" s="239">
        <v>154.19999999999999</v>
      </c>
      <c r="I1259" s="240"/>
      <c r="J1259" s="241">
        <f>ROUND(I1259*H1259,2)</f>
        <v>0</v>
      </c>
      <c r="K1259" s="237" t="s">
        <v>196</v>
      </c>
      <c r="L1259" s="74"/>
      <c r="M1259" s="242" t="s">
        <v>21</v>
      </c>
      <c r="N1259" s="243" t="s">
        <v>45</v>
      </c>
      <c r="O1259" s="49"/>
      <c r="P1259" s="244">
        <f>O1259*H1259</f>
        <v>0</v>
      </c>
      <c r="Q1259" s="244">
        <v>0</v>
      </c>
      <c r="R1259" s="244">
        <f>Q1259*H1259</f>
        <v>0</v>
      </c>
      <c r="S1259" s="244">
        <v>0.032000000000000001</v>
      </c>
      <c r="T1259" s="245">
        <f>S1259*H1259</f>
        <v>4.9344000000000001</v>
      </c>
      <c r="AR1259" s="26" t="s">
        <v>323</v>
      </c>
      <c r="AT1259" s="26" t="s">
        <v>192</v>
      </c>
      <c r="AU1259" s="26" t="s">
        <v>84</v>
      </c>
      <c r="AY1259" s="26" t="s">
        <v>189</v>
      </c>
      <c r="BE1259" s="246">
        <f>IF(N1259="základní",J1259,0)</f>
        <v>0</v>
      </c>
      <c r="BF1259" s="246">
        <f>IF(N1259="snížená",J1259,0)</f>
        <v>0</v>
      </c>
      <c r="BG1259" s="246">
        <f>IF(N1259="zákl. přenesená",J1259,0)</f>
        <v>0</v>
      </c>
      <c r="BH1259" s="246">
        <f>IF(N1259="sníž. přenesená",J1259,0)</f>
        <v>0</v>
      </c>
      <c r="BI1259" s="246">
        <f>IF(N1259="nulová",J1259,0)</f>
        <v>0</v>
      </c>
      <c r="BJ1259" s="26" t="s">
        <v>82</v>
      </c>
      <c r="BK1259" s="246">
        <f>ROUND(I1259*H1259,2)</f>
        <v>0</v>
      </c>
      <c r="BL1259" s="26" t="s">
        <v>323</v>
      </c>
      <c r="BM1259" s="26" t="s">
        <v>1922</v>
      </c>
    </row>
    <row r="1260" s="13" customFormat="1">
      <c r="B1260" s="259"/>
      <c r="C1260" s="260"/>
      <c r="D1260" s="249" t="s">
        <v>199</v>
      </c>
      <c r="E1260" s="261" t="s">
        <v>21</v>
      </c>
      <c r="F1260" s="262" t="s">
        <v>756</v>
      </c>
      <c r="G1260" s="260"/>
      <c r="H1260" s="261" t="s">
        <v>21</v>
      </c>
      <c r="I1260" s="263"/>
      <c r="J1260" s="260"/>
      <c r="K1260" s="260"/>
      <c r="L1260" s="264"/>
      <c r="M1260" s="265"/>
      <c r="N1260" s="266"/>
      <c r="O1260" s="266"/>
      <c r="P1260" s="266"/>
      <c r="Q1260" s="266"/>
      <c r="R1260" s="266"/>
      <c r="S1260" s="266"/>
      <c r="T1260" s="267"/>
      <c r="AT1260" s="268" t="s">
        <v>199</v>
      </c>
      <c r="AU1260" s="268" t="s">
        <v>84</v>
      </c>
      <c r="AV1260" s="13" t="s">
        <v>82</v>
      </c>
      <c r="AW1260" s="13" t="s">
        <v>37</v>
      </c>
      <c r="AX1260" s="13" t="s">
        <v>74</v>
      </c>
      <c r="AY1260" s="268" t="s">
        <v>189</v>
      </c>
    </row>
    <row r="1261" s="12" customFormat="1">
      <c r="B1261" s="247"/>
      <c r="C1261" s="248"/>
      <c r="D1261" s="249" t="s">
        <v>199</v>
      </c>
      <c r="E1261" s="250" t="s">
        <v>21</v>
      </c>
      <c r="F1261" s="251" t="s">
        <v>1923</v>
      </c>
      <c r="G1261" s="248"/>
      <c r="H1261" s="252">
        <v>154.19999999999999</v>
      </c>
      <c r="I1261" s="253"/>
      <c r="J1261" s="248"/>
      <c r="K1261" s="248"/>
      <c r="L1261" s="254"/>
      <c r="M1261" s="255"/>
      <c r="N1261" s="256"/>
      <c r="O1261" s="256"/>
      <c r="P1261" s="256"/>
      <c r="Q1261" s="256"/>
      <c r="R1261" s="256"/>
      <c r="S1261" s="256"/>
      <c r="T1261" s="257"/>
      <c r="AT1261" s="258" t="s">
        <v>199</v>
      </c>
      <c r="AU1261" s="258" t="s">
        <v>84</v>
      </c>
      <c r="AV1261" s="12" t="s">
        <v>84</v>
      </c>
      <c r="AW1261" s="12" t="s">
        <v>37</v>
      </c>
      <c r="AX1261" s="12" t="s">
        <v>82</v>
      </c>
      <c r="AY1261" s="258" t="s">
        <v>189</v>
      </c>
    </row>
    <row r="1262" s="1" customFormat="1" ht="25.5" customHeight="1">
      <c r="B1262" s="48"/>
      <c r="C1262" s="235" t="s">
        <v>1924</v>
      </c>
      <c r="D1262" s="235" t="s">
        <v>192</v>
      </c>
      <c r="E1262" s="236" t="s">
        <v>1925</v>
      </c>
      <c r="F1262" s="237" t="s">
        <v>1926</v>
      </c>
      <c r="G1262" s="238" t="s">
        <v>349</v>
      </c>
      <c r="H1262" s="239">
        <v>101</v>
      </c>
      <c r="I1262" s="240"/>
      <c r="J1262" s="241">
        <f>ROUND(I1262*H1262,2)</f>
        <v>0</v>
      </c>
      <c r="K1262" s="237" t="s">
        <v>196</v>
      </c>
      <c r="L1262" s="74"/>
      <c r="M1262" s="242" t="s">
        <v>21</v>
      </c>
      <c r="N1262" s="243" t="s">
        <v>45</v>
      </c>
      <c r="O1262" s="49"/>
      <c r="P1262" s="244">
        <f>O1262*H1262</f>
        <v>0</v>
      </c>
      <c r="Q1262" s="244">
        <v>0</v>
      </c>
      <c r="R1262" s="244">
        <f>Q1262*H1262</f>
        <v>0</v>
      </c>
      <c r="S1262" s="244">
        <v>0.0040000000000000001</v>
      </c>
      <c r="T1262" s="245">
        <f>S1262*H1262</f>
        <v>0.40400000000000003</v>
      </c>
      <c r="AR1262" s="26" t="s">
        <v>323</v>
      </c>
      <c r="AT1262" s="26" t="s">
        <v>192</v>
      </c>
      <c r="AU1262" s="26" t="s">
        <v>84</v>
      </c>
      <c r="AY1262" s="26" t="s">
        <v>189</v>
      </c>
      <c r="BE1262" s="246">
        <f>IF(N1262="základní",J1262,0)</f>
        <v>0</v>
      </c>
      <c r="BF1262" s="246">
        <f>IF(N1262="snížená",J1262,0)</f>
        <v>0</v>
      </c>
      <c r="BG1262" s="246">
        <f>IF(N1262="zákl. přenesená",J1262,0)</f>
        <v>0</v>
      </c>
      <c r="BH1262" s="246">
        <f>IF(N1262="sníž. přenesená",J1262,0)</f>
        <v>0</v>
      </c>
      <c r="BI1262" s="246">
        <f>IF(N1262="nulová",J1262,0)</f>
        <v>0</v>
      </c>
      <c r="BJ1262" s="26" t="s">
        <v>82</v>
      </c>
      <c r="BK1262" s="246">
        <f>ROUND(I1262*H1262,2)</f>
        <v>0</v>
      </c>
      <c r="BL1262" s="26" t="s">
        <v>323</v>
      </c>
      <c r="BM1262" s="26" t="s">
        <v>1927</v>
      </c>
    </row>
    <row r="1263" s="13" customFormat="1">
      <c r="B1263" s="259"/>
      <c r="C1263" s="260"/>
      <c r="D1263" s="249" t="s">
        <v>199</v>
      </c>
      <c r="E1263" s="261" t="s">
        <v>21</v>
      </c>
      <c r="F1263" s="262" t="s">
        <v>756</v>
      </c>
      <c r="G1263" s="260"/>
      <c r="H1263" s="261" t="s">
        <v>21</v>
      </c>
      <c r="I1263" s="263"/>
      <c r="J1263" s="260"/>
      <c r="K1263" s="260"/>
      <c r="L1263" s="264"/>
      <c r="M1263" s="265"/>
      <c r="N1263" s="266"/>
      <c r="O1263" s="266"/>
      <c r="P1263" s="266"/>
      <c r="Q1263" s="266"/>
      <c r="R1263" s="266"/>
      <c r="S1263" s="266"/>
      <c r="T1263" s="267"/>
      <c r="AT1263" s="268" t="s">
        <v>199</v>
      </c>
      <c r="AU1263" s="268" t="s">
        <v>84</v>
      </c>
      <c r="AV1263" s="13" t="s">
        <v>82</v>
      </c>
      <c r="AW1263" s="13" t="s">
        <v>37</v>
      </c>
      <c r="AX1263" s="13" t="s">
        <v>74</v>
      </c>
      <c r="AY1263" s="268" t="s">
        <v>189</v>
      </c>
    </row>
    <row r="1264" s="12" customFormat="1">
      <c r="B1264" s="247"/>
      <c r="C1264" s="248"/>
      <c r="D1264" s="249" t="s">
        <v>199</v>
      </c>
      <c r="E1264" s="250" t="s">
        <v>21</v>
      </c>
      <c r="F1264" s="251" t="s">
        <v>1928</v>
      </c>
      <c r="G1264" s="248"/>
      <c r="H1264" s="252">
        <v>101</v>
      </c>
      <c r="I1264" s="253"/>
      <c r="J1264" s="248"/>
      <c r="K1264" s="248"/>
      <c r="L1264" s="254"/>
      <c r="M1264" s="255"/>
      <c r="N1264" s="256"/>
      <c r="O1264" s="256"/>
      <c r="P1264" s="256"/>
      <c r="Q1264" s="256"/>
      <c r="R1264" s="256"/>
      <c r="S1264" s="256"/>
      <c r="T1264" s="257"/>
      <c r="AT1264" s="258" t="s">
        <v>199</v>
      </c>
      <c r="AU1264" s="258" t="s">
        <v>84</v>
      </c>
      <c r="AV1264" s="12" t="s">
        <v>84</v>
      </c>
      <c r="AW1264" s="12" t="s">
        <v>37</v>
      </c>
      <c r="AX1264" s="12" t="s">
        <v>82</v>
      </c>
      <c r="AY1264" s="258" t="s">
        <v>189</v>
      </c>
    </row>
    <row r="1265" s="1" customFormat="1" ht="38.25" customHeight="1">
      <c r="B1265" s="48"/>
      <c r="C1265" s="235" t="s">
        <v>1929</v>
      </c>
      <c r="D1265" s="235" t="s">
        <v>192</v>
      </c>
      <c r="E1265" s="236" t="s">
        <v>1930</v>
      </c>
      <c r="F1265" s="237" t="s">
        <v>1931</v>
      </c>
      <c r="G1265" s="238" t="s">
        <v>273</v>
      </c>
      <c r="H1265" s="239">
        <v>1070</v>
      </c>
      <c r="I1265" s="240"/>
      <c r="J1265" s="241">
        <f>ROUND(I1265*H1265,2)</f>
        <v>0</v>
      </c>
      <c r="K1265" s="237" t="s">
        <v>196</v>
      </c>
      <c r="L1265" s="74"/>
      <c r="M1265" s="242" t="s">
        <v>21</v>
      </c>
      <c r="N1265" s="243" t="s">
        <v>45</v>
      </c>
      <c r="O1265" s="49"/>
      <c r="P1265" s="244">
        <f>O1265*H1265</f>
        <v>0</v>
      </c>
      <c r="Q1265" s="244">
        <v>0</v>
      </c>
      <c r="R1265" s="244">
        <f>Q1265*H1265</f>
        <v>0</v>
      </c>
      <c r="S1265" s="244">
        <v>0.0050000000000000001</v>
      </c>
      <c r="T1265" s="245">
        <f>S1265*H1265</f>
        <v>5.3500000000000005</v>
      </c>
      <c r="AR1265" s="26" t="s">
        <v>323</v>
      </c>
      <c r="AT1265" s="26" t="s">
        <v>192</v>
      </c>
      <c r="AU1265" s="26" t="s">
        <v>84</v>
      </c>
      <c r="AY1265" s="26" t="s">
        <v>189</v>
      </c>
      <c r="BE1265" s="246">
        <f>IF(N1265="základní",J1265,0)</f>
        <v>0</v>
      </c>
      <c r="BF1265" s="246">
        <f>IF(N1265="snížená",J1265,0)</f>
        <v>0</v>
      </c>
      <c r="BG1265" s="246">
        <f>IF(N1265="zákl. přenesená",J1265,0)</f>
        <v>0</v>
      </c>
      <c r="BH1265" s="246">
        <f>IF(N1265="sníž. přenesená",J1265,0)</f>
        <v>0</v>
      </c>
      <c r="BI1265" s="246">
        <f>IF(N1265="nulová",J1265,0)</f>
        <v>0</v>
      </c>
      <c r="BJ1265" s="26" t="s">
        <v>82</v>
      </c>
      <c r="BK1265" s="246">
        <f>ROUND(I1265*H1265,2)</f>
        <v>0</v>
      </c>
      <c r="BL1265" s="26" t="s">
        <v>323</v>
      </c>
      <c r="BM1265" s="26" t="s">
        <v>1932</v>
      </c>
    </row>
    <row r="1266" s="1" customFormat="1" ht="25.5" customHeight="1">
      <c r="B1266" s="48"/>
      <c r="C1266" s="235" t="s">
        <v>1933</v>
      </c>
      <c r="D1266" s="235" t="s">
        <v>192</v>
      </c>
      <c r="E1266" s="236" t="s">
        <v>1934</v>
      </c>
      <c r="F1266" s="237" t="s">
        <v>1935</v>
      </c>
      <c r="G1266" s="238" t="s">
        <v>349</v>
      </c>
      <c r="H1266" s="239">
        <v>66.5</v>
      </c>
      <c r="I1266" s="240"/>
      <c r="J1266" s="241">
        <f>ROUND(I1266*H1266,2)</f>
        <v>0</v>
      </c>
      <c r="K1266" s="237" t="s">
        <v>196</v>
      </c>
      <c r="L1266" s="74"/>
      <c r="M1266" s="242" t="s">
        <v>21</v>
      </c>
      <c r="N1266" s="243" t="s">
        <v>45</v>
      </c>
      <c r="O1266" s="49"/>
      <c r="P1266" s="244">
        <f>O1266*H1266</f>
        <v>0</v>
      </c>
      <c r="Q1266" s="244">
        <v>0</v>
      </c>
      <c r="R1266" s="244">
        <f>Q1266*H1266</f>
        <v>0</v>
      </c>
      <c r="S1266" s="244">
        <v>0.017000000000000001</v>
      </c>
      <c r="T1266" s="245">
        <f>S1266*H1266</f>
        <v>1.1305000000000001</v>
      </c>
      <c r="AR1266" s="26" t="s">
        <v>323</v>
      </c>
      <c r="AT1266" s="26" t="s">
        <v>192</v>
      </c>
      <c r="AU1266" s="26" t="s">
        <v>84</v>
      </c>
      <c r="AY1266" s="26" t="s">
        <v>189</v>
      </c>
      <c r="BE1266" s="246">
        <f>IF(N1266="základní",J1266,0)</f>
        <v>0</v>
      </c>
      <c r="BF1266" s="246">
        <f>IF(N1266="snížená",J1266,0)</f>
        <v>0</v>
      </c>
      <c r="BG1266" s="246">
        <f>IF(N1266="zákl. přenesená",J1266,0)</f>
        <v>0</v>
      </c>
      <c r="BH1266" s="246">
        <f>IF(N1266="sníž. přenesená",J1266,0)</f>
        <v>0</v>
      </c>
      <c r="BI1266" s="246">
        <f>IF(N1266="nulová",J1266,0)</f>
        <v>0</v>
      </c>
      <c r="BJ1266" s="26" t="s">
        <v>82</v>
      </c>
      <c r="BK1266" s="246">
        <f>ROUND(I1266*H1266,2)</f>
        <v>0</v>
      </c>
      <c r="BL1266" s="26" t="s">
        <v>323</v>
      </c>
      <c r="BM1266" s="26" t="s">
        <v>1936</v>
      </c>
    </row>
    <row r="1267" s="13" customFormat="1">
      <c r="B1267" s="259"/>
      <c r="C1267" s="260"/>
      <c r="D1267" s="249" t="s">
        <v>199</v>
      </c>
      <c r="E1267" s="261" t="s">
        <v>21</v>
      </c>
      <c r="F1267" s="262" t="s">
        <v>750</v>
      </c>
      <c r="G1267" s="260"/>
      <c r="H1267" s="261" t="s">
        <v>21</v>
      </c>
      <c r="I1267" s="263"/>
      <c r="J1267" s="260"/>
      <c r="K1267" s="260"/>
      <c r="L1267" s="264"/>
      <c r="M1267" s="265"/>
      <c r="N1267" s="266"/>
      <c r="O1267" s="266"/>
      <c r="P1267" s="266"/>
      <c r="Q1267" s="266"/>
      <c r="R1267" s="266"/>
      <c r="S1267" s="266"/>
      <c r="T1267" s="267"/>
      <c r="AT1267" s="268" t="s">
        <v>199</v>
      </c>
      <c r="AU1267" s="268" t="s">
        <v>84</v>
      </c>
      <c r="AV1267" s="13" t="s">
        <v>82</v>
      </c>
      <c r="AW1267" s="13" t="s">
        <v>37</v>
      </c>
      <c r="AX1267" s="13" t="s">
        <v>74</v>
      </c>
      <c r="AY1267" s="268" t="s">
        <v>189</v>
      </c>
    </row>
    <row r="1268" s="12" customFormat="1">
      <c r="B1268" s="247"/>
      <c r="C1268" s="248"/>
      <c r="D1268" s="249" t="s">
        <v>199</v>
      </c>
      <c r="E1268" s="250" t="s">
        <v>21</v>
      </c>
      <c r="F1268" s="251" t="s">
        <v>1937</v>
      </c>
      <c r="G1268" s="248"/>
      <c r="H1268" s="252">
        <v>66.5</v>
      </c>
      <c r="I1268" s="253"/>
      <c r="J1268" s="248"/>
      <c r="K1268" s="248"/>
      <c r="L1268" s="254"/>
      <c r="M1268" s="255"/>
      <c r="N1268" s="256"/>
      <c r="O1268" s="256"/>
      <c r="P1268" s="256"/>
      <c r="Q1268" s="256"/>
      <c r="R1268" s="256"/>
      <c r="S1268" s="256"/>
      <c r="T1268" s="257"/>
      <c r="AT1268" s="258" t="s">
        <v>199</v>
      </c>
      <c r="AU1268" s="258" t="s">
        <v>84</v>
      </c>
      <c r="AV1268" s="12" t="s">
        <v>84</v>
      </c>
      <c r="AW1268" s="12" t="s">
        <v>37</v>
      </c>
      <c r="AX1268" s="12" t="s">
        <v>82</v>
      </c>
      <c r="AY1268" s="258" t="s">
        <v>189</v>
      </c>
    </row>
    <row r="1269" s="1" customFormat="1" ht="25.5" customHeight="1">
      <c r="B1269" s="48"/>
      <c r="C1269" s="235" t="s">
        <v>1938</v>
      </c>
      <c r="D1269" s="235" t="s">
        <v>192</v>
      </c>
      <c r="E1269" s="236" t="s">
        <v>1939</v>
      </c>
      <c r="F1269" s="237" t="s">
        <v>1940</v>
      </c>
      <c r="G1269" s="238" t="s">
        <v>349</v>
      </c>
      <c r="H1269" s="239">
        <v>686.25</v>
      </c>
      <c r="I1269" s="240"/>
      <c r="J1269" s="241">
        <f>ROUND(I1269*H1269,2)</f>
        <v>0</v>
      </c>
      <c r="K1269" s="237" t="s">
        <v>196</v>
      </c>
      <c r="L1269" s="74"/>
      <c r="M1269" s="242" t="s">
        <v>21</v>
      </c>
      <c r="N1269" s="243" t="s">
        <v>45</v>
      </c>
      <c r="O1269" s="49"/>
      <c r="P1269" s="244">
        <f>O1269*H1269</f>
        <v>0</v>
      </c>
      <c r="Q1269" s="244">
        <v>0</v>
      </c>
      <c r="R1269" s="244">
        <f>Q1269*H1269</f>
        <v>0</v>
      </c>
      <c r="S1269" s="244">
        <v>0.044999999999999998</v>
      </c>
      <c r="T1269" s="245">
        <f>S1269*H1269</f>
        <v>30.881249999999998</v>
      </c>
      <c r="AR1269" s="26" t="s">
        <v>323</v>
      </c>
      <c r="AT1269" s="26" t="s">
        <v>192</v>
      </c>
      <c r="AU1269" s="26" t="s">
        <v>84</v>
      </c>
      <c r="AY1269" s="26" t="s">
        <v>189</v>
      </c>
      <c r="BE1269" s="246">
        <f>IF(N1269="základní",J1269,0)</f>
        <v>0</v>
      </c>
      <c r="BF1269" s="246">
        <f>IF(N1269="snížená",J1269,0)</f>
        <v>0</v>
      </c>
      <c r="BG1269" s="246">
        <f>IF(N1269="zákl. přenesená",J1269,0)</f>
        <v>0</v>
      </c>
      <c r="BH1269" s="246">
        <f>IF(N1269="sníž. přenesená",J1269,0)</f>
        <v>0</v>
      </c>
      <c r="BI1269" s="246">
        <f>IF(N1269="nulová",J1269,0)</f>
        <v>0</v>
      </c>
      <c r="BJ1269" s="26" t="s">
        <v>82</v>
      </c>
      <c r="BK1269" s="246">
        <f>ROUND(I1269*H1269,2)</f>
        <v>0</v>
      </c>
      <c r="BL1269" s="26" t="s">
        <v>323</v>
      </c>
      <c r="BM1269" s="26" t="s">
        <v>1941</v>
      </c>
    </row>
    <row r="1270" s="13" customFormat="1">
      <c r="B1270" s="259"/>
      <c r="C1270" s="260"/>
      <c r="D1270" s="249" t="s">
        <v>199</v>
      </c>
      <c r="E1270" s="261" t="s">
        <v>21</v>
      </c>
      <c r="F1270" s="262" t="s">
        <v>811</v>
      </c>
      <c r="G1270" s="260"/>
      <c r="H1270" s="261" t="s">
        <v>21</v>
      </c>
      <c r="I1270" s="263"/>
      <c r="J1270" s="260"/>
      <c r="K1270" s="260"/>
      <c r="L1270" s="264"/>
      <c r="M1270" s="265"/>
      <c r="N1270" s="266"/>
      <c r="O1270" s="266"/>
      <c r="P1270" s="266"/>
      <c r="Q1270" s="266"/>
      <c r="R1270" s="266"/>
      <c r="S1270" s="266"/>
      <c r="T1270" s="267"/>
      <c r="AT1270" s="268" t="s">
        <v>199</v>
      </c>
      <c r="AU1270" s="268" t="s">
        <v>84</v>
      </c>
      <c r="AV1270" s="13" t="s">
        <v>82</v>
      </c>
      <c r="AW1270" s="13" t="s">
        <v>37</v>
      </c>
      <c r="AX1270" s="13" t="s">
        <v>74</v>
      </c>
      <c r="AY1270" s="268" t="s">
        <v>189</v>
      </c>
    </row>
    <row r="1271" s="13" customFormat="1">
      <c r="B1271" s="259"/>
      <c r="C1271" s="260"/>
      <c r="D1271" s="249" t="s">
        <v>199</v>
      </c>
      <c r="E1271" s="261" t="s">
        <v>21</v>
      </c>
      <c r="F1271" s="262" t="s">
        <v>1942</v>
      </c>
      <c r="G1271" s="260"/>
      <c r="H1271" s="261" t="s">
        <v>21</v>
      </c>
      <c r="I1271" s="263"/>
      <c r="J1271" s="260"/>
      <c r="K1271" s="260"/>
      <c r="L1271" s="264"/>
      <c r="M1271" s="265"/>
      <c r="N1271" s="266"/>
      <c r="O1271" s="266"/>
      <c r="P1271" s="266"/>
      <c r="Q1271" s="266"/>
      <c r="R1271" s="266"/>
      <c r="S1271" s="266"/>
      <c r="T1271" s="267"/>
      <c r="AT1271" s="268" t="s">
        <v>199</v>
      </c>
      <c r="AU1271" s="268" t="s">
        <v>84</v>
      </c>
      <c r="AV1271" s="13" t="s">
        <v>82</v>
      </c>
      <c r="AW1271" s="13" t="s">
        <v>37</v>
      </c>
      <c r="AX1271" s="13" t="s">
        <v>74</v>
      </c>
      <c r="AY1271" s="268" t="s">
        <v>189</v>
      </c>
    </row>
    <row r="1272" s="12" customFormat="1">
      <c r="B1272" s="247"/>
      <c r="C1272" s="248"/>
      <c r="D1272" s="249" t="s">
        <v>199</v>
      </c>
      <c r="E1272" s="250" t="s">
        <v>21</v>
      </c>
      <c r="F1272" s="251" t="s">
        <v>21</v>
      </c>
      <c r="G1272" s="248"/>
      <c r="H1272" s="252">
        <v>0</v>
      </c>
      <c r="I1272" s="253"/>
      <c r="J1272" s="248"/>
      <c r="K1272" s="248"/>
      <c r="L1272" s="254"/>
      <c r="M1272" s="255"/>
      <c r="N1272" s="256"/>
      <c r="O1272" s="256"/>
      <c r="P1272" s="256"/>
      <c r="Q1272" s="256"/>
      <c r="R1272" s="256"/>
      <c r="S1272" s="256"/>
      <c r="T1272" s="257"/>
      <c r="AT1272" s="258" t="s">
        <v>199</v>
      </c>
      <c r="AU1272" s="258" t="s">
        <v>84</v>
      </c>
      <c r="AV1272" s="12" t="s">
        <v>84</v>
      </c>
      <c r="AW1272" s="12" t="s">
        <v>37</v>
      </c>
      <c r="AX1272" s="12" t="s">
        <v>74</v>
      </c>
      <c r="AY1272" s="258" t="s">
        <v>189</v>
      </c>
    </row>
    <row r="1273" s="13" customFormat="1">
      <c r="B1273" s="259"/>
      <c r="C1273" s="260"/>
      <c r="D1273" s="249" t="s">
        <v>199</v>
      </c>
      <c r="E1273" s="261" t="s">
        <v>21</v>
      </c>
      <c r="F1273" s="262" t="s">
        <v>756</v>
      </c>
      <c r="G1273" s="260"/>
      <c r="H1273" s="261" t="s">
        <v>21</v>
      </c>
      <c r="I1273" s="263"/>
      <c r="J1273" s="260"/>
      <c r="K1273" s="260"/>
      <c r="L1273" s="264"/>
      <c r="M1273" s="265"/>
      <c r="N1273" s="266"/>
      <c r="O1273" s="266"/>
      <c r="P1273" s="266"/>
      <c r="Q1273" s="266"/>
      <c r="R1273" s="266"/>
      <c r="S1273" s="266"/>
      <c r="T1273" s="267"/>
      <c r="AT1273" s="268" t="s">
        <v>199</v>
      </c>
      <c r="AU1273" s="268" t="s">
        <v>84</v>
      </c>
      <c r="AV1273" s="13" t="s">
        <v>82</v>
      </c>
      <c r="AW1273" s="13" t="s">
        <v>37</v>
      </c>
      <c r="AX1273" s="13" t="s">
        <v>74</v>
      </c>
      <c r="AY1273" s="268" t="s">
        <v>189</v>
      </c>
    </row>
    <row r="1274" s="13" customFormat="1">
      <c r="B1274" s="259"/>
      <c r="C1274" s="260"/>
      <c r="D1274" s="249" t="s">
        <v>199</v>
      </c>
      <c r="E1274" s="261" t="s">
        <v>21</v>
      </c>
      <c r="F1274" s="262" t="s">
        <v>293</v>
      </c>
      <c r="G1274" s="260"/>
      <c r="H1274" s="261" t="s">
        <v>21</v>
      </c>
      <c r="I1274" s="263"/>
      <c r="J1274" s="260"/>
      <c r="K1274" s="260"/>
      <c r="L1274" s="264"/>
      <c r="M1274" s="265"/>
      <c r="N1274" s="266"/>
      <c r="O1274" s="266"/>
      <c r="P1274" s="266"/>
      <c r="Q1274" s="266"/>
      <c r="R1274" s="266"/>
      <c r="S1274" s="266"/>
      <c r="T1274" s="267"/>
      <c r="AT1274" s="268" t="s">
        <v>199</v>
      </c>
      <c r="AU1274" s="268" t="s">
        <v>84</v>
      </c>
      <c r="AV1274" s="13" t="s">
        <v>82</v>
      </c>
      <c r="AW1274" s="13" t="s">
        <v>37</v>
      </c>
      <c r="AX1274" s="13" t="s">
        <v>74</v>
      </c>
      <c r="AY1274" s="268" t="s">
        <v>189</v>
      </c>
    </row>
    <row r="1275" s="12" customFormat="1">
      <c r="B1275" s="247"/>
      <c r="C1275" s="248"/>
      <c r="D1275" s="249" t="s">
        <v>199</v>
      </c>
      <c r="E1275" s="250" t="s">
        <v>21</v>
      </c>
      <c r="F1275" s="251" t="s">
        <v>1943</v>
      </c>
      <c r="G1275" s="248"/>
      <c r="H1275" s="252">
        <v>686.25</v>
      </c>
      <c r="I1275" s="253"/>
      <c r="J1275" s="248"/>
      <c r="K1275" s="248"/>
      <c r="L1275" s="254"/>
      <c r="M1275" s="255"/>
      <c r="N1275" s="256"/>
      <c r="O1275" s="256"/>
      <c r="P1275" s="256"/>
      <c r="Q1275" s="256"/>
      <c r="R1275" s="256"/>
      <c r="S1275" s="256"/>
      <c r="T1275" s="257"/>
      <c r="AT1275" s="258" t="s">
        <v>199</v>
      </c>
      <c r="AU1275" s="258" t="s">
        <v>84</v>
      </c>
      <c r="AV1275" s="12" t="s">
        <v>84</v>
      </c>
      <c r="AW1275" s="12" t="s">
        <v>37</v>
      </c>
      <c r="AX1275" s="12" t="s">
        <v>74</v>
      </c>
      <c r="AY1275" s="258" t="s">
        <v>189</v>
      </c>
    </row>
    <row r="1276" s="14" customFormat="1">
      <c r="B1276" s="269"/>
      <c r="C1276" s="270"/>
      <c r="D1276" s="249" t="s">
        <v>199</v>
      </c>
      <c r="E1276" s="271" t="s">
        <v>21</v>
      </c>
      <c r="F1276" s="272" t="s">
        <v>214</v>
      </c>
      <c r="G1276" s="270"/>
      <c r="H1276" s="273">
        <v>686.25</v>
      </c>
      <c r="I1276" s="274"/>
      <c r="J1276" s="270"/>
      <c r="K1276" s="270"/>
      <c r="L1276" s="275"/>
      <c r="M1276" s="276"/>
      <c r="N1276" s="277"/>
      <c r="O1276" s="277"/>
      <c r="P1276" s="277"/>
      <c r="Q1276" s="277"/>
      <c r="R1276" s="277"/>
      <c r="S1276" s="277"/>
      <c r="T1276" s="278"/>
      <c r="AT1276" s="279" t="s">
        <v>199</v>
      </c>
      <c r="AU1276" s="279" t="s">
        <v>84</v>
      </c>
      <c r="AV1276" s="14" t="s">
        <v>197</v>
      </c>
      <c r="AW1276" s="14" t="s">
        <v>37</v>
      </c>
      <c r="AX1276" s="14" t="s">
        <v>82</v>
      </c>
      <c r="AY1276" s="279" t="s">
        <v>189</v>
      </c>
    </row>
    <row r="1277" s="1" customFormat="1" ht="25.5" customHeight="1">
      <c r="B1277" s="48"/>
      <c r="C1277" s="235" t="s">
        <v>1944</v>
      </c>
      <c r="D1277" s="235" t="s">
        <v>192</v>
      </c>
      <c r="E1277" s="236" t="s">
        <v>1945</v>
      </c>
      <c r="F1277" s="237" t="s">
        <v>1946</v>
      </c>
      <c r="G1277" s="238" t="s">
        <v>273</v>
      </c>
      <c r="H1277" s="239">
        <v>1272.4659999999999</v>
      </c>
      <c r="I1277" s="240"/>
      <c r="J1277" s="241">
        <f>ROUND(I1277*H1277,2)</f>
        <v>0</v>
      </c>
      <c r="K1277" s="237" t="s">
        <v>196</v>
      </c>
      <c r="L1277" s="74"/>
      <c r="M1277" s="242" t="s">
        <v>21</v>
      </c>
      <c r="N1277" s="243" t="s">
        <v>45</v>
      </c>
      <c r="O1277" s="49"/>
      <c r="P1277" s="244">
        <f>O1277*H1277</f>
        <v>0</v>
      </c>
      <c r="Q1277" s="244">
        <v>0</v>
      </c>
      <c r="R1277" s="244">
        <f>Q1277*H1277</f>
        <v>0</v>
      </c>
      <c r="S1277" s="244">
        <v>0.014</v>
      </c>
      <c r="T1277" s="245">
        <f>S1277*H1277</f>
        <v>17.814523999999999</v>
      </c>
      <c r="AR1277" s="26" t="s">
        <v>323</v>
      </c>
      <c r="AT1277" s="26" t="s">
        <v>192</v>
      </c>
      <c r="AU1277" s="26" t="s">
        <v>84</v>
      </c>
      <c r="AY1277" s="26" t="s">
        <v>189</v>
      </c>
      <c r="BE1277" s="246">
        <f>IF(N1277="základní",J1277,0)</f>
        <v>0</v>
      </c>
      <c r="BF1277" s="246">
        <f>IF(N1277="snížená",J1277,0)</f>
        <v>0</v>
      </c>
      <c r="BG1277" s="246">
        <f>IF(N1277="zákl. přenesená",J1277,0)</f>
        <v>0</v>
      </c>
      <c r="BH1277" s="246">
        <f>IF(N1277="sníž. přenesená",J1277,0)</f>
        <v>0</v>
      </c>
      <c r="BI1277" s="246">
        <f>IF(N1277="nulová",J1277,0)</f>
        <v>0</v>
      </c>
      <c r="BJ1277" s="26" t="s">
        <v>82</v>
      </c>
      <c r="BK1277" s="246">
        <f>ROUND(I1277*H1277,2)</f>
        <v>0</v>
      </c>
      <c r="BL1277" s="26" t="s">
        <v>323</v>
      </c>
      <c r="BM1277" s="26" t="s">
        <v>1947</v>
      </c>
    </row>
    <row r="1278" s="13" customFormat="1">
      <c r="B1278" s="259"/>
      <c r="C1278" s="260"/>
      <c r="D1278" s="249" t="s">
        <v>199</v>
      </c>
      <c r="E1278" s="261" t="s">
        <v>21</v>
      </c>
      <c r="F1278" s="262" t="s">
        <v>756</v>
      </c>
      <c r="G1278" s="260"/>
      <c r="H1278" s="261" t="s">
        <v>21</v>
      </c>
      <c r="I1278" s="263"/>
      <c r="J1278" s="260"/>
      <c r="K1278" s="260"/>
      <c r="L1278" s="264"/>
      <c r="M1278" s="265"/>
      <c r="N1278" s="266"/>
      <c r="O1278" s="266"/>
      <c r="P1278" s="266"/>
      <c r="Q1278" s="266"/>
      <c r="R1278" s="266"/>
      <c r="S1278" s="266"/>
      <c r="T1278" s="267"/>
      <c r="AT1278" s="268" t="s">
        <v>199</v>
      </c>
      <c r="AU1278" s="268" t="s">
        <v>84</v>
      </c>
      <c r="AV1278" s="13" t="s">
        <v>82</v>
      </c>
      <c r="AW1278" s="13" t="s">
        <v>37</v>
      </c>
      <c r="AX1278" s="13" t="s">
        <v>74</v>
      </c>
      <c r="AY1278" s="268" t="s">
        <v>189</v>
      </c>
    </row>
    <row r="1279" s="13" customFormat="1">
      <c r="B1279" s="259"/>
      <c r="C1279" s="260"/>
      <c r="D1279" s="249" t="s">
        <v>199</v>
      </c>
      <c r="E1279" s="261" t="s">
        <v>21</v>
      </c>
      <c r="F1279" s="262" t="s">
        <v>1948</v>
      </c>
      <c r="G1279" s="260"/>
      <c r="H1279" s="261" t="s">
        <v>21</v>
      </c>
      <c r="I1279" s="263"/>
      <c r="J1279" s="260"/>
      <c r="K1279" s="260"/>
      <c r="L1279" s="264"/>
      <c r="M1279" s="265"/>
      <c r="N1279" s="266"/>
      <c r="O1279" s="266"/>
      <c r="P1279" s="266"/>
      <c r="Q1279" s="266"/>
      <c r="R1279" s="266"/>
      <c r="S1279" s="266"/>
      <c r="T1279" s="267"/>
      <c r="AT1279" s="268" t="s">
        <v>199</v>
      </c>
      <c r="AU1279" s="268" t="s">
        <v>84</v>
      </c>
      <c r="AV1279" s="13" t="s">
        <v>82</v>
      </c>
      <c r="AW1279" s="13" t="s">
        <v>37</v>
      </c>
      <c r="AX1279" s="13" t="s">
        <v>74</v>
      </c>
      <c r="AY1279" s="268" t="s">
        <v>189</v>
      </c>
    </row>
    <row r="1280" s="12" customFormat="1">
      <c r="B1280" s="247"/>
      <c r="C1280" s="248"/>
      <c r="D1280" s="249" t="s">
        <v>199</v>
      </c>
      <c r="E1280" s="250" t="s">
        <v>21</v>
      </c>
      <c r="F1280" s="251" t="s">
        <v>883</v>
      </c>
      <c r="G1280" s="248"/>
      <c r="H1280" s="252">
        <v>130</v>
      </c>
      <c r="I1280" s="253"/>
      <c r="J1280" s="248"/>
      <c r="K1280" s="248"/>
      <c r="L1280" s="254"/>
      <c r="M1280" s="255"/>
      <c r="N1280" s="256"/>
      <c r="O1280" s="256"/>
      <c r="P1280" s="256"/>
      <c r="Q1280" s="256"/>
      <c r="R1280" s="256"/>
      <c r="S1280" s="256"/>
      <c r="T1280" s="257"/>
      <c r="AT1280" s="258" t="s">
        <v>199</v>
      </c>
      <c r="AU1280" s="258" t="s">
        <v>84</v>
      </c>
      <c r="AV1280" s="12" t="s">
        <v>84</v>
      </c>
      <c r="AW1280" s="12" t="s">
        <v>37</v>
      </c>
      <c r="AX1280" s="12" t="s">
        <v>74</v>
      </c>
      <c r="AY1280" s="258" t="s">
        <v>189</v>
      </c>
    </row>
    <row r="1281" s="12" customFormat="1">
      <c r="B1281" s="247"/>
      <c r="C1281" s="248"/>
      <c r="D1281" s="249" t="s">
        <v>199</v>
      </c>
      <c r="E1281" s="250" t="s">
        <v>21</v>
      </c>
      <c r="F1281" s="251" t="s">
        <v>884</v>
      </c>
      <c r="G1281" s="248"/>
      <c r="H1281" s="252">
        <v>120.015</v>
      </c>
      <c r="I1281" s="253"/>
      <c r="J1281" s="248"/>
      <c r="K1281" s="248"/>
      <c r="L1281" s="254"/>
      <c r="M1281" s="255"/>
      <c r="N1281" s="256"/>
      <c r="O1281" s="256"/>
      <c r="P1281" s="256"/>
      <c r="Q1281" s="256"/>
      <c r="R1281" s="256"/>
      <c r="S1281" s="256"/>
      <c r="T1281" s="257"/>
      <c r="AT1281" s="258" t="s">
        <v>199</v>
      </c>
      <c r="AU1281" s="258" t="s">
        <v>84</v>
      </c>
      <c r="AV1281" s="12" t="s">
        <v>84</v>
      </c>
      <c r="AW1281" s="12" t="s">
        <v>37</v>
      </c>
      <c r="AX1281" s="12" t="s">
        <v>74</v>
      </c>
      <c r="AY1281" s="258" t="s">
        <v>189</v>
      </c>
    </row>
    <row r="1282" s="12" customFormat="1">
      <c r="B1282" s="247"/>
      <c r="C1282" s="248"/>
      <c r="D1282" s="249" t="s">
        <v>199</v>
      </c>
      <c r="E1282" s="250" t="s">
        <v>21</v>
      </c>
      <c r="F1282" s="251" t="s">
        <v>885</v>
      </c>
      <c r="G1282" s="248"/>
      <c r="H1282" s="252">
        <v>97.087999999999994</v>
      </c>
      <c r="I1282" s="253"/>
      <c r="J1282" s="248"/>
      <c r="K1282" s="248"/>
      <c r="L1282" s="254"/>
      <c r="M1282" s="255"/>
      <c r="N1282" s="256"/>
      <c r="O1282" s="256"/>
      <c r="P1282" s="256"/>
      <c r="Q1282" s="256"/>
      <c r="R1282" s="256"/>
      <c r="S1282" s="256"/>
      <c r="T1282" s="257"/>
      <c r="AT1282" s="258" t="s">
        <v>199</v>
      </c>
      <c r="AU1282" s="258" t="s">
        <v>84</v>
      </c>
      <c r="AV1282" s="12" t="s">
        <v>84</v>
      </c>
      <c r="AW1282" s="12" t="s">
        <v>37</v>
      </c>
      <c r="AX1282" s="12" t="s">
        <v>74</v>
      </c>
      <c r="AY1282" s="258" t="s">
        <v>189</v>
      </c>
    </row>
    <row r="1283" s="12" customFormat="1">
      <c r="B1283" s="247"/>
      <c r="C1283" s="248"/>
      <c r="D1283" s="249" t="s">
        <v>199</v>
      </c>
      <c r="E1283" s="250" t="s">
        <v>21</v>
      </c>
      <c r="F1283" s="251" t="s">
        <v>791</v>
      </c>
      <c r="G1283" s="248"/>
      <c r="H1283" s="252">
        <v>102.33</v>
      </c>
      <c r="I1283" s="253"/>
      <c r="J1283" s="248"/>
      <c r="K1283" s="248"/>
      <c r="L1283" s="254"/>
      <c r="M1283" s="255"/>
      <c r="N1283" s="256"/>
      <c r="O1283" s="256"/>
      <c r="P1283" s="256"/>
      <c r="Q1283" s="256"/>
      <c r="R1283" s="256"/>
      <c r="S1283" s="256"/>
      <c r="T1283" s="257"/>
      <c r="AT1283" s="258" t="s">
        <v>199</v>
      </c>
      <c r="AU1283" s="258" t="s">
        <v>84</v>
      </c>
      <c r="AV1283" s="12" t="s">
        <v>84</v>
      </c>
      <c r="AW1283" s="12" t="s">
        <v>37</v>
      </c>
      <c r="AX1283" s="12" t="s">
        <v>74</v>
      </c>
      <c r="AY1283" s="258" t="s">
        <v>189</v>
      </c>
    </row>
    <row r="1284" s="12" customFormat="1">
      <c r="B1284" s="247"/>
      <c r="C1284" s="248"/>
      <c r="D1284" s="249" t="s">
        <v>199</v>
      </c>
      <c r="E1284" s="250" t="s">
        <v>21</v>
      </c>
      <c r="F1284" s="251" t="s">
        <v>792</v>
      </c>
      <c r="G1284" s="248"/>
      <c r="H1284" s="252">
        <v>19.350000000000001</v>
      </c>
      <c r="I1284" s="253"/>
      <c r="J1284" s="248"/>
      <c r="K1284" s="248"/>
      <c r="L1284" s="254"/>
      <c r="M1284" s="255"/>
      <c r="N1284" s="256"/>
      <c r="O1284" s="256"/>
      <c r="P1284" s="256"/>
      <c r="Q1284" s="256"/>
      <c r="R1284" s="256"/>
      <c r="S1284" s="256"/>
      <c r="T1284" s="257"/>
      <c r="AT1284" s="258" t="s">
        <v>199</v>
      </c>
      <c r="AU1284" s="258" t="s">
        <v>84</v>
      </c>
      <c r="AV1284" s="12" t="s">
        <v>84</v>
      </c>
      <c r="AW1284" s="12" t="s">
        <v>37</v>
      </c>
      <c r="AX1284" s="12" t="s">
        <v>74</v>
      </c>
      <c r="AY1284" s="258" t="s">
        <v>189</v>
      </c>
    </row>
    <row r="1285" s="12" customFormat="1">
      <c r="B1285" s="247"/>
      <c r="C1285" s="248"/>
      <c r="D1285" s="249" t="s">
        <v>199</v>
      </c>
      <c r="E1285" s="250" t="s">
        <v>21</v>
      </c>
      <c r="F1285" s="251" t="s">
        <v>888</v>
      </c>
      <c r="G1285" s="248"/>
      <c r="H1285" s="252">
        <v>37.450000000000003</v>
      </c>
      <c r="I1285" s="253"/>
      <c r="J1285" s="248"/>
      <c r="K1285" s="248"/>
      <c r="L1285" s="254"/>
      <c r="M1285" s="255"/>
      <c r="N1285" s="256"/>
      <c r="O1285" s="256"/>
      <c r="P1285" s="256"/>
      <c r="Q1285" s="256"/>
      <c r="R1285" s="256"/>
      <c r="S1285" s="256"/>
      <c r="T1285" s="257"/>
      <c r="AT1285" s="258" t="s">
        <v>199</v>
      </c>
      <c r="AU1285" s="258" t="s">
        <v>84</v>
      </c>
      <c r="AV1285" s="12" t="s">
        <v>84</v>
      </c>
      <c r="AW1285" s="12" t="s">
        <v>37</v>
      </c>
      <c r="AX1285" s="12" t="s">
        <v>74</v>
      </c>
      <c r="AY1285" s="258" t="s">
        <v>189</v>
      </c>
    </row>
    <row r="1286" s="12" customFormat="1">
      <c r="B1286" s="247"/>
      <c r="C1286" s="248"/>
      <c r="D1286" s="249" t="s">
        <v>199</v>
      </c>
      <c r="E1286" s="250" t="s">
        <v>21</v>
      </c>
      <c r="F1286" s="251" t="s">
        <v>883</v>
      </c>
      <c r="G1286" s="248"/>
      <c r="H1286" s="252">
        <v>130</v>
      </c>
      <c r="I1286" s="253"/>
      <c r="J1286" s="248"/>
      <c r="K1286" s="248"/>
      <c r="L1286" s="254"/>
      <c r="M1286" s="255"/>
      <c r="N1286" s="256"/>
      <c r="O1286" s="256"/>
      <c r="P1286" s="256"/>
      <c r="Q1286" s="256"/>
      <c r="R1286" s="256"/>
      <c r="S1286" s="256"/>
      <c r="T1286" s="257"/>
      <c r="AT1286" s="258" t="s">
        <v>199</v>
      </c>
      <c r="AU1286" s="258" t="s">
        <v>84</v>
      </c>
      <c r="AV1286" s="12" t="s">
        <v>84</v>
      </c>
      <c r="AW1286" s="12" t="s">
        <v>37</v>
      </c>
      <c r="AX1286" s="12" t="s">
        <v>74</v>
      </c>
      <c r="AY1286" s="258" t="s">
        <v>189</v>
      </c>
    </row>
    <row r="1287" s="15" customFormat="1">
      <c r="B1287" s="280"/>
      <c r="C1287" s="281"/>
      <c r="D1287" s="249" t="s">
        <v>199</v>
      </c>
      <c r="E1287" s="282" t="s">
        <v>21</v>
      </c>
      <c r="F1287" s="283" t="s">
        <v>1949</v>
      </c>
      <c r="G1287" s="281"/>
      <c r="H1287" s="284">
        <v>636.23299999999995</v>
      </c>
      <c r="I1287" s="285"/>
      <c r="J1287" s="281"/>
      <c r="K1287" s="281"/>
      <c r="L1287" s="286"/>
      <c r="M1287" s="287"/>
      <c r="N1287" s="288"/>
      <c r="O1287" s="288"/>
      <c r="P1287" s="288"/>
      <c r="Q1287" s="288"/>
      <c r="R1287" s="288"/>
      <c r="S1287" s="288"/>
      <c r="T1287" s="289"/>
      <c r="AT1287" s="290" t="s">
        <v>199</v>
      </c>
      <c r="AU1287" s="290" t="s">
        <v>84</v>
      </c>
      <c r="AV1287" s="15" t="s">
        <v>190</v>
      </c>
      <c r="AW1287" s="15" t="s">
        <v>37</v>
      </c>
      <c r="AX1287" s="15" t="s">
        <v>74</v>
      </c>
      <c r="AY1287" s="290" t="s">
        <v>189</v>
      </c>
    </row>
    <row r="1288" s="12" customFormat="1">
      <c r="B1288" s="247"/>
      <c r="C1288" s="248"/>
      <c r="D1288" s="249" t="s">
        <v>199</v>
      </c>
      <c r="E1288" s="250" t="s">
        <v>21</v>
      </c>
      <c r="F1288" s="251" t="s">
        <v>1950</v>
      </c>
      <c r="G1288" s="248"/>
      <c r="H1288" s="252">
        <v>636.23299999999995</v>
      </c>
      <c r="I1288" s="253"/>
      <c r="J1288" s="248"/>
      <c r="K1288" s="248"/>
      <c r="L1288" s="254"/>
      <c r="M1288" s="255"/>
      <c r="N1288" s="256"/>
      <c r="O1288" s="256"/>
      <c r="P1288" s="256"/>
      <c r="Q1288" s="256"/>
      <c r="R1288" s="256"/>
      <c r="S1288" s="256"/>
      <c r="T1288" s="257"/>
      <c r="AT1288" s="258" t="s">
        <v>199</v>
      </c>
      <c r="AU1288" s="258" t="s">
        <v>84</v>
      </c>
      <c r="AV1288" s="12" t="s">
        <v>84</v>
      </c>
      <c r="AW1288" s="12" t="s">
        <v>37</v>
      </c>
      <c r="AX1288" s="12" t="s">
        <v>74</v>
      </c>
      <c r="AY1288" s="258" t="s">
        <v>189</v>
      </c>
    </row>
    <row r="1289" s="15" customFormat="1">
      <c r="B1289" s="280"/>
      <c r="C1289" s="281"/>
      <c r="D1289" s="249" t="s">
        <v>199</v>
      </c>
      <c r="E1289" s="282" t="s">
        <v>21</v>
      </c>
      <c r="F1289" s="283" t="s">
        <v>1951</v>
      </c>
      <c r="G1289" s="281"/>
      <c r="H1289" s="284">
        <v>636.23299999999995</v>
      </c>
      <c r="I1289" s="285"/>
      <c r="J1289" s="281"/>
      <c r="K1289" s="281"/>
      <c r="L1289" s="286"/>
      <c r="M1289" s="287"/>
      <c r="N1289" s="288"/>
      <c r="O1289" s="288"/>
      <c r="P1289" s="288"/>
      <c r="Q1289" s="288"/>
      <c r="R1289" s="288"/>
      <c r="S1289" s="288"/>
      <c r="T1289" s="289"/>
      <c r="AT1289" s="290" t="s">
        <v>199</v>
      </c>
      <c r="AU1289" s="290" t="s">
        <v>84</v>
      </c>
      <c r="AV1289" s="15" t="s">
        <v>190</v>
      </c>
      <c r="AW1289" s="15" t="s">
        <v>37</v>
      </c>
      <c r="AX1289" s="15" t="s">
        <v>74</v>
      </c>
      <c r="AY1289" s="290" t="s">
        <v>189</v>
      </c>
    </row>
    <row r="1290" s="14" customFormat="1">
      <c r="B1290" s="269"/>
      <c r="C1290" s="270"/>
      <c r="D1290" s="249" t="s">
        <v>199</v>
      </c>
      <c r="E1290" s="271" t="s">
        <v>21</v>
      </c>
      <c r="F1290" s="272" t="s">
        <v>214</v>
      </c>
      <c r="G1290" s="270"/>
      <c r="H1290" s="273">
        <v>1272.4659999999999</v>
      </c>
      <c r="I1290" s="274"/>
      <c r="J1290" s="270"/>
      <c r="K1290" s="270"/>
      <c r="L1290" s="275"/>
      <c r="M1290" s="276"/>
      <c r="N1290" s="277"/>
      <c r="O1290" s="277"/>
      <c r="P1290" s="277"/>
      <c r="Q1290" s="277"/>
      <c r="R1290" s="277"/>
      <c r="S1290" s="277"/>
      <c r="T1290" s="278"/>
      <c r="AT1290" s="279" t="s">
        <v>199</v>
      </c>
      <c r="AU1290" s="279" t="s">
        <v>84</v>
      </c>
      <c r="AV1290" s="14" t="s">
        <v>197</v>
      </c>
      <c r="AW1290" s="14" t="s">
        <v>37</v>
      </c>
      <c r="AX1290" s="14" t="s">
        <v>82</v>
      </c>
      <c r="AY1290" s="279" t="s">
        <v>189</v>
      </c>
    </row>
    <row r="1291" s="1" customFormat="1" ht="16.5" customHeight="1">
      <c r="B1291" s="48"/>
      <c r="C1291" s="235" t="s">
        <v>1952</v>
      </c>
      <c r="D1291" s="235" t="s">
        <v>192</v>
      </c>
      <c r="E1291" s="236" t="s">
        <v>1953</v>
      </c>
      <c r="F1291" s="237" t="s">
        <v>1954</v>
      </c>
      <c r="G1291" s="238" t="s">
        <v>273</v>
      </c>
      <c r="H1291" s="239">
        <v>385.90300000000002</v>
      </c>
      <c r="I1291" s="240"/>
      <c r="J1291" s="241">
        <f>ROUND(I1291*H1291,2)</f>
        <v>0</v>
      </c>
      <c r="K1291" s="237" t="s">
        <v>196</v>
      </c>
      <c r="L1291" s="74"/>
      <c r="M1291" s="242" t="s">
        <v>21</v>
      </c>
      <c r="N1291" s="243" t="s">
        <v>45</v>
      </c>
      <c r="O1291" s="49"/>
      <c r="P1291" s="244">
        <f>O1291*H1291</f>
        <v>0</v>
      </c>
      <c r="Q1291" s="244">
        <v>0</v>
      </c>
      <c r="R1291" s="244">
        <f>Q1291*H1291</f>
        <v>0</v>
      </c>
      <c r="S1291" s="244">
        <v>0.016</v>
      </c>
      <c r="T1291" s="245">
        <f>S1291*H1291</f>
        <v>6.1744480000000008</v>
      </c>
      <c r="AR1291" s="26" t="s">
        <v>323</v>
      </c>
      <c r="AT1291" s="26" t="s">
        <v>192</v>
      </c>
      <c r="AU1291" s="26" t="s">
        <v>84</v>
      </c>
      <c r="AY1291" s="26" t="s">
        <v>189</v>
      </c>
      <c r="BE1291" s="246">
        <f>IF(N1291="základní",J1291,0)</f>
        <v>0</v>
      </c>
      <c r="BF1291" s="246">
        <f>IF(N1291="snížená",J1291,0)</f>
        <v>0</v>
      </c>
      <c r="BG1291" s="246">
        <f>IF(N1291="zákl. přenesená",J1291,0)</f>
        <v>0</v>
      </c>
      <c r="BH1291" s="246">
        <f>IF(N1291="sníž. přenesená",J1291,0)</f>
        <v>0</v>
      </c>
      <c r="BI1291" s="246">
        <f>IF(N1291="nulová",J1291,0)</f>
        <v>0</v>
      </c>
      <c r="BJ1291" s="26" t="s">
        <v>82</v>
      </c>
      <c r="BK1291" s="246">
        <f>ROUND(I1291*H1291,2)</f>
        <v>0</v>
      </c>
      <c r="BL1291" s="26" t="s">
        <v>323</v>
      </c>
      <c r="BM1291" s="26" t="s">
        <v>1955</v>
      </c>
    </row>
    <row r="1292" s="13" customFormat="1">
      <c r="B1292" s="259"/>
      <c r="C1292" s="260"/>
      <c r="D1292" s="249" t="s">
        <v>199</v>
      </c>
      <c r="E1292" s="261" t="s">
        <v>21</v>
      </c>
      <c r="F1292" s="262" t="s">
        <v>811</v>
      </c>
      <c r="G1292" s="260"/>
      <c r="H1292" s="261" t="s">
        <v>21</v>
      </c>
      <c r="I1292" s="263"/>
      <c r="J1292" s="260"/>
      <c r="K1292" s="260"/>
      <c r="L1292" s="264"/>
      <c r="M1292" s="265"/>
      <c r="N1292" s="266"/>
      <c r="O1292" s="266"/>
      <c r="P1292" s="266"/>
      <c r="Q1292" s="266"/>
      <c r="R1292" s="266"/>
      <c r="S1292" s="266"/>
      <c r="T1292" s="267"/>
      <c r="AT1292" s="268" t="s">
        <v>199</v>
      </c>
      <c r="AU1292" s="268" t="s">
        <v>84</v>
      </c>
      <c r="AV1292" s="13" t="s">
        <v>82</v>
      </c>
      <c r="AW1292" s="13" t="s">
        <v>37</v>
      </c>
      <c r="AX1292" s="13" t="s">
        <v>74</v>
      </c>
      <c r="AY1292" s="268" t="s">
        <v>189</v>
      </c>
    </row>
    <row r="1293" s="13" customFormat="1">
      <c r="B1293" s="259"/>
      <c r="C1293" s="260"/>
      <c r="D1293" s="249" t="s">
        <v>199</v>
      </c>
      <c r="E1293" s="261" t="s">
        <v>21</v>
      </c>
      <c r="F1293" s="262" t="s">
        <v>750</v>
      </c>
      <c r="G1293" s="260"/>
      <c r="H1293" s="261" t="s">
        <v>21</v>
      </c>
      <c r="I1293" s="263"/>
      <c r="J1293" s="260"/>
      <c r="K1293" s="260"/>
      <c r="L1293" s="264"/>
      <c r="M1293" s="265"/>
      <c r="N1293" s="266"/>
      <c r="O1293" s="266"/>
      <c r="P1293" s="266"/>
      <c r="Q1293" s="266"/>
      <c r="R1293" s="266"/>
      <c r="S1293" s="266"/>
      <c r="T1293" s="267"/>
      <c r="AT1293" s="268" t="s">
        <v>199</v>
      </c>
      <c r="AU1293" s="268" t="s">
        <v>84</v>
      </c>
      <c r="AV1293" s="13" t="s">
        <v>82</v>
      </c>
      <c r="AW1293" s="13" t="s">
        <v>37</v>
      </c>
      <c r="AX1293" s="13" t="s">
        <v>74</v>
      </c>
      <c r="AY1293" s="268" t="s">
        <v>189</v>
      </c>
    </row>
    <row r="1294" s="12" customFormat="1">
      <c r="B1294" s="247"/>
      <c r="C1294" s="248"/>
      <c r="D1294" s="249" t="s">
        <v>199</v>
      </c>
      <c r="E1294" s="250" t="s">
        <v>21</v>
      </c>
      <c r="F1294" s="251" t="s">
        <v>883</v>
      </c>
      <c r="G1294" s="248"/>
      <c r="H1294" s="252">
        <v>130</v>
      </c>
      <c r="I1294" s="253"/>
      <c r="J1294" s="248"/>
      <c r="K1294" s="248"/>
      <c r="L1294" s="254"/>
      <c r="M1294" s="255"/>
      <c r="N1294" s="256"/>
      <c r="O1294" s="256"/>
      <c r="P1294" s="256"/>
      <c r="Q1294" s="256"/>
      <c r="R1294" s="256"/>
      <c r="S1294" s="256"/>
      <c r="T1294" s="257"/>
      <c r="AT1294" s="258" t="s">
        <v>199</v>
      </c>
      <c r="AU1294" s="258" t="s">
        <v>84</v>
      </c>
      <c r="AV1294" s="12" t="s">
        <v>84</v>
      </c>
      <c r="AW1294" s="12" t="s">
        <v>37</v>
      </c>
      <c r="AX1294" s="12" t="s">
        <v>74</v>
      </c>
      <c r="AY1294" s="258" t="s">
        <v>189</v>
      </c>
    </row>
    <row r="1295" s="12" customFormat="1">
      <c r="B1295" s="247"/>
      <c r="C1295" s="248"/>
      <c r="D1295" s="249" t="s">
        <v>199</v>
      </c>
      <c r="E1295" s="250" t="s">
        <v>21</v>
      </c>
      <c r="F1295" s="251" t="s">
        <v>1956</v>
      </c>
      <c r="G1295" s="248"/>
      <c r="H1295" s="252">
        <v>17.145</v>
      </c>
      <c r="I1295" s="253"/>
      <c r="J1295" s="248"/>
      <c r="K1295" s="248"/>
      <c r="L1295" s="254"/>
      <c r="M1295" s="255"/>
      <c r="N1295" s="256"/>
      <c r="O1295" s="256"/>
      <c r="P1295" s="256"/>
      <c r="Q1295" s="256"/>
      <c r="R1295" s="256"/>
      <c r="S1295" s="256"/>
      <c r="T1295" s="257"/>
      <c r="AT1295" s="258" t="s">
        <v>199</v>
      </c>
      <c r="AU1295" s="258" t="s">
        <v>84</v>
      </c>
      <c r="AV1295" s="12" t="s">
        <v>84</v>
      </c>
      <c r="AW1295" s="12" t="s">
        <v>37</v>
      </c>
      <c r="AX1295" s="12" t="s">
        <v>74</v>
      </c>
      <c r="AY1295" s="258" t="s">
        <v>189</v>
      </c>
    </row>
    <row r="1296" s="12" customFormat="1">
      <c r="B1296" s="247"/>
      <c r="C1296" s="248"/>
      <c r="D1296" s="249" t="s">
        <v>199</v>
      </c>
      <c r="E1296" s="250" t="s">
        <v>21</v>
      </c>
      <c r="F1296" s="251" t="s">
        <v>1957</v>
      </c>
      <c r="G1296" s="248"/>
      <c r="H1296" s="252">
        <v>91.757999999999996</v>
      </c>
      <c r="I1296" s="253"/>
      <c r="J1296" s="248"/>
      <c r="K1296" s="248"/>
      <c r="L1296" s="254"/>
      <c r="M1296" s="255"/>
      <c r="N1296" s="256"/>
      <c r="O1296" s="256"/>
      <c r="P1296" s="256"/>
      <c r="Q1296" s="256"/>
      <c r="R1296" s="256"/>
      <c r="S1296" s="256"/>
      <c r="T1296" s="257"/>
      <c r="AT1296" s="258" t="s">
        <v>199</v>
      </c>
      <c r="AU1296" s="258" t="s">
        <v>84</v>
      </c>
      <c r="AV1296" s="12" t="s">
        <v>84</v>
      </c>
      <c r="AW1296" s="12" t="s">
        <v>37</v>
      </c>
      <c r="AX1296" s="12" t="s">
        <v>74</v>
      </c>
      <c r="AY1296" s="258" t="s">
        <v>189</v>
      </c>
    </row>
    <row r="1297" s="12" customFormat="1">
      <c r="B1297" s="247"/>
      <c r="C1297" s="248"/>
      <c r="D1297" s="249" t="s">
        <v>199</v>
      </c>
      <c r="E1297" s="250" t="s">
        <v>21</v>
      </c>
      <c r="F1297" s="251" t="s">
        <v>883</v>
      </c>
      <c r="G1297" s="248"/>
      <c r="H1297" s="252">
        <v>130</v>
      </c>
      <c r="I1297" s="253"/>
      <c r="J1297" s="248"/>
      <c r="K1297" s="248"/>
      <c r="L1297" s="254"/>
      <c r="M1297" s="255"/>
      <c r="N1297" s="256"/>
      <c r="O1297" s="256"/>
      <c r="P1297" s="256"/>
      <c r="Q1297" s="256"/>
      <c r="R1297" s="256"/>
      <c r="S1297" s="256"/>
      <c r="T1297" s="257"/>
      <c r="AT1297" s="258" t="s">
        <v>199</v>
      </c>
      <c r="AU1297" s="258" t="s">
        <v>84</v>
      </c>
      <c r="AV1297" s="12" t="s">
        <v>84</v>
      </c>
      <c r="AW1297" s="12" t="s">
        <v>37</v>
      </c>
      <c r="AX1297" s="12" t="s">
        <v>74</v>
      </c>
      <c r="AY1297" s="258" t="s">
        <v>189</v>
      </c>
    </row>
    <row r="1298" s="12" customFormat="1">
      <c r="B1298" s="247"/>
      <c r="C1298" s="248"/>
      <c r="D1298" s="249" t="s">
        <v>199</v>
      </c>
      <c r="E1298" s="250" t="s">
        <v>21</v>
      </c>
      <c r="F1298" s="251" t="s">
        <v>21</v>
      </c>
      <c r="G1298" s="248"/>
      <c r="H1298" s="252">
        <v>0</v>
      </c>
      <c r="I1298" s="253"/>
      <c r="J1298" s="248"/>
      <c r="K1298" s="248"/>
      <c r="L1298" s="254"/>
      <c r="M1298" s="255"/>
      <c r="N1298" s="256"/>
      <c r="O1298" s="256"/>
      <c r="P1298" s="256"/>
      <c r="Q1298" s="256"/>
      <c r="R1298" s="256"/>
      <c r="S1298" s="256"/>
      <c r="T1298" s="257"/>
      <c r="AT1298" s="258" t="s">
        <v>199</v>
      </c>
      <c r="AU1298" s="258" t="s">
        <v>84</v>
      </c>
      <c r="AV1298" s="12" t="s">
        <v>84</v>
      </c>
      <c r="AW1298" s="12" t="s">
        <v>37</v>
      </c>
      <c r="AX1298" s="12" t="s">
        <v>74</v>
      </c>
      <c r="AY1298" s="258" t="s">
        <v>189</v>
      </c>
    </row>
    <row r="1299" s="13" customFormat="1">
      <c r="B1299" s="259"/>
      <c r="C1299" s="260"/>
      <c r="D1299" s="249" t="s">
        <v>199</v>
      </c>
      <c r="E1299" s="261" t="s">
        <v>21</v>
      </c>
      <c r="F1299" s="262" t="s">
        <v>1958</v>
      </c>
      <c r="G1299" s="260"/>
      <c r="H1299" s="261" t="s">
        <v>21</v>
      </c>
      <c r="I1299" s="263"/>
      <c r="J1299" s="260"/>
      <c r="K1299" s="260"/>
      <c r="L1299" s="264"/>
      <c r="M1299" s="265"/>
      <c r="N1299" s="266"/>
      <c r="O1299" s="266"/>
      <c r="P1299" s="266"/>
      <c r="Q1299" s="266"/>
      <c r="R1299" s="266"/>
      <c r="S1299" s="266"/>
      <c r="T1299" s="267"/>
      <c r="AT1299" s="268" t="s">
        <v>199</v>
      </c>
      <c r="AU1299" s="268" t="s">
        <v>84</v>
      </c>
      <c r="AV1299" s="13" t="s">
        <v>82</v>
      </c>
      <c r="AW1299" s="13" t="s">
        <v>37</v>
      </c>
      <c r="AX1299" s="13" t="s">
        <v>74</v>
      </c>
      <c r="AY1299" s="268" t="s">
        <v>189</v>
      </c>
    </row>
    <row r="1300" s="12" customFormat="1">
      <c r="B1300" s="247"/>
      <c r="C1300" s="248"/>
      <c r="D1300" s="249" t="s">
        <v>199</v>
      </c>
      <c r="E1300" s="250" t="s">
        <v>21</v>
      </c>
      <c r="F1300" s="251" t="s">
        <v>1959</v>
      </c>
      <c r="G1300" s="248"/>
      <c r="H1300" s="252">
        <v>17</v>
      </c>
      <c r="I1300" s="253"/>
      <c r="J1300" s="248"/>
      <c r="K1300" s="248"/>
      <c r="L1300" s="254"/>
      <c r="M1300" s="255"/>
      <c r="N1300" s="256"/>
      <c r="O1300" s="256"/>
      <c r="P1300" s="256"/>
      <c r="Q1300" s="256"/>
      <c r="R1300" s="256"/>
      <c r="S1300" s="256"/>
      <c r="T1300" s="257"/>
      <c r="AT1300" s="258" t="s">
        <v>199</v>
      </c>
      <c r="AU1300" s="258" t="s">
        <v>84</v>
      </c>
      <c r="AV1300" s="12" t="s">
        <v>84</v>
      </c>
      <c r="AW1300" s="12" t="s">
        <v>37</v>
      </c>
      <c r="AX1300" s="12" t="s">
        <v>74</v>
      </c>
      <c r="AY1300" s="258" t="s">
        <v>189</v>
      </c>
    </row>
    <row r="1301" s="15" customFormat="1">
      <c r="B1301" s="280"/>
      <c r="C1301" s="281"/>
      <c r="D1301" s="249" t="s">
        <v>199</v>
      </c>
      <c r="E1301" s="282" t="s">
        <v>21</v>
      </c>
      <c r="F1301" s="283" t="s">
        <v>1960</v>
      </c>
      <c r="G1301" s="281"/>
      <c r="H1301" s="284">
        <v>385.90300000000002</v>
      </c>
      <c r="I1301" s="285"/>
      <c r="J1301" s="281"/>
      <c r="K1301" s="281"/>
      <c r="L1301" s="286"/>
      <c r="M1301" s="287"/>
      <c r="N1301" s="288"/>
      <c r="O1301" s="288"/>
      <c r="P1301" s="288"/>
      <c r="Q1301" s="288"/>
      <c r="R1301" s="288"/>
      <c r="S1301" s="288"/>
      <c r="T1301" s="289"/>
      <c r="AT1301" s="290" t="s">
        <v>199</v>
      </c>
      <c r="AU1301" s="290" t="s">
        <v>84</v>
      </c>
      <c r="AV1301" s="15" t="s">
        <v>190</v>
      </c>
      <c r="AW1301" s="15" t="s">
        <v>37</v>
      </c>
      <c r="AX1301" s="15" t="s">
        <v>82</v>
      </c>
      <c r="AY1301" s="290" t="s">
        <v>189</v>
      </c>
    </row>
    <row r="1302" s="1" customFormat="1" ht="16.5" customHeight="1">
      <c r="B1302" s="48"/>
      <c r="C1302" s="235" t="s">
        <v>1961</v>
      </c>
      <c r="D1302" s="235" t="s">
        <v>192</v>
      </c>
      <c r="E1302" s="236" t="s">
        <v>1962</v>
      </c>
      <c r="F1302" s="237" t="s">
        <v>1963</v>
      </c>
      <c r="G1302" s="238" t="s">
        <v>273</v>
      </c>
      <c r="H1302" s="239">
        <v>954.20600000000002</v>
      </c>
      <c r="I1302" s="240"/>
      <c r="J1302" s="241">
        <f>ROUND(I1302*H1302,2)</f>
        <v>0</v>
      </c>
      <c r="K1302" s="237" t="s">
        <v>196</v>
      </c>
      <c r="L1302" s="74"/>
      <c r="M1302" s="242" t="s">
        <v>21</v>
      </c>
      <c r="N1302" s="243" t="s">
        <v>45</v>
      </c>
      <c r="O1302" s="49"/>
      <c r="P1302" s="244">
        <f>O1302*H1302</f>
        <v>0</v>
      </c>
      <c r="Q1302" s="244">
        <v>0</v>
      </c>
      <c r="R1302" s="244">
        <f>Q1302*H1302</f>
        <v>0</v>
      </c>
      <c r="S1302" s="244">
        <v>0.017999999999999999</v>
      </c>
      <c r="T1302" s="245">
        <f>S1302*H1302</f>
        <v>17.175708</v>
      </c>
      <c r="AR1302" s="26" t="s">
        <v>323</v>
      </c>
      <c r="AT1302" s="26" t="s">
        <v>192</v>
      </c>
      <c r="AU1302" s="26" t="s">
        <v>84</v>
      </c>
      <c r="AY1302" s="26" t="s">
        <v>189</v>
      </c>
      <c r="BE1302" s="246">
        <f>IF(N1302="základní",J1302,0)</f>
        <v>0</v>
      </c>
      <c r="BF1302" s="246">
        <f>IF(N1302="snížená",J1302,0)</f>
        <v>0</v>
      </c>
      <c r="BG1302" s="246">
        <f>IF(N1302="zákl. přenesená",J1302,0)</f>
        <v>0</v>
      </c>
      <c r="BH1302" s="246">
        <f>IF(N1302="sníž. přenesená",J1302,0)</f>
        <v>0</v>
      </c>
      <c r="BI1302" s="246">
        <f>IF(N1302="nulová",J1302,0)</f>
        <v>0</v>
      </c>
      <c r="BJ1302" s="26" t="s">
        <v>82</v>
      </c>
      <c r="BK1302" s="246">
        <f>ROUND(I1302*H1302,2)</f>
        <v>0</v>
      </c>
      <c r="BL1302" s="26" t="s">
        <v>323</v>
      </c>
      <c r="BM1302" s="26" t="s">
        <v>1964</v>
      </c>
    </row>
    <row r="1303" s="13" customFormat="1">
      <c r="B1303" s="259"/>
      <c r="C1303" s="260"/>
      <c r="D1303" s="249" t="s">
        <v>199</v>
      </c>
      <c r="E1303" s="261" t="s">
        <v>21</v>
      </c>
      <c r="F1303" s="262" t="s">
        <v>811</v>
      </c>
      <c r="G1303" s="260"/>
      <c r="H1303" s="261" t="s">
        <v>21</v>
      </c>
      <c r="I1303" s="263"/>
      <c r="J1303" s="260"/>
      <c r="K1303" s="260"/>
      <c r="L1303" s="264"/>
      <c r="M1303" s="265"/>
      <c r="N1303" s="266"/>
      <c r="O1303" s="266"/>
      <c r="P1303" s="266"/>
      <c r="Q1303" s="266"/>
      <c r="R1303" s="266"/>
      <c r="S1303" s="266"/>
      <c r="T1303" s="267"/>
      <c r="AT1303" s="268" t="s">
        <v>199</v>
      </c>
      <c r="AU1303" s="268" t="s">
        <v>84</v>
      </c>
      <c r="AV1303" s="13" t="s">
        <v>82</v>
      </c>
      <c r="AW1303" s="13" t="s">
        <v>37</v>
      </c>
      <c r="AX1303" s="13" t="s">
        <v>74</v>
      </c>
      <c r="AY1303" s="268" t="s">
        <v>189</v>
      </c>
    </row>
    <row r="1304" s="13" customFormat="1">
      <c r="B1304" s="259"/>
      <c r="C1304" s="260"/>
      <c r="D1304" s="249" t="s">
        <v>199</v>
      </c>
      <c r="E1304" s="261" t="s">
        <v>21</v>
      </c>
      <c r="F1304" s="262" t="s">
        <v>750</v>
      </c>
      <c r="G1304" s="260"/>
      <c r="H1304" s="261" t="s">
        <v>21</v>
      </c>
      <c r="I1304" s="263"/>
      <c r="J1304" s="260"/>
      <c r="K1304" s="260"/>
      <c r="L1304" s="264"/>
      <c r="M1304" s="265"/>
      <c r="N1304" s="266"/>
      <c r="O1304" s="266"/>
      <c r="P1304" s="266"/>
      <c r="Q1304" s="266"/>
      <c r="R1304" s="266"/>
      <c r="S1304" s="266"/>
      <c r="T1304" s="267"/>
      <c r="AT1304" s="268" t="s">
        <v>199</v>
      </c>
      <c r="AU1304" s="268" t="s">
        <v>84</v>
      </c>
      <c r="AV1304" s="13" t="s">
        <v>82</v>
      </c>
      <c r="AW1304" s="13" t="s">
        <v>37</v>
      </c>
      <c r="AX1304" s="13" t="s">
        <v>74</v>
      </c>
      <c r="AY1304" s="268" t="s">
        <v>189</v>
      </c>
    </row>
    <row r="1305" s="12" customFormat="1">
      <c r="B1305" s="247"/>
      <c r="C1305" s="248"/>
      <c r="D1305" s="249" t="s">
        <v>199</v>
      </c>
      <c r="E1305" s="250" t="s">
        <v>21</v>
      </c>
      <c r="F1305" s="251" t="s">
        <v>883</v>
      </c>
      <c r="G1305" s="248"/>
      <c r="H1305" s="252">
        <v>130</v>
      </c>
      <c r="I1305" s="253"/>
      <c r="J1305" s="248"/>
      <c r="K1305" s="248"/>
      <c r="L1305" s="254"/>
      <c r="M1305" s="255"/>
      <c r="N1305" s="256"/>
      <c r="O1305" s="256"/>
      <c r="P1305" s="256"/>
      <c r="Q1305" s="256"/>
      <c r="R1305" s="256"/>
      <c r="S1305" s="256"/>
      <c r="T1305" s="257"/>
      <c r="AT1305" s="258" t="s">
        <v>199</v>
      </c>
      <c r="AU1305" s="258" t="s">
        <v>84</v>
      </c>
      <c r="AV1305" s="12" t="s">
        <v>84</v>
      </c>
      <c r="AW1305" s="12" t="s">
        <v>37</v>
      </c>
      <c r="AX1305" s="12" t="s">
        <v>74</v>
      </c>
      <c r="AY1305" s="258" t="s">
        <v>189</v>
      </c>
    </row>
    <row r="1306" s="12" customFormat="1">
      <c r="B1306" s="247"/>
      <c r="C1306" s="248"/>
      <c r="D1306" s="249" t="s">
        <v>199</v>
      </c>
      <c r="E1306" s="250" t="s">
        <v>21</v>
      </c>
      <c r="F1306" s="251" t="s">
        <v>884</v>
      </c>
      <c r="G1306" s="248"/>
      <c r="H1306" s="252">
        <v>120.015</v>
      </c>
      <c r="I1306" s="253"/>
      <c r="J1306" s="248"/>
      <c r="K1306" s="248"/>
      <c r="L1306" s="254"/>
      <c r="M1306" s="255"/>
      <c r="N1306" s="256"/>
      <c r="O1306" s="256"/>
      <c r="P1306" s="256"/>
      <c r="Q1306" s="256"/>
      <c r="R1306" s="256"/>
      <c r="S1306" s="256"/>
      <c r="T1306" s="257"/>
      <c r="AT1306" s="258" t="s">
        <v>199</v>
      </c>
      <c r="AU1306" s="258" t="s">
        <v>84</v>
      </c>
      <c r="AV1306" s="12" t="s">
        <v>84</v>
      </c>
      <c r="AW1306" s="12" t="s">
        <v>37</v>
      </c>
      <c r="AX1306" s="12" t="s">
        <v>74</v>
      </c>
      <c r="AY1306" s="258" t="s">
        <v>189</v>
      </c>
    </row>
    <row r="1307" s="12" customFormat="1">
      <c r="B1307" s="247"/>
      <c r="C1307" s="248"/>
      <c r="D1307" s="249" t="s">
        <v>199</v>
      </c>
      <c r="E1307" s="250" t="s">
        <v>21</v>
      </c>
      <c r="F1307" s="251" t="s">
        <v>885</v>
      </c>
      <c r="G1307" s="248"/>
      <c r="H1307" s="252">
        <v>97.087999999999994</v>
      </c>
      <c r="I1307" s="253"/>
      <c r="J1307" s="248"/>
      <c r="K1307" s="248"/>
      <c r="L1307" s="254"/>
      <c r="M1307" s="255"/>
      <c r="N1307" s="256"/>
      <c r="O1307" s="256"/>
      <c r="P1307" s="256"/>
      <c r="Q1307" s="256"/>
      <c r="R1307" s="256"/>
      <c r="S1307" s="256"/>
      <c r="T1307" s="257"/>
      <c r="AT1307" s="258" t="s">
        <v>199</v>
      </c>
      <c r="AU1307" s="258" t="s">
        <v>84</v>
      </c>
      <c r="AV1307" s="12" t="s">
        <v>84</v>
      </c>
      <c r="AW1307" s="12" t="s">
        <v>37</v>
      </c>
      <c r="AX1307" s="12" t="s">
        <v>74</v>
      </c>
      <c r="AY1307" s="258" t="s">
        <v>189</v>
      </c>
    </row>
    <row r="1308" s="12" customFormat="1">
      <c r="B1308" s="247"/>
      <c r="C1308" s="248"/>
      <c r="D1308" s="249" t="s">
        <v>199</v>
      </c>
      <c r="E1308" s="250" t="s">
        <v>21</v>
      </c>
      <c r="F1308" s="251" t="s">
        <v>883</v>
      </c>
      <c r="G1308" s="248"/>
      <c r="H1308" s="252">
        <v>130</v>
      </c>
      <c r="I1308" s="253"/>
      <c r="J1308" s="248"/>
      <c r="K1308" s="248"/>
      <c r="L1308" s="254"/>
      <c r="M1308" s="255"/>
      <c r="N1308" s="256"/>
      <c r="O1308" s="256"/>
      <c r="P1308" s="256"/>
      <c r="Q1308" s="256"/>
      <c r="R1308" s="256"/>
      <c r="S1308" s="256"/>
      <c r="T1308" s="257"/>
      <c r="AT1308" s="258" t="s">
        <v>199</v>
      </c>
      <c r="AU1308" s="258" t="s">
        <v>84</v>
      </c>
      <c r="AV1308" s="12" t="s">
        <v>84</v>
      </c>
      <c r="AW1308" s="12" t="s">
        <v>37</v>
      </c>
      <c r="AX1308" s="12" t="s">
        <v>74</v>
      </c>
      <c r="AY1308" s="258" t="s">
        <v>189</v>
      </c>
    </row>
    <row r="1309" s="15" customFormat="1">
      <c r="B1309" s="280"/>
      <c r="C1309" s="281"/>
      <c r="D1309" s="249" t="s">
        <v>199</v>
      </c>
      <c r="E1309" s="282" t="s">
        <v>21</v>
      </c>
      <c r="F1309" s="283" t="s">
        <v>1960</v>
      </c>
      <c r="G1309" s="281"/>
      <c r="H1309" s="284">
        <v>477.10300000000001</v>
      </c>
      <c r="I1309" s="285"/>
      <c r="J1309" s="281"/>
      <c r="K1309" s="281"/>
      <c r="L1309" s="286"/>
      <c r="M1309" s="287"/>
      <c r="N1309" s="288"/>
      <c r="O1309" s="288"/>
      <c r="P1309" s="288"/>
      <c r="Q1309" s="288"/>
      <c r="R1309" s="288"/>
      <c r="S1309" s="288"/>
      <c r="T1309" s="289"/>
      <c r="AT1309" s="290" t="s">
        <v>199</v>
      </c>
      <c r="AU1309" s="290" t="s">
        <v>84</v>
      </c>
      <c r="AV1309" s="15" t="s">
        <v>190</v>
      </c>
      <c r="AW1309" s="15" t="s">
        <v>37</v>
      </c>
      <c r="AX1309" s="15" t="s">
        <v>74</v>
      </c>
      <c r="AY1309" s="290" t="s">
        <v>189</v>
      </c>
    </row>
    <row r="1310" s="13" customFormat="1">
      <c r="B1310" s="259"/>
      <c r="C1310" s="260"/>
      <c r="D1310" s="249" t="s">
        <v>199</v>
      </c>
      <c r="E1310" s="261" t="s">
        <v>21</v>
      </c>
      <c r="F1310" s="262" t="s">
        <v>1965</v>
      </c>
      <c r="G1310" s="260"/>
      <c r="H1310" s="261" t="s">
        <v>21</v>
      </c>
      <c r="I1310" s="263"/>
      <c r="J1310" s="260"/>
      <c r="K1310" s="260"/>
      <c r="L1310" s="264"/>
      <c r="M1310" s="265"/>
      <c r="N1310" s="266"/>
      <c r="O1310" s="266"/>
      <c r="P1310" s="266"/>
      <c r="Q1310" s="266"/>
      <c r="R1310" s="266"/>
      <c r="S1310" s="266"/>
      <c r="T1310" s="267"/>
      <c r="AT1310" s="268" t="s">
        <v>199</v>
      </c>
      <c r="AU1310" s="268" t="s">
        <v>84</v>
      </c>
      <c r="AV1310" s="13" t="s">
        <v>82</v>
      </c>
      <c r="AW1310" s="13" t="s">
        <v>37</v>
      </c>
      <c r="AX1310" s="13" t="s">
        <v>74</v>
      </c>
      <c r="AY1310" s="268" t="s">
        <v>189</v>
      </c>
    </row>
    <row r="1311" s="13" customFormat="1">
      <c r="B1311" s="259"/>
      <c r="C1311" s="260"/>
      <c r="D1311" s="249" t="s">
        <v>199</v>
      </c>
      <c r="E1311" s="261" t="s">
        <v>21</v>
      </c>
      <c r="F1311" s="262" t="s">
        <v>1966</v>
      </c>
      <c r="G1311" s="260"/>
      <c r="H1311" s="261" t="s">
        <v>21</v>
      </c>
      <c r="I1311" s="263"/>
      <c r="J1311" s="260"/>
      <c r="K1311" s="260"/>
      <c r="L1311" s="264"/>
      <c r="M1311" s="265"/>
      <c r="N1311" s="266"/>
      <c r="O1311" s="266"/>
      <c r="P1311" s="266"/>
      <c r="Q1311" s="266"/>
      <c r="R1311" s="266"/>
      <c r="S1311" s="266"/>
      <c r="T1311" s="267"/>
      <c r="AT1311" s="268" t="s">
        <v>199</v>
      </c>
      <c r="AU1311" s="268" t="s">
        <v>84</v>
      </c>
      <c r="AV1311" s="13" t="s">
        <v>82</v>
      </c>
      <c r="AW1311" s="13" t="s">
        <v>37</v>
      </c>
      <c r="AX1311" s="13" t="s">
        <v>74</v>
      </c>
      <c r="AY1311" s="268" t="s">
        <v>189</v>
      </c>
    </row>
    <row r="1312" s="12" customFormat="1">
      <c r="B1312" s="247"/>
      <c r="C1312" s="248"/>
      <c r="D1312" s="249" t="s">
        <v>199</v>
      </c>
      <c r="E1312" s="250" t="s">
        <v>21</v>
      </c>
      <c r="F1312" s="251" t="s">
        <v>883</v>
      </c>
      <c r="G1312" s="248"/>
      <c r="H1312" s="252">
        <v>130</v>
      </c>
      <c r="I1312" s="253"/>
      <c r="J1312" s="248"/>
      <c r="K1312" s="248"/>
      <c r="L1312" s="254"/>
      <c r="M1312" s="255"/>
      <c r="N1312" s="256"/>
      <c r="O1312" s="256"/>
      <c r="P1312" s="256"/>
      <c r="Q1312" s="256"/>
      <c r="R1312" s="256"/>
      <c r="S1312" s="256"/>
      <c r="T1312" s="257"/>
      <c r="AT1312" s="258" t="s">
        <v>199</v>
      </c>
      <c r="AU1312" s="258" t="s">
        <v>84</v>
      </c>
      <c r="AV1312" s="12" t="s">
        <v>84</v>
      </c>
      <c r="AW1312" s="12" t="s">
        <v>37</v>
      </c>
      <c r="AX1312" s="12" t="s">
        <v>74</v>
      </c>
      <c r="AY1312" s="258" t="s">
        <v>189</v>
      </c>
    </row>
    <row r="1313" s="12" customFormat="1">
      <c r="B1313" s="247"/>
      <c r="C1313" s="248"/>
      <c r="D1313" s="249" t="s">
        <v>199</v>
      </c>
      <c r="E1313" s="250" t="s">
        <v>21</v>
      </c>
      <c r="F1313" s="251" t="s">
        <v>884</v>
      </c>
      <c r="G1313" s="248"/>
      <c r="H1313" s="252">
        <v>120.015</v>
      </c>
      <c r="I1313" s="253"/>
      <c r="J1313" s="248"/>
      <c r="K1313" s="248"/>
      <c r="L1313" s="254"/>
      <c r="M1313" s="255"/>
      <c r="N1313" s="256"/>
      <c r="O1313" s="256"/>
      <c r="P1313" s="256"/>
      <c r="Q1313" s="256"/>
      <c r="R1313" s="256"/>
      <c r="S1313" s="256"/>
      <c r="T1313" s="257"/>
      <c r="AT1313" s="258" t="s">
        <v>199</v>
      </c>
      <c r="AU1313" s="258" t="s">
        <v>84</v>
      </c>
      <c r="AV1313" s="12" t="s">
        <v>84</v>
      </c>
      <c r="AW1313" s="12" t="s">
        <v>37</v>
      </c>
      <c r="AX1313" s="12" t="s">
        <v>74</v>
      </c>
      <c r="AY1313" s="258" t="s">
        <v>189</v>
      </c>
    </row>
    <row r="1314" s="12" customFormat="1">
      <c r="B1314" s="247"/>
      <c r="C1314" s="248"/>
      <c r="D1314" s="249" t="s">
        <v>199</v>
      </c>
      <c r="E1314" s="250" t="s">
        <v>21</v>
      </c>
      <c r="F1314" s="251" t="s">
        <v>885</v>
      </c>
      <c r="G1314" s="248"/>
      <c r="H1314" s="252">
        <v>97.087999999999994</v>
      </c>
      <c r="I1314" s="253"/>
      <c r="J1314" s="248"/>
      <c r="K1314" s="248"/>
      <c r="L1314" s="254"/>
      <c r="M1314" s="255"/>
      <c r="N1314" s="256"/>
      <c r="O1314" s="256"/>
      <c r="P1314" s="256"/>
      <c r="Q1314" s="256"/>
      <c r="R1314" s="256"/>
      <c r="S1314" s="256"/>
      <c r="T1314" s="257"/>
      <c r="AT1314" s="258" t="s">
        <v>199</v>
      </c>
      <c r="AU1314" s="258" t="s">
        <v>84</v>
      </c>
      <c r="AV1314" s="12" t="s">
        <v>84</v>
      </c>
      <c r="AW1314" s="12" t="s">
        <v>37</v>
      </c>
      <c r="AX1314" s="12" t="s">
        <v>74</v>
      </c>
      <c r="AY1314" s="258" t="s">
        <v>189</v>
      </c>
    </row>
    <row r="1315" s="12" customFormat="1">
      <c r="B1315" s="247"/>
      <c r="C1315" s="248"/>
      <c r="D1315" s="249" t="s">
        <v>199</v>
      </c>
      <c r="E1315" s="250" t="s">
        <v>21</v>
      </c>
      <c r="F1315" s="251" t="s">
        <v>883</v>
      </c>
      <c r="G1315" s="248"/>
      <c r="H1315" s="252">
        <v>130</v>
      </c>
      <c r="I1315" s="253"/>
      <c r="J1315" s="248"/>
      <c r="K1315" s="248"/>
      <c r="L1315" s="254"/>
      <c r="M1315" s="255"/>
      <c r="N1315" s="256"/>
      <c r="O1315" s="256"/>
      <c r="P1315" s="256"/>
      <c r="Q1315" s="256"/>
      <c r="R1315" s="256"/>
      <c r="S1315" s="256"/>
      <c r="T1315" s="257"/>
      <c r="AT1315" s="258" t="s">
        <v>199</v>
      </c>
      <c r="AU1315" s="258" t="s">
        <v>84</v>
      </c>
      <c r="AV1315" s="12" t="s">
        <v>84</v>
      </c>
      <c r="AW1315" s="12" t="s">
        <v>37</v>
      </c>
      <c r="AX1315" s="12" t="s">
        <v>74</v>
      </c>
      <c r="AY1315" s="258" t="s">
        <v>189</v>
      </c>
    </row>
    <row r="1316" s="15" customFormat="1">
      <c r="B1316" s="280"/>
      <c r="C1316" s="281"/>
      <c r="D1316" s="249" t="s">
        <v>199</v>
      </c>
      <c r="E1316" s="282" t="s">
        <v>21</v>
      </c>
      <c r="F1316" s="283" t="s">
        <v>1967</v>
      </c>
      <c r="G1316" s="281"/>
      <c r="H1316" s="284">
        <v>477.10300000000001</v>
      </c>
      <c r="I1316" s="285"/>
      <c r="J1316" s="281"/>
      <c r="K1316" s="281"/>
      <c r="L1316" s="286"/>
      <c r="M1316" s="287"/>
      <c r="N1316" s="288"/>
      <c r="O1316" s="288"/>
      <c r="P1316" s="288"/>
      <c r="Q1316" s="288"/>
      <c r="R1316" s="288"/>
      <c r="S1316" s="288"/>
      <c r="T1316" s="289"/>
      <c r="AT1316" s="290" t="s">
        <v>199</v>
      </c>
      <c r="AU1316" s="290" t="s">
        <v>84</v>
      </c>
      <c r="AV1316" s="15" t="s">
        <v>190</v>
      </c>
      <c r="AW1316" s="15" t="s">
        <v>37</v>
      </c>
      <c r="AX1316" s="15" t="s">
        <v>74</v>
      </c>
      <c r="AY1316" s="290" t="s">
        <v>189</v>
      </c>
    </row>
    <row r="1317" s="14" customFormat="1">
      <c r="B1317" s="269"/>
      <c r="C1317" s="270"/>
      <c r="D1317" s="249" t="s">
        <v>199</v>
      </c>
      <c r="E1317" s="271" t="s">
        <v>21</v>
      </c>
      <c r="F1317" s="272" t="s">
        <v>214</v>
      </c>
      <c r="G1317" s="270"/>
      <c r="H1317" s="273">
        <v>954.20600000000002</v>
      </c>
      <c r="I1317" s="274"/>
      <c r="J1317" s="270"/>
      <c r="K1317" s="270"/>
      <c r="L1317" s="275"/>
      <c r="M1317" s="276"/>
      <c r="N1317" s="277"/>
      <c r="O1317" s="277"/>
      <c r="P1317" s="277"/>
      <c r="Q1317" s="277"/>
      <c r="R1317" s="277"/>
      <c r="S1317" s="277"/>
      <c r="T1317" s="278"/>
      <c r="AT1317" s="279" t="s">
        <v>199</v>
      </c>
      <c r="AU1317" s="279" t="s">
        <v>84</v>
      </c>
      <c r="AV1317" s="14" t="s">
        <v>197</v>
      </c>
      <c r="AW1317" s="14" t="s">
        <v>37</v>
      </c>
      <c r="AX1317" s="14" t="s">
        <v>82</v>
      </c>
      <c r="AY1317" s="279" t="s">
        <v>189</v>
      </c>
    </row>
    <row r="1318" s="1" customFormat="1" ht="38.25" customHeight="1">
      <c r="B1318" s="48"/>
      <c r="C1318" s="235" t="s">
        <v>1968</v>
      </c>
      <c r="D1318" s="235" t="s">
        <v>192</v>
      </c>
      <c r="E1318" s="236" t="s">
        <v>1969</v>
      </c>
      <c r="F1318" s="237" t="s">
        <v>1970</v>
      </c>
      <c r="G1318" s="238" t="s">
        <v>195</v>
      </c>
      <c r="H1318" s="239">
        <v>112.084</v>
      </c>
      <c r="I1318" s="240"/>
      <c r="J1318" s="241">
        <f>ROUND(I1318*H1318,2)</f>
        <v>0</v>
      </c>
      <c r="K1318" s="237" t="s">
        <v>196</v>
      </c>
      <c r="L1318" s="74"/>
      <c r="M1318" s="242" t="s">
        <v>21</v>
      </c>
      <c r="N1318" s="243" t="s">
        <v>45</v>
      </c>
      <c r="O1318" s="49"/>
      <c r="P1318" s="244">
        <f>O1318*H1318</f>
        <v>0</v>
      </c>
      <c r="Q1318" s="244">
        <v>0.00189</v>
      </c>
      <c r="R1318" s="244">
        <f>Q1318*H1318</f>
        <v>0.21183876000000002</v>
      </c>
      <c r="S1318" s="244">
        <v>0</v>
      </c>
      <c r="T1318" s="245">
        <f>S1318*H1318</f>
        <v>0</v>
      </c>
      <c r="AR1318" s="26" t="s">
        <v>323</v>
      </c>
      <c r="AT1318" s="26" t="s">
        <v>192</v>
      </c>
      <c r="AU1318" s="26" t="s">
        <v>84</v>
      </c>
      <c r="AY1318" s="26" t="s">
        <v>189</v>
      </c>
      <c r="BE1318" s="246">
        <f>IF(N1318="základní",J1318,0)</f>
        <v>0</v>
      </c>
      <c r="BF1318" s="246">
        <f>IF(N1318="snížená",J1318,0)</f>
        <v>0</v>
      </c>
      <c r="BG1318" s="246">
        <f>IF(N1318="zákl. přenesená",J1318,0)</f>
        <v>0</v>
      </c>
      <c r="BH1318" s="246">
        <f>IF(N1318="sníž. přenesená",J1318,0)</f>
        <v>0</v>
      </c>
      <c r="BI1318" s="246">
        <f>IF(N1318="nulová",J1318,0)</f>
        <v>0</v>
      </c>
      <c r="BJ1318" s="26" t="s">
        <v>82</v>
      </c>
      <c r="BK1318" s="246">
        <f>ROUND(I1318*H1318,2)</f>
        <v>0</v>
      </c>
      <c r="BL1318" s="26" t="s">
        <v>323</v>
      </c>
      <c r="BM1318" s="26" t="s">
        <v>1971</v>
      </c>
    </row>
    <row r="1319" s="13" customFormat="1">
      <c r="B1319" s="259"/>
      <c r="C1319" s="260"/>
      <c r="D1319" s="249" t="s">
        <v>199</v>
      </c>
      <c r="E1319" s="261" t="s">
        <v>21</v>
      </c>
      <c r="F1319" s="262" t="s">
        <v>1002</v>
      </c>
      <c r="G1319" s="260"/>
      <c r="H1319" s="261" t="s">
        <v>21</v>
      </c>
      <c r="I1319" s="263"/>
      <c r="J1319" s="260"/>
      <c r="K1319" s="260"/>
      <c r="L1319" s="264"/>
      <c r="M1319" s="265"/>
      <c r="N1319" s="266"/>
      <c r="O1319" s="266"/>
      <c r="P1319" s="266"/>
      <c r="Q1319" s="266"/>
      <c r="R1319" s="266"/>
      <c r="S1319" s="266"/>
      <c r="T1319" s="267"/>
      <c r="AT1319" s="268" t="s">
        <v>199</v>
      </c>
      <c r="AU1319" s="268" t="s">
        <v>84</v>
      </c>
      <c r="AV1319" s="13" t="s">
        <v>82</v>
      </c>
      <c r="AW1319" s="13" t="s">
        <v>37</v>
      </c>
      <c r="AX1319" s="13" t="s">
        <v>74</v>
      </c>
      <c r="AY1319" s="268" t="s">
        <v>189</v>
      </c>
    </row>
    <row r="1320" s="13" customFormat="1">
      <c r="B1320" s="259"/>
      <c r="C1320" s="260"/>
      <c r="D1320" s="249" t="s">
        <v>199</v>
      </c>
      <c r="E1320" s="261" t="s">
        <v>21</v>
      </c>
      <c r="F1320" s="262" t="s">
        <v>1972</v>
      </c>
      <c r="G1320" s="260"/>
      <c r="H1320" s="261" t="s">
        <v>21</v>
      </c>
      <c r="I1320" s="263"/>
      <c r="J1320" s="260"/>
      <c r="K1320" s="260"/>
      <c r="L1320" s="264"/>
      <c r="M1320" s="265"/>
      <c r="N1320" s="266"/>
      <c r="O1320" s="266"/>
      <c r="P1320" s="266"/>
      <c r="Q1320" s="266"/>
      <c r="R1320" s="266"/>
      <c r="S1320" s="266"/>
      <c r="T1320" s="267"/>
      <c r="AT1320" s="268" t="s">
        <v>199</v>
      </c>
      <c r="AU1320" s="268" t="s">
        <v>84</v>
      </c>
      <c r="AV1320" s="13" t="s">
        <v>82</v>
      </c>
      <c r="AW1320" s="13" t="s">
        <v>37</v>
      </c>
      <c r="AX1320" s="13" t="s">
        <v>74</v>
      </c>
      <c r="AY1320" s="268" t="s">
        <v>189</v>
      </c>
    </row>
    <row r="1321" s="12" customFormat="1">
      <c r="B1321" s="247"/>
      <c r="C1321" s="248"/>
      <c r="D1321" s="249" t="s">
        <v>199</v>
      </c>
      <c r="E1321" s="250" t="s">
        <v>21</v>
      </c>
      <c r="F1321" s="251" t="s">
        <v>1973</v>
      </c>
      <c r="G1321" s="248"/>
      <c r="H1321" s="252">
        <v>6.7199999999999998</v>
      </c>
      <c r="I1321" s="253"/>
      <c r="J1321" s="248"/>
      <c r="K1321" s="248"/>
      <c r="L1321" s="254"/>
      <c r="M1321" s="255"/>
      <c r="N1321" s="256"/>
      <c r="O1321" s="256"/>
      <c r="P1321" s="256"/>
      <c r="Q1321" s="256"/>
      <c r="R1321" s="256"/>
      <c r="S1321" s="256"/>
      <c r="T1321" s="257"/>
      <c r="AT1321" s="258" t="s">
        <v>199</v>
      </c>
      <c r="AU1321" s="258" t="s">
        <v>84</v>
      </c>
      <c r="AV1321" s="12" t="s">
        <v>84</v>
      </c>
      <c r="AW1321" s="12" t="s">
        <v>37</v>
      </c>
      <c r="AX1321" s="12" t="s">
        <v>74</v>
      </c>
      <c r="AY1321" s="258" t="s">
        <v>189</v>
      </c>
    </row>
    <row r="1322" s="12" customFormat="1">
      <c r="B1322" s="247"/>
      <c r="C1322" s="248"/>
      <c r="D1322" s="249" t="s">
        <v>199</v>
      </c>
      <c r="E1322" s="250" t="s">
        <v>21</v>
      </c>
      <c r="F1322" s="251" t="s">
        <v>1974</v>
      </c>
      <c r="G1322" s="248"/>
      <c r="H1322" s="252">
        <v>0.45700000000000002</v>
      </c>
      <c r="I1322" s="253"/>
      <c r="J1322" s="248"/>
      <c r="K1322" s="248"/>
      <c r="L1322" s="254"/>
      <c r="M1322" s="255"/>
      <c r="N1322" s="256"/>
      <c r="O1322" s="256"/>
      <c r="P1322" s="256"/>
      <c r="Q1322" s="256"/>
      <c r="R1322" s="256"/>
      <c r="S1322" s="256"/>
      <c r="T1322" s="257"/>
      <c r="AT1322" s="258" t="s">
        <v>199</v>
      </c>
      <c r="AU1322" s="258" t="s">
        <v>84</v>
      </c>
      <c r="AV1322" s="12" t="s">
        <v>84</v>
      </c>
      <c r="AW1322" s="12" t="s">
        <v>37</v>
      </c>
      <c r="AX1322" s="12" t="s">
        <v>74</v>
      </c>
      <c r="AY1322" s="258" t="s">
        <v>189</v>
      </c>
    </row>
    <row r="1323" s="12" customFormat="1">
      <c r="B1323" s="247"/>
      <c r="C1323" s="248"/>
      <c r="D1323" s="249" t="s">
        <v>199</v>
      </c>
      <c r="E1323" s="250" t="s">
        <v>21</v>
      </c>
      <c r="F1323" s="251" t="s">
        <v>1975</v>
      </c>
      <c r="G1323" s="248"/>
      <c r="H1323" s="252">
        <v>2.3620000000000001</v>
      </c>
      <c r="I1323" s="253"/>
      <c r="J1323" s="248"/>
      <c r="K1323" s="248"/>
      <c r="L1323" s="254"/>
      <c r="M1323" s="255"/>
      <c r="N1323" s="256"/>
      <c r="O1323" s="256"/>
      <c r="P1323" s="256"/>
      <c r="Q1323" s="256"/>
      <c r="R1323" s="256"/>
      <c r="S1323" s="256"/>
      <c r="T1323" s="257"/>
      <c r="AT1323" s="258" t="s">
        <v>199</v>
      </c>
      <c r="AU1323" s="258" t="s">
        <v>84</v>
      </c>
      <c r="AV1323" s="12" t="s">
        <v>84</v>
      </c>
      <c r="AW1323" s="12" t="s">
        <v>37</v>
      </c>
      <c r="AX1323" s="12" t="s">
        <v>74</v>
      </c>
      <c r="AY1323" s="258" t="s">
        <v>189</v>
      </c>
    </row>
    <row r="1324" s="15" customFormat="1">
      <c r="B1324" s="280"/>
      <c r="C1324" s="281"/>
      <c r="D1324" s="249" t="s">
        <v>199</v>
      </c>
      <c r="E1324" s="282" t="s">
        <v>21</v>
      </c>
      <c r="F1324" s="283" t="s">
        <v>1006</v>
      </c>
      <c r="G1324" s="281"/>
      <c r="H1324" s="284">
        <v>9.5389999999999997</v>
      </c>
      <c r="I1324" s="285"/>
      <c r="J1324" s="281"/>
      <c r="K1324" s="281"/>
      <c r="L1324" s="286"/>
      <c r="M1324" s="287"/>
      <c r="N1324" s="288"/>
      <c r="O1324" s="288"/>
      <c r="P1324" s="288"/>
      <c r="Q1324" s="288"/>
      <c r="R1324" s="288"/>
      <c r="S1324" s="288"/>
      <c r="T1324" s="289"/>
      <c r="AT1324" s="290" t="s">
        <v>199</v>
      </c>
      <c r="AU1324" s="290" t="s">
        <v>84</v>
      </c>
      <c r="AV1324" s="15" t="s">
        <v>190</v>
      </c>
      <c r="AW1324" s="15" t="s">
        <v>37</v>
      </c>
      <c r="AX1324" s="15" t="s">
        <v>74</v>
      </c>
      <c r="AY1324" s="290" t="s">
        <v>189</v>
      </c>
    </row>
    <row r="1325" s="13" customFormat="1">
      <c r="B1325" s="259"/>
      <c r="C1325" s="260"/>
      <c r="D1325" s="249" t="s">
        <v>199</v>
      </c>
      <c r="E1325" s="261" t="s">
        <v>21</v>
      </c>
      <c r="F1325" s="262" t="s">
        <v>1976</v>
      </c>
      <c r="G1325" s="260"/>
      <c r="H1325" s="261" t="s">
        <v>21</v>
      </c>
      <c r="I1325" s="263"/>
      <c r="J1325" s="260"/>
      <c r="K1325" s="260"/>
      <c r="L1325" s="264"/>
      <c r="M1325" s="265"/>
      <c r="N1325" s="266"/>
      <c r="O1325" s="266"/>
      <c r="P1325" s="266"/>
      <c r="Q1325" s="266"/>
      <c r="R1325" s="266"/>
      <c r="S1325" s="266"/>
      <c r="T1325" s="267"/>
      <c r="AT1325" s="268" t="s">
        <v>199</v>
      </c>
      <c r="AU1325" s="268" t="s">
        <v>84</v>
      </c>
      <c r="AV1325" s="13" t="s">
        <v>82</v>
      </c>
      <c r="AW1325" s="13" t="s">
        <v>37</v>
      </c>
      <c r="AX1325" s="13" t="s">
        <v>74</v>
      </c>
      <c r="AY1325" s="268" t="s">
        <v>189</v>
      </c>
    </row>
    <row r="1326" s="13" customFormat="1">
      <c r="B1326" s="259"/>
      <c r="C1326" s="260"/>
      <c r="D1326" s="249" t="s">
        <v>199</v>
      </c>
      <c r="E1326" s="261" t="s">
        <v>21</v>
      </c>
      <c r="F1326" s="262" t="s">
        <v>1977</v>
      </c>
      <c r="G1326" s="260"/>
      <c r="H1326" s="261" t="s">
        <v>21</v>
      </c>
      <c r="I1326" s="263"/>
      <c r="J1326" s="260"/>
      <c r="K1326" s="260"/>
      <c r="L1326" s="264"/>
      <c r="M1326" s="265"/>
      <c r="N1326" s="266"/>
      <c r="O1326" s="266"/>
      <c r="P1326" s="266"/>
      <c r="Q1326" s="266"/>
      <c r="R1326" s="266"/>
      <c r="S1326" s="266"/>
      <c r="T1326" s="267"/>
      <c r="AT1326" s="268" t="s">
        <v>199</v>
      </c>
      <c r="AU1326" s="268" t="s">
        <v>84</v>
      </c>
      <c r="AV1326" s="13" t="s">
        <v>82</v>
      </c>
      <c r="AW1326" s="13" t="s">
        <v>37</v>
      </c>
      <c r="AX1326" s="13" t="s">
        <v>74</v>
      </c>
      <c r="AY1326" s="268" t="s">
        <v>189</v>
      </c>
    </row>
    <row r="1327" s="12" customFormat="1">
      <c r="B1327" s="247"/>
      <c r="C1327" s="248"/>
      <c r="D1327" s="249" t="s">
        <v>199</v>
      </c>
      <c r="E1327" s="250" t="s">
        <v>21</v>
      </c>
      <c r="F1327" s="251" t="s">
        <v>1978</v>
      </c>
      <c r="G1327" s="248"/>
      <c r="H1327" s="252">
        <v>6.8609999999999998</v>
      </c>
      <c r="I1327" s="253"/>
      <c r="J1327" s="248"/>
      <c r="K1327" s="248"/>
      <c r="L1327" s="254"/>
      <c r="M1327" s="255"/>
      <c r="N1327" s="256"/>
      <c r="O1327" s="256"/>
      <c r="P1327" s="256"/>
      <c r="Q1327" s="256"/>
      <c r="R1327" s="256"/>
      <c r="S1327" s="256"/>
      <c r="T1327" s="257"/>
      <c r="AT1327" s="258" t="s">
        <v>199</v>
      </c>
      <c r="AU1327" s="258" t="s">
        <v>84</v>
      </c>
      <c r="AV1327" s="12" t="s">
        <v>84</v>
      </c>
      <c r="AW1327" s="12" t="s">
        <v>37</v>
      </c>
      <c r="AX1327" s="12" t="s">
        <v>74</v>
      </c>
      <c r="AY1327" s="258" t="s">
        <v>189</v>
      </c>
    </row>
    <row r="1328" s="15" customFormat="1">
      <c r="B1328" s="280"/>
      <c r="C1328" s="281"/>
      <c r="D1328" s="249" t="s">
        <v>199</v>
      </c>
      <c r="E1328" s="282" t="s">
        <v>21</v>
      </c>
      <c r="F1328" s="283" t="s">
        <v>1979</v>
      </c>
      <c r="G1328" s="281"/>
      <c r="H1328" s="284">
        <v>6.8609999999999998</v>
      </c>
      <c r="I1328" s="285"/>
      <c r="J1328" s="281"/>
      <c r="K1328" s="281"/>
      <c r="L1328" s="286"/>
      <c r="M1328" s="287"/>
      <c r="N1328" s="288"/>
      <c r="O1328" s="288"/>
      <c r="P1328" s="288"/>
      <c r="Q1328" s="288"/>
      <c r="R1328" s="288"/>
      <c r="S1328" s="288"/>
      <c r="T1328" s="289"/>
      <c r="AT1328" s="290" t="s">
        <v>199</v>
      </c>
      <c r="AU1328" s="290" t="s">
        <v>84</v>
      </c>
      <c r="AV1328" s="15" t="s">
        <v>190</v>
      </c>
      <c r="AW1328" s="15" t="s">
        <v>37</v>
      </c>
      <c r="AX1328" s="15" t="s">
        <v>74</v>
      </c>
      <c r="AY1328" s="290" t="s">
        <v>189</v>
      </c>
    </row>
    <row r="1329" s="13" customFormat="1">
      <c r="B1329" s="259"/>
      <c r="C1329" s="260"/>
      <c r="D1329" s="249" t="s">
        <v>199</v>
      </c>
      <c r="E1329" s="261" t="s">
        <v>21</v>
      </c>
      <c r="F1329" s="262" t="s">
        <v>1980</v>
      </c>
      <c r="G1329" s="260"/>
      <c r="H1329" s="261" t="s">
        <v>21</v>
      </c>
      <c r="I1329" s="263"/>
      <c r="J1329" s="260"/>
      <c r="K1329" s="260"/>
      <c r="L1329" s="264"/>
      <c r="M1329" s="265"/>
      <c r="N1329" s="266"/>
      <c r="O1329" s="266"/>
      <c r="P1329" s="266"/>
      <c r="Q1329" s="266"/>
      <c r="R1329" s="266"/>
      <c r="S1329" s="266"/>
      <c r="T1329" s="267"/>
      <c r="AT1329" s="268" t="s">
        <v>199</v>
      </c>
      <c r="AU1329" s="268" t="s">
        <v>84</v>
      </c>
      <c r="AV1329" s="13" t="s">
        <v>82</v>
      </c>
      <c r="AW1329" s="13" t="s">
        <v>37</v>
      </c>
      <c r="AX1329" s="13" t="s">
        <v>74</v>
      </c>
      <c r="AY1329" s="268" t="s">
        <v>189</v>
      </c>
    </row>
    <row r="1330" s="12" customFormat="1">
      <c r="B1330" s="247"/>
      <c r="C1330" s="248"/>
      <c r="D1330" s="249" t="s">
        <v>199</v>
      </c>
      <c r="E1330" s="250" t="s">
        <v>21</v>
      </c>
      <c r="F1330" s="251" t="s">
        <v>1981</v>
      </c>
      <c r="G1330" s="248"/>
      <c r="H1330" s="252">
        <v>36.880000000000003</v>
      </c>
      <c r="I1330" s="253"/>
      <c r="J1330" s="248"/>
      <c r="K1330" s="248"/>
      <c r="L1330" s="254"/>
      <c r="M1330" s="255"/>
      <c r="N1330" s="256"/>
      <c r="O1330" s="256"/>
      <c r="P1330" s="256"/>
      <c r="Q1330" s="256"/>
      <c r="R1330" s="256"/>
      <c r="S1330" s="256"/>
      <c r="T1330" s="257"/>
      <c r="AT1330" s="258" t="s">
        <v>199</v>
      </c>
      <c r="AU1330" s="258" t="s">
        <v>84</v>
      </c>
      <c r="AV1330" s="12" t="s">
        <v>84</v>
      </c>
      <c r="AW1330" s="12" t="s">
        <v>37</v>
      </c>
      <c r="AX1330" s="12" t="s">
        <v>74</v>
      </c>
      <c r="AY1330" s="258" t="s">
        <v>189</v>
      </c>
    </row>
    <row r="1331" s="15" customFormat="1">
      <c r="B1331" s="280"/>
      <c r="C1331" s="281"/>
      <c r="D1331" s="249" t="s">
        <v>199</v>
      </c>
      <c r="E1331" s="282" t="s">
        <v>21</v>
      </c>
      <c r="F1331" s="283" t="s">
        <v>1982</v>
      </c>
      <c r="G1331" s="281"/>
      <c r="H1331" s="284">
        <v>36.880000000000003</v>
      </c>
      <c r="I1331" s="285"/>
      <c r="J1331" s="281"/>
      <c r="K1331" s="281"/>
      <c r="L1331" s="286"/>
      <c r="M1331" s="287"/>
      <c r="N1331" s="288"/>
      <c r="O1331" s="288"/>
      <c r="P1331" s="288"/>
      <c r="Q1331" s="288"/>
      <c r="R1331" s="288"/>
      <c r="S1331" s="288"/>
      <c r="T1331" s="289"/>
      <c r="AT1331" s="290" t="s">
        <v>199</v>
      </c>
      <c r="AU1331" s="290" t="s">
        <v>84</v>
      </c>
      <c r="AV1331" s="15" t="s">
        <v>190</v>
      </c>
      <c r="AW1331" s="15" t="s">
        <v>37</v>
      </c>
      <c r="AX1331" s="15" t="s">
        <v>74</v>
      </c>
      <c r="AY1331" s="290" t="s">
        <v>189</v>
      </c>
    </row>
    <row r="1332" s="13" customFormat="1">
      <c r="B1332" s="259"/>
      <c r="C1332" s="260"/>
      <c r="D1332" s="249" t="s">
        <v>199</v>
      </c>
      <c r="E1332" s="261" t="s">
        <v>21</v>
      </c>
      <c r="F1332" s="262" t="s">
        <v>1002</v>
      </c>
      <c r="G1332" s="260"/>
      <c r="H1332" s="261" t="s">
        <v>21</v>
      </c>
      <c r="I1332" s="263"/>
      <c r="J1332" s="260"/>
      <c r="K1332" s="260"/>
      <c r="L1332" s="264"/>
      <c r="M1332" s="265"/>
      <c r="N1332" s="266"/>
      <c r="O1332" s="266"/>
      <c r="P1332" s="266"/>
      <c r="Q1332" s="266"/>
      <c r="R1332" s="266"/>
      <c r="S1332" s="266"/>
      <c r="T1332" s="267"/>
      <c r="AT1332" s="268" t="s">
        <v>199</v>
      </c>
      <c r="AU1332" s="268" t="s">
        <v>84</v>
      </c>
      <c r="AV1332" s="13" t="s">
        <v>82</v>
      </c>
      <c r="AW1332" s="13" t="s">
        <v>37</v>
      </c>
      <c r="AX1332" s="13" t="s">
        <v>74</v>
      </c>
      <c r="AY1332" s="268" t="s">
        <v>189</v>
      </c>
    </row>
    <row r="1333" s="13" customFormat="1">
      <c r="B1333" s="259"/>
      <c r="C1333" s="260"/>
      <c r="D1333" s="249" t="s">
        <v>199</v>
      </c>
      <c r="E1333" s="261" t="s">
        <v>21</v>
      </c>
      <c r="F1333" s="262" t="s">
        <v>1983</v>
      </c>
      <c r="G1333" s="260"/>
      <c r="H1333" s="261" t="s">
        <v>21</v>
      </c>
      <c r="I1333" s="263"/>
      <c r="J1333" s="260"/>
      <c r="K1333" s="260"/>
      <c r="L1333" s="264"/>
      <c r="M1333" s="265"/>
      <c r="N1333" s="266"/>
      <c r="O1333" s="266"/>
      <c r="P1333" s="266"/>
      <c r="Q1333" s="266"/>
      <c r="R1333" s="266"/>
      <c r="S1333" s="266"/>
      <c r="T1333" s="267"/>
      <c r="AT1333" s="268" t="s">
        <v>199</v>
      </c>
      <c r="AU1333" s="268" t="s">
        <v>84</v>
      </c>
      <c r="AV1333" s="13" t="s">
        <v>82</v>
      </c>
      <c r="AW1333" s="13" t="s">
        <v>37</v>
      </c>
      <c r="AX1333" s="13" t="s">
        <v>74</v>
      </c>
      <c r="AY1333" s="268" t="s">
        <v>189</v>
      </c>
    </row>
    <row r="1334" s="12" customFormat="1">
      <c r="B1334" s="247"/>
      <c r="C1334" s="248"/>
      <c r="D1334" s="249" t="s">
        <v>199</v>
      </c>
      <c r="E1334" s="250" t="s">
        <v>21</v>
      </c>
      <c r="F1334" s="251" t="s">
        <v>1984</v>
      </c>
      <c r="G1334" s="248"/>
      <c r="H1334" s="252">
        <v>0.59499999999999997</v>
      </c>
      <c r="I1334" s="253"/>
      <c r="J1334" s="248"/>
      <c r="K1334" s="248"/>
      <c r="L1334" s="254"/>
      <c r="M1334" s="255"/>
      <c r="N1334" s="256"/>
      <c r="O1334" s="256"/>
      <c r="P1334" s="256"/>
      <c r="Q1334" s="256"/>
      <c r="R1334" s="256"/>
      <c r="S1334" s="256"/>
      <c r="T1334" s="257"/>
      <c r="AT1334" s="258" t="s">
        <v>199</v>
      </c>
      <c r="AU1334" s="258" t="s">
        <v>84</v>
      </c>
      <c r="AV1334" s="12" t="s">
        <v>84</v>
      </c>
      <c r="AW1334" s="12" t="s">
        <v>37</v>
      </c>
      <c r="AX1334" s="12" t="s">
        <v>74</v>
      </c>
      <c r="AY1334" s="258" t="s">
        <v>189</v>
      </c>
    </row>
    <row r="1335" s="15" customFormat="1">
      <c r="B1335" s="280"/>
      <c r="C1335" s="281"/>
      <c r="D1335" s="249" t="s">
        <v>199</v>
      </c>
      <c r="E1335" s="282" t="s">
        <v>21</v>
      </c>
      <c r="F1335" s="283" t="s">
        <v>1985</v>
      </c>
      <c r="G1335" s="281"/>
      <c r="H1335" s="284">
        <v>0.59499999999999997</v>
      </c>
      <c r="I1335" s="285"/>
      <c r="J1335" s="281"/>
      <c r="K1335" s="281"/>
      <c r="L1335" s="286"/>
      <c r="M1335" s="287"/>
      <c r="N1335" s="288"/>
      <c r="O1335" s="288"/>
      <c r="P1335" s="288"/>
      <c r="Q1335" s="288"/>
      <c r="R1335" s="288"/>
      <c r="S1335" s="288"/>
      <c r="T1335" s="289"/>
      <c r="AT1335" s="290" t="s">
        <v>199</v>
      </c>
      <c r="AU1335" s="290" t="s">
        <v>84</v>
      </c>
      <c r="AV1335" s="15" t="s">
        <v>190</v>
      </c>
      <c r="AW1335" s="15" t="s">
        <v>37</v>
      </c>
      <c r="AX1335" s="15" t="s">
        <v>74</v>
      </c>
      <c r="AY1335" s="290" t="s">
        <v>189</v>
      </c>
    </row>
    <row r="1336" s="13" customFormat="1">
      <c r="B1336" s="259"/>
      <c r="C1336" s="260"/>
      <c r="D1336" s="249" t="s">
        <v>199</v>
      </c>
      <c r="E1336" s="261" t="s">
        <v>21</v>
      </c>
      <c r="F1336" s="262" t="s">
        <v>1002</v>
      </c>
      <c r="G1336" s="260"/>
      <c r="H1336" s="261" t="s">
        <v>21</v>
      </c>
      <c r="I1336" s="263"/>
      <c r="J1336" s="260"/>
      <c r="K1336" s="260"/>
      <c r="L1336" s="264"/>
      <c r="M1336" s="265"/>
      <c r="N1336" s="266"/>
      <c r="O1336" s="266"/>
      <c r="P1336" s="266"/>
      <c r="Q1336" s="266"/>
      <c r="R1336" s="266"/>
      <c r="S1336" s="266"/>
      <c r="T1336" s="267"/>
      <c r="AT1336" s="268" t="s">
        <v>199</v>
      </c>
      <c r="AU1336" s="268" t="s">
        <v>84</v>
      </c>
      <c r="AV1336" s="13" t="s">
        <v>82</v>
      </c>
      <c r="AW1336" s="13" t="s">
        <v>37</v>
      </c>
      <c r="AX1336" s="13" t="s">
        <v>74</v>
      </c>
      <c r="AY1336" s="268" t="s">
        <v>189</v>
      </c>
    </row>
    <row r="1337" s="12" customFormat="1">
      <c r="B1337" s="247"/>
      <c r="C1337" s="248"/>
      <c r="D1337" s="249" t="s">
        <v>199</v>
      </c>
      <c r="E1337" s="250" t="s">
        <v>21</v>
      </c>
      <c r="F1337" s="251" t="s">
        <v>1986</v>
      </c>
      <c r="G1337" s="248"/>
      <c r="H1337" s="252">
        <v>10.4</v>
      </c>
      <c r="I1337" s="253"/>
      <c r="J1337" s="248"/>
      <c r="K1337" s="248"/>
      <c r="L1337" s="254"/>
      <c r="M1337" s="255"/>
      <c r="N1337" s="256"/>
      <c r="O1337" s="256"/>
      <c r="P1337" s="256"/>
      <c r="Q1337" s="256"/>
      <c r="R1337" s="256"/>
      <c r="S1337" s="256"/>
      <c r="T1337" s="257"/>
      <c r="AT1337" s="258" t="s">
        <v>199</v>
      </c>
      <c r="AU1337" s="258" t="s">
        <v>84</v>
      </c>
      <c r="AV1337" s="12" t="s">
        <v>84</v>
      </c>
      <c r="AW1337" s="12" t="s">
        <v>37</v>
      </c>
      <c r="AX1337" s="12" t="s">
        <v>74</v>
      </c>
      <c r="AY1337" s="258" t="s">
        <v>189</v>
      </c>
    </row>
    <row r="1338" s="12" customFormat="1">
      <c r="B1338" s="247"/>
      <c r="C1338" s="248"/>
      <c r="D1338" s="249" t="s">
        <v>199</v>
      </c>
      <c r="E1338" s="250" t="s">
        <v>21</v>
      </c>
      <c r="F1338" s="251" t="s">
        <v>1987</v>
      </c>
      <c r="G1338" s="248"/>
      <c r="H1338" s="252">
        <v>0.68600000000000005</v>
      </c>
      <c r="I1338" s="253"/>
      <c r="J1338" s="248"/>
      <c r="K1338" s="248"/>
      <c r="L1338" s="254"/>
      <c r="M1338" s="255"/>
      <c r="N1338" s="256"/>
      <c r="O1338" s="256"/>
      <c r="P1338" s="256"/>
      <c r="Q1338" s="256"/>
      <c r="R1338" s="256"/>
      <c r="S1338" s="256"/>
      <c r="T1338" s="257"/>
      <c r="AT1338" s="258" t="s">
        <v>199</v>
      </c>
      <c r="AU1338" s="258" t="s">
        <v>84</v>
      </c>
      <c r="AV1338" s="12" t="s">
        <v>84</v>
      </c>
      <c r="AW1338" s="12" t="s">
        <v>37</v>
      </c>
      <c r="AX1338" s="12" t="s">
        <v>74</v>
      </c>
      <c r="AY1338" s="258" t="s">
        <v>189</v>
      </c>
    </row>
    <row r="1339" s="12" customFormat="1">
      <c r="B1339" s="247"/>
      <c r="C1339" s="248"/>
      <c r="D1339" s="249" t="s">
        <v>199</v>
      </c>
      <c r="E1339" s="250" t="s">
        <v>21</v>
      </c>
      <c r="F1339" s="251" t="s">
        <v>1988</v>
      </c>
      <c r="G1339" s="248"/>
      <c r="H1339" s="252">
        <v>3.556</v>
      </c>
      <c r="I1339" s="253"/>
      <c r="J1339" s="248"/>
      <c r="K1339" s="248"/>
      <c r="L1339" s="254"/>
      <c r="M1339" s="255"/>
      <c r="N1339" s="256"/>
      <c r="O1339" s="256"/>
      <c r="P1339" s="256"/>
      <c r="Q1339" s="256"/>
      <c r="R1339" s="256"/>
      <c r="S1339" s="256"/>
      <c r="T1339" s="257"/>
      <c r="AT1339" s="258" t="s">
        <v>199</v>
      </c>
      <c r="AU1339" s="258" t="s">
        <v>84</v>
      </c>
      <c r="AV1339" s="12" t="s">
        <v>84</v>
      </c>
      <c r="AW1339" s="12" t="s">
        <v>37</v>
      </c>
      <c r="AX1339" s="12" t="s">
        <v>74</v>
      </c>
      <c r="AY1339" s="258" t="s">
        <v>189</v>
      </c>
    </row>
    <row r="1340" s="15" customFormat="1">
      <c r="B1340" s="280"/>
      <c r="C1340" s="281"/>
      <c r="D1340" s="249" t="s">
        <v>199</v>
      </c>
      <c r="E1340" s="282" t="s">
        <v>21</v>
      </c>
      <c r="F1340" s="283" t="s">
        <v>1006</v>
      </c>
      <c r="G1340" s="281"/>
      <c r="H1340" s="284">
        <v>14.642</v>
      </c>
      <c r="I1340" s="285"/>
      <c r="J1340" s="281"/>
      <c r="K1340" s="281"/>
      <c r="L1340" s="286"/>
      <c r="M1340" s="287"/>
      <c r="N1340" s="288"/>
      <c r="O1340" s="288"/>
      <c r="P1340" s="288"/>
      <c r="Q1340" s="288"/>
      <c r="R1340" s="288"/>
      <c r="S1340" s="288"/>
      <c r="T1340" s="289"/>
      <c r="AT1340" s="290" t="s">
        <v>199</v>
      </c>
      <c r="AU1340" s="290" t="s">
        <v>84</v>
      </c>
      <c r="AV1340" s="15" t="s">
        <v>190</v>
      </c>
      <c r="AW1340" s="15" t="s">
        <v>37</v>
      </c>
      <c r="AX1340" s="15" t="s">
        <v>74</v>
      </c>
      <c r="AY1340" s="290" t="s">
        <v>189</v>
      </c>
    </row>
    <row r="1341" s="13" customFormat="1">
      <c r="B1341" s="259"/>
      <c r="C1341" s="260"/>
      <c r="D1341" s="249" t="s">
        <v>199</v>
      </c>
      <c r="E1341" s="261" t="s">
        <v>21</v>
      </c>
      <c r="F1341" s="262" t="s">
        <v>1021</v>
      </c>
      <c r="G1341" s="260"/>
      <c r="H1341" s="261" t="s">
        <v>21</v>
      </c>
      <c r="I1341" s="263"/>
      <c r="J1341" s="260"/>
      <c r="K1341" s="260"/>
      <c r="L1341" s="264"/>
      <c r="M1341" s="265"/>
      <c r="N1341" s="266"/>
      <c r="O1341" s="266"/>
      <c r="P1341" s="266"/>
      <c r="Q1341" s="266"/>
      <c r="R1341" s="266"/>
      <c r="S1341" s="266"/>
      <c r="T1341" s="267"/>
      <c r="AT1341" s="268" t="s">
        <v>199</v>
      </c>
      <c r="AU1341" s="268" t="s">
        <v>84</v>
      </c>
      <c r="AV1341" s="13" t="s">
        <v>82</v>
      </c>
      <c r="AW1341" s="13" t="s">
        <v>37</v>
      </c>
      <c r="AX1341" s="13" t="s">
        <v>74</v>
      </c>
      <c r="AY1341" s="268" t="s">
        <v>189</v>
      </c>
    </row>
    <row r="1342" s="12" customFormat="1">
      <c r="B1342" s="247"/>
      <c r="C1342" s="248"/>
      <c r="D1342" s="249" t="s">
        <v>199</v>
      </c>
      <c r="E1342" s="250" t="s">
        <v>21</v>
      </c>
      <c r="F1342" s="251" t="s">
        <v>1989</v>
      </c>
      <c r="G1342" s="248"/>
      <c r="H1342" s="252">
        <v>17.995000000000001</v>
      </c>
      <c r="I1342" s="253"/>
      <c r="J1342" s="248"/>
      <c r="K1342" s="248"/>
      <c r="L1342" s="254"/>
      <c r="M1342" s="255"/>
      <c r="N1342" s="256"/>
      <c r="O1342" s="256"/>
      <c r="P1342" s="256"/>
      <c r="Q1342" s="256"/>
      <c r="R1342" s="256"/>
      <c r="S1342" s="256"/>
      <c r="T1342" s="257"/>
      <c r="AT1342" s="258" t="s">
        <v>199</v>
      </c>
      <c r="AU1342" s="258" t="s">
        <v>84</v>
      </c>
      <c r="AV1342" s="12" t="s">
        <v>84</v>
      </c>
      <c r="AW1342" s="12" t="s">
        <v>37</v>
      </c>
      <c r="AX1342" s="12" t="s">
        <v>74</v>
      </c>
      <c r="AY1342" s="258" t="s">
        <v>189</v>
      </c>
    </row>
    <row r="1343" s="12" customFormat="1">
      <c r="B1343" s="247"/>
      <c r="C1343" s="248"/>
      <c r="D1343" s="249" t="s">
        <v>199</v>
      </c>
      <c r="E1343" s="250" t="s">
        <v>21</v>
      </c>
      <c r="F1343" s="251" t="s">
        <v>1990</v>
      </c>
      <c r="G1343" s="248"/>
      <c r="H1343" s="252">
        <v>23.501999999999999</v>
      </c>
      <c r="I1343" s="253"/>
      <c r="J1343" s="248"/>
      <c r="K1343" s="248"/>
      <c r="L1343" s="254"/>
      <c r="M1343" s="255"/>
      <c r="N1343" s="256"/>
      <c r="O1343" s="256"/>
      <c r="P1343" s="256"/>
      <c r="Q1343" s="256"/>
      <c r="R1343" s="256"/>
      <c r="S1343" s="256"/>
      <c r="T1343" s="257"/>
      <c r="AT1343" s="258" t="s">
        <v>199</v>
      </c>
      <c r="AU1343" s="258" t="s">
        <v>84</v>
      </c>
      <c r="AV1343" s="12" t="s">
        <v>84</v>
      </c>
      <c r="AW1343" s="12" t="s">
        <v>37</v>
      </c>
      <c r="AX1343" s="12" t="s">
        <v>74</v>
      </c>
      <c r="AY1343" s="258" t="s">
        <v>189</v>
      </c>
    </row>
    <row r="1344" s="15" customFormat="1">
      <c r="B1344" s="280"/>
      <c r="C1344" s="281"/>
      <c r="D1344" s="249" t="s">
        <v>199</v>
      </c>
      <c r="E1344" s="282" t="s">
        <v>21</v>
      </c>
      <c r="F1344" s="283" t="s">
        <v>1991</v>
      </c>
      <c r="G1344" s="281"/>
      <c r="H1344" s="284">
        <v>41.497</v>
      </c>
      <c r="I1344" s="285"/>
      <c r="J1344" s="281"/>
      <c r="K1344" s="281"/>
      <c r="L1344" s="286"/>
      <c r="M1344" s="287"/>
      <c r="N1344" s="288"/>
      <c r="O1344" s="288"/>
      <c r="P1344" s="288"/>
      <c r="Q1344" s="288"/>
      <c r="R1344" s="288"/>
      <c r="S1344" s="288"/>
      <c r="T1344" s="289"/>
      <c r="AT1344" s="290" t="s">
        <v>199</v>
      </c>
      <c r="AU1344" s="290" t="s">
        <v>84</v>
      </c>
      <c r="AV1344" s="15" t="s">
        <v>190</v>
      </c>
      <c r="AW1344" s="15" t="s">
        <v>37</v>
      </c>
      <c r="AX1344" s="15" t="s">
        <v>74</v>
      </c>
      <c r="AY1344" s="290" t="s">
        <v>189</v>
      </c>
    </row>
    <row r="1345" s="13" customFormat="1">
      <c r="B1345" s="259"/>
      <c r="C1345" s="260"/>
      <c r="D1345" s="249" t="s">
        <v>199</v>
      </c>
      <c r="E1345" s="261" t="s">
        <v>21</v>
      </c>
      <c r="F1345" s="262" t="s">
        <v>1992</v>
      </c>
      <c r="G1345" s="260"/>
      <c r="H1345" s="261" t="s">
        <v>21</v>
      </c>
      <c r="I1345" s="263"/>
      <c r="J1345" s="260"/>
      <c r="K1345" s="260"/>
      <c r="L1345" s="264"/>
      <c r="M1345" s="265"/>
      <c r="N1345" s="266"/>
      <c r="O1345" s="266"/>
      <c r="P1345" s="266"/>
      <c r="Q1345" s="266"/>
      <c r="R1345" s="266"/>
      <c r="S1345" s="266"/>
      <c r="T1345" s="267"/>
      <c r="AT1345" s="268" t="s">
        <v>199</v>
      </c>
      <c r="AU1345" s="268" t="s">
        <v>84</v>
      </c>
      <c r="AV1345" s="13" t="s">
        <v>82</v>
      </c>
      <c r="AW1345" s="13" t="s">
        <v>37</v>
      </c>
      <c r="AX1345" s="13" t="s">
        <v>74</v>
      </c>
      <c r="AY1345" s="268" t="s">
        <v>189</v>
      </c>
    </row>
    <row r="1346" s="12" customFormat="1">
      <c r="B1346" s="247"/>
      <c r="C1346" s="248"/>
      <c r="D1346" s="249" t="s">
        <v>199</v>
      </c>
      <c r="E1346" s="250" t="s">
        <v>21</v>
      </c>
      <c r="F1346" s="251" t="s">
        <v>1993</v>
      </c>
      <c r="G1346" s="248"/>
      <c r="H1346" s="252">
        <v>2.0699999999999998</v>
      </c>
      <c r="I1346" s="253"/>
      <c r="J1346" s="248"/>
      <c r="K1346" s="248"/>
      <c r="L1346" s="254"/>
      <c r="M1346" s="255"/>
      <c r="N1346" s="256"/>
      <c r="O1346" s="256"/>
      <c r="P1346" s="256"/>
      <c r="Q1346" s="256"/>
      <c r="R1346" s="256"/>
      <c r="S1346" s="256"/>
      <c r="T1346" s="257"/>
      <c r="AT1346" s="258" t="s">
        <v>199</v>
      </c>
      <c r="AU1346" s="258" t="s">
        <v>84</v>
      </c>
      <c r="AV1346" s="12" t="s">
        <v>84</v>
      </c>
      <c r="AW1346" s="12" t="s">
        <v>37</v>
      </c>
      <c r="AX1346" s="12" t="s">
        <v>74</v>
      </c>
      <c r="AY1346" s="258" t="s">
        <v>189</v>
      </c>
    </row>
    <row r="1347" s="15" customFormat="1">
      <c r="B1347" s="280"/>
      <c r="C1347" s="281"/>
      <c r="D1347" s="249" t="s">
        <v>199</v>
      </c>
      <c r="E1347" s="282" t="s">
        <v>21</v>
      </c>
      <c r="F1347" s="283" t="s">
        <v>1994</v>
      </c>
      <c r="G1347" s="281"/>
      <c r="H1347" s="284">
        <v>2.0699999999999998</v>
      </c>
      <c r="I1347" s="285"/>
      <c r="J1347" s="281"/>
      <c r="K1347" s="281"/>
      <c r="L1347" s="286"/>
      <c r="M1347" s="287"/>
      <c r="N1347" s="288"/>
      <c r="O1347" s="288"/>
      <c r="P1347" s="288"/>
      <c r="Q1347" s="288"/>
      <c r="R1347" s="288"/>
      <c r="S1347" s="288"/>
      <c r="T1347" s="289"/>
      <c r="AT1347" s="290" t="s">
        <v>199</v>
      </c>
      <c r="AU1347" s="290" t="s">
        <v>84</v>
      </c>
      <c r="AV1347" s="15" t="s">
        <v>190</v>
      </c>
      <c r="AW1347" s="15" t="s">
        <v>37</v>
      </c>
      <c r="AX1347" s="15" t="s">
        <v>74</v>
      </c>
      <c r="AY1347" s="290" t="s">
        <v>189</v>
      </c>
    </row>
    <row r="1348" s="14" customFormat="1">
      <c r="B1348" s="269"/>
      <c r="C1348" s="270"/>
      <c r="D1348" s="249" t="s">
        <v>199</v>
      </c>
      <c r="E1348" s="271" t="s">
        <v>21</v>
      </c>
      <c r="F1348" s="272" t="s">
        <v>214</v>
      </c>
      <c r="G1348" s="270"/>
      <c r="H1348" s="273">
        <v>112.084</v>
      </c>
      <c r="I1348" s="274"/>
      <c r="J1348" s="270"/>
      <c r="K1348" s="270"/>
      <c r="L1348" s="275"/>
      <c r="M1348" s="276"/>
      <c r="N1348" s="277"/>
      <c r="O1348" s="277"/>
      <c r="P1348" s="277"/>
      <c r="Q1348" s="277"/>
      <c r="R1348" s="277"/>
      <c r="S1348" s="277"/>
      <c r="T1348" s="278"/>
      <c r="AT1348" s="279" t="s">
        <v>199</v>
      </c>
      <c r="AU1348" s="279" t="s">
        <v>84</v>
      </c>
      <c r="AV1348" s="14" t="s">
        <v>197</v>
      </c>
      <c r="AW1348" s="14" t="s">
        <v>37</v>
      </c>
      <c r="AX1348" s="14" t="s">
        <v>82</v>
      </c>
      <c r="AY1348" s="279" t="s">
        <v>189</v>
      </c>
    </row>
    <row r="1349" s="1" customFormat="1" ht="25.5" customHeight="1">
      <c r="B1349" s="48"/>
      <c r="C1349" s="235" t="s">
        <v>1995</v>
      </c>
      <c r="D1349" s="235" t="s">
        <v>192</v>
      </c>
      <c r="E1349" s="236" t="s">
        <v>1996</v>
      </c>
      <c r="F1349" s="237" t="s">
        <v>1997</v>
      </c>
      <c r="G1349" s="238" t="s">
        <v>911</v>
      </c>
      <c r="H1349" s="239">
        <v>1</v>
      </c>
      <c r="I1349" s="240"/>
      <c r="J1349" s="241">
        <f>ROUND(I1349*H1349,2)</f>
        <v>0</v>
      </c>
      <c r="K1349" s="237" t="s">
        <v>21</v>
      </c>
      <c r="L1349" s="74"/>
      <c r="M1349" s="242" t="s">
        <v>21</v>
      </c>
      <c r="N1349" s="243" t="s">
        <v>45</v>
      </c>
      <c r="O1349" s="49"/>
      <c r="P1349" s="244">
        <f>O1349*H1349</f>
        <v>0</v>
      </c>
      <c r="Q1349" s="244">
        <v>0</v>
      </c>
      <c r="R1349" s="244">
        <f>Q1349*H1349</f>
        <v>0</v>
      </c>
      <c r="S1349" s="244">
        <v>0</v>
      </c>
      <c r="T1349" s="245">
        <f>S1349*H1349</f>
        <v>0</v>
      </c>
      <c r="AR1349" s="26" t="s">
        <v>323</v>
      </c>
      <c r="AT1349" s="26" t="s">
        <v>192</v>
      </c>
      <c r="AU1349" s="26" t="s">
        <v>84</v>
      </c>
      <c r="AY1349" s="26" t="s">
        <v>189</v>
      </c>
      <c r="BE1349" s="246">
        <f>IF(N1349="základní",J1349,0)</f>
        <v>0</v>
      </c>
      <c r="BF1349" s="246">
        <f>IF(N1349="snížená",J1349,0)</f>
        <v>0</v>
      </c>
      <c r="BG1349" s="246">
        <f>IF(N1349="zákl. přenesená",J1349,0)</f>
        <v>0</v>
      </c>
      <c r="BH1349" s="246">
        <f>IF(N1349="sníž. přenesená",J1349,0)</f>
        <v>0</v>
      </c>
      <c r="BI1349" s="246">
        <f>IF(N1349="nulová",J1349,0)</f>
        <v>0</v>
      </c>
      <c r="BJ1349" s="26" t="s">
        <v>82</v>
      </c>
      <c r="BK1349" s="246">
        <f>ROUND(I1349*H1349,2)</f>
        <v>0</v>
      </c>
      <c r="BL1349" s="26" t="s">
        <v>323</v>
      </c>
      <c r="BM1349" s="26" t="s">
        <v>1998</v>
      </c>
    </row>
    <row r="1350" s="1" customFormat="1" ht="51" customHeight="1">
      <c r="B1350" s="48"/>
      <c r="C1350" s="235" t="s">
        <v>1999</v>
      </c>
      <c r="D1350" s="235" t="s">
        <v>192</v>
      </c>
      <c r="E1350" s="236" t="s">
        <v>2000</v>
      </c>
      <c r="F1350" s="237" t="s">
        <v>2001</v>
      </c>
      <c r="G1350" s="238" t="s">
        <v>273</v>
      </c>
      <c r="H1350" s="239">
        <v>1003.975</v>
      </c>
      <c r="I1350" s="240"/>
      <c r="J1350" s="241">
        <f>ROUND(I1350*H1350,2)</f>
        <v>0</v>
      </c>
      <c r="K1350" s="237" t="s">
        <v>21</v>
      </c>
      <c r="L1350" s="74"/>
      <c r="M1350" s="242" t="s">
        <v>21</v>
      </c>
      <c r="N1350" s="243" t="s">
        <v>45</v>
      </c>
      <c r="O1350" s="49"/>
      <c r="P1350" s="244">
        <f>O1350*H1350</f>
        <v>0</v>
      </c>
      <c r="Q1350" s="244">
        <v>0</v>
      </c>
      <c r="R1350" s="244">
        <f>Q1350*H1350</f>
        <v>0</v>
      </c>
      <c r="S1350" s="244">
        <v>0</v>
      </c>
      <c r="T1350" s="245">
        <f>S1350*H1350</f>
        <v>0</v>
      </c>
      <c r="AR1350" s="26" t="s">
        <v>323</v>
      </c>
      <c r="AT1350" s="26" t="s">
        <v>192</v>
      </c>
      <c r="AU1350" s="26" t="s">
        <v>84</v>
      </c>
      <c r="AY1350" s="26" t="s">
        <v>189</v>
      </c>
      <c r="BE1350" s="246">
        <f>IF(N1350="základní",J1350,0)</f>
        <v>0</v>
      </c>
      <c r="BF1350" s="246">
        <f>IF(N1350="snížená",J1350,0)</f>
        <v>0</v>
      </c>
      <c r="BG1350" s="246">
        <f>IF(N1350="zákl. přenesená",J1350,0)</f>
        <v>0</v>
      </c>
      <c r="BH1350" s="246">
        <f>IF(N1350="sníž. přenesená",J1350,0)</f>
        <v>0</v>
      </c>
      <c r="BI1350" s="246">
        <f>IF(N1350="nulová",J1350,0)</f>
        <v>0</v>
      </c>
      <c r="BJ1350" s="26" t="s">
        <v>82</v>
      </c>
      <c r="BK1350" s="246">
        <f>ROUND(I1350*H1350,2)</f>
        <v>0</v>
      </c>
      <c r="BL1350" s="26" t="s">
        <v>323</v>
      </c>
      <c r="BM1350" s="26" t="s">
        <v>2002</v>
      </c>
    </row>
    <row r="1351" s="13" customFormat="1">
      <c r="B1351" s="259"/>
      <c r="C1351" s="260"/>
      <c r="D1351" s="249" t="s">
        <v>199</v>
      </c>
      <c r="E1351" s="261" t="s">
        <v>21</v>
      </c>
      <c r="F1351" s="262" t="s">
        <v>2003</v>
      </c>
      <c r="G1351" s="260"/>
      <c r="H1351" s="261" t="s">
        <v>21</v>
      </c>
      <c r="I1351" s="263"/>
      <c r="J1351" s="260"/>
      <c r="K1351" s="260"/>
      <c r="L1351" s="264"/>
      <c r="M1351" s="265"/>
      <c r="N1351" s="266"/>
      <c r="O1351" s="266"/>
      <c r="P1351" s="266"/>
      <c r="Q1351" s="266"/>
      <c r="R1351" s="266"/>
      <c r="S1351" s="266"/>
      <c r="T1351" s="267"/>
      <c r="AT1351" s="268" t="s">
        <v>199</v>
      </c>
      <c r="AU1351" s="268" t="s">
        <v>84</v>
      </c>
      <c r="AV1351" s="13" t="s">
        <v>82</v>
      </c>
      <c r="AW1351" s="13" t="s">
        <v>37</v>
      </c>
      <c r="AX1351" s="13" t="s">
        <v>74</v>
      </c>
      <c r="AY1351" s="268" t="s">
        <v>189</v>
      </c>
    </row>
    <row r="1352" s="12" customFormat="1">
      <c r="B1352" s="247"/>
      <c r="C1352" s="248"/>
      <c r="D1352" s="249" t="s">
        <v>199</v>
      </c>
      <c r="E1352" s="250" t="s">
        <v>21</v>
      </c>
      <c r="F1352" s="251" t="s">
        <v>2004</v>
      </c>
      <c r="G1352" s="248"/>
      <c r="H1352" s="252">
        <v>1003.975</v>
      </c>
      <c r="I1352" s="253"/>
      <c r="J1352" s="248"/>
      <c r="K1352" s="248"/>
      <c r="L1352" s="254"/>
      <c r="M1352" s="255"/>
      <c r="N1352" s="256"/>
      <c r="O1352" s="256"/>
      <c r="P1352" s="256"/>
      <c r="Q1352" s="256"/>
      <c r="R1352" s="256"/>
      <c r="S1352" s="256"/>
      <c r="T1352" s="257"/>
      <c r="AT1352" s="258" t="s">
        <v>199</v>
      </c>
      <c r="AU1352" s="258" t="s">
        <v>84</v>
      </c>
      <c r="AV1352" s="12" t="s">
        <v>84</v>
      </c>
      <c r="AW1352" s="12" t="s">
        <v>37</v>
      </c>
      <c r="AX1352" s="12" t="s">
        <v>82</v>
      </c>
      <c r="AY1352" s="258" t="s">
        <v>189</v>
      </c>
    </row>
    <row r="1353" s="1" customFormat="1" ht="25.5" customHeight="1">
      <c r="B1353" s="48"/>
      <c r="C1353" s="235" t="s">
        <v>2005</v>
      </c>
      <c r="D1353" s="235" t="s">
        <v>192</v>
      </c>
      <c r="E1353" s="236" t="s">
        <v>2006</v>
      </c>
      <c r="F1353" s="237" t="s">
        <v>2007</v>
      </c>
      <c r="G1353" s="238" t="s">
        <v>911</v>
      </c>
      <c r="H1353" s="239">
        <v>1</v>
      </c>
      <c r="I1353" s="240"/>
      <c r="J1353" s="241">
        <f>ROUND(I1353*H1353,2)</f>
        <v>0</v>
      </c>
      <c r="K1353" s="237" t="s">
        <v>600</v>
      </c>
      <c r="L1353" s="74"/>
      <c r="M1353" s="242" t="s">
        <v>21</v>
      </c>
      <c r="N1353" s="243" t="s">
        <v>45</v>
      </c>
      <c r="O1353" s="49"/>
      <c r="P1353" s="244">
        <f>O1353*H1353</f>
        <v>0</v>
      </c>
      <c r="Q1353" s="244">
        <v>0.0048300000000000001</v>
      </c>
      <c r="R1353" s="244">
        <f>Q1353*H1353</f>
        <v>0.0048300000000000001</v>
      </c>
      <c r="S1353" s="244">
        <v>0</v>
      </c>
      <c r="T1353" s="245">
        <f>S1353*H1353</f>
        <v>0</v>
      </c>
      <c r="AR1353" s="26" t="s">
        <v>323</v>
      </c>
      <c r="AT1353" s="26" t="s">
        <v>192</v>
      </c>
      <c r="AU1353" s="26" t="s">
        <v>84</v>
      </c>
      <c r="AY1353" s="26" t="s">
        <v>189</v>
      </c>
      <c r="BE1353" s="246">
        <f>IF(N1353="základní",J1353,0)</f>
        <v>0</v>
      </c>
      <c r="BF1353" s="246">
        <f>IF(N1353="snížená",J1353,0)</f>
        <v>0</v>
      </c>
      <c r="BG1353" s="246">
        <f>IF(N1353="zákl. přenesená",J1353,0)</f>
        <v>0</v>
      </c>
      <c r="BH1353" s="246">
        <f>IF(N1353="sníž. přenesená",J1353,0)</f>
        <v>0</v>
      </c>
      <c r="BI1353" s="246">
        <f>IF(N1353="nulová",J1353,0)</f>
        <v>0</v>
      </c>
      <c r="BJ1353" s="26" t="s">
        <v>82</v>
      </c>
      <c r="BK1353" s="246">
        <f>ROUND(I1353*H1353,2)</f>
        <v>0</v>
      </c>
      <c r="BL1353" s="26" t="s">
        <v>323</v>
      </c>
      <c r="BM1353" s="26" t="s">
        <v>2008</v>
      </c>
    </row>
    <row r="1354" s="1" customFormat="1" ht="25.5" customHeight="1">
      <c r="B1354" s="48"/>
      <c r="C1354" s="235" t="s">
        <v>2009</v>
      </c>
      <c r="D1354" s="235" t="s">
        <v>192</v>
      </c>
      <c r="E1354" s="236" t="s">
        <v>2010</v>
      </c>
      <c r="F1354" s="237" t="s">
        <v>2007</v>
      </c>
      <c r="G1354" s="238" t="s">
        <v>911</v>
      </c>
      <c r="H1354" s="239">
        <v>1</v>
      </c>
      <c r="I1354" s="240"/>
      <c r="J1354" s="241">
        <f>ROUND(I1354*H1354,2)</f>
        <v>0</v>
      </c>
      <c r="K1354" s="237" t="s">
        <v>21</v>
      </c>
      <c r="L1354" s="74"/>
      <c r="M1354" s="242" t="s">
        <v>21</v>
      </c>
      <c r="N1354" s="243" t="s">
        <v>45</v>
      </c>
      <c r="O1354" s="49"/>
      <c r="P1354" s="244">
        <f>O1354*H1354</f>
        <v>0</v>
      </c>
      <c r="Q1354" s="244">
        <v>0.0048300000000000001</v>
      </c>
      <c r="R1354" s="244">
        <f>Q1354*H1354</f>
        <v>0.0048300000000000001</v>
      </c>
      <c r="S1354" s="244">
        <v>0</v>
      </c>
      <c r="T1354" s="245">
        <f>S1354*H1354</f>
        <v>0</v>
      </c>
      <c r="AR1354" s="26" t="s">
        <v>323</v>
      </c>
      <c r="AT1354" s="26" t="s">
        <v>192</v>
      </c>
      <c r="AU1354" s="26" t="s">
        <v>84</v>
      </c>
      <c r="AY1354" s="26" t="s">
        <v>189</v>
      </c>
      <c r="BE1354" s="246">
        <f>IF(N1354="základní",J1354,0)</f>
        <v>0</v>
      </c>
      <c r="BF1354" s="246">
        <f>IF(N1354="snížená",J1354,0)</f>
        <v>0</v>
      </c>
      <c r="BG1354" s="246">
        <f>IF(N1354="zákl. přenesená",J1354,0)</f>
        <v>0</v>
      </c>
      <c r="BH1354" s="246">
        <f>IF(N1354="sníž. přenesená",J1354,0)</f>
        <v>0</v>
      </c>
      <c r="BI1354" s="246">
        <f>IF(N1354="nulová",J1354,0)</f>
        <v>0</v>
      </c>
      <c r="BJ1354" s="26" t="s">
        <v>82</v>
      </c>
      <c r="BK1354" s="246">
        <f>ROUND(I1354*H1354,2)</f>
        <v>0</v>
      </c>
      <c r="BL1354" s="26" t="s">
        <v>323</v>
      </c>
      <c r="BM1354" s="26" t="s">
        <v>2011</v>
      </c>
    </row>
    <row r="1355" s="1" customFormat="1" ht="16.5" customHeight="1">
      <c r="B1355" s="48"/>
      <c r="C1355" s="235" t="s">
        <v>2012</v>
      </c>
      <c r="D1355" s="235" t="s">
        <v>192</v>
      </c>
      <c r="E1355" s="236" t="s">
        <v>2013</v>
      </c>
      <c r="F1355" s="237" t="s">
        <v>2014</v>
      </c>
      <c r="G1355" s="238" t="s">
        <v>1174</v>
      </c>
      <c r="H1355" s="239">
        <v>1</v>
      </c>
      <c r="I1355" s="240"/>
      <c r="J1355" s="241">
        <f>ROUND(I1355*H1355,2)</f>
        <v>0</v>
      </c>
      <c r="K1355" s="237" t="s">
        <v>21</v>
      </c>
      <c r="L1355" s="74"/>
      <c r="M1355" s="242" t="s">
        <v>21</v>
      </c>
      <c r="N1355" s="243" t="s">
        <v>45</v>
      </c>
      <c r="O1355" s="49"/>
      <c r="P1355" s="244">
        <f>O1355*H1355</f>
        <v>0</v>
      </c>
      <c r="Q1355" s="244">
        <v>0</v>
      </c>
      <c r="R1355" s="244">
        <f>Q1355*H1355</f>
        <v>0</v>
      </c>
      <c r="S1355" s="244">
        <v>0</v>
      </c>
      <c r="T1355" s="245">
        <f>S1355*H1355</f>
        <v>0</v>
      </c>
      <c r="AR1355" s="26" t="s">
        <v>323</v>
      </c>
      <c r="AT1355" s="26" t="s">
        <v>192</v>
      </c>
      <c r="AU1355" s="26" t="s">
        <v>84</v>
      </c>
      <c r="AY1355" s="26" t="s">
        <v>189</v>
      </c>
      <c r="BE1355" s="246">
        <f>IF(N1355="základní",J1355,0)</f>
        <v>0</v>
      </c>
      <c r="BF1355" s="246">
        <f>IF(N1355="snížená",J1355,0)</f>
        <v>0</v>
      </c>
      <c r="BG1355" s="246">
        <f>IF(N1355="zákl. přenesená",J1355,0)</f>
        <v>0</v>
      </c>
      <c r="BH1355" s="246">
        <f>IF(N1355="sníž. přenesená",J1355,0)</f>
        <v>0</v>
      </c>
      <c r="BI1355" s="246">
        <f>IF(N1355="nulová",J1355,0)</f>
        <v>0</v>
      </c>
      <c r="BJ1355" s="26" t="s">
        <v>82</v>
      </c>
      <c r="BK1355" s="246">
        <f>ROUND(I1355*H1355,2)</f>
        <v>0</v>
      </c>
      <c r="BL1355" s="26" t="s">
        <v>323</v>
      </c>
      <c r="BM1355" s="26" t="s">
        <v>2015</v>
      </c>
    </row>
    <row r="1356" s="1" customFormat="1" ht="16.5" customHeight="1">
      <c r="B1356" s="48"/>
      <c r="C1356" s="235" t="s">
        <v>2016</v>
      </c>
      <c r="D1356" s="235" t="s">
        <v>192</v>
      </c>
      <c r="E1356" s="236" t="s">
        <v>2017</v>
      </c>
      <c r="F1356" s="237" t="s">
        <v>2018</v>
      </c>
      <c r="G1356" s="238" t="s">
        <v>1078</v>
      </c>
      <c r="H1356" s="239">
        <v>24</v>
      </c>
      <c r="I1356" s="240"/>
      <c r="J1356" s="241">
        <f>ROUND(I1356*H1356,2)</f>
        <v>0</v>
      </c>
      <c r="K1356" s="237" t="s">
        <v>21</v>
      </c>
      <c r="L1356" s="74"/>
      <c r="M1356" s="242" t="s">
        <v>21</v>
      </c>
      <c r="N1356" s="243" t="s">
        <v>45</v>
      </c>
      <c r="O1356" s="49"/>
      <c r="P1356" s="244">
        <f>O1356*H1356</f>
        <v>0</v>
      </c>
      <c r="Q1356" s="244">
        <v>0</v>
      </c>
      <c r="R1356" s="244">
        <f>Q1356*H1356</f>
        <v>0</v>
      </c>
      <c r="S1356" s="244">
        <v>0</v>
      </c>
      <c r="T1356" s="245">
        <f>S1356*H1356</f>
        <v>0</v>
      </c>
      <c r="AR1356" s="26" t="s">
        <v>323</v>
      </c>
      <c r="AT1356" s="26" t="s">
        <v>192</v>
      </c>
      <c r="AU1356" s="26" t="s">
        <v>84</v>
      </c>
      <c r="AY1356" s="26" t="s">
        <v>189</v>
      </c>
      <c r="BE1356" s="246">
        <f>IF(N1356="základní",J1356,0)</f>
        <v>0</v>
      </c>
      <c r="BF1356" s="246">
        <f>IF(N1356="snížená",J1356,0)</f>
        <v>0</v>
      </c>
      <c r="BG1356" s="246">
        <f>IF(N1356="zákl. přenesená",J1356,0)</f>
        <v>0</v>
      </c>
      <c r="BH1356" s="246">
        <f>IF(N1356="sníž. přenesená",J1356,0)</f>
        <v>0</v>
      </c>
      <c r="BI1356" s="246">
        <f>IF(N1356="nulová",J1356,0)</f>
        <v>0</v>
      </c>
      <c r="BJ1356" s="26" t="s">
        <v>82</v>
      </c>
      <c r="BK1356" s="246">
        <f>ROUND(I1356*H1356,2)</f>
        <v>0</v>
      </c>
      <c r="BL1356" s="26" t="s">
        <v>323</v>
      </c>
      <c r="BM1356" s="26" t="s">
        <v>2019</v>
      </c>
    </row>
    <row r="1357" s="1" customFormat="1" ht="25.5" customHeight="1">
      <c r="B1357" s="48"/>
      <c r="C1357" s="235" t="s">
        <v>2020</v>
      </c>
      <c r="D1357" s="235" t="s">
        <v>192</v>
      </c>
      <c r="E1357" s="236" t="s">
        <v>2021</v>
      </c>
      <c r="F1357" s="237" t="s">
        <v>2022</v>
      </c>
      <c r="G1357" s="238" t="s">
        <v>273</v>
      </c>
      <c r="H1357" s="239">
        <v>1157.3330000000001</v>
      </c>
      <c r="I1357" s="240"/>
      <c r="J1357" s="241">
        <f>ROUND(I1357*H1357,2)</f>
        <v>0</v>
      </c>
      <c r="K1357" s="237" t="s">
        <v>196</v>
      </c>
      <c r="L1357" s="74"/>
      <c r="M1357" s="242" t="s">
        <v>21</v>
      </c>
      <c r="N1357" s="243" t="s">
        <v>45</v>
      </c>
      <c r="O1357" s="49"/>
      <c r="P1357" s="244">
        <f>O1357*H1357</f>
        <v>0</v>
      </c>
      <c r="Q1357" s="244">
        <v>0</v>
      </c>
      <c r="R1357" s="244">
        <f>Q1357*H1357</f>
        <v>0</v>
      </c>
      <c r="S1357" s="244">
        <v>0</v>
      </c>
      <c r="T1357" s="245">
        <f>S1357*H1357</f>
        <v>0</v>
      </c>
      <c r="AR1357" s="26" t="s">
        <v>323</v>
      </c>
      <c r="AT1357" s="26" t="s">
        <v>192</v>
      </c>
      <c r="AU1357" s="26" t="s">
        <v>84</v>
      </c>
      <c r="AY1357" s="26" t="s">
        <v>189</v>
      </c>
      <c r="BE1357" s="246">
        <f>IF(N1357="základní",J1357,0)</f>
        <v>0</v>
      </c>
      <c r="BF1357" s="246">
        <f>IF(N1357="snížená",J1357,0)</f>
        <v>0</v>
      </c>
      <c r="BG1357" s="246">
        <f>IF(N1357="zákl. přenesená",J1357,0)</f>
        <v>0</v>
      </c>
      <c r="BH1357" s="246">
        <f>IF(N1357="sníž. přenesená",J1357,0)</f>
        <v>0</v>
      </c>
      <c r="BI1357" s="246">
        <f>IF(N1357="nulová",J1357,0)</f>
        <v>0</v>
      </c>
      <c r="BJ1357" s="26" t="s">
        <v>82</v>
      </c>
      <c r="BK1357" s="246">
        <f>ROUND(I1357*H1357,2)</f>
        <v>0</v>
      </c>
      <c r="BL1357" s="26" t="s">
        <v>323</v>
      </c>
      <c r="BM1357" s="26" t="s">
        <v>2023</v>
      </c>
    </row>
    <row r="1358" s="13" customFormat="1">
      <c r="B1358" s="259"/>
      <c r="C1358" s="260"/>
      <c r="D1358" s="249" t="s">
        <v>199</v>
      </c>
      <c r="E1358" s="261" t="s">
        <v>21</v>
      </c>
      <c r="F1358" s="262" t="s">
        <v>2024</v>
      </c>
      <c r="G1358" s="260"/>
      <c r="H1358" s="261" t="s">
        <v>21</v>
      </c>
      <c r="I1358" s="263"/>
      <c r="J1358" s="260"/>
      <c r="K1358" s="260"/>
      <c r="L1358" s="264"/>
      <c r="M1358" s="265"/>
      <c r="N1358" s="266"/>
      <c r="O1358" s="266"/>
      <c r="P1358" s="266"/>
      <c r="Q1358" s="266"/>
      <c r="R1358" s="266"/>
      <c r="S1358" s="266"/>
      <c r="T1358" s="267"/>
      <c r="AT1358" s="268" t="s">
        <v>199</v>
      </c>
      <c r="AU1358" s="268" t="s">
        <v>84</v>
      </c>
      <c r="AV1358" s="13" t="s">
        <v>82</v>
      </c>
      <c r="AW1358" s="13" t="s">
        <v>37</v>
      </c>
      <c r="AX1358" s="13" t="s">
        <v>74</v>
      </c>
      <c r="AY1358" s="268" t="s">
        <v>189</v>
      </c>
    </row>
    <row r="1359" s="12" customFormat="1">
      <c r="B1359" s="247"/>
      <c r="C1359" s="248"/>
      <c r="D1359" s="249" t="s">
        <v>199</v>
      </c>
      <c r="E1359" s="250" t="s">
        <v>21</v>
      </c>
      <c r="F1359" s="251" t="s">
        <v>2025</v>
      </c>
      <c r="G1359" s="248"/>
      <c r="H1359" s="252">
        <v>1157.3330000000001</v>
      </c>
      <c r="I1359" s="253"/>
      <c r="J1359" s="248"/>
      <c r="K1359" s="248"/>
      <c r="L1359" s="254"/>
      <c r="M1359" s="255"/>
      <c r="N1359" s="256"/>
      <c r="O1359" s="256"/>
      <c r="P1359" s="256"/>
      <c r="Q1359" s="256"/>
      <c r="R1359" s="256"/>
      <c r="S1359" s="256"/>
      <c r="T1359" s="257"/>
      <c r="AT1359" s="258" t="s">
        <v>199</v>
      </c>
      <c r="AU1359" s="258" t="s">
        <v>84</v>
      </c>
      <c r="AV1359" s="12" t="s">
        <v>84</v>
      </c>
      <c r="AW1359" s="12" t="s">
        <v>37</v>
      </c>
      <c r="AX1359" s="12" t="s">
        <v>82</v>
      </c>
      <c r="AY1359" s="258" t="s">
        <v>189</v>
      </c>
    </row>
    <row r="1360" s="1" customFormat="1" ht="16.5" customHeight="1">
      <c r="B1360" s="48"/>
      <c r="C1360" s="235" t="s">
        <v>2026</v>
      </c>
      <c r="D1360" s="235" t="s">
        <v>192</v>
      </c>
      <c r="E1360" s="236" t="s">
        <v>2027</v>
      </c>
      <c r="F1360" s="237" t="s">
        <v>2028</v>
      </c>
      <c r="G1360" s="238" t="s">
        <v>349</v>
      </c>
      <c r="H1360" s="239">
        <v>1185.3599999999999</v>
      </c>
      <c r="I1360" s="240"/>
      <c r="J1360" s="241">
        <f>ROUND(I1360*H1360,2)</f>
        <v>0</v>
      </c>
      <c r="K1360" s="237" t="s">
        <v>196</v>
      </c>
      <c r="L1360" s="74"/>
      <c r="M1360" s="242" t="s">
        <v>21</v>
      </c>
      <c r="N1360" s="243" t="s">
        <v>45</v>
      </c>
      <c r="O1360" s="49"/>
      <c r="P1360" s="244">
        <f>O1360*H1360</f>
        <v>0</v>
      </c>
      <c r="Q1360" s="244">
        <v>0</v>
      </c>
      <c r="R1360" s="244">
        <f>Q1360*H1360</f>
        <v>0</v>
      </c>
      <c r="S1360" s="244">
        <v>0</v>
      </c>
      <c r="T1360" s="245">
        <f>S1360*H1360</f>
        <v>0</v>
      </c>
      <c r="AR1360" s="26" t="s">
        <v>323</v>
      </c>
      <c r="AT1360" s="26" t="s">
        <v>192</v>
      </c>
      <c r="AU1360" s="26" t="s">
        <v>84</v>
      </c>
      <c r="AY1360" s="26" t="s">
        <v>189</v>
      </c>
      <c r="BE1360" s="246">
        <f>IF(N1360="základní",J1360,0)</f>
        <v>0</v>
      </c>
      <c r="BF1360" s="246">
        <f>IF(N1360="snížená",J1360,0)</f>
        <v>0</v>
      </c>
      <c r="BG1360" s="246">
        <f>IF(N1360="zákl. přenesená",J1360,0)</f>
        <v>0</v>
      </c>
      <c r="BH1360" s="246">
        <f>IF(N1360="sníž. přenesená",J1360,0)</f>
        <v>0</v>
      </c>
      <c r="BI1360" s="246">
        <f>IF(N1360="nulová",J1360,0)</f>
        <v>0</v>
      </c>
      <c r="BJ1360" s="26" t="s">
        <v>82</v>
      </c>
      <c r="BK1360" s="246">
        <f>ROUND(I1360*H1360,2)</f>
        <v>0</v>
      </c>
      <c r="BL1360" s="26" t="s">
        <v>323</v>
      </c>
      <c r="BM1360" s="26" t="s">
        <v>2029</v>
      </c>
    </row>
    <row r="1361" s="12" customFormat="1">
      <c r="B1361" s="247"/>
      <c r="C1361" s="248"/>
      <c r="D1361" s="249" t="s">
        <v>199</v>
      </c>
      <c r="E1361" s="250" t="s">
        <v>21</v>
      </c>
      <c r="F1361" s="251" t="s">
        <v>2030</v>
      </c>
      <c r="G1361" s="248"/>
      <c r="H1361" s="252">
        <v>1185.3599999999999</v>
      </c>
      <c r="I1361" s="253"/>
      <c r="J1361" s="248"/>
      <c r="K1361" s="248"/>
      <c r="L1361" s="254"/>
      <c r="M1361" s="255"/>
      <c r="N1361" s="256"/>
      <c r="O1361" s="256"/>
      <c r="P1361" s="256"/>
      <c r="Q1361" s="256"/>
      <c r="R1361" s="256"/>
      <c r="S1361" s="256"/>
      <c r="T1361" s="257"/>
      <c r="AT1361" s="258" t="s">
        <v>199</v>
      </c>
      <c r="AU1361" s="258" t="s">
        <v>84</v>
      </c>
      <c r="AV1361" s="12" t="s">
        <v>84</v>
      </c>
      <c r="AW1361" s="12" t="s">
        <v>37</v>
      </c>
      <c r="AX1361" s="12" t="s">
        <v>82</v>
      </c>
      <c r="AY1361" s="258" t="s">
        <v>189</v>
      </c>
    </row>
    <row r="1362" s="1" customFormat="1" ht="16.5" customHeight="1">
      <c r="B1362" s="48"/>
      <c r="C1362" s="291" t="s">
        <v>2031</v>
      </c>
      <c r="D1362" s="291" t="s">
        <v>604</v>
      </c>
      <c r="E1362" s="292" t="s">
        <v>2032</v>
      </c>
      <c r="F1362" s="293" t="s">
        <v>2033</v>
      </c>
      <c r="G1362" s="294" t="s">
        <v>195</v>
      </c>
      <c r="H1362" s="295">
        <v>10.890000000000001</v>
      </c>
      <c r="I1362" s="296"/>
      <c r="J1362" s="297">
        <f>ROUND(I1362*H1362,2)</f>
        <v>0</v>
      </c>
      <c r="K1362" s="293" t="s">
        <v>196</v>
      </c>
      <c r="L1362" s="298"/>
      <c r="M1362" s="299" t="s">
        <v>21</v>
      </c>
      <c r="N1362" s="300" t="s">
        <v>45</v>
      </c>
      <c r="O1362" s="49"/>
      <c r="P1362" s="244">
        <f>O1362*H1362</f>
        <v>0</v>
      </c>
      <c r="Q1362" s="244">
        <v>0.55000000000000004</v>
      </c>
      <c r="R1362" s="244">
        <f>Q1362*H1362</f>
        <v>5.9895000000000005</v>
      </c>
      <c r="S1362" s="244">
        <v>0</v>
      </c>
      <c r="T1362" s="245">
        <f>S1362*H1362</f>
        <v>0</v>
      </c>
      <c r="AR1362" s="26" t="s">
        <v>439</v>
      </c>
      <c r="AT1362" s="26" t="s">
        <v>604</v>
      </c>
      <c r="AU1362" s="26" t="s">
        <v>84</v>
      </c>
      <c r="AY1362" s="26" t="s">
        <v>189</v>
      </c>
      <c r="BE1362" s="246">
        <f>IF(N1362="základní",J1362,0)</f>
        <v>0</v>
      </c>
      <c r="BF1362" s="246">
        <f>IF(N1362="snížená",J1362,0)</f>
        <v>0</v>
      </c>
      <c r="BG1362" s="246">
        <f>IF(N1362="zákl. přenesená",J1362,0)</f>
        <v>0</v>
      </c>
      <c r="BH1362" s="246">
        <f>IF(N1362="sníž. přenesená",J1362,0)</f>
        <v>0</v>
      </c>
      <c r="BI1362" s="246">
        <f>IF(N1362="nulová",J1362,0)</f>
        <v>0</v>
      </c>
      <c r="BJ1362" s="26" t="s">
        <v>82</v>
      </c>
      <c r="BK1362" s="246">
        <f>ROUND(I1362*H1362,2)</f>
        <v>0</v>
      </c>
      <c r="BL1362" s="26" t="s">
        <v>323</v>
      </c>
      <c r="BM1362" s="26" t="s">
        <v>2034</v>
      </c>
    </row>
    <row r="1363" s="13" customFormat="1">
      <c r="B1363" s="259"/>
      <c r="C1363" s="260"/>
      <c r="D1363" s="249" t="s">
        <v>199</v>
      </c>
      <c r="E1363" s="261" t="s">
        <v>21</v>
      </c>
      <c r="F1363" s="262" t="s">
        <v>2024</v>
      </c>
      <c r="G1363" s="260"/>
      <c r="H1363" s="261" t="s">
        <v>21</v>
      </c>
      <c r="I1363" s="263"/>
      <c r="J1363" s="260"/>
      <c r="K1363" s="260"/>
      <c r="L1363" s="264"/>
      <c r="M1363" s="265"/>
      <c r="N1363" s="266"/>
      <c r="O1363" s="266"/>
      <c r="P1363" s="266"/>
      <c r="Q1363" s="266"/>
      <c r="R1363" s="266"/>
      <c r="S1363" s="266"/>
      <c r="T1363" s="267"/>
      <c r="AT1363" s="268" t="s">
        <v>199</v>
      </c>
      <c r="AU1363" s="268" t="s">
        <v>84</v>
      </c>
      <c r="AV1363" s="13" t="s">
        <v>82</v>
      </c>
      <c r="AW1363" s="13" t="s">
        <v>37</v>
      </c>
      <c r="AX1363" s="13" t="s">
        <v>74</v>
      </c>
      <c r="AY1363" s="268" t="s">
        <v>189</v>
      </c>
    </row>
    <row r="1364" s="12" customFormat="1">
      <c r="B1364" s="247"/>
      <c r="C1364" s="248"/>
      <c r="D1364" s="249" t="s">
        <v>199</v>
      </c>
      <c r="E1364" s="250" t="s">
        <v>21</v>
      </c>
      <c r="F1364" s="251" t="s">
        <v>2035</v>
      </c>
      <c r="G1364" s="248"/>
      <c r="H1364" s="252">
        <v>7.1200000000000001</v>
      </c>
      <c r="I1364" s="253"/>
      <c r="J1364" s="248"/>
      <c r="K1364" s="248"/>
      <c r="L1364" s="254"/>
      <c r="M1364" s="255"/>
      <c r="N1364" s="256"/>
      <c r="O1364" s="256"/>
      <c r="P1364" s="256"/>
      <c r="Q1364" s="256"/>
      <c r="R1364" s="256"/>
      <c r="S1364" s="256"/>
      <c r="T1364" s="257"/>
      <c r="AT1364" s="258" t="s">
        <v>199</v>
      </c>
      <c r="AU1364" s="258" t="s">
        <v>84</v>
      </c>
      <c r="AV1364" s="12" t="s">
        <v>84</v>
      </c>
      <c r="AW1364" s="12" t="s">
        <v>37</v>
      </c>
      <c r="AX1364" s="12" t="s">
        <v>74</v>
      </c>
      <c r="AY1364" s="258" t="s">
        <v>189</v>
      </c>
    </row>
    <row r="1365" s="12" customFormat="1">
      <c r="B1365" s="247"/>
      <c r="C1365" s="248"/>
      <c r="D1365" s="249" t="s">
        <v>199</v>
      </c>
      <c r="E1365" s="250" t="s">
        <v>21</v>
      </c>
      <c r="F1365" s="251" t="s">
        <v>2036</v>
      </c>
      <c r="G1365" s="248"/>
      <c r="H1365" s="252">
        <v>2.9630000000000001</v>
      </c>
      <c r="I1365" s="253"/>
      <c r="J1365" s="248"/>
      <c r="K1365" s="248"/>
      <c r="L1365" s="254"/>
      <c r="M1365" s="255"/>
      <c r="N1365" s="256"/>
      <c r="O1365" s="256"/>
      <c r="P1365" s="256"/>
      <c r="Q1365" s="256"/>
      <c r="R1365" s="256"/>
      <c r="S1365" s="256"/>
      <c r="T1365" s="257"/>
      <c r="AT1365" s="258" t="s">
        <v>199</v>
      </c>
      <c r="AU1365" s="258" t="s">
        <v>84</v>
      </c>
      <c r="AV1365" s="12" t="s">
        <v>84</v>
      </c>
      <c r="AW1365" s="12" t="s">
        <v>37</v>
      </c>
      <c r="AX1365" s="12" t="s">
        <v>74</v>
      </c>
      <c r="AY1365" s="258" t="s">
        <v>189</v>
      </c>
    </row>
    <row r="1366" s="14" customFormat="1">
      <c r="B1366" s="269"/>
      <c r="C1366" s="270"/>
      <c r="D1366" s="249" t="s">
        <v>199</v>
      </c>
      <c r="E1366" s="271" t="s">
        <v>21</v>
      </c>
      <c r="F1366" s="272" t="s">
        <v>214</v>
      </c>
      <c r="G1366" s="270"/>
      <c r="H1366" s="273">
        <v>10.083</v>
      </c>
      <c r="I1366" s="274"/>
      <c r="J1366" s="270"/>
      <c r="K1366" s="270"/>
      <c r="L1366" s="275"/>
      <c r="M1366" s="276"/>
      <c r="N1366" s="277"/>
      <c r="O1366" s="277"/>
      <c r="P1366" s="277"/>
      <c r="Q1366" s="277"/>
      <c r="R1366" s="277"/>
      <c r="S1366" s="277"/>
      <c r="T1366" s="278"/>
      <c r="AT1366" s="279" t="s">
        <v>199</v>
      </c>
      <c r="AU1366" s="279" t="s">
        <v>84</v>
      </c>
      <c r="AV1366" s="14" t="s">
        <v>197</v>
      </c>
      <c r="AW1366" s="14" t="s">
        <v>37</v>
      </c>
      <c r="AX1366" s="14" t="s">
        <v>82</v>
      </c>
      <c r="AY1366" s="279" t="s">
        <v>189</v>
      </c>
    </row>
    <row r="1367" s="12" customFormat="1">
      <c r="B1367" s="247"/>
      <c r="C1367" s="248"/>
      <c r="D1367" s="249" t="s">
        <v>199</v>
      </c>
      <c r="E1367" s="248"/>
      <c r="F1367" s="251" t="s">
        <v>2037</v>
      </c>
      <c r="G1367" s="248"/>
      <c r="H1367" s="252">
        <v>10.890000000000001</v>
      </c>
      <c r="I1367" s="253"/>
      <c r="J1367" s="248"/>
      <c r="K1367" s="248"/>
      <c r="L1367" s="254"/>
      <c r="M1367" s="255"/>
      <c r="N1367" s="256"/>
      <c r="O1367" s="256"/>
      <c r="P1367" s="256"/>
      <c r="Q1367" s="256"/>
      <c r="R1367" s="256"/>
      <c r="S1367" s="256"/>
      <c r="T1367" s="257"/>
      <c r="AT1367" s="258" t="s">
        <v>199</v>
      </c>
      <c r="AU1367" s="258" t="s">
        <v>84</v>
      </c>
      <c r="AV1367" s="12" t="s">
        <v>84</v>
      </c>
      <c r="AW1367" s="12" t="s">
        <v>6</v>
      </c>
      <c r="AX1367" s="12" t="s">
        <v>82</v>
      </c>
      <c r="AY1367" s="258" t="s">
        <v>189</v>
      </c>
    </row>
    <row r="1368" s="1" customFormat="1" ht="25.5" customHeight="1">
      <c r="B1368" s="48"/>
      <c r="C1368" s="235" t="s">
        <v>2038</v>
      </c>
      <c r="D1368" s="235" t="s">
        <v>192</v>
      </c>
      <c r="E1368" s="236" t="s">
        <v>2039</v>
      </c>
      <c r="F1368" s="237" t="s">
        <v>2040</v>
      </c>
      <c r="G1368" s="238" t="s">
        <v>195</v>
      </c>
      <c r="H1368" s="239">
        <v>10.083</v>
      </c>
      <c r="I1368" s="240"/>
      <c r="J1368" s="241">
        <f>ROUND(I1368*H1368,2)</f>
        <v>0</v>
      </c>
      <c r="K1368" s="237" t="s">
        <v>196</v>
      </c>
      <c r="L1368" s="74"/>
      <c r="M1368" s="242" t="s">
        <v>21</v>
      </c>
      <c r="N1368" s="243" t="s">
        <v>45</v>
      </c>
      <c r="O1368" s="49"/>
      <c r="P1368" s="244">
        <f>O1368*H1368</f>
        <v>0</v>
      </c>
      <c r="Q1368" s="244">
        <v>0.023369999999999998</v>
      </c>
      <c r="R1368" s="244">
        <f>Q1368*H1368</f>
        <v>0.23563970999999997</v>
      </c>
      <c r="S1368" s="244">
        <v>0</v>
      </c>
      <c r="T1368" s="245">
        <f>S1368*H1368</f>
        <v>0</v>
      </c>
      <c r="AR1368" s="26" t="s">
        <v>323</v>
      </c>
      <c r="AT1368" s="26" t="s">
        <v>192</v>
      </c>
      <c r="AU1368" s="26" t="s">
        <v>84</v>
      </c>
      <c r="AY1368" s="26" t="s">
        <v>189</v>
      </c>
      <c r="BE1368" s="246">
        <f>IF(N1368="základní",J1368,0)</f>
        <v>0</v>
      </c>
      <c r="BF1368" s="246">
        <f>IF(N1368="snížená",J1368,0)</f>
        <v>0</v>
      </c>
      <c r="BG1368" s="246">
        <f>IF(N1368="zákl. přenesená",J1368,0)</f>
        <v>0</v>
      </c>
      <c r="BH1368" s="246">
        <f>IF(N1368="sníž. přenesená",J1368,0)</f>
        <v>0</v>
      </c>
      <c r="BI1368" s="246">
        <f>IF(N1368="nulová",J1368,0)</f>
        <v>0</v>
      </c>
      <c r="BJ1368" s="26" t="s">
        <v>82</v>
      </c>
      <c r="BK1368" s="246">
        <f>ROUND(I1368*H1368,2)</f>
        <v>0</v>
      </c>
      <c r="BL1368" s="26" t="s">
        <v>323</v>
      </c>
      <c r="BM1368" s="26" t="s">
        <v>2041</v>
      </c>
    </row>
    <row r="1369" s="13" customFormat="1">
      <c r="B1369" s="259"/>
      <c r="C1369" s="260"/>
      <c r="D1369" s="249" t="s">
        <v>199</v>
      </c>
      <c r="E1369" s="261" t="s">
        <v>21</v>
      </c>
      <c r="F1369" s="262" t="s">
        <v>2024</v>
      </c>
      <c r="G1369" s="260"/>
      <c r="H1369" s="261" t="s">
        <v>21</v>
      </c>
      <c r="I1369" s="263"/>
      <c r="J1369" s="260"/>
      <c r="K1369" s="260"/>
      <c r="L1369" s="264"/>
      <c r="M1369" s="265"/>
      <c r="N1369" s="266"/>
      <c r="O1369" s="266"/>
      <c r="P1369" s="266"/>
      <c r="Q1369" s="266"/>
      <c r="R1369" s="266"/>
      <c r="S1369" s="266"/>
      <c r="T1369" s="267"/>
      <c r="AT1369" s="268" t="s">
        <v>199</v>
      </c>
      <c r="AU1369" s="268" t="s">
        <v>84</v>
      </c>
      <c r="AV1369" s="13" t="s">
        <v>82</v>
      </c>
      <c r="AW1369" s="13" t="s">
        <v>37</v>
      </c>
      <c r="AX1369" s="13" t="s">
        <v>74</v>
      </c>
      <c r="AY1369" s="268" t="s">
        <v>189</v>
      </c>
    </row>
    <row r="1370" s="12" customFormat="1">
      <c r="B1370" s="247"/>
      <c r="C1370" s="248"/>
      <c r="D1370" s="249" t="s">
        <v>199</v>
      </c>
      <c r="E1370" s="250" t="s">
        <v>21</v>
      </c>
      <c r="F1370" s="251" t="s">
        <v>2035</v>
      </c>
      <c r="G1370" s="248"/>
      <c r="H1370" s="252">
        <v>7.1200000000000001</v>
      </c>
      <c r="I1370" s="253"/>
      <c r="J1370" s="248"/>
      <c r="K1370" s="248"/>
      <c r="L1370" s="254"/>
      <c r="M1370" s="255"/>
      <c r="N1370" s="256"/>
      <c r="O1370" s="256"/>
      <c r="P1370" s="256"/>
      <c r="Q1370" s="256"/>
      <c r="R1370" s="256"/>
      <c r="S1370" s="256"/>
      <c r="T1370" s="257"/>
      <c r="AT1370" s="258" t="s">
        <v>199</v>
      </c>
      <c r="AU1370" s="258" t="s">
        <v>84</v>
      </c>
      <c r="AV1370" s="12" t="s">
        <v>84</v>
      </c>
      <c r="AW1370" s="12" t="s">
        <v>37</v>
      </c>
      <c r="AX1370" s="12" t="s">
        <v>74</v>
      </c>
      <c r="AY1370" s="258" t="s">
        <v>189</v>
      </c>
    </row>
    <row r="1371" s="12" customFormat="1">
      <c r="B1371" s="247"/>
      <c r="C1371" s="248"/>
      <c r="D1371" s="249" t="s">
        <v>199</v>
      </c>
      <c r="E1371" s="250" t="s">
        <v>21</v>
      </c>
      <c r="F1371" s="251" t="s">
        <v>2036</v>
      </c>
      <c r="G1371" s="248"/>
      <c r="H1371" s="252">
        <v>2.9630000000000001</v>
      </c>
      <c r="I1371" s="253"/>
      <c r="J1371" s="248"/>
      <c r="K1371" s="248"/>
      <c r="L1371" s="254"/>
      <c r="M1371" s="255"/>
      <c r="N1371" s="256"/>
      <c r="O1371" s="256"/>
      <c r="P1371" s="256"/>
      <c r="Q1371" s="256"/>
      <c r="R1371" s="256"/>
      <c r="S1371" s="256"/>
      <c r="T1371" s="257"/>
      <c r="AT1371" s="258" t="s">
        <v>199</v>
      </c>
      <c r="AU1371" s="258" t="s">
        <v>84</v>
      </c>
      <c r="AV1371" s="12" t="s">
        <v>84</v>
      </c>
      <c r="AW1371" s="12" t="s">
        <v>37</v>
      </c>
      <c r="AX1371" s="12" t="s">
        <v>74</v>
      </c>
      <c r="AY1371" s="258" t="s">
        <v>189</v>
      </c>
    </row>
    <row r="1372" s="14" customFormat="1">
      <c r="B1372" s="269"/>
      <c r="C1372" s="270"/>
      <c r="D1372" s="249" t="s">
        <v>199</v>
      </c>
      <c r="E1372" s="271" t="s">
        <v>21</v>
      </c>
      <c r="F1372" s="272" t="s">
        <v>214</v>
      </c>
      <c r="G1372" s="270"/>
      <c r="H1372" s="273">
        <v>10.083</v>
      </c>
      <c r="I1372" s="274"/>
      <c r="J1372" s="270"/>
      <c r="K1372" s="270"/>
      <c r="L1372" s="275"/>
      <c r="M1372" s="276"/>
      <c r="N1372" s="277"/>
      <c r="O1372" s="277"/>
      <c r="P1372" s="277"/>
      <c r="Q1372" s="277"/>
      <c r="R1372" s="277"/>
      <c r="S1372" s="277"/>
      <c r="T1372" s="278"/>
      <c r="AT1372" s="279" t="s">
        <v>199</v>
      </c>
      <c r="AU1372" s="279" t="s">
        <v>84</v>
      </c>
      <c r="AV1372" s="14" t="s">
        <v>197</v>
      </c>
      <c r="AW1372" s="14" t="s">
        <v>37</v>
      </c>
      <c r="AX1372" s="14" t="s">
        <v>82</v>
      </c>
      <c r="AY1372" s="279" t="s">
        <v>189</v>
      </c>
    </row>
    <row r="1373" s="1" customFormat="1" ht="25.5" customHeight="1">
      <c r="B1373" s="48"/>
      <c r="C1373" s="235" t="s">
        <v>2042</v>
      </c>
      <c r="D1373" s="235" t="s">
        <v>192</v>
      </c>
      <c r="E1373" s="236" t="s">
        <v>2043</v>
      </c>
      <c r="F1373" s="237" t="s">
        <v>2044</v>
      </c>
      <c r="G1373" s="238" t="s">
        <v>349</v>
      </c>
      <c r="H1373" s="239">
        <v>6.9000000000000004</v>
      </c>
      <c r="I1373" s="240"/>
      <c r="J1373" s="241">
        <f>ROUND(I1373*H1373,2)</f>
        <v>0</v>
      </c>
      <c r="K1373" s="237" t="s">
        <v>196</v>
      </c>
      <c r="L1373" s="74"/>
      <c r="M1373" s="242" t="s">
        <v>21</v>
      </c>
      <c r="N1373" s="243" t="s">
        <v>45</v>
      </c>
      <c r="O1373" s="49"/>
      <c r="P1373" s="244">
        <f>O1373*H1373</f>
        <v>0</v>
      </c>
      <c r="Q1373" s="244">
        <v>0</v>
      </c>
      <c r="R1373" s="244">
        <f>Q1373*H1373</f>
        <v>0</v>
      </c>
      <c r="S1373" s="244">
        <v>0</v>
      </c>
      <c r="T1373" s="245">
        <f>S1373*H1373</f>
        <v>0</v>
      </c>
      <c r="AR1373" s="26" t="s">
        <v>323</v>
      </c>
      <c r="AT1373" s="26" t="s">
        <v>192</v>
      </c>
      <c r="AU1373" s="26" t="s">
        <v>84</v>
      </c>
      <c r="AY1373" s="26" t="s">
        <v>189</v>
      </c>
      <c r="BE1373" s="246">
        <f>IF(N1373="základní",J1373,0)</f>
        <v>0</v>
      </c>
      <c r="BF1373" s="246">
        <f>IF(N1373="snížená",J1373,0)</f>
        <v>0</v>
      </c>
      <c r="BG1373" s="246">
        <f>IF(N1373="zákl. přenesená",J1373,0)</f>
        <v>0</v>
      </c>
      <c r="BH1373" s="246">
        <f>IF(N1373="sníž. přenesená",J1373,0)</f>
        <v>0</v>
      </c>
      <c r="BI1373" s="246">
        <f>IF(N1373="nulová",J1373,0)</f>
        <v>0</v>
      </c>
      <c r="BJ1373" s="26" t="s">
        <v>82</v>
      </c>
      <c r="BK1373" s="246">
        <f>ROUND(I1373*H1373,2)</f>
        <v>0</v>
      </c>
      <c r="BL1373" s="26" t="s">
        <v>323</v>
      </c>
      <c r="BM1373" s="26" t="s">
        <v>2045</v>
      </c>
    </row>
    <row r="1374" s="13" customFormat="1">
      <c r="B1374" s="259"/>
      <c r="C1374" s="260"/>
      <c r="D1374" s="249" t="s">
        <v>199</v>
      </c>
      <c r="E1374" s="261" t="s">
        <v>21</v>
      </c>
      <c r="F1374" s="262" t="s">
        <v>2046</v>
      </c>
      <c r="G1374" s="260"/>
      <c r="H1374" s="261" t="s">
        <v>21</v>
      </c>
      <c r="I1374" s="263"/>
      <c r="J1374" s="260"/>
      <c r="K1374" s="260"/>
      <c r="L1374" s="264"/>
      <c r="M1374" s="265"/>
      <c r="N1374" s="266"/>
      <c r="O1374" s="266"/>
      <c r="P1374" s="266"/>
      <c r="Q1374" s="266"/>
      <c r="R1374" s="266"/>
      <c r="S1374" s="266"/>
      <c r="T1374" s="267"/>
      <c r="AT1374" s="268" t="s">
        <v>199</v>
      </c>
      <c r="AU1374" s="268" t="s">
        <v>84</v>
      </c>
      <c r="AV1374" s="13" t="s">
        <v>82</v>
      </c>
      <c r="AW1374" s="13" t="s">
        <v>37</v>
      </c>
      <c r="AX1374" s="13" t="s">
        <v>74</v>
      </c>
      <c r="AY1374" s="268" t="s">
        <v>189</v>
      </c>
    </row>
    <row r="1375" s="12" customFormat="1">
      <c r="B1375" s="247"/>
      <c r="C1375" s="248"/>
      <c r="D1375" s="249" t="s">
        <v>199</v>
      </c>
      <c r="E1375" s="250" t="s">
        <v>21</v>
      </c>
      <c r="F1375" s="251" t="s">
        <v>2047</v>
      </c>
      <c r="G1375" s="248"/>
      <c r="H1375" s="252">
        <v>6.9000000000000004</v>
      </c>
      <c r="I1375" s="253"/>
      <c r="J1375" s="248"/>
      <c r="K1375" s="248"/>
      <c r="L1375" s="254"/>
      <c r="M1375" s="255"/>
      <c r="N1375" s="256"/>
      <c r="O1375" s="256"/>
      <c r="P1375" s="256"/>
      <c r="Q1375" s="256"/>
      <c r="R1375" s="256"/>
      <c r="S1375" s="256"/>
      <c r="T1375" s="257"/>
      <c r="AT1375" s="258" t="s">
        <v>199</v>
      </c>
      <c r="AU1375" s="258" t="s">
        <v>84</v>
      </c>
      <c r="AV1375" s="12" t="s">
        <v>84</v>
      </c>
      <c r="AW1375" s="12" t="s">
        <v>37</v>
      </c>
      <c r="AX1375" s="12" t="s">
        <v>82</v>
      </c>
      <c r="AY1375" s="258" t="s">
        <v>189</v>
      </c>
    </row>
    <row r="1376" s="1" customFormat="1" ht="25.5" customHeight="1">
      <c r="B1376" s="48"/>
      <c r="C1376" s="235" t="s">
        <v>2048</v>
      </c>
      <c r="D1376" s="235" t="s">
        <v>192</v>
      </c>
      <c r="E1376" s="236" t="s">
        <v>2049</v>
      </c>
      <c r="F1376" s="237" t="s">
        <v>2050</v>
      </c>
      <c r="G1376" s="238" t="s">
        <v>349</v>
      </c>
      <c r="H1376" s="239">
        <v>117</v>
      </c>
      <c r="I1376" s="240"/>
      <c r="J1376" s="241">
        <f>ROUND(I1376*H1376,2)</f>
        <v>0</v>
      </c>
      <c r="K1376" s="237" t="s">
        <v>196</v>
      </c>
      <c r="L1376" s="74"/>
      <c r="M1376" s="242" t="s">
        <v>21</v>
      </c>
      <c r="N1376" s="243" t="s">
        <v>45</v>
      </c>
      <c r="O1376" s="49"/>
      <c r="P1376" s="244">
        <f>O1376*H1376</f>
        <v>0</v>
      </c>
      <c r="Q1376" s="244">
        <v>0</v>
      </c>
      <c r="R1376" s="244">
        <f>Q1376*H1376</f>
        <v>0</v>
      </c>
      <c r="S1376" s="244">
        <v>0</v>
      </c>
      <c r="T1376" s="245">
        <f>S1376*H1376</f>
        <v>0</v>
      </c>
      <c r="AR1376" s="26" t="s">
        <v>323</v>
      </c>
      <c r="AT1376" s="26" t="s">
        <v>192</v>
      </c>
      <c r="AU1376" s="26" t="s">
        <v>84</v>
      </c>
      <c r="AY1376" s="26" t="s">
        <v>189</v>
      </c>
      <c r="BE1376" s="246">
        <f>IF(N1376="základní",J1376,0)</f>
        <v>0</v>
      </c>
      <c r="BF1376" s="246">
        <f>IF(N1376="snížená",J1376,0)</f>
        <v>0</v>
      </c>
      <c r="BG1376" s="246">
        <f>IF(N1376="zákl. přenesená",J1376,0)</f>
        <v>0</v>
      </c>
      <c r="BH1376" s="246">
        <f>IF(N1376="sníž. přenesená",J1376,0)</f>
        <v>0</v>
      </c>
      <c r="BI1376" s="246">
        <f>IF(N1376="nulová",J1376,0)</f>
        <v>0</v>
      </c>
      <c r="BJ1376" s="26" t="s">
        <v>82</v>
      </c>
      <c r="BK1376" s="246">
        <f>ROUND(I1376*H1376,2)</f>
        <v>0</v>
      </c>
      <c r="BL1376" s="26" t="s">
        <v>323</v>
      </c>
      <c r="BM1376" s="26" t="s">
        <v>2051</v>
      </c>
    </row>
    <row r="1377" s="13" customFormat="1">
      <c r="B1377" s="259"/>
      <c r="C1377" s="260"/>
      <c r="D1377" s="249" t="s">
        <v>199</v>
      </c>
      <c r="E1377" s="261" t="s">
        <v>21</v>
      </c>
      <c r="F1377" s="262" t="s">
        <v>293</v>
      </c>
      <c r="G1377" s="260"/>
      <c r="H1377" s="261" t="s">
        <v>21</v>
      </c>
      <c r="I1377" s="263"/>
      <c r="J1377" s="260"/>
      <c r="K1377" s="260"/>
      <c r="L1377" s="264"/>
      <c r="M1377" s="265"/>
      <c r="N1377" s="266"/>
      <c r="O1377" s="266"/>
      <c r="P1377" s="266"/>
      <c r="Q1377" s="266"/>
      <c r="R1377" s="266"/>
      <c r="S1377" s="266"/>
      <c r="T1377" s="267"/>
      <c r="AT1377" s="268" t="s">
        <v>199</v>
      </c>
      <c r="AU1377" s="268" t="s">
        <v>84</v>
      </c>
      <c r="AV1377" s="13" t="s">
        <v>82</v>
      </c>
      <c r="AW1377" s="13" t="s">
        <v>37</v>
      </c>
      <c r="AX1377" s="13" t="s">
        <v>74</v>
      </c>
      <c r="AY1377" s="268" t="s">
        <v>189</v>
      </c>
    </row>
    <row r="1378" s="12" customFormat="1">
      <c r="B1378" s="247"/>
      <c r="C1378" s="248"/>
      <c r="D1378" s="249" t="s">
        <v>199</v>
      </c>
      <c r="E1378" s="250" t="s">
        <v>21</v>
      </c>
      <c r="F1378" s="251" t="s">
        <v>2052</v>
      </c>
      <c r="G1378" s="248"/>
      <c r="H1378" s="252">
        <v>117</v>
      </c>
      <c r="I1378" s="253"/>
      <c r="J1378" s="248"/>
      <c r="K1378" s="248"/>
      <c r="L1378" s="254"/>
      <c r="M1378" s="255"/>
      <c r="N1378" s="256"/>
      <c r="O1378" s="256"/>
      <c r="P1378" s="256"/>
      <c r="Q1378" s="256"/>
      <c r="R1378" s="256"/>
      <c r="S1378" s="256"/>
      <c r="T1378" s="257"/>
      <c r="AT1378" s="258" t="s">
        <v>199</v>
      </c>
      <c r="AU1378" s="258" t="s">
        <v>84</v>
      </c>
      <c r="AV1378" s="12" t="s">
        <v>84</v>
      </c>
      <c r="AW1378" s="12" t="s">
        <v>37</v>
      </c>
      <c r="AX1378" s="12" t="s">
        <v>74</v>
      </c>
      <c r="AY1378" s="258" t="s">
        <v>189</v>
      </c>
    </row>
    <row r="1379" s="14" customFormat="1">
      <c r="B1379" s="269"/>
      <c r="C1379" s="270"/>
      <c r="D1379" s="249" t="s">
        <v>199</v>
      </c>
      <c r="E1379" s="271" t="s">
        <v>21</v>
      </c>
      <c r="F1379" s="272" t="s">
        <v>214</v>
      </c>
      <c r="G1379" s="270"/>
      <c r="H1379" s="273">
        <v>117</v>
      </c>
      <c r="I1379" s="274"/>
      <c r="J1379" s="270"/>
      <c r="K1379" s="270"/>
      <c r="L1379" s="275"/>
      <c r="M1379" s="276"/>
      <c r="N1379" s="277"/>
      <c r="O1379" s="277"/>
      <c r="P1379" s="277"/>
      <c r="Q1379" s="277"/>
      <c r="R1379" s="277"/>
      <c r="S1379" s="277"/>
      <c r="T1379" s="278"/>
      <c r="AT1379" s="279" t="s">
        <v>199</v>
      </c>
      <c r="AU1379" s="279" t="s">
        <v>84</v>
      </c>
      <c r="AV1379" s="14" t="s">
        <v>197</v>
      </c>
      <c r="AW1379" s="14" t="s">
        <v>37</v>
      </c>
      <c r="AX1379" s="14" t="s">
        <v>82</v>
      </c>
      <c r="AY1379" s="279" t="s">
        <v>189</v>
      </c>
    </row>
    <row r="1380" s="1" customFormat="1" ht="38.25" customHeight="1">
      <c r="B1380" s="48"/>
      <c r="C1380" s="235" t="s">
        <v>2053</v>
      </c>
      <c r="D1380" s="235" t="s">
        <v>192</v>
      </c>
      <c r="E1380" s="236" t="s">
        <v>2054</v>
      </c>
      <c r="F1380" s="237" t="s">
        <v>2055</v>
      </c>
      <c r="G1380" s="238" t="s">
        <v>349</v>
      </c>
      <c r="H1380" s="239">
        <v>158.25</v>
      </c>
      <c r="I1380" s="240"/>
      <c r="J1380" s="241">
        <f>ROUND(I1380*H1380,2)</f>
        <v>0</v>
      </c>
      <c r="K1380" s="237" t="s">
        <v>21</v>
      </c>
      <c r="L1380" s="74"/>
      <c r="M1380" s="242" t="s">
        <v>21</v>
      </c>
      <c r="N1380" s="243" t="s">
        <v>45</v>
      </c>
      <c r="O1380" s="49"/>
      <c r="P1380" s="244">
        <f>O1380*H1380</f>
        <v>0</v>
      </c>
      <c r="Q1380" s="244">
        <v>0</v>
      </c>
      <c r="R1380" s="244">
        <f>Q1380*H1380</f>
        <v>0</v>
      </c>
      <c r="S1380" s="244">
        <v>0</v>
      </c>
      <c r="T1380" s="245">
        <f>S1380*H1380</f>
        <v>0</v>
      </c>
      <c r="AR1380" s="26" t="s">
        <v>323</v>
      </c>
      <c r="AT1380" s="26" t="s">
        <v>192</v>
      </c>
      <c r="AU1380" s="26" t="s">
        <v>84</v>
      </c>
      <c r="AY1380" s="26" t="s">
        <v>189</v>
      </c>
      <c r="BE1380" s="246">
        <f>IF(N1380="základní",J1380,0)</f>
        <v>0</v>
      </c>
      <c r="BF1380" s="246">
        <f>IF(N1380="snížená",J1380,0)</f>
        <v>0</v>
      </c>
      <c r="BG1380" s="246">
        <f>IF(N1380="zákl. přenesená",J1380,0)</f>
        <v>0</v>
      </c>
      <c r="BH1380" s="246">
        <f>IF(N1380="sníž. přenesená",J1380,0)</f>
        <v>0</v>
      </c>
      <c r="BI1380" s="246">
        <f>IF(N1380="nulová",J1380,0)</f>
        <v>0</v>
      </c>
      <c r="BJ1380" s="26" t="s">
        <v>82</v>
      </c>
      <c r="BK1380" s="246">
        <f>ROUND(I1380*H1380,2)</f>
        <v>0</v>
      </c>
      <c r="BL1380" s="26" t="s">
        <v>323</v>
      </c>
      <c r="BM1380" s="26" t="s">
        <v>2056</v>
      </c>
    </row>
    <row r="1381" s="13" customFormat="1">
      <c r="B1381" s="259"/>
      <c r="C1381" s="260"/>
      <c r="D1381" s="249" t="s">
        <v>199</v>
      </c>
      <c r="E1381" s="261" t="s">
        <v>21</v>
      </c>
      <c r="F1381" s="262" t="s">
        <v>2057</v>
      </c>
      <c r="G1381" s="260"/>
      <c r="H1381" s="261" t="s">
        <v>21</v>
      </c>
      <c r="I1381" s="263"/>
      <c r="J1381" s="260"/>
      <c r="K1381" s="260"/>
      <c r="L1381" s="264"/>
      <c r="M1381" s="265"/>
      <c r="N1381" s="266"/>
      <c r="O1381" s="266"/>
      <c r="P1381" s="266"/>
      <c r="Q1381" s="266"/>
      <c r="R1381" s="266"/>
      <c r="S1381" s="266"/>
      <c r="T1381" s="267"/>
      <c r="AT1381" s="268" t="s">
        <v>199</v>
      </c>
      <c r="AU1381" s="268" t="s">
        <v>84</v>
      </c>
      <c r="AV1381" s="13" t="s">
        <v>82</v>
      </c>
      <c r="AW1381" s="13" t="s">
        <v>37</v>
      </c>
      <c r="AX1381" s="13" t="s">
        <v>74</v>
      </c>
      <c r="AY1381" s="268" t="s">
        <v>189</v>
      </c>
    </row>
    <row r="1382" s="13" customFormat="1">
      <c r="B1382" s="259"/>
      <c r="C1382" s="260"/>
      <c r="D1382" s="249" t="s">
        <v>199</v>
      </c>
      <c r="E1382" s="261" t="s">
        <v>21</v>
      </c>
      <c r="F1382" s="262" t="s">
        <v>2058</v>
      </c>
      <c r="G1382" s="260"/>
      <c r="H1382" s="261" t="s">
        <v>21</v>
      </c>
      <c r="I1382" s="263"/>
      <c r="J1382" s="260"/>
      <c r="K1382" s="260"/>
      <c r="L1382" s="264"/>
      <c r="M1382" s="265"/>
      <c r="N1382" s="266"/>
      <c r="O1382" s="266"/>
      <c r="P1382" s="266"/>
      <c r="Q1382" s="266"/>
      <c r="R1382" s="266"/>
      <c r="S1382" s="266"/>
      <c r="T1382" s="267"/>
      <c r="AT1382" s="268" t="s">
        <v>199</v>
      </c>
      <c r="AU1382" s="268" t="s">
        <v>84</v>
      </c>
      <c r="AV1382" s="13" t="s">
        <v>82</v>
      </c>
      <c r="AW1382" s="13" t="s">
        <v>37</v>
      </c>
      <c r="AX1382" s="13" t="s">
        <v>74</v>
      </c>
      <c r="AY1382" s="268" t="s">
        <v>189</v>
      </c>
    </row>
    <row r="1383" s="13" customFormat="1">
      <c r="B1383" s="259"/>
      <c r="C1383" s="260"/>
      <c r="D1383" s="249" t="s">
        <v>199</v>
      </c>
      <c r="E1383" s="261" t="s">
        <v>21</v>
      </c>
      <c r="F1383" s="262" t="s">
        <v>1980</v>
      </c>
      <c r="G1383" s="260"/>
      <c r="H1383" s="261" t="s">
        <v>21</v>
      </c>
      <c r="I1383" s="263"/>
      <c r="J1383" s="260"/>
      <c r="K1383" s="260"/>
      <c r="L1383" s="264"/>
      <c r="M1383" s="265"/>
      <c r="N1383" s="266"/>
      <c r="O1383" s="266"/>
      <c r="P1383" s="266"/>
      <c r="Q1383" s="266"/>
      <c r="R1383" s="266"/>
      <c r="S1383" s="266"/>
      <c r="T1383" s="267"/>
      <c r="AT1383" s="268" t="s">
        <v>199</v>
      </c>
      <c r="AU1383" s="268" t="s">
        <v>84</v>
      </c>
      <c r="AV1383" s="13" t="s">
        <v>82</v>
      </c>
      <c r="AW1383" s="13" t="s">
        <v>37</v>
      </c>
      <c r="AX1383" s="13" t="s">
        <v>74</v>
      </c>
      <c r="AY1383" s="268" t="s">
        <v>189</v>
      </c>
    </row>
    <row r="1384" s="12" customFormat="1">
      <c r="B1384" s="247"/>
      <c r="C1384" s="248"/>
      <c r="D1384" s="249" t="s">
        <v>199</v>
      </c>
      <c r="E1384" s="250" t="s">
        <v>21</v>
      </c>
      <c r="F1384" s="251" t="s">
        <v>2059</v>
      </c>
      <c r="G1384" s="248"/>
      <c r="H1384" s="252">
        <v>68.5</v>
      </c>
      <c r="I1384" s="253"/>
      <c r="J1384" s="248"/>
      <c r="K1384" s="248"/>
      <c r="L1384" s="254"/>
      <c r="M1384" s="255"/>
      <c r="N1384" s="256"/>
      <c r="O1384" s="256"/>
      <c r="P1384" s="256"/>
      <c r="Q1384" s="256"/>
      <c r="R1384" s="256"/>
      <c r="S1384" s="256"/>
      <c r="T1384" s="257"/>
      <c r="AT1384" s="258" t="s">
        <v>199</v>
      </c>
      <c r="AU1384" s="258" t="s">
        <v>84</v>
      </c>
      <c r="AV1384" s="12" t="s">
        <v>84</v>
      </c>
      <c r="AW1384" s="12" t="s">
        <v>37</v>
      </c>
      <c r="AX1384" s="12" t="s">
        <v>74</v>
      </c>
      <c r="AY1384" s="258" t="s">
        <v>189</v>
      </c>
    </row>
    <row r="1385" s="12" customFormat="1">
      <c r="B1385" s="247"/>
      <c r="C1385" s="248"/>
      <c r="D1385" s="249" t="s">
        <v>199</v>
      </c>
      <c r="E1385" s="250" t="s">
        <v>21</v>
      </c>
      <c r="F1385" s="251" t="s">
        <v>2060</v>
      </c>
      <c r="G1385" s="248"/>
      <c r="H1385" s="252">
        <v>69.5</v>
      </c>
      <c r="I1385" s="253"/>
      <c r="J1385" s="248"/>
      <c r="K1385" s="248"/>
      <c r="L1385" s="254"/>
      <c r="M1385" s="255"/>
      <c r="N1385" s="256"/>
      <c r="O1385" s="256"/>
      <c r="P1385" s="256"/>
      <c r="Q1385" s="256"/>
      <c r="R1385" s="256"/>
      <c r="S1385" s="256"/>
      <c r="T1385" s="257"/>
      <c r="AT1385" s="258" t="s">
        <v>199</v>
      </c>
      <c r="AU1385" s="258" t="s">
        <v>84</v>
      </c>
      <c r="AV1385" s="12" t="s">
        <v>84</v>
      </c>
      <c r="AW1385" s="12" t="s">
        <v>37</v>
      </c>
      <c r="AX1385" s="12" t="s">
        <v>74</v>
      </c>
      <c r="AY1385" s="258" t="s">
        <v>189</v>
      </c>
    </row>
    <row r="1386" s="12" customFormat="1">
      <c r="B1386" s="247"/>
      <c r="C1386" s="248"/>
      <c r="D1386" s="249" t="s">
        <v>199</v>
      </c>
      <c r="E1386" s="250" t="s">
        <v>21</v>
      </c>
      <c r="F1386" s="251" t="s">
        <v>2061</v>
      </c>
      <c r="G1386" s="248"/>
      <c r="H1386" s="252">
        <v>20.25</v>
      </c>
      <c r="I1386" s="253"/>
      <c r="J1386" s="248"/>
      <c r="K1386" s="248"/>
      <c r="L1386" s="254"/>
      <c r="M1386" s="255"/>
      <c r="N1386" s="256"/>
      <c r="O1386" s="256"/>
      <c r="P1386" s="256"/>
      <c r="Q1386" s="256"/>
      <c r="R1386" s="256"/>
      <c r="S1386" s="256"/>
      <c r="T1386" s="257"/>
      <c r="AT1386" s="258" t="s">
        <v>199</v>
      </c>
      <c r="AU1386" s="258" t="s">
        <v>84</v>
      </c>
      <c r="AV1386" s="12" t="s">
        <v>84</v>
      </c>
      <c r="AW1386" s="12" t="s">
        <v>37</v>
      </c>
      <c r="AX1386" s="12" t="s">
        <v>74</v>
      </c>
      <c r="AY1386" s="258" t="s">
        <v>189</v>
      </c>
    </row>
    <row r="1387" s="14" customFormat="1">
      <c r="B1387" s="269"/>
      <c r="C1387" s="270"/>
      <c r="D1387" s="249" t="s">
        <v>199</v>
      </c>
      <c r="E1387" s="271" t="s">
        <v>21</v>
      </c>
      <c r="F1387" s="272" t="s">
        <v>214</v>
      </c>
      <c r="G1387" s="270"/>
      <c r="H1387" s="273">
        <v>158.25</v>
      </c>
      <c r="I1387" s="274"/>
      <c r="J1387" s="270"/>
      <c r="K1387" s="270"/>
      <c r="L1387" s="275"/>
      <c r="M1387" s="276"/>
      <c r="N1387" s="277"/>
      <c r="O1387" s="277"/>
      <c r="P1387" s="277"/>
      <c r="Q1387" s="277"/>
      <c r="R1387" s="277"/>
      <c r="S1387" s="277"/>
      <c r="T1387" s="278"/>
      <c r="AT1387" s="279" t="s">
        <v>199</v>
      </c>
      <c r="AU1387" s="279" t="s">
        <v>84</v>
      </c>
      <c r="AV1387" s="14" t="s">
        <v>197</v>
      </c>
      <c r="AW1387" s="14" t="s">
        <v>37</v>
      </c>
      <c r="AX1387" s="14" t="s">
        <v>82</v>
      </c>
      <c r="AY1387" s="279" t="s">
        <v>189</v>
      </c>
    </row>
    <row r="1388" s="1" customFormat="1" ht="25.5" customHeight="1">
      <c r="B1388" s="48"/>
      <c r="C1388" s="291" t="s">
        <v>2062</v>
      </c>
      <c r="D1388" s="291" t="s">
        <v>604</v>
      </c>
      <c r="E1388" s="292" t="s">
        <v>2063</v>
      </c>
      <c r="F1388" s="293" t="s">
        <v>2064</v>
      </c>
      <c r="G1388" s="294" t="s">
        <v>195</v>
      </c>
      <c r="H1388" s="295">
        <v>10.632999999999999</v>
      </c>
      <c r="I1388" s="296"/>
      <c r="J1388" s="297">
        <f>ROUND(I1388*H1388,2)</f>
        <v>0</v>
      </c>
      <c r="K1388" s="293" t="s">
        <v>21</v>
      </c>
      <c r="L1388" s="298"/>
      <c r="M1388" s="299" t="s">
        <v>21</v>
      </c>
      <c r="N1388" s="300" t="s">
        <v>45</v>
      </c>
      <c r="O1388" s="49"/>
      <c r="P1388" s="244">
        <f>O1388*H1388</f>
        <v>0</v>
      </c>
      <c r="Q1388" s="244">
        <v>0.55000000000000004</v>
      </c>
      <c r="R1388" s="244">
        <f>Q1388*H1388</f>
        <v>5.8481500000000004</v>
      </c>
      <c r="S1388" s="244">
        <v>0</v>
      </c>
      <c r="T1388" s="245">
        <f>S1388*H1388</f>
        <v>0</v>
      </c>
      <c r="AR1388" s="26" t="s">
        <v>439</v>
      </c>
      <c r="AT1388" s="26" t="s">
        <v>604</v>
      </c>
      <c r="AU1388" s="26" t="s">
        <v>84</v>
      </c>
      <c r="AY1388" s="26" t="s">
        <v>189</v>
      </c>
      <c r="BE1388" s="246">
        <f>IF(N1388="základní",J1388,0)</f>
        <v>0</v>
      </c>
      <c r="BF1388" s="246">
        <f>IF(N1388="snížená",J1388,0)</f>
        <v>0</v>
      </c>
      <c r="BG1388" s="246">
        <f>IF(N1388="zákl. přenesená",J1388,0)</f>
        <v>0</v>
      </c>
      <c r="BH1388" s="246">
        <f>IF(N1388="sníž. přenesená",J1388,0)</f>
        <v>0</v>
      </c>
      <c r="BI1388" s="246">
        <f>IF(N1388="nulová",J1388,0)</f>
        <v>0</v>
      </c>
      <c r="BJ1388" s="26" t="s">
        <v>82</v>
      </c>
      <c r="BK1388" s="246">
        <f>ROUND(I1388*H1388,2)</f>
        <v>0</v>
      </c>
      <c r="BL1388" s="26" t="s">
        <v>323</v>
      </c>
      <c r="BM1388" s="26" t="s">
        <v>2065</v>
      </c>
    </row>
    <row r="1389" s="13" customFormat="1">
      <c r="B1389" s="259"/>
      <c r="C1389" s="260"/>
      <c r="D1389" s="249" t="s">
        <v>199</v>
      </c>
      <c r="E1389" s="261" t="s">
        <v>21</v>
      </c>
      <c r="F1389" s="262" t="s">
        <v>2057</v>
      </c>
      <c r="G1389" s="260"/>
      <c r="H1389" s="261" t="s">
        <v>21</v>
      </c>
      <c r="I1389" s="263"/>
      <c r="J1389" s="260"/>
      <c r="K1389" s="260"/>
      <c r="L1389" s="264"/>
      <c r="M1389" s="265"/>
      <c r="N1389" s="266"/>
      <c r="O1389" s="266"/>
      <c r="P1389" s="266"/>
      <c r="Q1389" s="266"/>
      <c r="R1389" s="266"/>
      <c r="S1389" s="266"/>
      <c r="T1389" s="267"/>
      <c r="AT1389" s="268" t="s">
        <v>199</v>
      </c>
      <c r="AU1389" s="268" t="s">
        <v>84</v>
      </c>
      <c r="AV1389" s="13" t="s">
        <v>82</v>
      </c>
      <c r="AW1389" s="13" t="s">
        <v>37</v>
      </c>
      <c r="AX1389" s="13" t="s">
        <v>74</v>
      </c>
      <c r="AY1389" s="268" t="s">
        <v>189</v>
      </c>
    </row>
    <row r="1390" s="13" customFormat="1">
      <c r="B1390" s="259"/>
      <c r="C1390" s="260"/>
      <c r="D1390" s="249" t="s">
        <v>199</v>
      </c>
      <c r="E1390" s="261" t="s">
        <v>21</v>
      </c>
      <c r="F1390" s="262" t="s">
        <v>2058</v>
      </c>
      <c r="G1390" s="260"/>
      <c r="H1390" s="261" t="s">
        <v>21</v>
      </c>
      <c r="I1390" s="263"/>
      <c r="J1390" s="260"/>
      <c r="K1390" s="260"/>
      <c r="L1390" s="264"/>
      <c r="M1390" s="265"/>
      <c r="N1390" s="266"/>
      <c r="O1390" s="266"/>
      <c r="P1390" s="266"/>
      <c r="Q1390" s="266"/>
      <c r="R1390" s="266"/>
      <c r="S1390" s="266"/>
      <c r="T1390" s="267"/>
      <c r="AT1390" s="268" t="s">
        <v>199</v>
      </c>
      <c r="AU1390" s="268" t="s">
        <v>84</v>
      </c>
      <c r="AV1390" s="13" t="s">
        <v>82</v>
      </c>
      <c r="AW1390" s="13" t="s">
        <v>37</v>
      </c>
      <c r="AX1390" s="13" t="s">
        <v>74</v>
      </c>
      <c r="AY1390" s="268" t="s">
        <v>189</v>
      </c>
    </row>
    <row r="1391" s="12" customFormat="1">
      <c r="B1391" s="247"/>
      <c r="C1391" s="248"/>
      <c r="D1391" s="249" t="s">
        <v>199</v>
      </c>
      <c r="E1391" s="250" t="s">
        <v>21</v>
      </c>
      <c r="F1391" s="251" t="s">
        <v>2066</v>
      </c>
      <c r="G1391" s="248"/>
      <c r="H1391" s="252">
        <v>4.2199999999999998</v>
      </c>
      <c r="I1391" s="253"/>
      <c r="J1391" s="248"/>
      <c r="K1391" s="248"/>
      <c r="L1391" s="254"/>
      <c r="M1391" s="255"/>
      <c r="N1391" s="256"/>
      <c r="O1391" s="256"/>
      <c r="P1391" s="256"/>
      <c r="Q1391" s="256"/>
      <c r="R1391" s="256"/>
      <c r="S1391" s="256"/>
      <c r="T1391" s="257"/>
      <c r="AT1391" s="258" t="s">
        <v>199</v>
      </c>
      <c r="AU1391" s="258" t="s">
        <v>84</v>
      </c>
      <c r="AV1391" s="12" t="s">
        <v>84</v>
      </c>
      <c r="AW1391" s="12" t="s">
        <v>37</v>
      </c>
      <c r="AX1391" s="12" t="s">
        <v>74</v>
      </c>
      <c r="AY1391" s="258" t="s">
        <v>189</v>
      </c>
    </row>
    <row r="1392" s="12" customFormat="1">
      <c r="B1392" s="247"/>
      <c r="C1392" s="248"/>
      <c r="D1392" s="249" t="s">
        <v>199</v>
      </c>
      <c r="E1392" s="250" t="s">
        <v>21</v>
      </c>
      <c r="F1392" s="251" t="s">
        <v>2067</v>
      </c>
      <c r="G1392" s="248"/>
      <c r="H1392" s="252">
        <v>4.2809999999999997</v>
      </c>
      <c r="I1392" s="253"/>
      <c r="J1392" s="248"/>
      <c r="K1392" s="248"/>
      <c r="L1392" s="254"/>
      <c r="M1392" s="255"/>
      <c r="N1392" s="256"/>
      <c r="O1392" s="256"/>
      <c r="P1392" s="256"/>
      <c r="Q1392" s="256"/>
      <c r="R1392" s="256"/>
      <c r="S1392" s="256"/>
      <c r="T1392" s="257"/>
      <c r="AT1392" s="258" t="s">
        <v>199</v>
      </c>
      <c r="AU1392" s="258" t="s">
        <v>84</v>
      </c>
      <c r="AV1392" s="12" t="s">
        <v>84</v>
      </c>
      <c r="AW1392" s="12" t="s">
        <v>37</v>
      </c>
      <c r="AX1392" s="12" t="s">
        <v>74</v>
      </c>
      <c r="AY1392" s="258" t="s">
        <v>189</v>
      </c>
    </row>
    <row r="1393" s="12" customFormat="1">
      <c r="B1393" s="247"/>
      <c r="C1393" s="248"/>
      <c r="D1393" s="249" t="s">
        <v>199</v>
      </c>
      <c r="E1393" s="250" t="s">
        <v>21</v>
      </c>
      <c r="F1393" s="251" t="s">
        <v>2068</v>
      </c>
      <c r="G1393" s="248"/>
      <c r="H1393" s="252">
        <v>1.2470000000000001</v>
      </c>
      <c r="I1393" s="253"/>
      <c r="J1393" s="248"/>
      <c r="K1393" s="248"/>
      <c r="L1393" s="254"/>
      <c r="M1393" s="255"/>
      <c r="N1393" s="256"/>
      <c r="O1393" s="256"/>
      <c r="P1393" s="256"/>
      <c r="Q1393" s="256"/>
      <c r="R1393" s="256"/>
      <c r="S1393" s="256"/>
      <c r="T1393" s="257"/>
      <c r="AT1393" s="258" t="s">
        <v>199</v>
      </c>
      <c r="AU1393" s="258" t="s">
        <v>84</v>
      </c>
      <c r="AV1393" s="12" t="s">
        <v>84</v>
      </c>
      <c r="AW1393" s="12" t="s">
        <v>37</v>
      </c>
      <c r="AX1393" s="12" t="s">
        <v>74</v>
      </c>
      <c r="AY1393" s="258" t="s">
        <v>189</v>
      </c>
    </row>
    <row r="1394" s="13" customFormat="1">
      <c r="B1394" s="259"/>
      <c r="C1394" s="260"/>
      <c r="D1394" s="249" t="s">
        <v>199</v>
      </c>
      <c r="E1394" s="261" t="s">
        <v>21</v>
      </c>
      <c r="F1394" s="262" t="s">
        <v>2046</v>
      </c>
      <c r="G1394" s="260"/>
      <c r="H1394" s="261" t="s">
        <v>21</v>
      </c>
      <c r="I1394" s="263"/>
      <c r="J1394" s="260"/>
      <c r="K1394" s="260"/>
      <c r="L1394" s="264"/>
      <c r="M1394" s="265"/>
      <c r="N1394" s="266"/>
      <c r="O1394" s="266"/>
      <c r="P1394" s="266"/>
      <c r="Q1394" s="266"/>
      <c r="R1394" s="266"/>
      <c r="S1394" s="266"/>
      <c r="T1394" s="267"/>
      <c r="AT1394" s="268" t="s">
        <v>199</v>
      </c>
      <c r="AU1394" s="268" t="s">
        <v>84</v>
      </c>
      <c r="AV1394" s="13" t="s">
        <v>82</v>
      </c>
      <c r="AW1394" s="13" t="s">
        <v>37</v>
      </c>
      <c r="AX1394" s="13" t="s">
        <v>74</v>
      </c>
      <c r="AY1394" s="268" t="s">
        <v>189</v>
      </c>
    </row>
    <row r="1395" s="12" customFormat="1">
      <c r="B1395" s="247"/>
      <c r="C1395" s="248"/>
      <c r="D1395" s="249" t="s">
        <v>199</v>
      </c>
      <c r="E1395" s="250" t="s">
        <v>21</v>
      </c>
      <c r="F1395" s="251" t="s">
        <v>2069</v>
      </c>
      <c r="G1395" s="248"/>
      <c r="H1395" s="252">
        <v>0.097000000000000003</v>
      </c>
      <c r="I1395" s="253"/>
      <c r="J1395" s="248"/>
      <c r="K1395" s="248"/>
      <c r="L1395" s="254"/>
      <c r="M1395" s="255"/>
      <c r="N1395" s="256"/>
      <c r="O1395" s="256"/>
      <c r="P1395" s="256"/>
      <c r="Q1395" s="256"/>
      <c r="R1395" s="256"/>
      <c r="S1395" s="256"/>
      <c r="T1395" s="257"/>
      <c r="AT1395" s="258" t="s">
        <v>199</v>
      </c>
      <c r="AU1395" s="258" t="s">
        <v>84</v>
      </c>
      <c r="AV1395" s="12" t="s">
        <v>84</v>
      </c>
      <c r="AW1395" s="12" t="s">
        <v>37</v>
      </c>
      <c r="AX1395" s="12" t="s">
        <v>74</v>
      </c>
      <c r="AY1395" s="258" t="s">
        <v>189</v>
      </c>
    </row>
    <row r="1396" s="14" customFormat="1">
      <c r="B1396" s="269"/>
      <c r="C1396" s="270"/>
      <c r="D1396" s="249" t="s">
        <v>199</v>
      </c>
      <c r="E1396" s="271" t="s">
        <v>21</v>
      </c>
      <c r="F1396" s="272" t="s">
        <v>214</v>
      </c>
      <c r="G1396" s="270"/>
      <c r="H1396" s="273">
        <v>9.8450000000000006</v>
      </c>
      <c r="I1396" s="274"/>
      <c r="J1396" s="270"/>
      <c r="K1396" s="270"/>
      <c r="L1396" s="275"/>
      <c r="M1396" s="276"/>
      <c r="N1396" s="277"/>
      <c r="O1396" s="277"/>
      <c r="P1396" s="277"/>
      <c r="Q1396" s="277"/>
      <c r="R1396" s="277"/>
      <c r="S1396" s="277"/>
      <c r="T1396" s="278"/>
      <c r="AT1396" s="279" t="s">
        <v>199</v>
      </c>
      <c r="AU1396" s="279" t="s">
        <v>84</v>
      </c>
      <c r="AV1396" s="14" t="s">
        <v>197</v>
      </c>
      <c r="AW1396" s="14" t="s">
        <v>37</v>
      </c>
      <c r="AX1396" s="14" t="s">
        <v>82</v>
      </c>
      <c r="AY1396" s="279" t="s">
        <v>189</v>
      </c>
    </row>
    <row r="1397" s="12" customFormat="1">
      <c r="B1397" s="247"/>
      <c r="C1397" s="248"/>
      <c r="D1397" s="249" t="s">
        <v>199</v>
      </c>
      <c r="E1397" s="248"/>
      <c r="F1397" s="251" t="s">
        <v>2070</v>
      </c>
      <c r="G1397" s="248"/>
      <c r="H1397" s="252">
        <v>10.632999999999999</v>
      </c>
      <c r="I1397" s="253"/>
      <c r="J1397" s="248"/>
      <c r="K1397" s="248"/>
      <c r="L1397" s="254"/>
      <c r="M1397" s="255"/>
      <c r="N1397" s="256"/>
      <c r="O1397" s="256"/>
      <c r="P1397" s="256"/>
      <c r="Q1397" s="256"/>
      <c r="R1397" s="256"/>
      <c r="S1397" s="256"/>
      <c r="T1397" s="257"/>
      <c r="AT1397" s="258" t="s">
        <v>199</v>
      </c>
      <c r="AU1397" s="258" t="s">
        <v>84</v>
      </c>
      <c r="AV1397" s="12" t="s">
        <v>84</v>
      </c>
      <c r="AW1397" s="12" t="s">
        <v>6</v>
      </c>
      <c r="AX1397" s="12" t="s">
        <v>82</v>
      </c>
      <c r="AY1397" s="258" t="s">
        <v>189</v>
      </c>
    </row>
    <row r="1398" s="1" customFormat="1" ht="38.25" customHeight="1">
      <c r="B1398" s="48"/>
      <c r="C1398" s="235" t="s">
        <v>2071</v>
      </c>
      <c r="D1398" s="235" t="s">
        <v>192</v>
      </c>
      <c r="E1398" s="236" t="s">
        <v>2072</v>
      </c>
      <c r="F1398" s="237" t="s">
        <v>2073</v>
      </c>
      <c r="G1398" s="238" t="s">
        <v>349</v>
      </c>
      <c r="H1398" s="239">
        <v>686.25</v>
      </c>
      <c r="I1398" s="240"/>
      <c r="J1398" s="241">
        <f>ROUND(I1398*H1398,2)</f>
        <v>0</v>
      </c>
      <c r="K1398" s="237" t="s">
        <v>21</v>
      </c>
      <c r="L1398" s="74"/>
      <c r="M1398" s="242" t="s">
        <v>21</v>
      </c>
      <c r="N1398" s="243" t="s">
        <v>45</v>
      </c>
      <c r="O1398" s="49"/>
      <c r="P1398" s="244">
        <f>O1398*H1398</f>
        <v>0</v>
      </c>
      <c r="Q1398" s="244">
        <v>0</v>
      </c>
      <c r="R1398" s="244">
        <f>Q1398*H1398</f>
        <v>0</v>
      </c>
      <c r="S1398" s="244">
        <v>0</v>
      </c>
      <c r="T1398" s="245">
        <f>S1398*H1398</f>
        <v>0</v>
      </c>
      <c r="AR1398" s="26" t="s">
        <v>323</v>
      </c>
      <c r="AT1398" s="26" t="s">
        <v>192</v>
      </c>
      <c r="AU1398" s="26" t="s">
        <v>84</v>
      </c>
      <c r="AY1398" s="26" t="s">
        <v>189</v>
      </c>
      <c r="BE1398" s="246">
        <f>IF(N1398="základní",J1398,0)</f>
        <v>0</v>
      </c>
      <c r="BF1398" s="246">
        <f>IF(N1398="snížená",J1398,0)</f>
        <v>0</v>
      </c>
      <c r="BG1398" s="246">
        <f>IF(N1398="zákl. přenesená",J1398,0)</f>
        <v>0</v>
      </c>
      <c r="BH1398" s="246">
        <f>IF(N1398="sníž. přenesená",J1398,0)</f>
        <v>0</v>
      </c>
      <c r="BI1398" s="246">
        <f>IF(N1398="nulová",J1398,0)</f>
        <v>0</v>
      </c>
      <c r="BJ1398" s="26" t="s">
        <v>82</v>
      </c>
      <c r="BK1398" s="246">
        <f>ROUND(I1398*H1398,2)</f>
        <v>0</v>
      </c>
      <c r="BL1398" s="26" t="s">
        <v>323</v>
      </c>
      <c r="BM1398" s="26" t="s">
        <v>2074</v>
      </c>
    </row>
    <row r="1399" s="13" customFormat="1">
      <c r="B1399" s="259"/>
      <c r="C1399" s="260"/>
      <c r="D1399" s="249" t="s">
        <v>199</v>
      </c>
      <c r="E1399" s="261" t="s">
        <v>21</v>
      </c>
      <c r="F1399" s="262" t="s">
        <v>293</v>
      </c>
      <c r="G1399" s="260"/>
      <c r="H1399" s="261" t="s">
        <v>21</v>
      </c>
      <c r="I1399" s="263"/>
      <c r="J1399" s="260"/>
      <c r="K1399" s="260"/>
      <c r="L1399" s="264"/>
      <c r="M1399" s="265"/>
      <c r="N1399" s="266"/>
      <c r="O1399" s="266"/>
      <c r="P1399" s="266"/>
      <c r="Q1399" s="266"/>
      <c r="R1399" s="266"/>
      <c r="S1399" s="266"/>
      <c r="T1399" s="267"/>
      <c r="AT1399" s="268" t="s">
        <v>199</v>
      </c>
      <c r="AU1399" s="268" t="s">
        <v>84</v>
      </c>
      <c r="AV1399" s="13" t="s">
        <v>82</v>
      </c>
      <c r="AW1399" s="13" t="s">
        <v>37</v>
      </c>
      <c r="AX1399" s="13" t="s">
        <v>74</v>
      </c>
      <c r="AY1399" s="268" t="s">
        <v>189</v>
      </c>
    </row>
    <row r="1400" s="12" customFormat="1">
      <c r="B1400" s="247"/>
      <c r="C1400" s="248"/>
      <c r="D1400" s="249" t="s">
        <v>199</v>
      </c>
      <c r="E1400" s="250" t="s">
        <v>21</v>
      </c>
      <c r="F1400" s="251" t="s">
        <v>1943</v>
      </c>
      <c r="G1400" s="248"/>
      <c r="H1400" s="252">
        <v>686.25</v>
      </c>
      <c r="I1400" s="253"/>
      <c r="J1400" s="248"/>
      <c r="K1400" s="248"/>
      <c r="L1400" s="254"/>
      <c r="M1400" s="255"/>
      <c r="N1400" s="256"/>
      <c r="O1400" s="256"/>
      <c r="P1400" s="256"/>
      <c r="Q1400" s="256"/>
      <c r="R1400" s="256"/>
      <c r="S1400" s="256"/>
      <c r="T1400" s="257"/>
      <c r="AT1400" s="258" t="s">
        <v>199</v>
      </c>
      <c r="AU1400" s="258" t="s">
        <v>84</v>
      </c>
      <c r="AV1400" s="12" t="s">
        <v>84</v>
      </c>
      <c r="AW1400" s="12" t="s">
        <v>37</v>
      </c>
      <c r="AX1400" s="12" t="s">
        <v>74</v>
      </c>
      <c r="AY1400" s="258" t="s">
        <v>189</v>
      </c>
    </row>
    <row r="1401" s="14" customFormat="1">
      <c r="B1401" s="269"/>
      <c r="C1401" s="270"/>
      <c r="D1401" s="249" t="s">
        <v>199</v>
      </c>
      <c r="E1401" s="271" t="s">
        <v>21</v>
      </c>
      <c r="F1401" s="272" t="s">
        <v>214</v>
      </c>
      <c r="G1401" s="270"/>
      <c r="H1401" s="273">
        <v>686.25</v>
      </c>
      <c r="I1401" s="274"/>
      <c r="J1401" s="270"/>
      <c r="K1401" s="270"/>
      <c r="L1401" s="275"/>
      <c r="M1401" s="276"/>
      <c r="N1401" s="277"/>
      <c r="O1401" s="277"/>
      <c r="P1401" s="277"/>
      <c r="Q1401" s="277"/>
      <c r="R1401" s="277"/>
      <c r="S1401" s="277"/>
      <c r="T1401" s="278"/>
      <c r="AT1401" s="279" t="s">
        <v>199</v>
      </c>
      <c r="AU1401" s="279" t="s">
        <v>84</v>
      </c>
      <c r="AV1401" s="14" t="s">
        <v>197</v>
      </c>
      <c r="AW1401" s="14" t="s">
        <v>37</v>
      </c>
      <c r="AX1401" s="14" t="s">
        <v>82</v>
      </c>
      <c r="AY1401" s="279" t="s">
        <v>189</v>
      </c>
    </row>
    <row r="1402" s="1" customFormat="1" ht="25.5" customHeight="1">
      <c r="B1402" s="48"/>
      <c r="C1402" s="291" t="s">
        <v>2075</v>
      </c>
      <c r="D1402" s="291" t="s">
        <v>604</v>
      </c>
      <c r="E1402" s="292" t="s">
        <v>2076</v>
      </c>
      <c r="F1402" s="293" t="s">
        <v>2077</v>
      </c>
      <c r="G1402" s="294" t="s">
        <v>195</v>
      </c>
      <c r="H1402" s="295">
        <v>36.880000000000003</v>
      </c>
      <c r="I1402" s="296"/>
      <c r="J1402" s="297">
        <f>ROUND(I1402*H1402,2)</f>
        <v>0</v>
      </c>
      <c r="K1402" s="293" t="s">
        <v>21</v>
      </c>
      <c r="L1402" s="298"/>
      <c r="M1402" s="299" t="s">
        <v>21</v>
      </c>
      <c r="N1402" s="300" t="s">
        <v>45</v>
      </c>
      <c r="O1402" s="49"/>
      <c r="P1402" s="244">
        <f>O1402*H1402</f>
        <v>0</v>
      </c>
      <c r="Q1402" s="244">
        <v>0.55000000000000004</v>
      </c>
      <c r="R1402" s="244">
        <f>Q1402*H1402</f>
        <v>20.284000000000002</v>
      </c>
      <c r="S1402" s="244">
        <v>0</v>
      </c>
      <c r="T1402" s="245">
        <f>S1402*H1402</f>
        <v>0</v>
      </c>
      <c r="AR1402" s="26" t="s">
        <v>439</v>
      </c>
      <c r="AT1402" s="26" t="s">
        <v>604</v>
      </c>
      <c r="AU1402" s="26" t="s">
        <v>84</v>
      </c>
      <c r="AY1402" s="26" t="s">
        <v>189</v>
      </c>
      <c r="BE1402" s="246">
        <f>IF(N1402="základní",J1402,0)</f>
        <v>0</v>
      </c>
      <c r="BF1402" s="246">
        <f>IF(N1402="snížená",J1402,0)</f>
        <v>0</v>
      </c>
      <c r="BG1402" s="246">
        <f>IF(N1402="zákl. přenesená",J1402,0)</f>
        <v>0</v>
      </c>
      <c r="BH1402" s="246">
        <f>IF(N1402="sníž. přenesená",J1402,0)</f>
        <v>0</v>
      </c>
      <c r="BI1402" s="246">
        <f>IF(N1402="nulová",J1402,0)</f>
        <v>0</v>
      </c>
      <c r="BJ1402" s="26" t="s">
        <v>82</v>
      </c>
      <c r="BK1402" s="246">
        <f>ROUND(I1402*H1402,2)</f>
        <v>0</v>
      </c>
      <c r="BL1402" s="26" t="s">
        <v>323</v>
      </c>
      <c r="BM1402" s="26" t="s">
        <v>2078</v>
      </c>
    </row>
    <row r="1403" s="13" customFormat="1">
      <c r="B1403" s="259"/>
      <c r="C1403" s="260"/>
      <c r="D1403" s="249" t="s">
        <v>199</v>
      </c>
      <c r="E1403" s="261" t="s">
        <v>21</v>
      </c>
      <c r="F1403" s="262" t="s">
        <v>2057</v>
      </c>
      <c r="G1403" s="260"/>
      <c r="H1403" s="261" t="s">
        <v>21</v>
      </c>
      <c r="I1403" s="263"/>
      <c r="J1403" s="260"/>
      <c r="K1403" s="260"/>
      <c r="L1403" s="264"/>
      <c r="M1403" s="265"/>
      <c r="N1403" s="266"/>
      <c r="O1403" s="266"/>
      <c r="P1403" s="266"/>
      <c r="Q1403" s="266"/>
      <c r="R1403" s="266"/>
      <c r="S1403" s="266"/>
      <c r="T1403" s="267"/>
      <c r="AT1403" s="268" t="s">
        <v>199</v>
      </c>
      <c r="AU1403" s="268" t="s">
        <v>84</v>
      </c>
      <c r="AV1403" s="13" t="s">
        <v>82</v>
      </c>
      <c r="AW1403" s="13" t="s">
        <v>37</v>
      </c>
      <c r="AX1403" s="13" t="s">
        <v>74</v>
      </c>
      <c r="AY1403" s="268" t="s">
        <v>189</v>
      </c>
    </row>
    <row r="1404" s="13" customFormat="1">
      <c r="B1404" s="259"/>
      <c r="C1404" s="260"/>
      <c r="D1404" s="249" t="s">
        <v>199</v>
      </c>
      <c r="E1404" s="261" t="s">
        <v>21</v>
      </c>
      <c r="F1404" s="262" t="s">
        <v>2079</v>
      </c>
      <c r="G1404" s="260"/>
      <c r="H1404" s="261" t="s">
        <v>21</v>
      </c>
      <c r="I1404" s="263"/>
      <c r="J1404" s="260"/>
      <c r="K1404" s="260"/>
      <c r="L1404" s="264"/>
      <c r="M1404" s="265"/>
      <c r="N1404" s="266"/>
      <c r="O1404" s="266"/>
      <c r="P1404" s="266"/>
      <c r="Q1404" s="266"/>
      <c r="R1404" s="266"/>
      <c r="S1404" s="266"/>
      <c r="T1404" s="267"/>
      <c r="AT1404" s="268" t="s">
        <v>199</v>
      </c>
      <c r="AU1404" s="268" t="s">
        <v>84</v>
      </c>
      <c r="AV1404" s="13" t="s">
        <v>82</v>
      </c>
      <c r="AW1404" s="13" t="s">
        <v>37</v>
      </c>
      <c r="AX1404" s="13" t="s">
        <v>74</v>
      </c>
      <c r="AY1404" s="268" t="s">
        <v>189</v>
      </c>
    </row>
    <row r="1405" s="13" customFormat="1">
      <c r="B1405" s="259"/>
      <c r="C1405" s="260"/>
      <c r="D1405" s="249" t="s">
        <v>199</v>
      </c>
      <c r="E1405" s="261" t="s">
        <v>21</v>
      </c>
      <c r="F1405" s="262" t="s">
        <v>1980</v>
      </c>
      <c r="G1405" s="260"/>
      <c r="H1405" s="261" t="s">
        <v>21</v>
      </c>
      <c r="I1405" s="263"/>
      <c r="J1405" s="260"/>
      <c r="K1405" s="260"/>
      <c r="L1405" s="264"/>
      <c r="M1405" s="265"/>
      <c r="N1405" s="266"/>
      <c r="O1405" s="266"/>
      <c r="P1405" s="266"/>
      <c r="Q1405" s="266"/>
      <c r="R1405" s="266"/>
      <c r="S1405" s="266"/>
      <c r="T1405" s="267"/>
      <c r="AT1405" s="268" t="s">
        <v>199</v>
      </c>
      <c r="AU1405" s="268" t="s">
        <v>84</v>
      </c>
      <c r="AV1405" s="13" t="s">
        <v>82</v>
      </c>
      <c r="AW1405" s="13" t="s">
        <v>37</v>
      </c>
      <c r="AX1405" s="13" t="s">
        <v>74</v>
      </c>
      <c r="AY1405" s="268" t="s">
        <v>189</v>
      </c>
    </row>
    <row r="1406" s="12" customFormat="1">
      <c r="B1406" s="247"/>
      <c r="C1406" s="248"/>
      <c r="D1406" s="249" t="s">
        <v>199</v>
      </c>
      <c r="E1406" s="250" t="s">
        <v>21</v>
      </c>
      <c r="F1406" s="251" t="s">
        <v>1981</v>
      </c>
      <c r="G1406" s="248"/>
      <c r="H1406" s="252">
        <v>36.880000000000003</v>
      </c>
      <c r="I1406" s="253"/>
      <c r="J1406" s="248"/>
      <c r="K1406" s="248"/>
      <c r="L1406" s="254"/>
      <c r="M1406" s="255"/>
      <c r="N1406" s="256"/>
      <c r="O1406" s="256"/>
      <c r="P1406" s="256"/>
      <c r="Q1406" s="256"/>
      <c r="R1406" s="256"/>
      <c r="S1406" s="256"/>
      <c r="T1406" s="257"/>
      <c r="AT1406" s="258" t="s">
        <v>199</v>
      </c>
      <c r="AU1406" s="258" t="s">
        <v>84</v>
      </c>
      <c r="AV1406" s="12" t="s">
        <v>84</v>
      </c>
      <c r="AW1406" s="12" t="s">
        <v>37</v>
      </c>
      <c r="AX1406" s="12" t="s">
        <v>74</v>
      </c>
      <c r="AY1406" s="258" t="s">
        <v>189</v>
      </c>
    </row>
    <row r="1407" s="14" customFormat="1">
      <c r="B1407" s="269"/>
      <c r="C1407" s="270"/>
      <c r="D1407" s="249" t="s">
        <v>199</v>
      </c>
      <c r="E1407" s="271" t="s">
        <v>21</v>
      </c>
      <c r="F1407" s="272" t="s">
        <v>214</v>
      </c>
      <c r="G1407" s="270"/>
      <c r="H1407" s="273">
        <v>36.880000000000003</v>
      </c>
      <c r="I1407" s="274"/>
      <c r="J1407" s="270"/>
      <c r="K1407" s="270"/>
      <c r="L1407" s="275"/>
      <c r="M1407" s="276"/>
      <c r="N1407" s="277"/>
      <c r="O1407" s="277"/>
      <c r="P1407" s="277"/>
      <c r="Q1407" s="277"/>
      <c r="R1407" s="277"/>
      <c r="S1407" s="277"/>
      <c r="T1407" s="278"/>
      <c r="AT1407" s="279" t="s">
        <v>199</v>
      </c>
      <c r="AU1407" s="279" t="s">
        <v>84</v>
      </c>
      <c r="AV1407" s="14" t="s">
        <v>197</v>
      </c>
      <c r="AW1407" s="14" t="s">
        <v>37</v>
      </c>
      <c r="AX1407" s="14" t="s">
        <v>82</v>
      </c>
      <c r="AY1407" s="279" t="s">
        <v>189</v>
      </c>
    </row>
    <row r="1408" s="1" customFormat="1" ht="25.5" customHeight="1">
      <c r="B1408" s="48"/>
      <c r="C1408" s="291" t="s">
        <v>2080</v>
      </c>
      <c r="D1408" s="291" t="s">
        <v>604</v>
      </c>
      <c r="E1408" s="292" t="s">
        <v>2081</v>
      </c>
      <c r="F1408" s="293" t="s">
        <v>2064</v>
      </c>
      <c r="G1408" s="294" t="s">
        <v>195</v>
      </c>
      <c r="H1408" s="295">
        <v>6.8609999999999998</v>
      </c>
      <c r="I1408" s="296"/>
      <c r="J1408" s="297">
        <f>ROUND(I1408*H1408,2)</f>
        <v>0</v>
      </c>
      <c r="K1408" s="293" t="s">
        <v>21</v>
      </c>
      <c r="L1408" s="298"/>
      <c r="M1408" s="299" t="s">
        <v>21</v>
      </c>
      <c r="N1408" s="300" t="s">
        <v>45</v>
      </c>
      <c r="O1408" s="49"/>
      <c r="P1408" s="244">
        <f>O1408*H1408</f>
        <v>0</v>
      </c>
      <c r="Q1408" s="244">
        <v>0.55000000000000004</v>
      </c>
      <c r="R1408" s="244">
        <f>Q1408*H1408</f>
        <v>3.7735500000000002</v>
      </c>
      <c r="S1408" s="244">
        <v>0</v>
      </c>
      <c r="T1408" s="245">
        <f>S1408*H1408</f>
        <v>0</v>
      </c>
      <c r="AR1408" s="26" t="s">
        <v>439</v>
      </c>
      <c r="AT1408" s="26" t="s">
        <v>604</v>
      </c>
      <c r="AU1408" s="26" t="s">
        <v>84</v>
      </c>
      <c r="AY1408" s="26" t="s">
        <v>189</v>
      </c>
      <c r="BE1408" s="246">
        <f>IF(N1408="základní",J1408,0)</f>
        <v>0</v>
      </c>
      <c r="BF1408" s="246">
        <f>IF(N1408="snížená",J1408,0)</f>
        <v>0</v>
      </c>
      <c r="BG1408" s="246">
        <f>IF(N1408="zákl. přenesená",J1408,0)</f>
        <v>0</v>
      </c>
      <c r="BH1408" s="246">
        <f>IF(N1408="sníž. přenesená",J1408,0)</f>
        <v>0</v>
      </c>
      <c r="BI1408" s="246">
        <f>IF(N1408="nulová",J1408,0)</f>
        <v>0</v>
      </c>
      <c r="BJ1408" s="26" t="s">
        <v>82</v>
      </c>
      <c r="BK1408" s="246">
        <f>ROUND(I1408*H1408,2)</f>
        <v>0</v>
      </c>
      <c r="BL1408" s="26" t="s">
        <v>323</v>
      </c>
      <c r="BM1408" s="26" t="s">
        <v>2082</v>
      </c>
    </row>
    <row r="1409" s="13" customFormat="1">
      <c r="B1409" s="259"/>
      <c r="C1409" s="260"/>
      <c r="D1409" s="249" t="s">
        <v>199</v>
      </c>
      <c r="E1409" s="261" t="s">
        <v>21</v>
      </c>
      <c r="F1409" s="262" t="s">
        <v>2057</v>
      </c>
      <c r="G1409" s="260"/>
      <c r="H1409" s="261" t="s">
        <v>21</v>
      </c>
      <c r="I1409" s="263"/>
      <c r="J1409" s="260"/>
      <c r="K1409" s="260"/>
      <c r="L1409" s="264"/>
      <c r="M1409" s="265"/>
      <c r="N1409" s="266"/>
      <c r="O1409" s="266"/>
      <c r="P1409" s="266"/>
      <c r="Q1409" s="266"/>
      <c r="R1409" s="266"/>
      <c r="S1409" s="266"/>
      <c r="T1409" s="267"/>
      <c r="AT1409" s="268" t="s">
        <v>199</v>
      </c>
      <c r="AU1409" s="268" t="s">
        <v>84</v>
      </c>
      <c r="AV1409" s="13" t="s">
        <v>82</v>
      </c>
      <c r="AW1409" s="13" t="s">
        <v>37</v>
      </c>
      <c r="AX1409" s="13" t="s">
        <v>74</v>
      </c>
      <c r="AY1409" s="268" t="s">
        <v>189</v>
      </c>
    </row>
    <row r="1410" s="13" customFormat="1">
      <c r="B1410" s="259"/>
      <c r="C1410" s="260"/>
      <c r="D1410" s="249" t="s">
        <v>199</v>
      </c>
      <c r="E1410" s="261" t="s">
        <v>21</v>
      </c>
      <c r="F1410" s="262" t="s">
        <v>2079</v>
      </c>
      <c r="G1410" s="260"/>
      <c r="H1410" s="261" t="s">
        <v>21</v>
      </c>
      <c r="I1410" s="263"/>
      <c r="J1410" s="260"/>
      <c r="K1410" s="260"/>
      <c r="L1410" s="264"/>
      <c r="M1410" s="265"/>
      <c r="N1410" s="266"/>
      <c r="O1410" s="266"/>
      <c r="P1410" s="266"/>
      <c r="Q1410" s="266"/>
      <c r="R1410" s="266"/>
      <c r="S1410" s="266"/>
      <c r="T1410" s="267"/>
      <c r="AT1410" s="268" t="s">
        <v>199</v>
      </c>
      <c r="AU1410" s="268" t="s">
        <v>84</v>
      </c>
      <c r="AV1410" s="13" t="s">
        <v>82</v>
      </c>
      <c r="AW1410" s="13" t="s">
        <v>37</v>
      </c>
      <c r="AX1410" s="13" t="s">
        <v>74</v>
      </c>
      <c r="AY1410" s="268" t="s">
        <v>189</v>
      </c>
    </row>
    <row r="1411" s="13" customFormat="1">
      <c r="B1411" s="259"/>
      <c r="C1411" s="260"/>
      <c r="D1411" s="249" t="s">
        <v>199</v>
      </c>
      <c r="E1411" s="261" t="s">
        <v>21</v>
      </c>
      <c r="F1411" s="262" t="s">
        <v>1977</v>
      </c>
      <c r="G1411" s="260"/>
      <c r="H1411" s="261" t="s">
        <v>21</v>
      </c>
      <c r="I1411" s="263"/>
      <c r="J1411" s="260"/>
      <c r="K1411" s="260"/>
      <c r="L1411" s="264"/>
      <c r="M1411" s="265"/>
      <c r="N1411" s="266"/>
      <c r="O1411" s="266"/>
      <c r="P1411" s="266"/>
      <c r="Q1411" s="266"/>
      <c r="R1411" s="266"/>
      <c r="S1411" s="266"/>
      <c r="T1411" s="267"/>
      <c r="AT1411" s="268" t="s">
        <v>199</v>
      </c>
      <c r="AU1411" s="268" t="s">
        <v>84</v>
      </c>
      <c r="AV1411" s="13" t="s">
        <v>82</v>
      </c>
      <c r="AW1411" s="13" t="s">
        <v>37</v>
      </c>
      <c r="AX1411" s="13" t="s">
        <v>74</v>
      </c>
      <c r="AY1411" s="268" t="s">
        <v>189</v>
      </c>
    </row>
    <row r="1412" s="12" customFormat="1">
      <c r="B1412" s="247"/>
      <c r="C1412" s="248"/>
      <c r="D1412" s="249" t="s">
        <v>199</v>
      </c>
      <c r="E1412" s="250" t="s">
        <v>21</v>
      </c>
      <c r="F1412" s="251" t="s">
        <v>1978</v>
      </c>
      <c r="G1412" s="248"/>
      <c r="H1412" s="252">
        <v>6.8609999999999998</v>
      </c>
      <c r="I1412" s="253"/>
      <c r="J1412" s="248"/>
      <c r="K1412" s="248"/>
      <c r="L1412" s="254"/>
      <c r="M1412" s="255"/>
      <c r="N1412" s="256"/>
      <c r="O1412" s="256"/>
      <c r="P1412" s="256"/>
      <c r="Q1412" s="256"/>
      <c r="R1412" s="256"/>
      <c r="S1412" s="256"/>
      <c r="T1412" s="257"/>
      <c r="AT1412" s="258" t="s">
        <v>199</v>
      </c>
      <c r="AU1412" s="258" t="s">
        <v>84</v>
      </c>
      <c r="AV1412" s="12" t="s">
        <v>84</v>
      </c>
      <c r="AW1412" s="12" t="s">
        <v>37</v>
      </c>
      <c r="AX1412" s="12" t="s">
        <v>74</v>
      </c>
      <c r="AY1412" s="258" t="s">
        <v>189</v>
      </c>
    </row>
    <row r="1413" s="14" customFormat="1">
      <c r="B1413" s="269"/>
      <c r="C1413" s="270"/>
      <c r="D1413" s="249" t="s">
        <v>199</v>
      </c>
      <c r="E1413" s="271" t="s">
        <v>21</v>
      </c>
      <c r="F1413" s="272" t="s">
        <v>214</v>
      </c>
      <c r="G1413" s="270"/>
      <c r="H1413" s="273">
        <v>6.8609999999999998</v>
      </c>
      <c r="I1413" s="274"/>
      <c r="J1413" s="270"/>
      <c r="K1413" s="270"/>
      <c r="L1413" s="275"/>
      <c r="M1413" s="276"/>
      <c r="N1413" s="277"/>
      <c r="O1413" s="277"/>
      <c r="P1413" s="277"/>
      <c r="Q1413" s="277"/>
      <c r="R1413" s="277"/>
      <c r="S1413" s="277"/>
      <c r="T1413" s="278"/>
      <c r="AT1413" s="279" t="s">
        <v>199</v>
      </c>
      <c r="AU1413" s="279" t="s">
        <v>84</v>
      </c>
      <c r="AV1413" s="14" t="s">
        <v>197</v>
      </c>
      <c r="AW1413" s="14" t="s">
        <v>37</v>
      </c>
      <c r="AX1413" s="14" t="s">
        <v>82</v>
      </c>
      <c r="AY1413" s="279" t="s">
        <v>189</v>
      </c>
    </row>
    <row r="1414" s="1" customFormat="1" ht="16.5" customHeight="1">
      <c r="B1414" s="48"/>
      <c r="C1414" s="235" t="s">
        <v>2083</v>
      </c>
      <c r="D1414" s="235" t="s">
        <v>192</v>
      </c>
      <c r="E1414" s="236" t="s">
        <v>2084</v>
      </c>
      <c r="F1414" s="237" t="s">
        <v>2085</v>
      </c>
      <c r="G1414" s="238" t="s">
        <v>195</v>
      </c>
      <c r="H1414" s="239">
        <v>43.860999999999997</v>
      </c>
      <c r="I1414" s="240"/>
      <c r="J1414" s="241">
        <f>ROUND(I1414*H1414,2)</f>
        <v>0</v>
      </c>
      <c r="K1414" s="237" t="s">
        <v>196</v>
      </c>
      <c r="L1414" s="74"/>
      <c r="M1414" s="242" t="s">
        <v>21</v>
      </c>
      <c r="N1414" s="243" t="s">
        <v>45</v>
      </c>
      <c r="O1414" s="49"/>
      <c r="P1414" s="244">
        <f>O1414*H1414</f>
        <v>0</v>
      </c>
      <c r="Q1414" s="244">
        <v>0.00281</v>
      </c>
      <c r="R1414" s="244">
        <f>Q1414*H1414</f>
        <v>0.12324940999999999</v>
      </c>
      <c r="S1414" s="244">
        <v>0</v>
      </c>
      <c r="T1414" s="245">
        <f>S1414*H1414</f>
        <v>0</v>
      </c>
      <c r="AR1414" s="26" t="s">
        <v>323</v>
      </c>
      <c r="AT1414" s="26" t="s">
        <v>192</v>
      </c>
      <c r="AU1414" s="26" t="s">
        <v>84</v>
      </c>
      <c r="AY1414" s="26" t="s">
        <v>189</v>
      </c>
      <c r="BE1414" s="246">
        <f>IF(N1414="základní",J1414,0)</f>
        <v>0</v>
      </c>
      <c r="BF1414" s="246">
        <f>IF(N1414="snížená",J1414,0)</f>
        <v>0</v>
      </c>
      <c r="BG1414" s="246">
        <f>IF(N1414="zákl. přenesená",J1414,0)</f>
        <v>0</v>
      </c>
      <c r="BH1414" s="246">
        <f>IF(N1414="sníž. přenesená",J1414,0)</f>
        <v>0</v>
      </c>
      <c r="BI1414" s="246">
        <f>IF(N1414="nulová",J1414,0)</f>
        <v>0</v>
      </c>
      <c r="BJ1414" s="26" t="s">
        <v>82</v>
      </c>
      <c r="BK1414" s="246">
        <f>ROUND(I1414*H1414,2)</f>
        <v>0</v>
      </c>
      <c r="BL1414" s="26" t="s">
        <v>323</v>
      </c>
      <c r="BM1414" s="26" t="s">
        <v>2086</v>
      </c>
    </row>
    <row r="1415" s="13" customFormat="1">
      <c r="B1415" s="259"/>
      <c r="C1415" s="260"/>
      <c r="D1415" s="249" t="s">
        <v>199</v>
      </c>
      <c r="E1415" s="261" t="s">
        <v>21</v>
      </c>
      <c r="F1415" s="262" t="s">
        <v>1002</v>
      </c>
      <c r="G1415" s="260"/>
      <c r="H1415" s="261" t="s">
        <v>21</v>
      </c>
      <c r="I1415" s="263"/>
      <c r="J1415" s="260"/>
      <c r="K1415" s="260"/>
      <c r="L1415" s="264"/>
      <c r="M1415" s="265"/>
      <c r="N1415" s="266"/>
      <c r="O1415" s="266"/>
      <c r="P1415" s="266"/>
      <c r="Q1415" s="266"/>
      <c r="R1415" s="266"/>
      <c r="S1415" s="266"/>
      <c r="T1415" s="267"/>
      <c r="AT1415" s="268" t="s">
        <v>199</v>
      </c>
      <c r="AU1415" s="268" t="s">
        <v>84</v>
      </c>
      <c r="AV1415" s="13" t="s">
        <v>82</v>
      </c>
      <c r="AW1415" s="13" t="s">
        <v>37</v>
      </c>
      <c r="AX1415" s="13" t="s">
        <v>74</v>
      </c>
      <c r="AY1415" s="268" t="s">
        <v>189</v>
      </c>
    </row>
    <row r="1416" s="13" customFormat="1">
      <c r="B1416" s="259"/>
      <c r="C1416" s="260"/>
      <c r="D1416" s="249" t="s">
        <v>199</v>
      </c>
      <c r="E1416" s="261" t="s">
        <v>21</v>
      </c>
      <c r="F1416" s="262" t="s">
        <v>1976</v>
      </c>
      <c r="G1416" s="260"/>
      <c r="H1416" s="261" t="s">
        <v>21</v>
      </c>
      <c r="I1416" s="263"/>
      <c r="J1416" s="260"/>
      <c r="K1416" s="260"/>
      <c r="L1416" s="264"/>
      <c r="M1416" s="265"/>
      <c r="N1416" s="266"/>
      <c r="O1416" s="266"/>
      <c r="P1416" s="266"/>
      <c r="Q1416" s="266"/>
      <c r="R1416" s="266"/>
      <c r="S1416" s="266"/>
      <c r="T1416" s="267"/>
      <c r="AT1416" s="268" t="s">
        <v>199</v>
      </c>
      <c r="AU1416" s="268" t="s">
        <v>84</v>
      </c>
      <c r="AV1416" s="13" t="s">
        <v>82</v>
      </c>
      <c r="AW1416" s="13" t="s">
        <v>37</v>
      </c>
      <c r="AX1416" s="13" t="s">
        <v>74</v>
      </c>
      <c r="AY1416" s="268" t="s">
        <v>189</v>
      </c>
    </row>
    <row r="1417" s="13" customFormat="1">
      <c r="B1417" s="259"/>
      <c r="C1417" s="260"/>
      <c r="D1417" s="249" t="s">
        <v>199</v>
      </c>
      <c r="E1417" s="261" t="s">
        <v>21</v>
      </c>
      <c r="F1417" s="262" t="s">
        <v>1977</v>
      </c>
      <c r="G1417" s="260"/>
      <c r="H1417" s="261" t="s">
        <v>21</v>
      </c>
      <c r="I1417" s="263"/>
      <c r="J1417" s="260"/>
      <c r="K1417" s="260"/>
      <c r="L1417" s="264"/>
      <c r="M1417" s="265"/>
      <c r="N1417" s="266"/>
      <c r="O1417" s="266"/>
      <c r="P1417" s="266"/>
      <c r="Q1417" s="266"/>
      <c r="R1417" s="266"/>
      <c r="S1417" s="266"/>
      <c r="T1417" s="267"/>
      <c r="AT1417" s="268" t="s">
        <v>199</v>
      </c>
      <c r="AU1417" s="268" t="s">
        <v>84</v>
      </c>
      <c r="AV1417" s="13" t="s">
        <v>82</v>
      </c>
      <c r="AW1417" s="13" t="s">
        <v>37</v>
      </c>
      <c r="AX1417" s="13" t="s">
        <v>74</v>
      </c>
      <c r="AY1417" s="268" t="s">
        <v>189</v>
      </c>
    </row>
    <row r="1418" s="12" customFormat="1">
      <c r="B1418" s="247"/>
      <c r="C1418" s="248"/>
      <c r="D1418" s="249" t="s">
        <v>199</v>
      </c>
      <c r="E1418" s="250" t="s">
        <v>21</v>
      </c>
      <c r="F1418" s="251" t="s">
        <v>1978</v>
      </c>
      <c r="G1418" s="248"/>
      <c r="H1418" s="252">
        <v>6.8609999999999998</v>
      </c>
      <c r="I1418" s="253"/>
      <c r="J1418" s="248"/>
      <c r="K1418" s="248"/>
      <c r="L1418" s="254"/>
      <c r="M1418" s="255"/>
      <c r="N1418" s="256"/>
      <c r="O1418" s="256"/>
      <c r="P1418" s="256"/>
      <c r="Q1418" s="256"/>
      <c r="R1418" s="256"/>
      <c r="S1418" s="256"/>
      <c r="T1418" s="257"/>
      <c r="AT1418" s="258" t="s">
        <v>199</v>
      </c>
      <c r="AU1418" s="258" t="s">
        <v>84</v>
      </c>
      <c r="AV1418" s="12" t="s">
        <v>84</v>
      </c>
      <c r="AW1418" s="12" t="s">
        <v>37</v>
      </c>
      <c r="AX1418" s="12" t="s">
        <v>74</v>
      </c>
      <c r="AY1418" s="258" t="s">
        <v>189</v>
      </c>
    </row>
    <row r="1419" s="15" customFormat="1">
      <c r="B1419" s="280"/>
      <c r="C1419" s="281"/>
      <c r="D1419" s="249" t="s">
        <v>199</v>
      </c>
      <c r="E1419" s="282" t="s">
        <v>21</v>
      </c>
      <c r="F1419" s="283" t="s">
        <v>1979</v>
      </c>
      <c r="G1419" s="281"/>
      <c r="H1419" s="284">
        <v>6.8609999999999998</v>
      </c>
      <c r="I1419" s="285"/>
      <c r="J1419" s="281"/>
      <c r="K1419" s="281"/>
      <c r="L1419" s="286"/>
      <c r="M1419" s="287"/>
      <c r="N1419" s="288"/>
      <c r="O1419" s="288"/>
      <c r="P1419" s="288"/>
      <c r="Q1419" s="288"/>
      <c r="R1419" s="288"/>
      <c r="S1419" s="288"/>
      <c r="T1419" s="289"/>
      <c r="AT1419" s="290" t="s">
        <v>199</v>
      </c>
      <c r="AU1419" s="290" t="s">
        <v>84</v>
      </c>
      <c r="AV1419" s="15" t="s">
        <v>190</v>
      </c>
      <c r="AW1419" s="15" t="s">
        <v>37</v>
      </c>
      <c r="AX1419" s="15" t="s">
        <v>74</v>
      </c>
      <c r="AY1419" s="290" t="s">
        <v>189</v>
      </c>
    </row>
    <row r="1420" s="13" customFormat="1">
      <c r="B1420" s="259"/>
      <c r="C1420" s="260"/>
      <c r="D1420" s="249" t="s">
        <v>199</v>
      </c>
      <c r="E1420" s="261" t="s">
        <v>21</v>
      </c>
      <c r="F1420" s="262" t="s">
        <v>1980</v>
      </c>
      <c r="G1420" s="260"/>
      <c r="H1420" s="261" t="s">
        <v>21</v>
      </c>
      <c r="I1420" s="263"/>
      <c r="J1420" s="260"/>
      <c r="K1420" s="260"/>
      <c r="L1420" s="264"/>
      <c r="M1420" s="265"/>
      <c r="N1420" s="266"/>
      <c r="O1420" s="266"/>
      <c r="P1420" s="266"/>
      <c r="Q1420" s="266"/>
      <c r="R1420" s="266"/>
      <c r="S1420" s="266"/>
      <c r="T1420" s="267"/>
      <c r="AT1420" s="268" t="s">
        <v>199</v>
      </c>
      <c r="AU1420" s="268" t="s">
        <v>84</v>
      </c>
      <c r="AV1420" s="13" t="s">
        <v>82</v>
      </c>
      <c r="AW1420" s="13" t="s">
        <v>37</v>
      </c>
      <c r="AX1420" s="13" t="s">
        <v>74</v>
      </c>
      <c r="AY1420" s="268" t="s">
        <v>189</v>
      </c>
    </row>
    <row r="1421" s="12" customFormat="1">
      <c r="B1421" s="247"/>
      <c r="C1421" s="248"/>
      <c r="D1421" s="249" t="s">
        <v>199</v>
      </c>
      <c r="E1421" s="250" t="s">
        <v>21</v>
      </c>
      <c r="F1421" s="251" t="s">
        <v>1981</v>
      </c>
      <c r="G1421" s="248"/>
      <c r="H1421" s="252">
        <v>36.880000000000003</v>
      </c>
      <c r="I1421" s="253"/>
      <c r="J1421" s="248"/>
      <c r="K1421" s="248"/>
      <c r="L1421" s="254"/>
      <c r="M1421" s="255"/>
      <c r="N1421" s="256"/>
      <c r="O1421" s="256"/>
      <c r="P1421" s="256"/>
      <c r="Q1421" s="256"/>
      <c r="R1421" s="256"/>
      <c r="S1421" s="256"/>
      <c r="T1421" s="257"/>
      <c r="AT1421" s="258" t="s">
        <v>199</v>
      </c>
      <c r="AU1421" s="258" t="s">
        <v>84</v>
      </c>
      <c r="AV1421" s="12" t="s">
        <v>84</v>
      </c>
      <c r="AW1421" s="12" t="s">
        <v>37</v>
      </c>
      <c r="AX1421" s="12" t="s">
        <v>74</v>
      </c>
      <c r="AY1421" s="258" t="s">
        <v>189</v>
      </c>
    </row>
    <row r="1422" s="15" customFormat="1">
      <c r="B1422" s="280"/>
      <c r="C1422" s="281"/>
      <c r="D1422" s="249" t="s">
        <v>199</v>
      </c>
      <c r="E1422" s="282" t="s">
        <v>21</v>
      </c>
      <c r="F1422" s="283" t="s">
        <v>1982</v>
      </c>
      <c r="G1422" s="281"/>
      <c r="H1422" s="284">
        <v>36.880000000000003</v>
      </c>
      <c r="I1422" s="285"/>
      <c r="J1422" s="281"/>
      <c r="K1422" s="281"/>
      <c r="L1422" s="286"/>
      <c r="M1422" s="287"/>
      <c r="N1422" s="288"/>
      <c r="O1422" s="288"/>
      <c r="P1422" s="288"/>
      <c r="Q1422" s="288"/>
      <c r="R1422" s="288"/>
      <c r="S1422" s="288"/>
      <c r="T1422" s="289"/>
      <c r="AT1422" s="290" t="s">
        <v>199</v>
      </c>
      <c r="AU1422" s="290" t="s">
        <v>84</v>
      </c>
      <c r="AV1422" s="15" t="s">
        <v>190</v>
      </c>
      <c r="AW1422" s="15" t="s">
        <v>37</v>
      </c>
      <c r="AX1422" s="15" t="s">
        <v>74</v>
      </c>
      <c r="AY1422" s="290" t="s">
        <v>189</v>
      </c>
    </row>
    <row r="1423" s="13" customFormat="1">
      <c r="B1423" s="259"/>
      <c r="C1423" s="260"/>
      <c r="D1423" s="249" t="s">
        <v>199</v>
      </c>
      <c r="E1423" s="261" t="s">
        <v>21</v>
      </c>
      <c r="F1423" s="262" t="s">
        <v>2046</v>
      </c>
      <c r="G1423" s="260"/>
      <c r="H1423" s="261" t="s">
        <v>21</v>
      </c>
      <c r="I1423" s="263"/>
      <c r="J1423" s="260"/>
      <c r="K1423" s="260"/>
      <c r="L1423" s="264"/>
      <c r="M1423" s="265"/>
      <c r="N1423" s="266"/>
      <c r="O1423" s="266"/>
      <c r="P1423" s="266"/>
      <c r="Q1423" s="266"/>
      <c r="R1423" s="266"/>
      <c r="S1423" s="266"/>
      <c r="T1423" s="267"/>
      <c r="AT1423" s="268" t="s">
        <v>199</v>
      </c>
      <c r="AU1423" s="268" t="s">
        <v>84</v>
      </c>
      <c r="AV1423" s="13" t="s">
        <v>82</v>
      </c>
      <c r="AW1423" s="13" t="s">
        <v>37</v>
      </c>
      <c r="AX1423" s="13" t="s">
        <v>74</v>
      </c>
      <c r="AY1423" s="268" t="s">
        <v>189</v>
      </c>
    </row>
    <row r="1424" s="12" customFormat="1">
      <c r="B1424" s="247"/>
      <c r="C1424" s="248"/>
      <c r="D1424" s="249" t="s">
        <v>199</v>
      </c>
      <c r="E1424" s="250" t="s">
        <v>21</v>
      </c>
      <c r="F1424" s="251" t="s">
        <v>2087</v>
      </c>
      <c r="G1424" s="248"/>
      <c r="H1424" s="252">
        <v>0.12</v>
      </c>
      <c r="I1424" s="253"/>
      <c r="J1424" s="248"/>
      <c r="K1424" s="248"/>
      <c r="L1424" s="254"/>
      <c r="M1424" s="255"/>
      <c r="N1424" s="256"/>
      <c r="O1424" s="256"/>
      <c r="P1424" s="256"/>
      <c r="Q1424" s="256"/>
      <c r="R1424" s="256"/>
      <c r="S1424" s="256"/>
      <c r="T1424" s="257"/>
      <c r="AT1424" s="258" t="s">
        <v>199</v>
      </c>
      <c r="AU1424" s="258" t="s">
        <v>84</v>
      </c>
      <c r="AV1424" s="12" t="s">
        <v>84</v>
      </c>
      <c r="AW1424" s="12" t="s">
        <v>37</v>
      </c>
      <c r="AX1424" s="12" t="s">
        <v>74</v>
      </c>
      <c r="AY1424" s="258" t="s">
        <v>189</v>
      </c>
    </row>
    <row r="1425" s="15" customFormat="1">
      <c r="B1425" s="280"/>
      <c r="C1425" s="281"/>
      <c r="D1425" s="249" t="s">
        <v>199</v>
      </c>
      <c r="E1425" s="282" t="s">
        <v>21</v>
      </c>
      <c r="F1425" s="283" t="s">
        <v>825</v>
      </c>
      <c r="G1425" s="281"/>
      <c r="H1425" s="284">
        <v>0.12</v>
      </c>
      <c r="I1425" s="285"/>
      <c r="J1425" s="281"/>
      <c r="K1425" s="281"/>
      <c r="L1425" s="286"/>
      <c r="M1425" s="287"/>
      <c r="N1425" s="288"/>
      <c r="O1425" s="288"/>
      <c r="P1425" s="288"/>
      <c r="Q1425" s="288"/>
      <c r="R1425" s="288"/>
      <c r="S1425" s="288"/>
      <c r="T1425" s="289"/>
      <c r="AT1425" s="290" t="s">
        <v>199</v>
      </c>
      <c r="AU1425" s="290" t="s">
        <v>84</v>
      </c>
      <c r="AV1425" s="15" t="s">
        <v>190</v>
      </c>
      <c r="AW1425" s="15" t="s">
        <v>37</v>
      </c>
      <c r="AX1425" s="15" t="s">
        <v>74</v>
      </c>
      <c r="AY1425" s="290" t="s">
        <v>189</v>
      </c>
    </row>
    <row r="1426" s="14" customFormat="1">
      <c r="B1426" s="269"/>
      <c r="C1426" s="270"/>
      <c r="D1426" s="249" t="s">
        <v>199</v>
      </c>
      <c r="E1426" s="271" t="s">
        <v>21</v>
      </c>
      <c r="F1426" s="272" t="s">
        <v>214</v>
      </c>
      <c r="G1426" s="270"/>
      <c r="H1426" s="273">
        <v>43.860999999999997</v>
      </c>
      <c r="I1426" s="274"/>
      <c r="J1426" s="270"/>
      <c r="K1426" s="270"/>
      <c r="L1426" s="275"/>
      <c r="M1426" s="276"/>
      <c r="N1426" s="277"/>
      <c r="O1426" s="277"/>
      <c r="P1426" s="277"/>
      <c r="Q1426" s="277"/>
      <c r="R1426" s="277"/>
      <c r="S1426" s="277"/>
      <c r="T1426" s="278"/>
      <c r="AT1426" s="279" t="s">
        <v>199</v>
      </c>
      <c r="AU1426" s="279" t="s">
        <v>84</v>
      </c>
      <c r="AV1426" s="14" t="s">
        <v>197</v>
      </c>
      <c r="AW1426" s="14" t="s">
        <v>37</v>
      </c>
      <c r="AX1426" s="14" t="s">
        <v>82</v>
      </c>
      <c r="AY1426" s="279" t="s">
        <v>189</v>
      </c>
    </row>
    <row r="1427" s="1" customFormat="1" ht="25.5" customHeight="1">
      <c r="B1427" s="48"/>
      <c r="C1427" s="235" t="s">
        <v>2088</v>
      </c>
      <c r="D1427" s="235" t="s">
        <v>192</v>
      </c>
      <c r="E1427" s="236" t="s">
        <v>2089</v>
      </c>
      <c r="F1427" s="237" t="s">
        <v>2090</v>
      </c>
      <c r="G1427" s="238" t="s">
        <v>273</v>
      </c>
      <c r="H1427" s="239">
        <v>367.80000000000001</v>
      </c>
      <c r="I1427" s="240"/>
      <c r="J1427" s="241">
        <f>ROUND(I1427*H1427,2)</f>
        <v>0</v>
      </c>
      <c r="K1427" s="237" t="s">
        <v>196</v>
      </c>
      <c r="L1427" s="74"/>
      <c r="M1427" s="242" t="s">
        <v>21</v>
      </c>
      <c r="N1427" s="243" t="s">
        <v>45</v>
      </c>
      <c r="O1427" s="49"/>
      <c r="P1427" s="244">
        <f>O1427*H1427</f>
        <v>0</v>
      </c>
      <c r="Q1427" s="244">
        <v>0.036819999999999999</v>
      </c>
      <c r="R1427" s="244">
        <f>Q1427*H1427</f>
        <v>13.542396</v>
      </c>
      <c r="S1427" s="244">
        <v>0</v>
      </c>
      <c r="T1427" s="245">
        <f>S1427*H1427</f>
        <v>0</v>
      </c>
      <c r="AR1427" s="26" t="s">
        <v>323</v>
      </c>
      <c r="AT1427" s="26" t="s">
        <v>192</v>
      </c>
      <c r="AU1427" s="26" t="s">
        <v>84</v>
      </c>
      <c r="AY1427" s="26" t="s">
        <v>189</v>
      </c>
      <c r="BE1427" s="246">
        <f>IF(N1427="základní",J1427,0)</f>
        <v>0</v>
      </c>
      <c r="BF1427" s="246">
        <f>IF(N1427="snížená",J1427,0)</f>
        <v>0</v>
      </c>
      <c r="BG1427" s="246">
        <f>IF(N1427="zákl. přenesená",J1427,0)</f>
        <v>0</v>
      </c>
      <c r="BH1427" s="246">
        <f>IF(N1427="sníž. přenesená",J1427,0)</f>
        <v>0</v>
      </c>
      <c r="BI1427" s="246">
        <f>IF(N1427="nulová",J1427,0)</f>
        <v>0</v>
      </c>
      <c r="BJ1427" s="26" t="s">
        <v>82</v>
      </c>
      <c r="BK1427" s="246">
        <f>ROUND(I1427*H1427,2)</f>
        <v>0</v>
      </c>
      <c r="BL1427" s="26" t="s">
        <v>323</v>
      </c>
      <c r="BM1427" s="26" t="s">
        <v>2091</v>
      </c>
    </row>
    <row r="1428" s="13" customFormat="1">
      <c r="B1428" s="259"/>
      <c r="C1428" s="260"/>
      <c r="D1428" s="249" t="s">
        <v>199</v>
      </c>
      <c r="E1428" s="261" t="s">
        <v>21</v>
      </c>
      <c r="F1428" s="262" t="s">
        <v>1002</v>
      </c>
      <c r="G1428" s="260"/>
      <c r="H1428" s="261" t="s">
        <v>21</v>
      </c>
      <c r="I1428" s="263"/>
      <c r="J1428" s="260"/>
      <c r="K1428" s="260"/>
      <c r="L1428" s="264"/>
      <c r="M1428" s="265"/>
      <c r="N1428" s="266"/>
      <c r="O1428" s="266"/>
      <c r="P1428" s="266"/>
      <c r="Q1428" s="266"/>
      <c r="R1428" s="266"/>
      <c r="S1428" s="266"/>
      <c r="T1428" s="267"/>
      <c r="AT1428" s="268" t="s">
        <v>199</v>
      </c>
      <c r="AU1428" s="268" t="s">
        <v>84</v>
      </c>
      <c r="AV1428" s="13" t="s">
        <v>82</v>
      </c>
      <c r="AW1428" s="13" t="s">
        <v>37</v>
      </c>
      <c r="AX1428" s="13" t="s">
        <v>74</v>
      </c>
      <c r="AY1428" s="268" t="s">
        <v>189</v>
      </c>
    </row>
    <row r="1429" s="12" customFormat="1">
      <c r="B1429" s="247"/>
      <c r="C1429" s="248"/>
      <c r="D1429" s="249" t="s">
        <v>199</v>
      </c>
      <c r="E1429" s="250" t="s">
        <v>21</v>
      </c>
      <c r="F1429" s="251" t="s">
        <v>1003</v>
      </c>
      <c r="G1429" s="248"/>
      <c r="H1429" s="252">
        <v>260</v>
      </c>
      <c r="I1429" s="253"/>
      <c r="J1429" s="248"/>
      <c r="K1429" s="248"/>
      <c r="L1429" s="254"/>
      <c r="M1429" s="255"/>
      <c r="N1429" s="256"/>
      <c r="O1429" s="256"/>
      <c r="P1429" s="256"/>
      <c r="Q1429" s="256"/>
      <c r="R1429" s="256"/>
      <c r="S1429" s="256"/>
      <c r="T1429" s="257"/>
      <c r="AT1429" s="258" t="s">
        <v>199</v>
      </c>
      <c r="AU1429" s="258" t="s">
        <v>84</v>
      </c>
      <c r="AV1429" s="12" t="s">
        <v>84</v>
      </c>
      <c r="AW1429" s="12" t="s">
        <v>37</v>
      </c>
      <c r="AX1429" s="12" t="s">
        <v>74</v>
      </c>
      <c r="AY1429" s="258" t="s">
        <v>189</v>
      </c>
    </row>
    <row r="1430" s="12" customFormat="1">
      <c r="B1430" s="247"/>
      <c r="C1430" s="248"/>
      <c r="D1430" s="249" t="s">
        <v>199</v>
      </c>
      <c r="E1430" s="250" t="s">
        <v>21</v>
      </c>
      <c r="F1430" s="251" t="s">
        <v>2092</v>
      </c>
      <c r="G1430" s="248"/>
      <c r="H1430" s="252">
        <v>18.899999999999999</v>
      </c>
      <c r="I1430" s="253"/>
      <c r="J1430" s="248"/>
      <c r="K1430" s="248"/>
      <c r="L1430" s="254"/>
      <c r="M1430" s="255"/>
      <c r="N1430" s="256"/>
      <c r="O1430" s="256"/>
      <c r="P1430" s="256"/>
      <c r="Q1430" s="256"/>
      <c r="R1430" s="256"/>
      <c r="S1430" s="256"/>
      <c r="T1430" s="257"/>
      <c r="AT1430" s="258" t="s">
        <v>199</v>
      </c>
      <c r="AU1430" s="258" t="s">
        <v>84</v>
      </c>
      <c r="AV1430" s="12" t="s">
        <v>84</v>
      </c>
      <c r="AW1430" s="12" t="s">
        <v>37</v>
      </c>
      <c r="AX1430" s="12" t="s">
        <v>74</v>
      </c>
      <c r="AY1430" s="258" t="s">
        <v>189</v>
      </c>
    </row>
    <row r="1431" s="12" customFormat="1">
      <c r="B1431" s="247"/>
      <c r="C1431" s="248"/>
      <c r="D1431" s="249" t="s">
        <v>199</v>
      </c>
      <c r="E1431" s="250" t="s">
        <v>21</v>
      </c>
      <c r="F1431" s="251" t="s">
        <v>1005</v>
      </c>
      <c r="G1431" s="248"/>
      <c r="H1431" s="252">
        <v>88.900000000000006</v>
      </c>
      <c r="I1431" s="253"/>
      <c r="J1431" s="248"/>
      <c r="K1431" s="248"/>
      <c r="L1431" s="254"/>
      <c r="M1431" s="255"/>
      <c r="N1431" s="256"/>
      <c r="O1431" s="256"/>
      <c r="P1431" s="256"/>
      <c r="Q1431" s="256"/>
      <c r="R1431" s="256"/>
      <c r="S1431" s="256"/>
      <c r="T1431" s="257"/>
      <c r="AT1431" s="258" t="s">
        <v>199</v>
      </c>
      <c r="AU1431" s="258" t="s">
        <v>84</v>
      </c>
      <c r="AV1431" s="12" t="s">
        <v>84</v>
      </c>
      <c r="AW1431" s="12" t="s">
        <v>37</v>
      </c>
      <c r="AX1431" s="12" t="s">
        <v>74</v>
      </c>
      <c r="AY1431" s="258" t="s">
        <v>189</v>
      </c>
    </row>
    <row r="1432" s="15" customFormat="1">
      <c r="B1432" s="280"/>
      <c r="C1432" s="281"/>
      <c r="D1432" s="249" t="s">
        <v>199</v>
      </c>
      <c r="E1432" s="282" t="s">
        <v>21</v>
      </c>
      <c r="F1432" s="283" t="s">
        <v>1006</v>
      </c>
      <c r="G1432" s="281"/>
      <c r="H1432" s="284">
        <v>367.80000000000001</v>
      </c>
      <c r="I1432" s="285"/>
      <c r="J1432" s="281"/>
      <c r="K1432" s="281"/>
      <c r="L1432" s="286"/>
      <c r="M1432" s="287"/>
      <c r="N1432" s="288"/>
      <c r="O1432" s="288"/>
      <c r="P1432" s="288"/>
      <c r="Q1432" s="288"/>
      <c r="R1432" s="288"/>
      <c r="S1432" s="288"/>
      <c r="T1432" s="289"/>
      <c r="AT1432" s="290" t="s">
        <v>199</v>
      </c>
      <c r="AU1432" s="290" t="s">
        <v>84</v>
      </c>
      <c r="AV1432" s="15" t="s">
        <v>190</v>
      </c>
      <c r="AW1432" s="15" t="s">
        <v>37</v>
      </c>
      <c r="AX1432" s="15" t="s">
        <v>82</v>
      </c>
      <c r="AY1432" s="290" t="s">
        <v>189</v>
      </c>
    </row>
    <row r="1433" s="1" customFormat="1" ht="16.5" customHeight="1">
      <c r="B1433" s="48"/>
      <c r="C1433" s="235" t="s">
        <v>2093</v>
      </c>
      <c r="D1433" s="235" t="s">
        <v>192</v>
      </c>
      <c r="E1433" s="236" t="s">
        <v>2094</v>
      </c>
      <c r="F1433" s="237" t="s">
        <v>2095</v>
      </c>
      <c r="G1433" s="238" t="s">
        <v>273</v>
      </c>
      <c r="H1433" s="239">
        <v>1111.2909999999999</v>
      </c>
      <c r="I1433" s="240"/>
      <c r="J1433" s="241">
        <f>ROUND(I1433*H1433,2)</f>
        <v>0</v>
      </c>
      <c r="K1433" s="237" t="s">
        <v>196</v>
      </c>
      <c r="L1433" s="74"/>
      <c r="M1433" s="242" t="s">
        <v>21</v>
      </c>
      <c r="N1433" s="243" t="s">
        <v>45</v>
      </c>
      <c r="O1433" s="49"/>
      <c r="P1433" s="244">
        <f>O1433*H1433</f>
        <v>0</v>
      </c>
      <c r="Q1433" s="244">
        <v>0</v>
      </c>
      <c r="R1433" s="244">
        <f>Q1433*H1433</f>
        <v>0</v>
      </c>
      <c r="S1433" s="244">
        <v>0</v>
      </c>
      <c r="T1433" s="245">
        <f>S1433*H1433</f>
        <v>0</v>
      </c>
      <c r="AR1433" s="26" t="s">
        <v>323</v>
      </c>
      <c r="AT1433" s="26" t="s">
        <v>192</v>
      </c>
      <c r="AU1433" s="26" t="s">
        <v>84</v>
      </c>
      <c r="AY1433" s="26" t="s">
        <v>189</v>
      </c>
      <c r="BE1433" s="246">
        <f>IF(N1433="základní",J1433,0)</f>
        <v>0</v>
      </c>
      <c r="BF1433" s="246">
        <f>IF(N1433="snížená",J1433,0)</f>
        <v>0</v>
      </c>
      <c r="BG1433" s="246">
        <f>IF(N1433="zákl. přenesená",J1433,0)</f>
        <v>0</v>
      </c>
      <c r="BH1433" s="246">
        <f>IF(N1433="sníž. přenesená",J1433,0)</f>
        <v>0</v>
      </c>
      <c r="BI1433" s="246">
        <f>IF(N1433="nulová",J1433,0)</f>
        <v>0</v>
      </c>
      <c r="BJ1433" s="26" t="s">
        <v>82</v>
      </c>
      <c r="BK1433" s="246">
        <f>ROUND(I1433*H1433,2)</f>
        <v>0</v>
      </c>
      <c r="BL1433" s="26" t="s">
        <v>323</v>
      </c>
      <c r="BM1433" s="26" t="s">
        <v>2096</v>
      </c>
    </row>
    <row r="1434" s="13" customFormat="1">
      <c r="B1434" s="259"/>
      <c r="C1434" s="260"/>
      <c r="D1434" s="249" t="s">
        <v>199</v>
      </c>
      <c r="E1434" s="261" t="s">
        <v>21</v>
      </c>
      <c r="F1434" s="262" t="s">
        <v>1002</v>
      </c>
      <c r="G1434" s="260"/>
      <c r="H1434" s="261" t="s">
        <v>21</v>
      </c>
      <c r="I1434" s="263"/>
      <c r="J1434" s="260"/>
      <c r="K1434" s="260"/>
      <c r="L1434" s="264"/>
      <c r="M1434" s="265"/>
      <c r="N1434" s="266"/>
      <c r="O1434" s="266"/>
      <c r="P1434" s="266"/>
      <c r="Q1434" s="266"/>
      <c r="R1434" s="266"/>
      <c r="S1434" s="266"/>
      <c r="T1434" s="267"/>
      <c r="AT1434" s="268" t="s">
        <v>199</v>
      </c>
      <c r="AU1434" s="268" t="s">
        <v>84</v>
      </c>
      <c r="AV1434" s="13" t="s">
        <v>82</v>
      </c>
      <c r="AW1434" s="13" t="s">
        <v>37</v>
      </c>
      <c r="AX1434" s="13" t="s">
        <v>74</v>
      </c>
      <c r="AY1434" s="268" t="s">
        <v>189</v>
      </c>
    </row>
    <row r="1435" s="12" customFormat="1">
      <c r="B1435" s="247"/>
      <c r="C1435" s="248"/>
      <c r="D1435" s="249" t="s">
        <v>199</v>
      </c>
      <c r="E1435" s="250" t="s">
        <v>21</v>
      </c>
      <c r="F1435" s="251" t="s">
        <v>1003</v>
      </c>
      <c r="G1435" s="248"/>
      <c r="H1435" s="252">
        <v>260</v>
      </c>
      <c r="I1435" s="253"/>
      <c r="J1435" s="248"/>
      <c r="K1435" s="248"/>
      <c r="L1435" s="254"/>
      <c r="M1435" s="255"/>
      <c r="N1435" s="256"/>
      <c r="O1435" s="256"/>
      <c r="P1435" s="256"/>
      <c r="Q1435" s="256"/>
      <c r="R1435" s="256"/>
      <c r="S1435" s="256"/>
      <c r="T1435" s="257"/>
      <c r="AT1435" s="258" t="s">
        <v>199</v>
      </c>
      <c r="AU1435" s="258" t="s">
        <v>84</v>
      </c>
      <c r="AV1435" s="12" t="s">
        <v>84</v>
      </c>
      <c r="AW1435" s="12" t="s">
        <v>37</v>
      </c>
      <c r="AX1435" s="12" t="s">
        <v>74</v>
      </c>
      <c r="AY1435" s="258" t="s">
        <v>189</v>
      </c>
    </row>
    <row r="1436" s="12" customFormat="1">
      <c r="B1436" s="247"/>
      <c r="C1436" s="248"/>
      <c r="D1436" s="249" t="s">
        <v>199</v>
      </c>
      <c r="E1436" s="250" t="s">
        <v>21</v>
      </c>
      <c r="F1436" s="251" t="s">
        <v>1004</v>
      </c>
      <c r="G1436" s="248"/>
      <c r="H1436" s="252">
        <v>17.145</v>
      </c>
      <c r="I1436" s="253"/>
      <c r="J1436" s="248"/>
      <c r="K1436" s="248"/>
      <c r="L1436" s="254"/>
      <c r="M1436" s="255"/>
      <c r="N1436" s="256"/>
      <c r="O1436" s="256"/>
      <c r="P1436" s="256"/>
      <c r="Q1436" s="256"/>
      <c r="R1436" s="256"/>
      <c r="S1436" s="256"/>
      <c r="T1436" s="257"/>
      <c r="AT1436" s="258" t="s">
        <v>199</v>
      </c>
      <c r="AU1436" s="258" t="s">
        <v>84</v>
      </c>
      <c r="AV1436" s="12" t="s">
        <v>84</v>
      </c>
      <c r="AW1436" s="12" t="s">
        <v>37</v>
      </c>
      <c r="AX1436" s="12" t="s">
        <v>74</v>
      </c>
      <c r="AY1436" s="258" t="s">
        <v>189</v>
      </c>
    </row>
    <row r="1437" s="12" customFormat="1">
      <c r="B1437" s="247"/>
      <c r="C1437" s="248"/>
      <c r="D1437" s="249" t="s">
        <v>199</v>
      </c>
      <c r="E1437" s="250" t="s">
        <v>21</v>
      </c>
      <c r="F1437" s="251" t="s">
        <v>1005</v>
      </c>
      <c r="G1437" s="248"/>
      <c r="H1437" s="252">
        <v>88.900000000000006</v>
      </c>
      <c r="I1437" s="253"/>
      <c r="J1437" s="248"/>
      <c r="K1437" s="248"/>
      <c r="L1437" s="254"/>
      <c r="M1437" s="255"/>
      <c r="N1437" s="256"/>
      <c r="O1437" s="256"/>
      <c r="P1437" s="256"/>
      <c r="Q1437" s="256"/>
      <c r="R1437" s="256"/>
      <c r="S1437" s="256"/>
      <c r="T1437" s="257"/>
      <c r="AT1437" s="258" t="s">
        <v>199</v>
      </c>
      <c r="AU1437" s="258" t="s">
        <v>84</v>
      </c>
      <c r="AV1437" s="12" t="s">
        <v>84</v>
      </c>
      <c r="AW1437" s="12" t="s">
        <v>37</v>
      </c>
      <c r="AX1437" s="12" t="s">
        <v>74</v>
      </c>
      <c r="AY1437" s="258" t="s">
        <v>189</v>
      </c>
    </row>
    <row r="1438" s="15" customFormat="1">
      <c r="B1438" s="280"/>
      <c r="C1438" s="281"/>
      <c r="D1438" s="249" t="s">
        <v>199</v>
      </c>
      <c r="E1438" s="282" t="s">
        <v>21</v>
      </c>
      <c r="F1438" s="283" t="s">
        <v>1006</v>
      </c>
      <c r="G1438" s="281"/>
      <c r="H1438" s="284">
        <v>366.04500000000002</v>
      </c>
      <c r="I1438" s="285"/>
      <c r="J1438" s="281"/>
      <c r="K1438" s="281"/>
      <c r="L1438" s="286"/>
      <c r="M1438" s="287"/>
      <c r="N1438" s="288"/>
      <c r="O1438" s="288"/>
      <c r="P1438" s="288"/>
      <c r="Q1438" s="288"/>
      <c r="R1438" s="288"/>
      <c r="S1438" s="288"/>
      <c r="T1438" s="289"/>
      <c r="AT1438" s="290" t="s">
        <v>199</v>
      </c>
      <c r="AU1438" s="290" t="s">
        <v>84</v>
      </c>
      <c r="AV1438" s="15" t="s">
        <v>190</v>
      </c>
      <c r="AW1438" s="15" t="s">
        <v>37</v>
      </c>
      <c r="AX1438" s="15" t="s">
        <v>74</v>
      </c>
      <c r="AY1438" s="290" t="s">
        <v>189</v>
      </c>
    </row>
    <row r="1439" s="13" customFormat="1">
      <c r="B1439" s="259"/>
      <c r="C1439" s="260"/>
      <c r="D1439" s="249" t="s">
        <v>199</v>
      </c>
      <c r="E1439" s="261" t="s">
        <v>21</v>
      </c>
      <c r="F1439" s="262" t="s">
        <v>1021</v>
      </c>
      <c r="G1439" s="260"/>
      <c r="H1439" s="261" t="s">
        <v>21</v>
      </c>
      <c r="I1439" s="263"/>
      <c r="J1439" s="260"/>
      <c r="K1439" s="260"/>
      <c r="L1439" s="264"/>
      <c r="M1439" s="265"/>
      <c r="N1439" s="266"/>
      <c r="O1439" s="266"/>
      <c r="P1439" s="266"/>
      <c r="Q1439" s="266"/>
      <c r="R1439" s="266"/>
      <c r="S1439" s="266"/>
      <c r="T1439" s="267"/>
      <c r="AT1439" s="268" t="s">
        <v>199</v>
      </c>
      <c r="AU1439" s="268" t="s">
        <v>84</v>
      </c>
      <c r="AV1439" s="13" t="s">
        <v>82</v>
      </c>
      <c r="AW1439" s="13" t="s">
        <v>37</v>
      </c>
      <c r="AX1439" s="13" t="s">
        <v>74</v>
      </c>
      <c r="AY1439" s="268" t="s">
        <v>189</v>
      </c>
    </row>
    <row r="1440" s="12" customFormat="1">
      <c r="B1440" s="247"/>
      <c r="C1440" s="248"/>
      <c r="D1440" s="249" t="s">
        <v>199</v>
      </c>
      <c r="E1440" s="250" t="s">
        <v>21</v>
      </c>
      <c r="F1440" s="251" t="s">
        <v>2097</v>
      </c>
      <c r="G1440" s="248"/>
      <c r="H1440" s="252">
        <v>299.91500000000002</v>
      </c>
      <c r="I1440" s="253"/>
      <c r="J1440" s="248"/>
      <c r="K1440" s="248"/>
      <c r="L1440" s="254"/>
      <c r="M1440" s="255"/>
      <c r="N1440" s="256"/>
      <c r="O1440" s="256"/>
      <c r="P1440" s="256"/>
      <c r="Q1440" s="256"/>
      <c r="R1440" s="256"/>
      <c r="S1440" s="256"/>
      <c r="T1440" s="257"/>
      <c r="AT1440" s="258" t="s">
        <v>199</v>
      </c>
      <c r="AU1440" s="258" t="s">
        <v>84</v>
      </c>
      <c r="AV1440" s="12" t="s">
        <v>84</v>
      </c>
      <c r="AW1440" s="12" t="s">
        <v>37</v>
      </c>
      <c r="AX1440" s="12" t="s">
        <v>74</v>
      </c>
      <c r="AY1440" s="258" t="s">
        <v>189</v>
      </c>
    </row>
    <row r="1441" s="12" customFormat="1">
      <c r="B1441" s="247"/>
      <c r="C1441" s="248"/>
      <c r="D1441" s="249" t="s">
        <v>199</v>
      </c>
      <c r="E1441" s="250" t="s">
        <v>21</v>
      </c>
      <c r="F1441" s="251" t="s">
        <v>2098</v>
      </c>
      <c r="G1441" s="248"/>
      <c r="H1441" s="252">
        <v>391.697</v>
      </c>
      <c r="I1441" s="253"/>
      <c r="J1441" s="248"/>
      <c r="K1441" s="248"/>
      <c r="L1441" s="254"/>
      <c r="M1441" s="255"/>
      <c r="N1441" s="256"/>
      <c r="O1441" s="256"/>
      <c r="P1441" s="256"/>
      <c r="Q1441" s="256"/>
      <c r="R1441" s="256"/>
      <c r="S1441" s="256"/>
      <c r="T1441" s="257"/>
      <c r="AT1441" s="258" t="s">
        <v>199</v>
      </c>
      <c r="AU1441" s="258" t="s">
        <v>84</v>
      </c>
      <c r="AV1441" s="12" t="s">
        <v>84</v>
      </c>
      <c r="AW1441" s="12" t="s">
        <v>37</v>
      </c>
      <c r="AX1441" s="12" t="s">
        <v>74</v>
      </c>
      <c r="AY1441" s="258" t="s">
        <v>189</v>
      </c>
    </row>
    <row r="1442" s="15" customFormat="1">
      <c r="B1442" s="280"/>
      <c r="C1442" s="281"/>
      <c r="D1442" s="249" t="s">
        <v>199</v>
      </c>
      <c r="E1442" s="282" t="s">
        <v>21</v>
      </c>
      <c r="F1442" s="283" t="s">
        <v>1991</v>
      </c>
      <c r="G1442" s="281"/>
      <c r="H1442" s="284">
        <v>691.61199999999997</v>
      </c>
      <c r="I1442" s="285"/>
      <c r="J1442" s="281"/>
      <c r="K1442" s="281"/>
      <c r="L1442" s="286"/>
      <c r="M1442" s="287"/>
      <c r="N1442" s="288"/>
      <c r="O1442" s="288"/>
      <c r="P1442" s="288"/>
      <c r="Q1442" s="288"/>
      <c r="R1442" s="288"/>
      <c r="S1442" s="288"/>
      <c r="T1442" s="289"/>
      <c r="AT1442" s="290" t="s">
        <v>199</v>
      </c>
      <c r="AU1442" s="290" t="s">
        <v>84</v>
      </c>
      <c r="AV1442" s="15" t="s">
        <v>190</v>
      </c>
      <c r="AW1442" s="15" t="s">
        <v>37</v>
      </c>
      <c r="AX1442" s="15" t="s">
        <v>74</v>
      </c>
      <c r="AY1442" s="290" t="s">
        <v>189</v>
      </c>
    </row>
    <row r="1443" s="12" customFormat="1">
      <c r="B1443" s="247"/>
      <c r="C1443" s="248"/>
      <c r="D1443" s="249" t="s">
        <v>199</v>
      </c>
      <c r="E1443" s="250" t="s">
        <v>21</v>
      </c>
      <c r="F1443" s="251" t="s">
        <v>21</v>
      </c>
      <c r="G1443" s="248"/>
      <c r="H1443" s="252">
        <v>0</v>
      </c>
      <c r="I1443" s="253"/>
      <c r="J1443" s="248"/>
      <c r="K1443" s="248"/>
      <c r="L1443" s="254"/>
      <c r="M1443" s="255"/>
      <c r="N1443" s="256"/>
      <c r="O1443" s="256"/>
      <c r="P1443" s="256"/>
      <c r="Q1443" s="256"/>
      <c r="R1443" s="256"/>
      <c r="S1443" s="256"/>
      <c r="T1443" s="257"/>
      <c r="AT1443" s="258" t="s">
        <v>199</v>
      </c>
      <c r="AU1443" s="258" t="s">
        <v>84</v>
      </c>
      <c r="AV1443" s="12" t="s">
        <v>84</v>
      </c>
      <c r="AW1443" s="12" t="s">
        <v>37</v>
      </c>
      <c r="AX1443" s="12" t="s">
        <v>74</v>
      </c>
      <c r="AY1443" s="258" t="s">
        <v>189</v>
      </c>
    </row>
    <row r="1444" s="13" customFormat="1">
      <c r="B1444" s="259"/>
      <c r="C1444" s="260"/>
      <c r="D1444" s="249" t="s">
        <v>199</v>
      </c>
      <c r="E1444" s="261" t="s">
        <v>21</v>
      </c>
      <c r="F1444" s="262" t="s">
        <v>2099</v>
      </c>
      <c r="G1444" s="260"/>
      <c r="H1444" s="261" t="s">
        <v>21</v>
      </c>
      <c r="I1444" s="263"/>
      <c r="J1444" s="260"/>
      <c r="K1444" s="260"/>
      <c r="L1444" s="264"/>
      <c r="M1444" s="265"/>
      <c r="N1444" s="266"/>
      <c r="O1444" s="266"/>
      <c r="P1444" s="266"/>
      <c r="Q1444" s="266"/>
      <c r="R1444" s="266"/>
      <c r="S1444" s="266"/>
      <c r="T1444" s="267"/>
      <c r="AT1444" s="268" t="s">
        <v>199</v>
      </c>
      <c r="AU1444" s="268" t="s">
        <v>84</v>
      </c>
      <c r="AV1444" s="13" t="s">
        <v>82</v>
      </c>
      <c r="AW1444" s="13" t="s">
        <v>37</v>
      </c>
      <c r="AX1444" s="13" t="s">
        <v>74</v>
      </c>
      <c r="AY1444" s="268" t="s">
        <v>189</v>
      </c>
    </row>
    <row r="1445" s="12" customFormat="1">
      <c r="B1445" s="247"/>
      <c r="C1445" s="248"/>
      <c r="D1445" s="249" t="s">
        <v>199</v>
      </c>
      <c r="E1445" s="250" t="s">
        <v>21</v>
      </c>
      <c r="F1445" s="251" t="s">
        <v>2100</v>
      </c>
      <c r="G1445" s="248"/>
      <c r="H1445" s="252">
        <v>53.634</v>
      </c>
      <c r="I1445" s="253"/>
      <c r="J1445" s="248"/>
      <c r="K1445" s="248"/>
      <c r="L1445" s="254"/>
      <c r="M1445" s="255"/>
      <c r="N1445" s="256"/>
      <c r="O1445" s="256"/>
      <c r="P1445" s="256"/>
      <c r="Q1445" s="256"/>
      <c r="R1445" s="256"/>
      <c r="S1445" s="256"/>
      <c r="T1445" s="257"/>
      <c r="AT1445" s="258" t="s">
        <v>199</v>
      </c>
      <c r="AU1445" s="258" t="s">
        <v>84</v>
      </c>
      <c r="AV1445" s="12" t="s">
        <v>84</v>
      </c>
      <c r="AW1445" s="12" t="s">
        <v>37</v>
      </c>
      <c r="AX1445" s="12" t="s">
        <v>74</v>
      </c>
      <c r="AY1445" s="258" t="s">
        <v>189</v>
      </c>
    </row>
    <row r="1446" s="15" customFormat="1">
      <c r="B1446" s="280"/>
      <c r="C1446" s="281"/>
      <c r="D1446" s="249" t="s">
        <v>199</v>
      </c>
      <c r="E1446" s="282" t="s">
        <v>21</v>
      </c>
      <c r="F1446" s="283" t="s">
        <v>2101</v>
      </c>
      <c r="G1446" s="281"/>
      <c r="H1446" s="284">
        <v>53.634</v>
      </c>
      <c r="I1446" s="285"/>
      <c r="J1446" s="281"/>
      <c r="K1446" s="281"/>
      <c r="L1446" s="286"/>
      <c r="M1446" s="287"/>
      <c r="N1446" s="288"/>
      <c r="O1446" s="288"/>
      <c r="P1446" s="288"/>
      <c r="Q1446" s="288"/>
      <c r="R1446" s="288"/>
      <c r="S1446" s="288"/>
      <c r="T1446" s="289"/>
      <c r="AT1446" s="290" t="s">
        <v>199</v>
      </c>
      <c r="AU1446" s="290" t="s">
        <v>84</v>
      </c>
      <c r="AV1446" s="15" t="s">
        <v>190</v>
      </c>
      <c r="AW1446" s="15" t="s">
        <v>37</v>
      </c>
      <c r="AX1446" s="15" t="s">
        <v>74</v>
      </c>
      <c r="AY1446" s="290" t="s">
        <v>189</v>
      </c>
    </row>
    <row r="1447" s="14" customFormat="1">
      <c r="B1447" s="269"/>
      <c r="C1447" s="270"/>
      <c r="D1447" s="249" t="s">
        <v>199</v>
      </c>
      <c r="E1447" s="271" t="s">
        <v>21</v>
      </c>
      <c r="F1447" s="272" t="s">
        <v>214</v>
      </c>
      <c r="G1447" s="270"/>
      <c r="H1447" s="273">
        <v>1111.2909999999999</v>
      </c>
      <c r="I1447" s="274"/>
      <c r="J1447" s="270"/>
      <c r="K1447" s="270"/>
      <c r="L1447" s="275"/>
      <c r="M1447" s="276"/>
      <c r="N1447" s="277"/>
      <c r="O1447" s="277"/>
      <c r="P1447" s="277"/>
      <c r="Q1447" s="277"/>
      <c r="R1447" s="277"/>
      <c r="S1447" s="277"/>
      <c r="T1447" s="278"/>
      <c r="AT1447" s="279" t="s">
        <v>199</v>
      </c>
      <c r="AU1447" s="279" t="s">
        <v>84</v>
      </c>
      <c r="AV1447" s="14" t="s">
        <v>197</v>
      </c>
      <c r="AW1447" s="14" t="s">
        <v>37</v>
      </c>
      <c r="AX1447" s="14" t="s">
        <v>82</v>
      </c>
      <c r="AY1447" s="279" t="s">
        <v>189</v>
      </c>
    </row>
    <row r="1448" s="1" customFormat="1" ht="16.5" customHeight="1">
      <c r="B1448" s="48"/>
      <c r="C1448" s="291" t="s">
        <v>2102</v>
      </c>
      <c r="D1448" s="291" t="s">
        <v>604</v>
      </c>
      <c r="E1448" s="292" t="s">
        <v>2103</v>
      </c>
      <c r="F1448" s="293" t="s">
        <v>2104</v>
      </c>
      <c r="G1448" s="294" t="s">
        <v>195</v>
      </c>
      <c r="H1448" s="295">
        <v>63.527000000000001</v>
      </c>
      <c r="I1448" s="296"/>
      <c r="J1448" s="297">
        <f>ROUND(I1448*H1448,2)</f>
        <v>0</v>
      </c>
      <c r="K1448" s="293" t="s">
        <v>21</v>
      </c>
      <c r="L1448" s="298"/>
      <c r="M1448" s="299" t="s">
        <v>21</v>
      </c>
      <c r="N1448" s="300" t="s">
        <v>45</v>
      </c>
      <c r="O1448" s="49"/>
      <c r="P1448" s="244">
        <f>O1448*H1448</f>
        <v>0</v>
      </c>
      <c r="Q1448" s="244">
        <v>0.75</v>
      </c>
      <c r="R1448" s="244">
        <f>Q1448*H1448</f>
        <v>47.645250000000004</v>
      </c>
      <c r="S1448" s="244">
        <v>0</v>
      </c>
      <c r="T1448" s="245">
        <f>S1448*H1448</f>
        <v>0</v>
      </c>
      <c r="AR1448" s="26" t="s">
        <v>439</v>
      </c>
      <c r="AT1448" s="26" t="s">
        <v>604</v>
      </c>
      <c r="AU1448" s="26" t="s">
        <v>84</v>
      </c>
      <c r="AY1448" s="26" t="s">
        <v>189</v>
      </c>
      <c r="BE1448" s="246">
        <f>IF(N1448="základní",J1448,0)</f>
        <v>0</v>
      </c>
      <c r="BF1448" s="246">
        <f>IF(N1448="snížená",J1448,0)</f>
        <v>0</v>
      </c>
      <c r="BG1448" s="246">
        <f>IF(N1448="zákl. přenesená",J1448,0)</f>
        <v>0</v>
      </c>
      <c r="BH1448" s="246">
        <f>IF(N1448="sníž. přenesená",J1448,0)</f>
        <v>0</v>
      </c>
      <c r="BI1448" s="246">
        <f>IF(N1448="nulová",J1448,0)</f>
        <v>0</v>
      </c>
      <c r="BJ1448" s="26" t="s">
        <v>82</v>
      </c>
      <c r="BK1448" s="246">
        <f>ROUND(I1448*H1448,2)</f>
        <v>0</v>
      </c>
      <c r="BL1448" s="26" t="s">
        <v>323</v>
      </c>
      <c r="BM1448" s="26" t="s">
        <v>2105</v>
      </c>
    </row>
    <row r="1449" s="13" customFormat="1">
      <c r="B1449" s="259"/>
      <c r="C1449" s="260"/>
      <c r="D1449" s="249" t="s">
        <v>199</v>
      </c>
      <c r="E1449" s="261" t="s">
        <v>21</v>
      </c>
      <c r="F1449" s="262" t="s">
        <v>1002</v>
      </c>
      <c r="G1449" s="260"/>
      <c r="H1449" s="261" t="s">
        <v>21</v>
      </c>
      <c r="I1449" s="263"/>
      <c r="J1449" s="260"/>
      <c r="K1449" s="260"/>
      <c r="L1449" s="264"/>
      <c r="M1449" s="265"/>
      <c r="N1449" s="266"/>
      <c r="O1449" s="266"/>
      <c r="P1449" s="266"/>
      <c r="Q1449" s="266"/>
      <c r="R1449" s="266"/>
      <c r="S1449" s="266"/>
      <c r="T1449" s="267"/>
      <c r="AT1449" s="268" t="s">
        <v>199</v>
      </c>
      <c r="AU1449" s="268" t="s">
        <v>84</v>
      </c>
      <c r="AV1449" s="13" t="s">
        <v>82</v>
      </c>
      <c r="AW1449" s="13" t="s">
        <v>37</v>
      </c>
      <c r="AX1449" s="13" t="s">
        <v>74</v>
      </c>
      <c r="AY1449" s="268" t="s">
        <v>189</v>
      </c>
    </row>
    <row r="1450" s="12" customFormat="1">
      <c r="B1450" s="247"/>
      <c r="C1450" s="248"/>
      <c r="D1450" s="249" t="s">
        <v>199</v>
      </c>
      <c r="E1450" s="250" t="s">
        <v>21</v>
      </c>
      <c r="F1450" s="251" t="s">
        <v>1986</v>
      </c>
      <c r="G1450" s="248"/>
      <c r="H1450" s="252">
        <v>10.4</v>
      </c>
      <c r="I1450" s="253"/>
      <c r="J1450" s="248"/>
      <c r="K1450" s="248"/>
      <c r="L1450" s="254"/>
      <c r="M1450" s="255"/>
      <c r="N1450" s="256"/>
      <c r="O1450" s="256"/>
      <c r="P1450" s="256"/>
      <c r="Q1450" s="256"/>
      <c r="R1450" s="256"/>
      <c r="S1450" s="256"/>
      <c r="T1450" s="257"/>
      <c r="AT1450" s="258" t="s">
        <v>199</v>
      </c>
      <c r="AU1450" s="258" t="s">
        <v>84</v>
      </c>
      <c r="AV1450" s="12" t="s">
        <v>84</v>
      </c>
      <c r="AW1450" s="12" t="s">
        <v>37</v>
      </c>
      <c r="AX1450" s="12" t="s">
        <v>74</v>
      </c>
      <c r="AY1450" s="258" t="s">
        <v>189</v>
      </c>
    </row>
    <row r="1451" s="12" customFormat="1">
      <c r="B1451" s="247"/>
      <c r="C1451" s="248"/>
      <c r="D1451" s="249" t="s">
        <v>199</v>
      </c>
      <c r="E1451" s="250" t="s">
        <v>21</v>
      </c>
      <c r="F1451" s="251" t="s">
        <v>1987</v>
      </c>
      <c r="G1451" s="248"/>
      <c r="H1451" s="252">
        <v>0.68600000000000005</v>
      </c>
      <c r="I1451" s="253"/>
      <c r="J1451" s="248"/>
      <c r="K1451" s="248"/>
      <c r="L1451" s="254"/>
      <c r="M1451" s="255"/>
      <c r="N1451" s="256"/>
      <c r="O1451" s="256"/>
      <c r="P1451" s="256"/>
      <c r="Q1451" s="256"/>
      <c r="R1451" s="256"/>
      <c r="S1451" s="256"/>
      <c r="T1451" s="257"/>
      <c r="AT1451" s="258" t="s">
        <v>199</v>
      </c>
      <c r="AU1451" s="258" t="s">
        <v>84</v>
      </c>
      <c r="AV1451" s="12" t="s">
        <v>84</v>
      </c>
      <c r="AW1451" s="12" t="s">
        <v>37</v>
      </c>
      <c r="AX1451" s="12" t="s">
        <v>74</v>
      </c>
      <c r="AY1451" s="258" t="s">
        <v>189</v>
      </c>
    </row>
    <row r="1452" s="12" customFormat="1">
      <c r="B1452" s="247"/>
      <c r="C1452" s="248"/>
      <c r="D1452" s="249" t="s">
        <v>199</v>
      </c>
      <c r="E1452" s="250" t="s">
        <v>21</v>
      </c>
      <c r="F1452" s="251" t="s">
        <v>1988</v>
      </c>
      <c r="G1452" s="248"/>
      <c r="H1452" s="252">
        <v>3.556</v>
      </c>
      <c r="I1452" s="253"/>
      <c r="J1452" s="248"/>
      <c r="K1452" s="248"/>
      <c r="L1452" s="254"/>
      <c r="M1452" s="255"/>
      <c r="N1452" s="256"/>
      <c r="O1452" s="256"/>
      <c r="P1452" s="256"/>
      <c r="Q1452" s="256"/>
      <c r="R1452" s="256"/>
      <c r="S1452" s="256"/>
      <c r="T1452" s="257"/>
      <c r="AT1452" s="258" t="s">
        <v>199</v>
      </c>
      <c r="AU1452" s="258" t="s">
        <v>84</v>
      </c>
      <c r="AV1452" s="12" t="s">
        <v>84</v>
      </c>
      <c r="AW1452" s="12" t="s">
        <v>37</v>
      </c>
      <c r="AX1452" s="12" t="s">
        <v>74</v>
      </c>
      <c r="AY1452" s="258" t="s">
        <v>189</v>
      </c>
    </row>
    <row r="1453" s="15" customFormat="1">
      <c r="B1453" s="280"/>
      <c r="C1453" s="281"/>
      <c r="D1453" s="249" t="s">
        <v>199</v>
      </c>
      <c r="E1453" s="282" t="s">
        <v>21</v>
      </c>
      <c r="F1453" s="283" t="s">
        <v>1006</v>
      </c>
      <c r="G1453" s="281"/>
      <c r="H1453" s="284">
        <v>14.642</v>
      </c>
      <c r="I1453" s="285"/>
      <c r="J1453" s="281"/>
      <c r="K1453" s="281"/>
      <c r="L1453" s="286"/>
      <c r="M1453" s="287"/>
      <c r="N1453" s="288"/>
      <c r="O1453" s="288"/>
      <c r="P1453" s="288"/>
      <c r="Q1453" s="288"/>
      <c r="R1453" s="288"/>
      <c r="S1453" s="288"/>
      <c r="T1453" s="289"/>
      <c r="AT1453" s="290" t="s">
        <v>199</v>
      </c>
      <c r="AU1453" s="290" t="s">
        <v>84</v>
      </c>
      <c r="AV1453" s="15" t="s">
        <v>190</v>
      </c>
      <c r="AW1453" s="15" t="s">
        <v>37</v>
      </c>
      <c r="AX1453" s="15" t="s">
        <v>74</v>
      </c>
      <c r="AY1453" s="290" t="s">
        <v>189</v>
      </c>
    </row>
    <row r="1454" s="13" customFormat="1">
      <c r="B1454" s="259"/>
      <c r="C1454" s="260"/>
      <c r="D1454" s="249" t="s">
        <v>199</v>
      </c>
      <c r="E1454" s="261" t="s">
        <v>21</v>
      </c>
      <c r="F1454" s="262" t="s">
        <v>1021</v>
      </c>
      <c r="G1454" s="260"/>
      <c r="H1454" s="261" t="s">
        <v>21</v>
      </c>
      <c r="I1454" s="263"/>
      <c r="J1454" s="260"/>
      <c r="K1454" s="260"/>
      <c r="L1454" s="264"/>
      <c r="M1454" s="265"/>
      <c r="N1454" s="266"/>
      <c r="O1454" s="266"/>
      <c r="P1454" s="266"/>
      <c r="Q1454" s="266"/>
      <c r="R1454" s="266"/>
      <c r="S1454" s="266"/>
      <c r="T1454" s="267"/>
      <c r="AT1454" s="268" t="s">
        <v>199</v>
      </c>
      <c r="AU1454" s="268" t="s">
        <v>84</v>
      </c>
      <c r="AV1454" s="13" t="s">
        <v>82</v>
      </c>
      <c r="AW1454" s="13" t="s">
        <v>37</v>
      </c>
      <c r="AX1454" s="13" t="s">
        <v>74</v>
      </c>
      <c r="AY1454" s="268" t="s">
        <v>189</v>
      </c>
    </row>
    <row r="1455" s="12" customFormat="1">
      <c r="B1455" s="247"/>
      <c r="C1455" s="248"/>
      <c r="D1455" s="249" t="s">
        <v>199</v>
      </c>
      <c r="E1455" s="250" t="s">
        <v>21</v>
      </c>
      <c r="F1455" s="251" t="s">
        <v>1989</v>
      </c>
      <c r="G1455" s="248"/>
      <c r="H1455" s="252">
        <v>17.995000000000001</v>
      </c>
      <c r="I1455" s="253"/>
      <c r="J1455" s="248"/>
      <c r="K1455" s="248"/>
      <c r="L1455" s="254"/>
      <c r="M1455" s="255"/>
      <c r="N1455" s="256"/>
      <c r="O1455" s="256"/>
      <c r="P1455" s="256"/>
      <c r="Q1455" s="256"/>
      <c r="R1455" s="256"/>
      <c r="S1455" s="256"/>
      <c r="T1455" s="257"/>
      <c r="AT1455" s="258" t="s">
        <v>199</v>
      </c>
      <c r="AU1455" s="258" t="s">
        <v>84</v>
      </c>
      <c r="AV1455" s="12" t="s">
        <v>84</v>
      </c>
      <c r="AW1455" s="12" t="s">
        <v>37</v>
      </c>
      <c r="AX1455" s="12" t="s">
        <v>74</v>
      </c>
      <c r="AY1455" s="258" t="s">
        <v>189</v>
      </c>
    </row>
    <row r="1456" s="12" customFormat="1">
      <c r="B1456" s="247"/>
      <c r="C1456" s="248"/>
      <c r="D1456" s="249" t="s">
        <v>199</v>
      </c>
      <c r="E1456" s="250" t="s">
        <v>21</v>
      </c>
      <c r="F1456" s="251" t="s">
        <v>1990</v>
      </c>
      <c r="G1456" s="248"/>
      <c r="H1456" s="252">
        <v>23.501999999999999</v>
      </c>
      <c r="I1456" s="253"/>
      <c r="J1456" s="248"/>
      <c r="K1456" s="248"/>
      <c r="L1456" s="254"/>
      <c r="M1456" s="255"/>
      <c r="N1456" s="256"/>
      <c r="O1456" s="256"/>
      <c r="P1456" s="256"/>
      <c r="Q1456" s="256"/>
      <c r="R1456" s="256"/>
      <c r="S1456" s="256"/>
      <c r="T1456" s="257"/>
      <c r="AT1456" s="258" t="s">
        <v>199</v>
      </c>
      <c r="AU1456" s="258" t="s">
        <v>84</v>
      </c>
      <c r="AV1456" s="12" t="s">
        <v>84</v>
      </c>
      <c r="AW1456" s="12" t="s">
        <v>37</v>
      </c>
      <c r="AX1456" s="12" t="s">
        <v>74</v>
      </c>
      <c r="AY1456" s="258" t="s">
        <v>189</v>
      </c>
    </row>
    <row r="1457" s="15" customFormat="1">
      <c r="B1457" s="280"/>
      <c r="C1457" s="281"/>
      <c r="D1457" s="249" t="s">
        <v>199</v>
      </c>
      <c r="E1457" s="282" t="s">
        <v>21</v>
      </c>
      <c r="F1457" s="283" t="s">
        <v>1991</v>
      </c>
      <c r="G1457" s="281"/>
      <c r="H1457" s="284">
        <v>41.497</v>
      </c>
      <c r="I1457" s="285"/>
      <c r="J1457" s="281"/>
      <c r="K1457" s="281"/>
      <c r="L1457" s="286"/>
      <c r="M1457" s="287"/>
      <c r="N1457" s="288"/>
      <c r="O1457" s="288"/>
      <c r="P1457" s="288"/>
      <c r="Q1457" s="288"/>
      <c r="R1457" s="288"/>
      <c r="S1457" s="288"/>
      <c r="T1457" s="289"/>
      <c r="AT1457" s="290" t="s">
        <v>199</v>
      </c>
      <c r="AU1457" s="290" t="s">
        <v>84</v>
      </c>
      <c r="AV1457" s="15" t="s">
        <v>190</v>
      </c>
      <c r="AW1457" s="15" t="s">
        <v>37</v>
      </c>
      <c r="AX1457" s="15" t="s">
        <v>74</v>
      </c>
      <c r="AY1457" s="290" t="s">
        <v>189</v>
      </c>
    </row>
    <row r="1458" s="13" customFormat="1">
      <c r="B1458" s="259"/>
      <c r="C1458" s="260"/>
      <c r="D1458" s="249" t="s">
        <v>199</v>
      </c>
      <c r="E1458" s="261" t="s">
        <v>21</v>
      </c>
      <c r="F1458" s="262" t="s">
        <v>2099</v>
      </c>
      <c r="G1458" s="260"/>
      <c r="H1458" s="261" t="s">
        <v>21</v>
      </c>
      <c r="I1458" s="263"/>
      <c r="J1458" s="260"/>
      <c r="K1458" s="260"/>
      <c r="L1458" s="264"/>
      <c r="M1458" s="265"/>
      <c r="N1458" s="266"/>
      <c r="O1458" s="266"/>
      <c r="P1458" s="266"/>
      <c r="Q1458" s="266"/>
      <c r="R1458" s="266"/>
      <c r="S1458" s="266"/>
      <c r="T1458" s="267"/>
      <c r="AT1458" s="268" t="s">
        <v>199</v>
      </c>
      <c r="AU1458" s="268" t="s">
        <v>84</v>
      </c>
      <c r="AV1458" s="13" t="s">
        <v>82</v>
      </c>
      <c r="AW1458" s="13" t="s">
        <v>37</v>
      </c>
      <c r="AX1458" s="13" t="s">
        <v>74</v>
      </c>
      <c r="AY1458" s="268" t="s">
        <v>189</v>
      </c>
    </row>
    <row r="1459" s="12" customFormat="1">
      <c r="B1459" s="247"/>
      <c r="C1459" s="248"/>
      <c r="D1459" s="249" t="s">
        <v>199</v>
      </c>
      <c r="E1459" s="250" t="s">
        <v>21</v>
      </c>
      <c r="F1459" s="251" t="s">
        <v>2106</v>
      </c>
      <c r="G1459" s="248"/>
      <c r="H1459" s="252">
        <v>2.6819999999999999</v>
      </c>
      <c r="I1459" s="253"/>
      <c r="J1459" s="248"/>
      <c r="K1459" s="248"/>
      <c r="L1459" s="254"/>
      <c r="M1459" s="255"/>
      <c r="N1459" s="256"/>
      <c r="O1459" s="256"/>
      <c r="P1459" s="256"/>
      <c r="Q1459" s="256"/>
      <c r="R1459" s="256"/>
      <c r="S1459" s="256"/>
      <c r="T1459" s="257"/>
      <c r="AT1459" s="258" t="s">
        <v>199</v>
      </c>
      <c r="AU1459" s="258" t="s">
        <v>84</v>
      </c>
      <c r="AV1459" s="12" t="s">
        <v>84</v>
      </c>
      <c r="AW1459" s="12" t="s">
        <v>37</v>
      </c>
      <c r="AX1459" s="12" t="s">
        <v>74</v>
      </c>
      <c r="AY1459" s="258" t="s">
        <v>189</v>
      </c>
    </row>
    <row r="1460" s="15" customFormat="1">
      <c r="B1460" s="280"/>
      <c r="C1460" s="281"/>
      <c r="D1460" s="249" t="s">
        <v>199</v>
      </c>
      <c r="E1460" s="282" t="s">
        <v>21</v>
      </c>
      <c r="F1460" s="283" t="s">
        <v>2101</v>
      </c>
      <c r="G1460" s="281"/>
      <c r="H1460" s="284">
        <v>2.6819999999999999</v>
      </c>
      <c r="I1460" s="285"/>
      <c r="J1460" s="281"/>
      <c r="K1460" s="281"/>
      <c r="L1460" s="286"/>
      <c r="M1460" s="287"/>
      <c r="N1460" s="288"/>
      <c r="O1460" s="288"/>
      <c r="P1460" s="288"/>
      <c r="Q1460" s="288"/>
      <c r="R1460" s="288"/>
      <c r="S1460" s="288"/>
      <c r="T1460" s="289"/>
      <c r="AT1460" s="290" t="s">
        <v>199</v>
      </c>
      <c r="AU1460" s="290" t="s">
        <v>84</v>
      </c>
      <c r="AV1460" s="15" t="s">
        <v>190</v>
      </c>
      <c r="AW1460" s="15" t="s">
        <v>37</v>
      </c>
      <c r="AX1460" s="15" t="s">
        <v>74</v>
      </c>
      <c r="AY1460" s="290" t="s">
        <v>189</v>
      </c>
    </row>
    <row r="1461" s="14" customFormat="1">
      <c r="B1461" s="269"/>
      <c r="C1461" s="270"/>
      <c r="D1461" s="249" t="s">
        <v>199</v>
      </c>
      <c r="E1461" s="271" t="s">
        <v>21</v>
      </c>
      <c r="F1461" s="272" t="s">
        <v>214</v>
      </c>
      <c r="G1461" s="270"/>
      <c r="H1461" s="273">
        <v>58.820999999999998</v>
      </c>
      <c r="I1461" s="274"/>
      <c r="J1461" s="270"/>
      <c r="K1461" s="270"/>
      <c r="L1461" s="275"/>
      <c r="M1461" s="276"/>
      <c r="N1461" s="277"/>
      <c r="O1461" s="277"/>
      <c r="P1461" s="277"/>
      <c r="Q1461" s="277"/>
      <c r="R1461" s="277"/>
      <c r="S1461" s="277"/>
      <c r="T1461" s="278"/>
      <c r="AT1461" s="279" t="s">
        <v>199</v>
      </c>
      <c r="AU1461" s="279" t="s">
        <v>84</v>
      </c>
      <c r="AV1461" s="14" t="s">
        <v>197</v>
      </c>
      <c r="AW1461" s="14" t="s">
        <v>37</v>
      </c>
      <c r="AX1461" s="14" t="s">
        <v>82</v>
      </c>
      <c r="AY1461" s="279" t="s">
        <v>189</v>
      </c>
    </row>
    <row r="1462" s="12" customFormat="1">
      <c r="B1462" s="247"/>
      <c r="C1462" s="248"/>
      <c r="D1462" s="249" t="s">
        <v>199</v>
      </c>
      <c r="E1462" s="248"/>
      <c r="F1462" s="251" t="s">
        <v>2107</v>
      </c>
      <c r="G1462" s="248"/>
      <c r="H1462" s="252">
        <v>63.527000000000001</v>
      </c>
      <c r="I1462" s="253"/>
      <c r="J1462" s="248"/>
      <c r="K1462" s="248"/>
      <c r="L1462" s="254"/>
      <c r="M1462" s="255"/>
      <c r="N1462" s="256"/>
      <c r="O1462" s="256"/>
      <c r="P1462" s="256"/>
      <c r="Q1462" s="256"/>
      <c r="R1462" s="256"/>
      <c r="S1462" s="256"/>
      <c r="T1462" s="257"/>
      <c r="AT1462" s="258" t="s">
        <v>199</v>
      </c>
      <c r="AU1462" s="258" t="s">
        <v>84</v>
      </c>
      <c r="AV1462" s="12" t="s">
        <v>84</v>
      </c>
      <c r="AW1462" s="12" t="s">
        <v>6</v>
      </c>
      <c r="AX1462" s="12" t="s">
        <v>82</v>
      </c>
      <c r="AY1462" s="258" t="s">
        <v>189</v>
      </c>
    </row>
    <row r="1463" s="1" customFormat="1" ht="16.5" customHeight="1">
      <c r="B1463" s="48"/>
      <c r="C1463" s="235" t="s">
        <v>2108</v>
      </c>
      <c r="D1463" s="235" t="s">
        <v>192</v>
      </c>
      <c r="E1463" s="236" t="s">
        <v>2109</v>
      </c>
      <c r="F1463" s="237" t="s">
        <v>2110</v>
      </c>
      <c r="G1463" s="238" t="s">
        <v>273</v>
      </c>
      <c r="H1463" s="239">
        <v>366.04500000000002</v>
      </c>
      <c r="I1463" s="240"/>
      <c r="J1463" s="241">
        <f>ROUND(I1463*H1463,2)</f>
        <v>0</v>
      </c>
      <c r="K1463" s="237" t="s">
        <v>196</v>
      </c>
      <c r="L1463" s="74"/>
      <c r="M1463" s="242" t="s">
        <v>21</v>
      </c>
      <c r="N1463" s="243" t="s">
        <v>45</v>
      </c>
      <c r="O1463" s="49"/>
      <c r="P1463" s="244">
        <f>O1463*H1463</f>
        <v>0</v>
      </c>
      <c r="Q1463" s="244">
        <v>0</v>
      </c>
      <c r="R1463" s="244">
        <f>Q1463*H1463</f>
        <v>0</v>
      </c>
      <c r="S1463" s="244">
        <v>0</v>
      </c>
      <c r="T1463" s="245">
        <f>S1463*H1463</f>
        <v>0</v>
      </c>
      <c r="AR1463" s="26" t="s">
        <v>323</v>
      </c>
      <c r="AT1463" s="26" t="s">
        <v>192</v>
      </c>
      <c r="AU1463" s="26" t="s">
        <v>84</v>
      </c>
      <c r="AY1463" s="26" t="s">
        <v>189</v>
      </c>
      <c r="BE1463" s="246">
        <f>IF(N1463="základní",J1463,0)</f>
        <v>0</v>
      </c>
      <c r="BF1463" s="246">
        <f>IF(N1463="snížená",J1463,0)</f>
        <v>0</v>
      </c>
      <c r="BG1463" s="246">
        <f>IF(N1463="zákl. přenesená",J1463,0)</f>
        <v>0</v>
      </c>
      <c r="BH1463" s="246">
        <f>IF(N1463="sníž. přenesená",J1463,0)</f>
        <v>0</v>
      </c>
      <c r="BI1463" s="246">
        <f>IF(N1463="nulová",J1463,0)</f>
        <v>0</v>
      </c>
      <c r="BJ1463" s="26" t="s">
        <v>82</v>
      </c>
      <c r="BK1463" s="246">
        <f>ROUND(I1463*H1463,2)</f>
        <v>0</v>
      </c>
      <c r="BL1463" s="26" t="s">
        <v>323</v>
      </c>
      <c r="BM1463" s="26" t="s">
        <v>2111</v>
      </c>
    </row>
    <row r="1464" s="13" customFormat="1">
      <c r="B1464" s="259"/>
      <c r="C1464" s="260"/>
      <c r="D1464" s="249" t="s">
        <v>199</v>
      </c>
      <c r="E1464" s="261" t="s">
        <v>21</v>
      </c>
      <c r="F1464" s="262" t="s">
        <v>1002</v>
      </c>
      <c r="G1464" s="260"/>
      <c r="H1464" s="261" t="s">
        <v>21</v>
      </c>
      <c r="I1464" s="263"/>
      <c r="J1464" s="260"/>
      <c r="K1464" s="260"/>
      <c r="L1464" s="264"/>
      <c r="M1464" s="265"/>
      <c r="N1464" s="266"/>
      <c r="O1464" s="266"/>
      <c r="P1464" s="266"/>
      <c r="Q1464" s="266"/>
      <c r="R1464" s="266"/>
      <c r="S1464" s="266"/>
      <c r="T1464" s="267"/>
      <c r="AT1464" s="268" t="s">
        <v>199</v>
      </c>
      <c r="AU1464" s="268" t="s">
        <v>84</v>
      </c>
      <c r="AV1464" s="13" t="s">
        <v>82</v>
      </c>
      <c r="AW1464" s="13" t="s">
        <v>37</v>
      </c>
      <c r="AX1464" s="13" t="s">
        <v>74</v>
      </c>
      <c r="AY1464" s="268" t="s">
        <v>189</v>
      </c>
    </row>
    <row r="1465" s="13" customFormat="1">
      <c r="B1465" s="259"/>
      <c r="C1465" s="260"/>
      <c r="D1465" s="249" t="s">
        <v>199</v>
      </c>
      <c r="E1465" s="261" t="s">
        <v>21</v>
      </c>
      <c r="F1465" s="262" t="s">
        <v>1972</v>
      </c>
      <c r="G1465" s="260"/>
      <c r="H1465" s="261" t="s">
        <v>21</v>
      </c>
      <c r="I1465" s="263"/>
      <c r="J1465" s="260"/>
      <c r="K1465" s="260"/>
      <c r="L1465" s="264"/>
      <c r="M1465" s="265"/>
      <c r="N1465" s="266"/>
      <c r="O1465" s="266"/>
      <c r="P1465" s="266"/>
      <c r="Q1465" s="266"/>
      <c r="R1465" s="266"/>
      <c r="S1465" s="266"/>
      <c r="T1465" s="267"/>
      <c r="AT1465" s="268" t="s">
        <v>199</v>
      </c>
      <c r="AU1465" s="268" t="s">
        <v>84</v>
      </c>
      <c r="AV1465" s="13" t="s">
        <v>82</v>
      </c>
      <c r="AW1465" s="13" t="s">
        <v>37</v>
      </c>
      <c r="AX1465" s="13" t="s">
        <v>74</v>
      </c>
      <c r="AY1465" s="268" t="s">
        <v>189</v>
      </c>
    </row>
    <row r="1466" s="12" customFormat="1">
      <c r="B1466" s="247"/>
      <c r="C1466" s="248"/>
      <c r="D1466" s="249" t="s">
        <v>199</v>
      </c>
      <c r="E1466" s="250" t="s">
        <v>21</v>
      </c>
      <c r="F1466" s="251" t="s">
        <v>1003</v>
      </c>
      <c r="G1466" s="248"/>
      <c r="H1466" s="252">
        <v>260</v>
      </c>
      <c r="I1466" s="253"/>
      <c r="J1466" s="248"/>
      <c r="K1466" s="248"/>
      <c r="L1466" s="254"/>
      <c r="M1466" s="255"/>
      <c r="N1466" s="256"/>
      <c r="O1466" s="256"/>
      <c r="P1466" s="256"/>
      <c r="Q1466" s="256"/>
      <c r="R1466" s="256"/>
      <c r="S1466" s="256"/>
      <c r="T1466" s="257"/>
      <c r="AT1466" s="258" t="s">
        <v>199</v>
      </c>
      <c r="AU1466" s="258" t="s">
        <v>84</v>
      </c>
      <c r="AV1466" s="12" t="s">
        <v>84</v>
      </c>
      <c r="AW1466" s="12" t="s">
        <v>37</v>
      </c>
      <c r="AX1466" s="12" t="s">
        <v>74</v>
      </c>
      <c r="AY1466" s="258" t="s">
        <v>189</v>
      </c>
    </row>
    <row r="1467" s="12" customFormat="1">
      <c r="B1467" s="247"/>
      <c r="C1467" s="248"/>
      <c r="D1467" s="249" t="s">
        <v>199</v>
      </c>
      <c r="E1467" s="250" t="s">
        <v>21</v>
      </c>
      <c r="F1467" s="251" t="s">
        <v>1004</v>
      </c>
      <c r="G1467" s="248"/>
      <c r="H1467" s="252">
        <v>17.145</v>
      </c>
      <c r="I1467" s="253"/>
      <c r="J1467" s="248"/>
      <c r="K1467" s="248"/>
      <c r="L1467" s="254"/>
      <c r="M1467" s="255"/>
      <c r="N1467" s="256"/>
      <c r="O1467" s="256"/>
      <c r="P1467" s="256"/>
      <c r="Q1467" s="256"/>
      <c r="R1467" s="256"/>
      <c r="S1467" s="256"/>
      <c r="T1467" s="257"/>
      <c r="AT1467" s="258" t="s">
        <v>199</v>
      </c>
      <c r="AU1467" s="258" t="s">
        <v>84</v>
      </c>
      <c r="AV1467" s="12" t="s">
        <v>84</v>
      </c>
      <c r="AW1467" s="12" t="s">
        <v>37</v>
      </c>
      <c r="AX1467" s="12" t="s">
        <v>74</v>
      </c>
      <c r="AY1467" s="258" t="s">
        <v>189</v>
      </c>
    </row>
    <row r="1468" s="12" customFormat="1">
      <c r="B1468" s="247"/>
      <c r="C1468" s="248"/>
      <c r="D1468" s="249" t="s">
        <v>199</v>
      </c>
      <c r="E1468" s="250" t="s">
        <v>21</v>
      </c>
      <c r="F1468" s="251" t="s">
        <v>1005</v>
      </c>
      <c r="G1468" s="248"/>
      <c r="H1468" s="252">
        <v>88.900000000000006</v>
      </c>
      <c r="I1468" s="253"/>
      <c r="J1468" s="248"/>
      <c r="K1468" s="248"/>
      <c r="L1468" s="254"/>
      <c r="M1468" s="255"/>
      <c r="N1468" s="256"/>
      <c r="O1468" s="256"/>
      <c r="P1468" s="256"/>
      <c r="Q1468" s="256"/>
      <c r="R1468" s="256"/>
      <c r="S1468" s="256"/>
      <c r="T1468" s="257"/>
      <c r="AT1468" s="258" t="s">
        <v>199</v>
      </c>
      <c r="AU1468" s="258" t="s">
        <v>84</v>
      </c>
      <c r="AV1468" s="12" t="s">
        <v>84</v>
      </c>
      <c r="AW1468" s="12" t="s">
        <v>37</v>
      </c>
      <c r="AX1468" s="12" t="s">
        <v>74</v>
      </c>
      <c r="AY1468" s="258" t="s">
        <v>189</v>
      </c>
    </row>
    <row r="1469" s="15" customFormat="1">
      <c r="B1469" s="280"/>
      <c r="C1469" s="281"/>
      <c r="D1469" s="249" t="s">
        <v>199</v>
      </c>
      <c r="E1469" s="282" t="s">
        <v>21</v>
      </c>
      <c r="F1469" s="283" t="s">
        <v>1006</v>
      </c>
      <c r="G1469" s="281"/>
      <c r="H1469" s="284">
        <v>366.04500000000002</v>
      </c>
      <c r="I1469" s="285"/>
      <c r="J1469" s="281"/>
      <c r="K1469" s="281"/>
      <c r="L1469" s="286"/>
      <c r="M1469" s="287"/>
      <c r="N1469" s="288"/>
      <c r="O1469" s="288"/>
      <c r="P1469" s="288"/>
      <c r="Q1469" s="288"/>
      <c r="R1469" s="288"/>
      <c r="S1469" s="288"/>
      <c r="T1469" s="289"/>
      <c r="AT1469" s="290" t="s">
        <v>199</v>
      </c>
      <c r="AU1469" s="290" t="s">
        <v>84</v>
      </c>
      <c r="AV1469" s="15" t="s">
        <v>190</v>
      </c>
      <c r="AW1469" s="15" t="s">
        <v>37</v>
      </c>
      <c r="AX1469" s="15" t="s">
        <v>82</v>
      </c>
      <c r="AY1469" s="290" t="s">
        <v>189</v>
      </c>
    </row>
    <row r="1470" s="1" customFormat="1" ht="16.5" customHeight="1">
      <c r="B1470" s="48"/>
      <c r="C1470" s="291" t="s">
        <v>2112</v>
      </c>
      <c r="D1470" s="291" t="s">
        <v>604</v>
      </c>
      <c r="E1470" s="292" t="s">
        <v>2113</v>
      </c>
      <c r="F1470" s="293" t="s">
        <v>2114</v>
      </c>
      <c r="G1470" s="294" t="s">
        <v>195</v>
      </c>
      <c r="H1470" s="295">
        <v>10.493</v>
      </c>
      <c r="I1470" s="296"/>
      <c r="J1470" s="297">
        <f>ROUND(I1470*H1470,2)</f>
        <v>0</v>
      </c>
      <c r="K1470" s="293" t="s">
        <v>196</v>
      </c>
      <c r="L1470" s="298"/>
      <c r="M1470" s="299" t="s">
        <v>21</v>
      </c>
      <c r="N1470" s="300" t="s">
        <v>45</v>
      </c>
      <c r="O1470" s="49"/>
      <c r="P1470" s="244">
        <f>O1470*H1470</f>
        <v>0</v>
      </c>
      <c r="Q1470" s="244">
        <v>0.55000000000000004</v>
      </c>
      <c r="R1470" s="244">
        <f>Q1470*H1470</f>
        <v>5.7711500000000004</v>
      </c>
      <c r="S1470" s="244">
        <v>0</v>
      </c>
      <c r="T1470" s="245">
        <f>S1470*H1470</f>
        <v>0</v>
      </c>
      <c r="AR1470" s="26" t="s">
        <v>439</v>
      </c>
      <c r="AT1470" s="26" t="s">
        <v>604</v>
      </c>
      <c r="AU1470" s="26" t="s">
        <v>84</v>
      </c>
      <c r="AY1470" s="26" t="s">
        <v>189</v>
      </c>
      <c r="BE1470" s="246">
        <f>IF(N1470="základní",J1470,0)</f>
        <v>0</v>
      </c>
      <c r="BF1470" s="246">
        <f>IF(N1470="snížená",J1470,0)</f>
        <v>0</v>
      </c>
      <c r="BG1470" s="246">
        <f>IF(N1470="zákl. přenesená",J1470,0)</f>
        <v>0</v>
      </c>
      <c r="BH1470" s="246">
        <f>IF(N1470="sníž. přenesená",J1470,0)</f>
        <v>0</v>
      </c>
      <c r="BI1470" s="246">
        <f>IF(N1470="nulová",J1470,0)</f>
        <v>0</v>
      </c>
      <c r="BJ1470" s="26" t="s">
        <v>82</v>
      </c>
      <c r="BK1470" s="246">
        <f>ROUND(I1470*H1470,2)</f>
        <v>0</v>
      </c>
      <c r="BL1470" s="26" t="s">
        <v>323</v>
      </c>
      <c r="BM1470" s="26" t="s">
        <v>2115</v>
      </c>
    </row>
    <row r="1471" s="13" customFormat="1">
      <c r="B1471" s="259"/>
      <c r="C1471" s="260"/>
      <c r="D1471" s="249" t="s">
        <v>199</v>
      </c>
      <c r="E1471" s="261" t="s">
        <v>21</v>
      </c>
      <c r="F1471" s="262" t="s">
        <v>1002</v>
      </c>
      <c r="G1471" s="260"/>
      <c r="H1471" s="261" t="s">
        <v>21</v>
      </c>
      <c r="I1471" s="263"/>
      <c r="J1471" s="260"/>
      <c r="K1471" s="260"/>
      <c r="L1471" s="264"/>
      <c r="M1471" s="265"/>
      <c r="N1471" s="266"/>
      <c r="O1471" s="266"/>
      <c r="P1471" s="266"/>
      <c r="Q1471" s="266"/>
      <c r="R1471" s="266"/>
      <c r="S1471" s="266"/>
      <c r="T1471" s="267"/>
      <c r="AT1471" s="268" t="s">
        <v>199</v>
      </c>
      <c r="AU1471" s="268" t="s">
        <v>84</v>
      </c>
      <c r="AV1471" s="13" t="s">
        <v>82</v>
      </c>
      <c r="AW1471" s="13" t="s">
        <v>37</v>
      </c>
      <c r="AX1471" s="13" t="s">
        <v>74</v>
      </c>
      <c r="AY1471" s="268" t="s">
        <v>189</v>
      </c>
    </row>
    <row r="1472" s="13" customFormat="1">
      <c r="B1472" s="259"/>
      <c r="C1472" s="260"/>
      <c r="D1472" s="249" t="s">
        <v>199</v>
      </c>
      <c r="E1472" s="261" t="s">
        <v>21</v>
      </c>
      <c r="F1472" s="262" t="s">
        <v>1972</v>
      </c>
      <c r="G1472" s="260"/>
      <c r="H1472" s="261" t="s">
        <v>21</v>
      </c>
      <c r="I1472" s="263"/>
      <c r="J1472" s="260"/>
      <c r="K1472" s="260"/>
      <c r="L1472" s="264"/>
      <c r="M1472" s="265"/>
      <c r="N1472" s="266"/>
      <c r="O1472" s="266"/>
      <c r="P1472" s="266"/>
      <c r="Q1472" s="266"/>
      <c r="R1472" s="266"/>
      <c r="S1472" s="266"/>
      <c r="T1472" s="267"/>
      <c r="AT1472" s="268" t="s">
        <v>199</v>
      </c>
      <c r="AU1472" s="268" t="s">
        <v>84</v>
      </c>
      <c r="AV1472" s="13" t="s">
        <v>82</v>
      </c>
      <c r="AW1472" s="13" t="s">
        <v>37</v>
      </c>
      <c r="AX1472" s="13" t="s">
        <v>74</v>
      </c>
      <c r="AY1472" s="268" t="s">
        <v>189</v>
      </c>
    </row>
    <row r="1473" s="12" customFormat="1">
      <c r="B1473" s="247"/>
      <c r="C1473" s="248"/>
      <c r="D1473" s="249" t="s">
        <v>199</v>
      </c>
      <c r="E1473" s="250" t="s">
        <v>21</v>
      </c>
      <c r="F1473" s="251" t="s">
        <v>1973</v>
      </c>
      <c r="G1473" s="248"/>
      <c r="H1473" s="252">
        <v>6.7199999999999998</v>
      </c>
      <c r="I1473" s="253"/>
      <c r="J1473" s="248"/>
      <c r="K1473" s="248"/>
      <c r="L1473" s="254"/>
      <c r="M1473" s="255"/>
      <c r="N1473" s="256"/>
      <c r="O1473" s="256"/>
      <c r="P1473" s="256"/>
      <c r="Q1473" s="256"/>
      <c r="R1473" s="256"/>
      <c r="S1473" s="256"/>
      <c r="T1473" s="257"/>
      <c r="AT1473" s="258" t="s">
        <v>199</v>
      </c>
      <c r="AU1473" s="258" t="s">
        <v>84</v>
      </c>
      <c r="AV1473" s="12" t="s">
        <v>84</v>
      </c>
      <c r="AW1473" s="12" t="s">
        <v>37</v>
      </c>
      <c r="AX1473" s="12" t="s">
        <v>74</v>
      </c>
      <c r="AY1473" s="258" t="s">
        <v>189</v>
      </c>
    </row>
    <row r="1474" s="12" customFormat="1">
      <c r="B1474" s="247"/>
      <c r="C1474" s="248"/>
      <c r="D1474" s="249" t="s">
        <v>199</v>
      </c>
      <c r="E1474" s="250" t="s">
        <v>21</v>
      </c>
      <c r="F1474" s="251" t="s">
        <v>1974</v>
      </c>
      <c r="G1474" s="248"/>
      <c r="H1474" s="252">
        <v>0.45700000000000002</v>
      </c>
      <c r="I1474" s="253"/>
      <c r="J1474" s="248"/>
      <c r="K1474" s="248"/>
      <c r="L1474" s="254"/>
      <c r="M1474" s="255"/>
      <c r="N1474" s="256"/>
      <c r="O1474" s="256"/>
      <c r="P1474" s="256"/>
      <c r="Q1474" s="256"/>
      <c r="R1474" s="256"/>
      <c r="S1474" s="256"/>
      <c r="T1474" s="257"/>
      <c r="AT1474" s="258" t="s">
        <v>199</v>
      </c>
      <c r="AU1474" s="258" t="s">
        <v>84</v>
      </c>
      <c r="AV1474" s="12" t="s">
        <v>84</v>
      </c>
      <c r="AW1474" s="12" t="s">
        <v>37</v>
      </c>
      <c r="AX1474" s="12" t="s">
        <v>74</v>
      </c>
      <c r="AY1474" s="258" t="s">
        <v>189</v>
      </c>
    </row>
    <row r="1475" s="12" customFormat="1">
      <c r="B1475" s="247"/>
      <c r="C1475" s="248"/>
      <c r="D1475" s="249" t="s">
        <v>199</v>
      </c>
      <c r="E1475" s="250" t="s">
        <v>21</v>
      </c>
      <c r="F1475" s="251" t="s">
        <v>1975</v>
      </c>
      <c r="G1475" s="248"/>
      <c r="H1475" s="252">
        <v>2.3620000000000001</v>
      </c>
      <c r="I1475" s="253"/>
      <c r="J1475" s="248"/>
      <c r="K1475" s="248"/>
      <c r="L1475" s="254"/>
      <c r="M1475" s="255"/>
      <c r="N1475" s="256"/>
      <c r="O1475" s="256"/>
      <c r="P1475" s="256"/>
      <c r="Q1475" s="256"/>
      <c r="R1475" s="256"/>
      <c r="S1475" s="256"/>
      <c r="T1475" s="257"/>
      <c r="AT1475" s="258" t="s">
        <v>199</v>
      </c>
      <c r="AU1475" s="258" t="s">
        <v>84</v>
      </c>
      <c r="AV1475" s="12" t="s">
        <v>84</v>
      </c>
      <c r="AW1475" s="12" t="s">
        <v>37</v>
      </c>
      <c r="AX1475" s="12" t="s">
        <v>74</v>
      </c>
      <c r="AY1475" s="258" t="s">
        <v>189</v>
      </c>
    </row>
    <row r="1476" s="15" customFormat="1">
      <c r="B1476" s="280"/>
      <c r="C1476" s="281"/>
      <c r="D1476" s="249" t="s">
        <v>199</v>
      </c>
      <c r="E1476" s="282" t="s">
        <v>21</v>
      </c>
      <c r="F1476" s="283" t="s">
        <v>1006</v>
      </c>
      <c r="G1476" s="281"/>
      <c r="H1476" s="284">
        <v>9.5389999999999997</v>
      </c>
      <c r="I1476" s="285"/>
      <c r="J1476" s="281"/>
      <c r="K1476" s="281"/>
      <c r="L1476" s="286"/>
      <c r="M1476" s="287"/>
      <c r="N1476" s="288"/>
      <c r="O1476" s="288"/>
      <c r="P1476" s="288"/>
      <c r="Q1476" s="288"/>
      <c r="R1476" s="288"/>
      <c r="S1476" s="288"/>
      <c r="T1476" s="289"/>
      <c r="AT1476" s="290" t="s">
        <v>199</v>
      </c>
      <c r="AU1476" s="290" t="s">
        <v>84</v>
      </c>
      <c r="AV1476" s="15" t="s">
        <v>190</v>
      </c>
      <c r="AW1476" s="15" t="s">
        <v>37</v>
      </c>
      <c r="AX1476" s="15" t="s">
        <v>82</v>
      </c>
      <c r="AY1476" s="290" t="s">
        <v>189</v>
      </c>
    </row>
    <row r="1477" s="12" customFormat="1">
      <c r="B1477" s="247"/>
      <c r="C1477" s="248"/>
      <c r="D1477" s="249" t="s">
        <v>199</v>
      </c>
      <c r="E1477" s="248"/>
      <c r="F1477" s="251" t="s">
        <v>2116</v>
      </c>
      <c r="G1477" s="248"/>
      <c r="H1477" s="252">
        <v>10.493</v>
      </c>
      <c r="I1477" s="253"/>
      <c r="J1477" s="248"/>
      <c r="K1477" s="248"/>
      <c r="L1477" s="254"/>
      <c r="M1477" s="255"/>
      <c r="N1477" s="256"/>
      <c r="O1477" s="256"/>
      <c r="P1477" s="256"/>
      <c r="Q1477" s="256"/>
      <c r="R1477" s="256"/>
      <c r="S1477" s="256"/>
      <c r="T1477" s="257"/>
      <c r="AT1477" s="258" t="s">
        <v>199</v>
      </c>
      <c r="AU1477" s="258" t="s">
        <v>84</v>
      </c>
      <c r="AV1477" s="12" t="s">
        <v>84</v>
      </c>
      <c r="AW1477" s="12" t="s">
        <v>6</v>
      </c>
      <c r="AX1477" s="12" t="s">
        <v>82</v>
      </c>
      <c r="AY1477" s="258" t="s">
        <v>189</v>
      </c>
    </row>
    <row r="1478" s="1" customFormat="1" ht="16.5" customHeight="1">
      <c r="B1478" s="48"/>
      <c r="C1478" s="235" t="s">
        <v>2117</v>
      </c>
      <c r="D1478" s="235" t="s">
        <v>192</v>
      </c>
      <c r="E1478" s="236" t="s">
        <v>2118</v>
      </c>
      <c r="F1478" s="237" t="s">
        <v>2119</v>
      </c>
      <c r="G1478" s="238" t="s">
        <v>273</v>
      </c>
      <c r="H1478" s="239">
        <v>17</v>
      </c>
      <c r="I1478" s="240"/>
      <c r="J1478" s="241">
        <f>ROUND(I1478*H1478,2)</f>
        <v>0</v>
      </c>
      <c r="K1478" s="237" t="s">
        <v>196</v>
      </c>
      <c r="L1478" s="74"/>
      <c r="M1478" s="242" t="s">
        <v>21</v>
      </c>
      <c r="N1478" s="243" t="s">
        <v>45</v>
      </c>
      <c r="O1478" s="49"/>
      <c r="P1478" s="244">
        <f>O1478*H1478</f>
        <v>0</v>
      </c>
      <c r="Q1478" s="244">
        <v>0</v>
      </c>
      <c r="R1478" s="244">
        <f>Q1478*H1478</f>
        <v>0</v>
      </c>
      <c r="S1478" s="244">
        <v>0</v>
      </c>
      <c r="T1478" s="245">
        <f>S1478*H1478</f>
        <v>0</v>
      </c>
      <c r="AR1478" s="26" t="s">
        <v>323</v>
      </c>
      <c r="AT1478" s="26" t="s">
        <v>192</v>
      </c>
      <c r="AU1478" s="26" t="s">
        <v>84</v>
      </c>
      <c r="AY1478" s="26" t="s">
        <v>189</v>
      </c>
      <c r="BE1478" s="246">
        <f>IF(N1478="základní",J1478,0)</f>
        <v>0</v>
      </c>
      <c r="BF1478" s="246">
        <f>IF(N1478="snížená",J1478,0)</f>
        <v>0</v>
      </c>
      <c r="BG1478" s="246">
        <f>IF(N1478="zákl. přenesená",J1478,0)</f>
        <v>0</v>
      </c>
      <c r="BH1478" s="246">
        <f>IF(N1478="sníž. přenesená",J1478,0)</f>
        <v>0</v>
      </c>
      <c r="BI1478" s="246">
        <f>IF(N1478="nulová",J1478,0)</f>
        <v>0</v>
      </c>
      <c r="BJ1478" s="26" t="s">
        <v>82</v>
      </c>
      <c r="BK1478" s="246">
        <f>ROUND(I1478*H1478,2)</f>
        <v>0</v>
      </c>
      <c r="BL1478" s="26" t="s">
        <v>323</v>
      </c>
      <c r="BM1478" s="26" t="s">
        <v>2120</v>
      </c>
    </row>
    <row r="1479" s="13" customFormat="1">
      <c r="B1479" s="259"/>
      <c r="C1479" s="260"/>
      <c r="D1479" s="249" t="s">
        <v>199</v>
      </c>
      <c r="E1479" s="261" t="s">
        <v>21</v>
      </c>
      <c r="F1479" s="262" t="s">
        <v>1002</v>
      </c>
      <c r="G1479" s="260"/>
      <c r="H1479" s="261" t="s">
        <v>21</v>
      </c>
      <c r="I1479" s="263"/>
      <c r="J1479" s="260"/>
      <c r="K1479" s="260"/>
      <c r="L1479" s="264"/>
      <c r="M1479" s="265"/>
      <c r="N1479" s="266"/>
      <c r="O1479" s="266"/>
      <c r="P1479" s="266"/>
      <c r="Q1479" s="266"/>
      <c r="R1479" s="266"/>
      <c r="S1479" s="266"/>
      <c r="T1479" s="267"/>
      <c r="AT1479" s="268" t="s">
        <v>199</v>
      </c>
      <c r="AU1479" s="268" t="s">
        <v>84</v>
      </c>
      <c r="AV1479" s="13" t="s">
        <v>82</v>
      </c>
      <c r="AW1479" s="13" t="s">
        <v>37</v>
      </c>
      <c r="AX1479" s="13" t="s">
        <v>74</v>
      </c>
      <c r="AY1479" s="268" t="s">
        <v>189</v>
      </c>
    </row>
    <row r="1480" s="13" customFormat="1">
      <c r="B1480" s="259"/>
      <c r="C1480" s="260"/>
      <c r="D1480" s="249" t="s">
        <v>199</v>
      </c>
      <c r="E1480" s="261" t="s">
        <v>21</v>
      </c>
      <c r="F1480" s="262" t="s">
        <v>1983</v>
      </c>
      <c r="G1480" s="260"/>
      <c r="H1480" s="261" t="s">
        <v>21</v>
      </c>
      <c r="I1480" s="263"/>
      <c r="J1480" s="260"/>
      <c r="K1480" s="260"/>
      <c r="L1480" s="264"/>
      <c r="M1480" s="265"/>
      <c r="N1480" s="266"/>
      <c r="O1480" s="266"/>
      <c r="P1480" s="266"/>
      <c r="Q1480" s="266"/>
      <c r="R1480" s="266"/>
      <c r="S1480" s="266"/>
      <c r="T1480" s="267"/>
      <c r="AT1480" s="268" t="s">
        <v>199</v>
      </c>
      <c r="AU1480" s="268" t="s">
        <v>84</v>
      </c>
      <c r="AV1480" s="13" t="s">
        <v>82</v>
      </c>
      <c r="AW1480" s="13" t="s">
        <v>37</v>
      </c>
      <c r="AX1480" s="13" t="s">
        <v>74</v>
      </c>
      <c r="AY1480" s="268" t="s">
        <v>189</v>
      </c>
    </row>
    <row r="1481" s="12" customFormat="1">
      <c r="B1481" s="247"/>
      <c r="C1481" s="248"/>
      <c r="D1481" s="249" t="s">
        <v>199</v>
      </c>
      <c r="E1481" s="250" t="s">
        <v>21</v>
      </c>
      <c r="F1481" s="251" t="s">
        <v>1959</v>
      </c>
      <c r="G1481" s="248"/>
      <c r="H1481" s="252">
        <v>17</v>
      </c>
      <c r="I1481" s="253"/>
      <c r="J1481" s="248"/>
      <c r="K1481" s="248"/>
      <c r="L1481" s="254"/>
      <c r="M1481" s="255"/>
      <c r="N1481" s="256"/>
      <c r="O1481" s="256"/>
      <c r="P1481" s="256"/>
      <c r="Q1481" s="256"/>
      <c r="R1481" s="256"/>
      <c r="S1481" s="256"/>
      <c r="T1481" s="257"/>
      <c r="AT1481" s="258" t="s">
        <v>199</v>
      </c>
      <c r="AU1481" s="258" t="s">
        <v>84</v>
      </c>
      <c r="AV1481" s="12" t="s">
        <v>84</v>
      </c>
      <c r="AW1481" s="12" t="s">
        <v>37</v>
      </c>
      <c r="AX1481" s="12" t="s">
        <v>74</v>
      </c>
      <c r="AY1481" s="258" t="s">
        <v>189</v>
      </c>
    </row>
    <row r="1482" s="15" customFormat="1">
      <c r="B1482" s="280"/>
      <c r="C1482" s="281"/>
      <c r="D1482" s="249" t="s">
        <v>199</v>
      </c>
      <c r="E1482" s="282" t="s">
        <v>21</v>
      </c>
      <c r="F1482" s="283" t="s">
        <v>825</v>
      </c>
      <c r="G1482" s="281"/>
      <c r="H1482" s="284">
        <v>17</v>
      </c>
      <c r="I1482" s="285"/>
      <c r="J1482" s="281"/>
      <c r="K1482" s="281"/>
      <c r="L1482" s="286"/>
      <c r="M1482" s="287"/>
      <c r="N1482" s="288"/>
      <c r="O1482" s="288"/>
      <c r="P1482" s="288"/>
      <c r="Q1482" s="288"/>
      <c r="R1482" s="288"/>
      <c r="S1482" s="288"/>
      <c r="T1482" s="289"/>
      <c r="AT1482" s="290" t="s">
        <v>199</v>
      </c>
      <c r="AU1482" s="290" t="s">
        <v>84</v>
      </c>
      <c r="AV1482" s="15" t="s">
        <v>190</v>
      </c>
      <c r="AW1482" s="15" t="s">
        <v>37</v>
      </c>
      <c r="AX1482" s="15" t="s">
        <v>82</v>
      </c>
      <c r="AY1482" s="290" t="s">
        <v>189</v>
      </c>
    </row>
    <row r="1483" s="1" customFormat="1" ht="16.5" customHeight="1">
      <c r="B1483" s="48"/>
      <c r="C1483" s="291" t="s">
        <v>2121</v>
      </c>
      <c r="D1483" s="291" t="s">
        <v>604</v>
      </c>
      <c r="E1483" s="292" t="s">
        <v>2122</v>
      </c>
      <c r="F1483" s="293" t="s">
        <v>2123</v>
      </c>
      <c r="G1483" s="294" t="s">
        <v>195</v>
      </c>
      <c r="H1483" s="295">
        <v>0.65500000000000003</v>
      </c>
      <c r="I1483" s="296"/>
      <c r="J1483" s="297">
        <f>ROUND(I1483*H1483,2)</f>
        <v>0</v>
      </c>
      <c r="K1483" s="293" t="s">
        <v>196</v>
      </c>
      <c r="L1483" s="298"/>
      <c r="M1483" s="299" t="s">
        <v>21</v>
      </c>
      <c r="N1483" s="300" t="s">
        <v>45</v>
      </c>
      <c r="O1483" s="49"/>
      <c r="P1483" s="244">
        <f>O1483*H1483</f>
        <v>0</v>
      </c>
      <c r="Q1483" s="244">
        <v>0.5</v>
      </c>
      <c r="R1483" s="244">
        <f>Q1483*H1483</f>
        <v>0.32750000000000001</v>
      </c>
      <c r="S1483" s="244">
        <v>0</v>
      </c>
      <c r="T1483" s="245">
        <f>S1483*H1483</f>
        <v>0</v>
      </c>
      <c r="AR1483" s="26" t="s">
        <v>439</v>
      </c>
      <c r="AT1483" s="26" t="s">
        <v>604</v>
      </c>
      <c r="AU1483" s="26" t="s">
        <v>84</v>
      </c>
      <c r="AY1483" s="26" t="s">
        <v>189</v>
      </c>
      <c r="BE1483" s="246">
        <f>IF(N1483="základní",J1483,0)</f>
        <v>0</v>
      </c>
      <c r="BF1483" s="246">
        <f>IF(N1483="snížená",J1483,0)</f>
        <v>0</v>
      </c>
      <c r="BG1483" s="246">
        <f>IF(N1483="zákl. přenesená",J1483,0)</f>
        <v>0</v>
      </c>
      <c r="BH1483" s="246">
        <f>IF(N1483="sníž. přenesená",J1483,0)</f>
        <v>0</v>
      </c>
      <c r="BI1483" s="246">
        <f>IF(N1483="nulová",J1483,0)</f>
        <v>0</v>
      </c>
      <c r="BJ1483" s="26" t="s">
        <v>82</v>
      </c>
      <c r="BK1483" s="246">
        <f>ROUND(I1483*H1483,2)</f>
        <v>0</v>
      </c>
      <c r="BL1483" s="26" t="s">
        <v>323</v>
      </c>
      <c r="BM1483" s="26" t="s">
        <v>2124</v>
      </c>
    </row>
    <row r="1484" s="13" customFormat="1">
      <c r="B1484" s="259"/>
      <c r="C1484" s="260"/>
      <c r="D1484" s="249" t="s">
        <v>199</v>
      </c>
      <c r="E1484" s="261" t="s">
        <v>21</v>
      </c>
      <c r="F1484" s="262" t="s">
        <v>1002</v>
      </c>
      <c r="G1484" s="260"/>
      <c r="H1484" s="261" t="s">
        <v>21</v>
      </c>
      <c r="I1484" s="263"/>
      <c r="J1484" s="260"/>
      <c r="K1484" s="260"/>
      <c r="L1484" s="264"/>
      <c r="M1484" s="265"/>
      <c r="N1484" s="266"/>
      <c r="O1484" s="266"/>
      <c r="P1484" s="266"/>
      <c r="Q1484" s="266"/>
      <c r="R1484" s="266"/>
      <c r="S1484" s="266"/>
      <c r="T1484" s="267"/>
      <c r="AT1484" s="268" t="s">
        <v>199</v>
      </c>
      <c r="AU1484" s="268" t="s">
        <v>84</v>
      </c>
      <c r="AV1484" s="13" t="s">
        <v>82</v>
      </c>
      <c r="AW1484" s="13" t="s">
        <v>37</v>
      </c>
      <c r="AX1484" s="13" t="s">
        <v>74</v>
      </c>
      <c r="AY1484" s="268" t="s">
        <v>189</v>
      </c>
    </row>
    <row r="1485" s="13" customFormat="1">
      <c r="B1485" s="259"/>
      <c r="C1485" s="260"/>
      <c r="D1485" s="249" t="s">
        <v>199</v>
      </c>
      <c r="E1485" s="261" t="s">
        <v>21</v>
      </c>
      <c r="F1485" s="262" t="s">
        <v>1983</v>
      </c>
      <c r="G1485" s="260"/>
      <c r="H1485" s="261" t="s">
        <v>21</v>
      </c>
      <c r="I1485" s="263"/>
      <c r="J1485" s="260"/>
      <c r="K1485" s="260"/>
      <c r="L1485" s="264"/>
      <c r="M1485" s="265"/>
      <c r="N1485" s="266"/>
      <c r="O1485" s="266"/>
      <c r="P1485" s="266"/>
      <c r="Q1485" s="266"/>
      <c r="R1485" s="266"/>
      <c r="S1485" s="266"/>
      <c r="T1485" s="267"/>
      <c r="AT1485" s="268" t="s">
        <v>199</v>
      </c>
      <c r="AU1485" s="268" t="s">
        <v>84</v>
      </c>
      <c r="AV1485" s="13" t="s">
        <v>82</v>
      </c>
      <c r="AW1485" s="13" t="s">
        <v>37</v>
      </c>
      <c r="AX1485" s="13" t="s">
        <v>74</v>
      </c>
      <c r="AY1485" s="268" t="s">
        <v>189</v>
      </c>
    </row>
    <row r="1486" s="12" customFormat="1">
      <c r="B1486" s="247"/>
      <c r="C1486" s="248"/>
      <c r="D1486" s="249" t="s">
        <v>199</v>
      </c>
      <c r="E1486" s="250" t="s">
        <v>21</v>
      </c>
      <c r="F1486" s="251" t="s">
        <v>1984</v>
      </c>
      <c r="G1486" s="248"/>
      <c r="H1486" s="252">
        <v>0.59499999999999997</v>
      </c>
      <c r="I1486" s="253"/>
      <c r="J1486" s="248"/>
      <c r="K1486" s="248"/>
      <c r="L1486" s="254"/>
      <c r="M1486" s="255"/>
      <c r="N1486" s="256"/>
      <c r="O1486" s="256"/>
      <c r="P1486" s="256"/>
      <c r="Q1486" s="256"/>
      <c r="R1486" s="256"/>
      <c r="S1486" s="256"/>
      <c r="T1486" s="257"/>
      <c r="AT1486" s="258" t="s">
        <v>199</v>
      </c>
      <c r="AU1486" s="258" t="s">
        <v>84</v>
      </c>
      <c r="AV1486" s="12" t="s">
        <v>84</v>
      </c>
      <c r="AW1486" s="12" t="s">
        <v>37</v>
      </c>
      <c r="AX1486" s="12" t="s">
        <v>74</v>
      </c>
      <c r="AY1486" s="258" t="s">
        <v>189</v>
      </c>
    </row>
    <row r="1487" s="15" customFormat="1">
      <c r="B1487" s="280"/>
      <c r="C1487" s="281"/>
      <c r="D1487" s="249" t="s">
        <v>199</v>
      </c>
      <c r="E1487" s="282" t="s">
        <v>21</v>
      </c>
      <c r="F1487" s="283" t="s">
        <v>825</v>
      </c>
      <c r="G1487" s="281"/>
      <c r="H1487" s="284">
        <v>0.59499999999999997</v>
      </c>
      <c r="I1487" s="285"/>
      <c r="J1487" s="281"/>
      <c r="K1487" s="281"/>
      <c r="L1487" s="286"/>
      <c r="M1487" s="287"/>
      <c r="N1487" s="288"/>
      <c r="O1487" s="288"/>
      <c r="P1487" s="288"/>
      <c r="Q1487" s="288"/>
      <c r="R1487" s="288"/>
      <c r="S1487" s="288"/>
      <c r="T1487" s="289"/>
      <c r="AT1487" s="290" t="s">
        <v>199</v>
      </c>
      <c r="AU1487" s="290" t="s">
        <v>84</v>
      </c>
      <c r="AV1487" s="15" t="s">
        <v>190</v>
      </c>
      <c r="AW1487" s="15" t="s">
        <v>37</v>
      </c>
      <c r="AX1487" s="15" t="s">
        <v>82</v>
      </c>
      <c r="AY1487" s="290" t="s">
        <v>189</v>
      </c>
    </row>
    <row r="1488" s="12" customFormat="1">
      <c r="B1488" s="247"/>
      <c r="C1488" s="248"/>
      <c r="D1488" s="249" t="s">
        <v>199</v>
      </c>
      <c r="E1488" s="248"/>
      <c r="F1488" s="251" t="s">
        <v>2125</v>
      </c>
      <c r="G1488" s="248"/>
      <c r="H1488" s="252">
        <v>0.65500000000000003</v>
      </c>
      <c r="I1488" s="253"/>
      <c r="J1488" s="248"/>
      <c r="K1488" s="248"/>
      <c r="L1488" s="254"/>
      <c r="M1488" s="255"/>
      <c r="N1488" s="256"/>
      <c r="O1488" s="256"/>
      <c r="P1488" s="256"/>
      <c r="Q1488" s="256"/>
      <c r="R1488" s="256"/>
      <c r="S1488" s="256"/>
      <c r="T1488" s="257"/>
      <c r="AT1488" s="258" t="s">
        <v>199</v>
      </c>
      <c r="AU1488" s="258" t="s">
        <v>84</v>
      </c>
      <c r="AV1488" s="12" t="s">
        <v>84</v>
      </c>
      <c r="AW1488" s="12" t="s">
        <v>6</v>
      </c>
      <c r="AX1488" s="12" t="s">
        <v>82</v>
      </c>
      <c r="AY1488" s="258" t="s">
        <v>189</v>
      </c>
    </row>
    <row r="1489" s="1" customFormat="1" ht="25.5" customHeight="1">
      <c r="B1489" s="48"/>
      <c r="C1489" s="235" t="s">
        <v>2126</v>
      </c>
      <c r="D1489" s="235" t="s">
        <v>192</v>
      </c>
      <c r="E1489" s="236" t="s">
        <v>2127</v>
      </c>
      <c r="F1489" s="237" t="s">
        <v>2128</v>
      </c>
      <c r="G1489" s="238" t="s">
        <v>273</v>
      </c>
      <c r="H1489" s="239">
        <v>6</v>
      </c>
      <c r="I1489" s="240"/>
      <c r="J1489" s="241">
        <f>ROUND(I1489*H1489,2)</f>
        <v>0</v>
      </c>
      <c r="K1489" s="237" t="s">
        <v>196</v>
      </c>
      <c r="L1489" s="74"/>
      <c r="M1489" s="242" t="s">
        <v>21</v>
      </c>
      <c r="N1489" s="243" t="s">
        <v>45</v>
      </c>
      <c r="O1489" s="49"/>
      <c r="P1489" s="244">
        <f>O1489*H1489</f>
        <v>0</v>
      </c>
      <c r="Q1489" s="244">
        <v>0</v>
      </c>
      <c r="R1489" s="244">
        <f>Q1489*H1489</f>
        <v>0</v>
      </c>
      <c r="S1489" s="244">
        <v>0</v>
      </c>
      <c r="T1489" s="245">
        <f>S1489*H1489</f>
        <v>0</v>
      </c>
      <c r="AR1489" s="26" t="s">
        <v>323</v>
      </c>
      <c r="AT1489" s="26" t="s">
        <v>192</v>
      </c>
      <c r="AU1489" s="26" t="s">
        <v>84</v>
      </c>
      <c r="AY1489" s="26" t="s">
        <v>189</v>
      </c>
      <c r="BE1489" s="246">
        <f>IF(N1489="základní",J1489,0)</f>
        <v>0</v>
      </c>
      <c r="BF1489" s="246">
        <f>IF(N1489="snížená",J1489,0)</f>
        <v>0</v>
      </c>
      <c r="BG1489" s="246">
        <f>IF(N1489="zákl. přenesená",J1489,0)</f>
        <v>0</v>
      </c>
      <c r="BH1489" s="246">
        <f>IF(N1489="sníž. přenesená",J1489,0)</f>
        <v>0</v>
      </c>
      <c r="BI1489" s="246">
        <f>IF(N1489="nulová",J1489,0)</f>
        <v>0</v>
      </c>
      <c r="BJ1489" s="26" t="s">
        <v>82</v>
      </c>
      <c r="BK1489" s="246">
        <f>ROUND(I1489*H1489,2)</f>
        <v>0</v>
      </c>
      <c r="BL1489" s="26" t="s">
        <v>323</v>
      </c>
      <c r="BM1489" s="26" t="s">
        <v>2129</v>
      </c>
    </row>
    <row r="1490" s="13" customFormat="1">
      <c r="B1490" s="259"/>
      <c r="C1490" s="260"/>
      <c r="D1490" s="249" t="s">
        <v>199</v>
      </c>
      <c r="E1490" s="261" t="s">
        <v>21</v>
      </c>
      <c r="F1490" s="262" t="s">
        <v>2046</v>
      </c>
      <c r="G1490" s="260"/>
      <c r="H1490" s="261" t="s">
        <v>21</v>
      </c>
      <c r="I1490" s="263"/>
      <c r="J1490" s="260"/>
      <c r="K1490" s="260"/>
      <c r="L1490" s="264"/>
      <c r="M1490" s="265"/>
      <c r="N1490" s="266"/>
      <c r="O1490" s="266"/>
      <c r="P1490" s="266"/>
      <c r="Q1490" s="266"/>
      <c r="R1490" s="266"/>
      <c r="S1490" s="266"/>
      <c r="T1490" s="267"/>
      <c r="AT1490" s="268" t="s">
        <v>199</v>
      </c>
      <c r="AU1490" s="268" t="s">
        <v>84</v>
      </c>
      <c r="AV1490" s="13" t="s">
        <v>82</v>
      </c>
      <c r="AW1490" s="13" t="s">
        <v>37</v>
      </c>
      <c r="AX1490" s="13" t="s">
        <v>74</v>
      </c>
      <c r="AY1490" s="268" t="s">
        <v>189</v>
      </c>
    </row>
    <row r="1491" s="12" customFormat="1">
      <c r="B1491" s="247"/>
      <c r="C1491" s="248"/>
      <c r="D1491" s="249" t="s">
        <v>199</v>
      </c>
      <c r="E1491" s="250" t="s">
        <v>21</v>
      </c>
      <c r="F1491" s="251" t="s">
        <v>2130</v>
      </c>
      <c r="G1491" s="248"/>
      <c r="H1491" s="252">
        <v>6</v>
      </c>
      <c r="I1491" s="253"/>
      <c r="J1491" s="248"/>
      <c r="K1491" s="248"/>
      <c r="L1491" s="254"/>
      <c r="M1491" s="255"/>
      <c r="N1491" s="256"/>
      <c r="O1491" s="256"/>
      <c r="P1491" s="256"/>
      <c r="Q1491" s="256"/>
      <c r="R1491" s="256"/>
      <c r="S1491" s="256"/>
      <c r="T1491" s="257"/>
      <c r="AT1491" s="258" t="s">
        <v>199</v>
      </c>
      <c r="AU1491" s="258" t="s">
        <v>84</v>
      </c>
      <c r="AV1491" s="12" t="s">
        <v>84</v>
      </c>
      <c r="AW1491" s="12" t="s">
        <v>37</v>
      </c>
      <c r="AX1491" s="12" t="s">
        <v>82</v>
      </c>
      <c r="AY1491" s="258" t="s">
        <v>189</v>
      </c>
    </row>
    <row r="1492" s="1" customFormat="1" ht="16.5" customHeight="1">
      <c r="B1492" s="48"/>
      <c r="C1492" s="291" t="s">
        <v>2131</v>
      </c>
      <c r="D1492" s="291" t="s">
        <v>604</v>
      </c>
      <c r="E1492" s="292" t="s">
        <v>2132</v>
      </c>
      <c r="F1492" s="293" t="s">
        <v>2133</v>
      </c>
      <c r="G1492" s="294" t="s">
        <v>273</v>
      </c>
      <c r="H1492" s="295">
        <v>6.5999999999999996</v>
      </c>
      <c r="I1492" s="296"/>
      <c r="J1492" s="297">
        <f>ROUND(I1492*H1492,2)</f>
        <v>0</v>
      </c>
      <c r="K1492" s="293" t="s">
        <v>196</v>
      </c>
      <c r="L1492" s="298"/>
      <c r="M1492" s="299" t="s">
        <v>21</v>
      </c>
      <c r="N1492" s="300" t="s">
        <v>45</v>
      </c>
      <c r="O1492" s="49"/>
      <c r="P1492" s="244">
        <f>O1492*H1492</f>
        <v>0</v>
      </c>
      <c r="Q1492" s="244">
        <v>0.012800000000000001</v>
      </c>
      <c r="R1492" s="244">
        <f>Q1492*H1492</f>
        <v>0.08448</v>
      </c>
      <c r="S1492" s="244">
        <v>0</v>
      </c>
      <c r="T1492" s="245">
        <f>S1492*H1492</f>
        <v>0</v>
      </c>
      <c r="AR1492" s="26" t="s">
        <v>439</v>
      </c>
      <c r="AT1492" s="26" t="s">
        <v>604</v>
      </c>
      <c r="AU1492" s="26" t="s">
        <v>84</v>
      </c>
      <c r="AY1492" s="26" t="s">
        <v>189</v>
      </c>
      <c r="BE1492" s="246">
        <f>IF(N1492="základní",J1492,0)</f>
        <v>0</v>
      </c>
      <c r="BF1492" s="246">
        <f>IF(N1492="snížená",J1492,0)</f>
        <v>0</v>
      </c>
      <c r="BG1492" s="246">
        <f>IF(N1492="zákl. přenesená",J1492,0)</f>
        <v>0</v>
      </c>
      <c r="BH1492" s="246">
        <f>IF(N1492="sníž. přenesená",J1492,0)</f>
        <v>0</v>
      </c>
      <c r="BI1492" s="246">
        <f>IF(N1492="nulová",J1492,0)</f>
        <v>0</v>
      </c>
      <c r="BJ1492" s="26" t="s">
        <v>82</v>
      </c>
      <c r="BK1492" s="246">
        <f>ROUND(I1492*H1492,2)</f>
        <v>0</v>
      </c>
      <c r="BL1492" s="26" t="s">
        <v>323</v>
      </c>
      <c r="BM1492" s="26" t="s">
        <v>2134</v>
      </c>
    </row>
    <row r="1493" s="12" customFormat="1">
      <c r="B1493" s="247"/>
      <c r="C1493" s="248"/>
      <c r="D1493" s="249" t="s">
        <v>199</v>
      </c>
      <c r="E1493" s="248"/>
      <c r="F1493" s="251" t="s">
        <v>2135</v>
      </c>
      <c r="G1493" s="248"/>
      <c r="H1493" s="252">
        <v>6.5999999999999996</v>
      </c>
      <c r="I1493" s="253"/>
      <c r="J1493" s="248"/>
      <c r="K1493" s="248"/>
      <c r="L1493" s="254"/>
      <c r="M1493" s="255"/>
      <c r="N1493" s="256"/>
      <c r="O1493" s="256"/>
      <c r="P1493" s="256"/>
      <c r="Q1493" s="256"/>
      <c r="R1493" s="256"/>
      <c r="S1493" s="256"/>
      <c r="T1493" s="257"/>
      <c r="AT1493" s="258" t="s">
        <v>199</v>
      </c>
      <c r="AU1493" s="258" t="s">
        <v>84</v>
      </c>
      <c r="AV1493" s="12" t="s">
        <v>84</v>
      </c>
      <c r="AW1493" s="12" t="s">
        <v>6</v>
      </c>
      <c r="AX1493" s="12" t="s">
        <v>82</v>
      </c>
      <c r="AY1493" s="258" t="s">
        <v>189</v>
      </c>
    </row>
    <row r="1494" s="1" customFormat="1" ht="16.5" customHeight="1">
      <c r="B1494" s="48"/>
      <c r="C1494" s="235" t="s">
        <v>2136</v>
      </c>
      <c r="D1494" s="235" t="s">
        <v>192</v>
      </c>
      <c r="E1494" s="236" t="s">
        <v>2137</v>
      </c>
      <c r="F1494" s="237" t="s">
        <v>2138</v>
      </c>
      <c r="G1494" s="238" t="s">
        <v>273</v>
      </c>
      <c r="H1494" s="239">
        <v>1130.0460000000001</v>
      </c>
      <c r="I1494" s="240"/>
      <c r="J1494" s="241">
        <f>ROUND(I1494*H1494,2)</f>
        <v>0</v>
      </c>
      <c r="K1494" s="237" t="s">
        <v>196</v>
      </c>
      <c r="L1494" s="74"/>
      <c r="M1494" s="242" t="s">
        <v>21</v>
      </c>
      <c r="N1494" s="243" t="s">
        <v>45</v>
      </c>
      <c r="O1494" s="49"/>
      <c r="P1494" s="244">
        <f>O1494*H1494</f>
        <v>0</v>
      </c>
      <c r="Q1494" s="244">
        <v>0.00019000000000000001</v>
      </c>
      <c r="R1494" s="244">
        <f>Q1494*H1494</f>
        <v>0.21470874000000001</v>
      </c>
      <c r="S1494" s="244">
        <v>0</v>
      </c>
      <c r="T1494" s="245">
        <f>S1494*H1494</f>
        <v>0</v>
      </c>
      <c r="AR1494" s="26" t="s">
        <v>323</v>
      </c>
      <c r="AT1494" s="26" t="s">
        <v>192</v>
      </c>
      <c r="AU1494" s="26" t="s">
        <v>84</v>
      </c>
      <c r="AY1494" s="26" t="s">
        <v>189</v>
      </c>
      <c r="BE1494" s="246">
        <f>IF(N1494="základní",J1494,0)</f>
        <v>0</v>
      </c>
      <c r="BF1494" s="246">
        <f>IF(N1494="snížená",J1494,0)</f>
        <v>0</v>
      </c>
      <c r="BG1494" s="246">
        <f>IF(N1494="zákl. přenesená",J1494,0)</f>
        <v>0</v>
      </c>
      <c r="BH1494" s="246">
        <f>IF(N1494="sníž. přenesená",J1494,0)</f>
        <v>0</v>
      </c>
      <c r="BI1494" s="246">
        <f>IF(N1494="nulová",J1494,0)</f>
        <v>0</v>
      </c>
      <c r="BJ1494" s="26" t="s">
        <v>82</v>
      </c>
      <c r="BK1494" s="246">
        <f>ROUND(I1494*H1494,2)</f>
        <v>0</v>
      </c>
      <c r="BL1494" s="26" t="s">
        <v>323</v>
      </c>
      <c r="BM1494" s="26" t="s">
        <v>2139</v>
      </c>
    </row>
    <row r="1495" s="13" customFormat="1">
      <c r="B1495" s="259"/>
      <c r="C1495" s="260"/>
      <c r="D1495" s="249" t="s">
        <v>199</v>
      </c>
      <c r="E1495" s="261" t="s">
        <v>21</v>
      </c>
      <c r="F1495" s="262" t="s">
        <v>1002</v>
      </c>
      <c r="G1495" s="260"/>
      <c r="H1495" s="261" t="s">
        <v>21</v>
      </c>
      <c r="I1495" s="263"/>
      <c r="J1495" s="260"/>
      <c r="K1495" s="260"/>
      <c r="L1495" s="264"/>
      <c r="M1495" s="265"/>
      <c r="N1495" s="266"/>
      <c r="O1495" s="266"/>
      <c r="P1495" s="266"/>
      <c r="Q1495" s="266"/>
      <c r="R1495" s="266"/>
      <c r="S1495" s="266"/>
      <c r="T1495" s="267"/>
      <c r="AT1495" s="268" t="s">
        <v>199</v>
      </c>
      <c r="AU1495" s="268" t="s">
        <v>84</v>
      </c>
      <c r="AV1495" s="13" t="s">
        <v>82</v>
      </c>
      <c r="AW1495" s="13" t="s">
        <v>37</v>
      </c>
      <c r="AX1495" s="13" t="s">
        <v>74</v>
      </c>
      <c r="AY1495" s="268" t="s">
        <v>189</v>
      </c>
    </row>
    <row r="1496" s="13" customFormat="1">
      <c r="B1496" s="259"/>
      <c r="C1496" s="260"/>
      <c r="D1496" s="249" t="s">
        <v>199</v>
      </c>
      <c r="E1496" s="261" t="s">
        <v>21</v>
      </c>
      <c r="F1496" s="262" t="s">
        <v>1983</v>
      </c>
      <c r="G1496" s="260"/>
      <c r="H1496" s="261" t="s">
        <v>21</v>
      </c>
      <c r="I1496" s="263"/>
      <c r="J1496" s="260"/>
      <c r="K1496" s="260"/>
      <c r="L1496" s="264"/>
      <c r="M1496" s="265"/>
      <c r="N1496" s="266"/>
      <c r="O1496" s="266"/>
      <c r="P1496" s="266"/>
      <c r="Q1496" s="266"/>
      <c r="R1496" s="266"/>
      <c r="S1496" s="266"/>
      <c r="T1496" s="267"/>
      <c r="AT1496" s="268" t="s">
        <v>199</v>
      </c>
      <c r="AU1496" s="268" t="s">
        <v>84</v>
      </c>
      <c r="AV1496" s="13" t="s">
        <v>82</v>
      </c>
      <c r="AW1496" s="13" t="s">
        <v>37</v>
      </c>
      <c r="AX1496" s="13" t="s">
        <v>74</v>
      </c>
      <c r="AY1496" s="268" t="s">
        <v>189</v>
      </c>
    </row>
    <row r="1497" s="12" customFormat="1">
      <c r="B1497" s="247"/>
      <c r="C1497" s="248"/>
      <c r="D1497" s="249" t="s">
        <v>199</v>
      </c>
      <c r="E1497" s="250" t="s">
        <v>21</v>
      </c>
      <c r="F1497" s="251" t="s">
        <v>1959</v>
      </c>
      <c r="G1497" s="248"/>
      <c r="H1497" s="252">
        <v>17</v>
      </c>
      <c r="I1497" s="253"/>
      <c r="J1497" s="248"/>
      <c r="K1497" s="248"/>
      <c r="L1497" s="254"/>
      <c r="M1497" s="255"/>
      <c r="N1497" s="256"/>
      <c r="O1497" s="256"/>
      <c r="P1497" s="256"/>
      <c r="Q1497" s="256"/>
      <c r="R1497" s="256"/>
      <c r="S1497" s="256"/>
      <c r="T1497" s="257"/>
      <c r="AT1497" s="258" t="s">
        <v>199</v>
      </c>
      <c r="AU1497" s="258" t="s">
        <v>84</v>
      </c>
      <c r="AV1497" s="12" t="s">
        <v>84</v>
      </c>
      <c r="AW1497" s="12" t="s">
        <v>37</v>
      </c>
      <c r="AX1497" s="12" t="s">
        <v>74</v>
      </c>
      <c r="AY1497" s="258" t="s">
        <v>189</v>
      </c>
    </row>
    <row r="1498" s="15" customFormat="1">
      <c r="B1498" s="280"/>
      <c r="C1498" s="281"/>
      <c r="D1498" s="249" t="s">
        <v>199</v>
      </c>
      <c r="E1498" s="282" t="s">
        <v>21</v>
      </c>
      <c r="F1498" s="283" t="s">
        <v>1985</v>
      </c>
      <c r="G1498" s="281"/>
      <c r="H1498" s="284">
        <v>17</v>
      </c>
      <c r="I1498" s="285"/>
      <c r="J1498" s="281"/>
      <c r="K1498" s="281"/>
      <c r="L1498" s="286"/>
      <c r="M1498" s="287"/>
      <c r="N1498" s="288"/>
      <c r="O1498" s="288"/>
      <c r="P1498" s="288"/>
      <c r="Q1498" s="288"/>
      <c r="R1498" s="288"/>
      <c r="S1498" s="288"/>
      <c r="T1498" s="289"/>
      <c r="AT1498" s="290" t="s">
        <v>199</v>
      </c>
      <c r="AU1498" s="290" t="s">
        <v>84</v>
      </c>
      <c r="AV1498" s="15" t="s">
        <v>190</v>
      </c>
      <c r="AW1498" s="15" t="s">
        <v>37</v>
      </c>
      <c r="AX1498" s="15" t="s">
        <v>74</v>
      </c>
      <c r="AY1498" s="290" t="s">
        <v>189</v>
      </c>
    </row>
    <row r="1499" s="13" customFormat="1">
      <c r="B1499" s="259"/>
      <c r="C1499" s="260"/>
      <c r="D1499" s="249" t="s">
        <v>199</v>
      </c>
      <c r="E1499" s="261" t="s">
        <v>21</v>
      </c>
      <c r="F1499" s="262" t="s">
        <v>1002</v>
      </c>
      <c r="G1499" s="260"/>
      <c r="H1499" s="261" t="s">
        <v>21</v>
      </c>
      <c r="I1499" s="263"/>
      <c r="J1499" s="260"/>
      <c r="K1499" s="260"/>
      <c r="L1499" s="264"/>
      <c r="M1499" s="265"/>
      <c r="N1499" s="266"/>
      <c r="O1499" s="266"/>
      <c r="P1499" s="266"/>
      <c r="Q1499" s="266"/>
      <c r="R1499" s="266"/>
      <c r="S1499" s="266"/>
      <c r="T1499" s="267"/>
      <c r="AT1499" s="268" t="s">
        <v>199</v>
      </c>
      <c r="AU1499" s="268" t="s">
        <v>84</v>
      </c>
      <c r="AV1499" s="13" t="s">
        <v>82</v>
      </c>
      <c r="AW1499" s="13" t="s">
        <v>37</v>
      </c>
      <c r="AX1499" s="13" t="s">
        <v>74</v>
      </c>
      <c r="AY1499" s="268" t="s">
        <v>189</v>
      </c>
    </row>
    <row r="1500" s="12" customFormat="1">
      <c r="B1500" s="247"/>
      <c r="C1500" s="248"/>
      <c r="D1500" s="249" t="s">
        <v>199</v>
      </c>
      <c r="E1500" s="250" t="s">
        <v>21</v>
      </c>
      <c r="F1500" s="251" t="s">
        <v>1003</v>
      </c>
      <c r="G1500" s="248"/>
      <c r="H1500" s="252">
        <v>260</v>
      </c>
      <c r="I1500" s="253"/>
      <c r="J1500" s="248"/>
      <c r="K1500" s="248"/>
      <c r="L1500" s="254"/>
      <c r="M1500" s="255"/>
      <c r="N1500" s="256"/>
      <c r="O1500" s="256"/>
      <c r="P1500" s="256"/>
      <c r="Q1500" s="256"/>
      <c r="R1500" s="256"/>
      <c r="S1500" s="256"/>
      <c r="T1500" s="257"/>
      <c r="AT1500" s="258" t="s">
        <v>199</v>
      </c>
      <c r="AU1500" s="258" t="s">
        <v>84</v>
      </c>
      <c r="AV1500" s="12" t="s">
        <v>84</v>
      </c>
      <c r="AW1500" s="12" t="s">
        <v>37</v>
      </c>
      <c r="AX1500" s="12" t="s">
        <v>74</v>
      </c>
      <c r="AY1500" s="258" t="s">
        <v>189</v>
      </c>
    </row>
    <row r="1501" s="12" customFormat="1">
      <c r="B1501" s="247"/>
      <c r="C1501" s="248"/>
      <c r="D1501" s="249" t="s">
        <v>199</v>
      </c>
      <c r="E1501" s="250" t="s">
        <v>21</v>
      </c>
      <c r="F1501" s="251" t="s">
        <v>2092</v>
      </c>
      <c r="G1501" s="248"/>
      <c r="H1501" s="252">
        <v>18.899999999999999</v>
      </c>
      <c r="I1501" s="253"/>
      <c r="J1501" s="248"/>
      <c r="K1501" s="248"/>
      <c r="L1501" s="254"/>
      <c r="M1501" s="255"/>
      <c r="N1501" s="256"/>
      <c r="O1501" s="256"/>
      <c r="P1501" s="256"/>
      <c r="Q1501" s="256"/>
      <c r="R1501" s="256"/>
      <c r="S1501" s="256"/>
      <c r="T1501" s="257"/>
      <c r="AT1501" s="258" t="s">
        <v>199</v>
      </c>
      <c r="AU1501" s="258" t="s">
        <v>84</v>
      </c>
      <c r="AV1501" s="12" t="s">
        <v>84</v>
      </c>
      <c r="AW1501" s="12" t="s">
        <v>37</v>
      </c>
      <c r="AX1501" s="12" t="s">
        <v>74</v>
      </c>
      <c r="AY1501" s="258" t="s">
        <v>189</v>
      </c>
    </row>
    <row r="1502" s="12" customFormat="1">
      <c r="B1502" s="247"/>
      <c r="C1502" s="248"/>
      <c r="D1502" s="249" t="s">
        <v>199</v>
      </c>
      <c r="E1502" s="250" t="s">
        <v>21</v>
      </c>
      <c r="F1502" s="251" t="s">
        <v>1005</v>
      </c>
      <c r="G1502" s="248"/>
      <c r="H1502" s="252">
        <v>88.900000000000006</v>
      </c>
      <c r="I1502" s="253"/>
      <c r="J1502" s="248"/>
      <c r="K1502" s="248"/>
      <c r="L1502" s="254"/>
      <c r="M1502" s="255"/>
      <c r="N1502" s="256"/>
      <c r="O1502" s="256"/>
      <c r="P1502" s="256"/>
      <c r="Q1502" s="256"/>
      <c r="R1502" s="256"/>
      <c r="S1502" s="256"/>
      <c r="T1502" s="257"/>
      <c r="AT1502" s="258" t="s">
        <v>199</v>
      </c>
      <c r="AU1502" s="258" t="s">
        <v>84</v>
      </c>
      <c r="AV1502" s="12" t="s">
        <v>84</v>
      </c>
      <c r="AW1502" s="12" t="s">
        <v>37</v>
      </c>
      <c r="AX1502" s="12" t="s">
        <v>74</v>
      </c>
      <c r="AY1502" s="258" t="s">
        <v>189</v>
      </c>
    </row>
    <row r="1503" s="15" customFormat="1">
      <c r="B1503" s="280"/>
      <c r="C1503" s="281"/>
      <c r="D1503" s="249" t="s">
        <v>199</v>
      </c>
      <c r="E1503" s="282" t="s">
        <v>21</v>
      </c>
      <c r="F1503" s="283" t="s">
        <v>1006</v>
      </c>
      <c r="G1503" s="281"/>
      <c r="H1503" s="284">
        <v>367.80000000000001</v>
      </c>
      <c r="I1503" s="285"/>
      <c r="J1503" s="281"/>
      <c r="K1503" s="281"/>
      <c r="L1503" s="286"/>
      <c r="M1503" s="287"/>
      <c r="N1503" s="288"/>
      <c r="O1503" s="288"/>
      <c r="P1503" s="288"/>
      <c r="Q1503" s="288"/>
      <c r="R1503" s="288"/>
      <c r="S1503" s="288"/>
      <c r="T1503" s="289"/>
      <c r="AT1503" s="290" t="s">
        <v>199</v>
      </c>
      <c r="AU1503" s="290" t="s">
        <v>84</v>
      </c>
      <c r="AV1503" s="15" t="s">
        <v>190</v>
      </c>
      <c r="AW1503" s="15" t="s">
        <v>37</v>
      </c>
      <c r="AX1503" s="15" t="s">
        <v>74</v>
      </c>
      <c r="AY1503" s="290" t="s">
        <v>189</v>
      </c>
    </row>
    <row r="1504" s="13" customFormat="1">
      <c r="B1504" s="259"/>
      <c r="C1504" s="260"/>
      <c r="D1504" s="249" t="s">
        <v>199</v>
      </c>
      <c r="E1504" s="261" t="s">
        <v>21</v>
      </c>
      <c r="F1504" s="262" t="s">
        <v>1021</v>
      </c>
      <c r="G1504" s="260"/>
      <c r="H1504" s="261" t="s">
        <v>21</v>
      </c>
      <c r="I1504" s="263"/>
      <c r="J1504" s="260"/>
      <c r="K1504" s="260"/>
      <c r="L1504" s="264"/>
      <c r="M1504" s="265"/>
      <c r="N1504" s="266"/>
      <c r="O1504" s="266"/>
      <c r="P1504" s="266"/>
      <c r="Q1504" s="266"/>
      <c r="R1504" s="266"/>
      <c r="S1504" s="266"/>
      <c r="T1504" s="267"/>
      <c r="AT1504" s="268" t="s">
        <v>199</v>
      </c>
      <c r="AU1504" s="268" t="s">
        <v>84</v>
      </c>
      <c r="AV1504" s="13" t="s">
        <v>82</v>
      </c>
      <c r="AW1504" s="13" t="s">
        <v>37</v>
      </c>
      <c r="AX1504" s="13" t="s">
        <v>74</v>
      </c>
      <c r="AY1504" s="268" t="s">
        <v>189</v>
      </c>
    </row>
    <row r="1505" s="12" customFormat="1">
      <c r="B1505" s="247"/>
      <c r="C1505" s="248"/>
      <c r="D1505" s="249" t="s">
        <v>199</v>
      </c>
      <c r="E1505" s="250" t="s">
        <v>21</v>
      </c>
      <c r="F1505" s="251" t="s">
        <v>2097</v>
      </c>
      <c r="G1505" s="248"/>
      <c r="H1505" s="252">
        <v>299.91500000000002</v>
      </c>
      <c r="I1505" s="253"/>
      <c r="J1505" s="248"/>
      <c r="K1505" s="248"/>
      <c r="L1505" s="254"/>
      <c r="M1505" s="255"/>
      <c r="N1505" s="256"/>
      <c r="O1505" s="256"/>
      <c r="P1505" s="256"/>
      <c r="Q1505" s="256"/>
      <c r="R1505" s="256"/>
      <c r="S1505" s="256"/>
      <c r="T1505" s="257"/>
      <c r="AT1505" s="258" t="s">
        <v>199</v>
      </c>
      <c r="AU1505" s="258" t="s">
        <v>84</v>
      </c>
      <c r="AV1505" s="12" t="s">
        <v>84</v>
      </c>
      <c r="AW1505" s="12" t="s">
        <v>37</v>
      </c>
      <c r="AX1505" s="12" t="s">
        <v>74</v>
      </c>
      <c r="AY1505" s="258" t="s">
        <v>189</v>
      </c>
    </row>
    <row r="1506" s="12" customFormat="1">
      <c r="B1506" s="247"/>
      <c r="C1506" s="248"/>
      <c r="D1506" s="249" t="s">
        <v>199</v>
      </c>
      <c r="E1506" s="250" t="s">
        <v>21</v>
      </c>
      <c r="F1506" s="251" t="s">
        <v>2098</v>
      </c>
      <c r="G1506" s="248"/>
      <c r="H1506" s="252">
        <v>391.697</v>
      </c>
      <c r="I1506" s="253"/>
      <c r="J1506" s="248"/>
      <c r="K1506" s="248"/>
      <c r="L1506" s="254"/>
      <c r="M1506" s="255"/>
      <c r="N1506" s="256"/>
      <c r="O1506" s="256"/>
      <c r="P1506" s="256"/>
      <c r="Q1506" s="256"/>
      <c r="R1506" s="256"/>
      <c r="S1506" s="256"/>
      <c r="T1506" s="257"/>
      <c r="AT1506" s="258" t="s">
        <v>199</v>
      </c>
      <c r="AU1506" s="258" t="s">
        <v>84</v>
      </c>
      <c r="AV1506" s="12" t="s">
        <v>84</v>
      </c>
      <c r="AW1506" s="12" t="s">
        <v>37</v>
      </c>
      <c r="AX1506" s="12" t="s">
        <v>74</v>
      </c>
      <c r="AY1506" s="258" t="s">
        <v>189</v>
      </c>
    </row>
    <row r="1507" s="15" customFormat="1">
      <c r="B1507" s="280"/>
      <c r="C1507" s="281"/>
      <c r="D1507" s="249" t="s">
        <v>199</v>
      </c>
      <c r="E1507" s="282" t="s">
        <v>21</v>
      </c>
      <c r="F1507" s="283" t="s">
        <v>1991</v>
      </c>
      <c r="G1507" s="281"/>
      <c r="H1507" s="284">
        <v>691.61199999999997</v>
      </c>
      <c r="I1507" s="285"/>
      <c r="J1507" s="281"/>
      <c r="K1507" s="281"/>
      <c r="L1507" s="286"/>
      <c r="M1507" s="287"/>
      <c r="N1507" s="288"/>
      <c r="O1507" s="288"/>
      <c r="P1507" s="288"/>
      <c r="Q1507" s="288"/>
      <c r="R1507" s="288"/>
      <c r="S1507" s="288"/>
      <c r="T1507" s="289"/>
      <c r="AT1507" s="290" t="s">
        <v>199</v>
      </c>
      <c r="AU1507" s="290" t="s">
        <v>84</v>
      </c>
      <c r="AV1507" s="15" t="s">
        <v>190</v>
      </c>
      <c r="AW1507" s="15" t="s">
        <v>37</v>
      </c>
      <c r="AX1507" s="15" t="s">
        <v>74</v>
      </c>
      <c r="AY1507" s="290" t="s">
        <v>189</v>
      </c>
    </row>
    <row r="1508" s="13" customFormat="1">
      <c r="B1508" s="259"/>
      <c r="C1508" s="260"/>
      <c r="D1508" s="249" t="s">
        <v>199</v>
      </c>
      <c r="E1508" s="261" t="s">
        <v>21</v>
      </c>
      <c r="F1508" s="262" t="s">
        <v>2099</v>
      </c>
      <c r="G1508" s="260"/>
      <c r="H1508" s="261" t="s">
        <v>21</v>
      </c>
      <c r="I1508" s="263"/>
      <c r="J1508" s="260"/>
      <c r="K1508" s="260"/>
      <c r="L1508" s="264"/>
      <c r="M1508" s="265"/>
      <c r="N1508" s="266"/>
      <c r="O1508" s="266"/>
      <c r="P1508" s="266"/>
      <c r="Q1508" s="266"/>
      <c r="R1508" s="266"/>
      <c r="S1508" s="266"/>
      <c r="T1508" s="267"/>
      <c r="AT1508" s="268" t="s">
        <v>199</v>
      </c>
      <c r="AU1508" s="268" t="s">
        <v>84</v>
      </c>
      <c r="AV1508" s="13" t="s">
        <v>82</v>
      </c>
      <c r="AW1508" s="13" t="s">
        <v>37</v>
      </c>
      <c r="AX1508" s="13" t="s">
        <v>74</v>
      </c>
      <c r="AY1508" s="268" t="s">
        <v>189</v>
      </c>
    </row>
    <row r="1509" s="12" customFormat="1">
      <c r="B1509" s="247"/>
      <c r="C1509" s="248"/>
      <c r="D1509" s="249" t="s">
        <v>199</v>
      </c>
      <c r="E1509" s="250" t="s">
        <v>21</v>
      </c>
      <c r="F1509" s="251" t="s">
        <v>2100</v>
      </c>
      <c r="G1509" s="248"/>
      <c r="H1509" s="252">
        <v>53.634</v>
      </c>
      <c r="I1509" s="253"/>
      <c r="J1509" s="248"/>
      <c r="K1509" s="248"/>
      <c r="L1509" s="254"/>
      <c r="M1509" s="255"/>
      <c r="N1509" s="256"/>
      <c r="O1509" s="256"/>
      <c r="P1509" s="256"/>
      <c r="Q1509" s="256"/>
      <c r="R1509" s="256"/>
      <c r="S1509" s="256"/>
      <c r="T1509" s="257"/>
      <c r="AT1509" s="258" t="s">
        <v>199</v>
      </c>
      <c r="AU1509" s="258" t="s">
        <v>84</v>
      </c>
      <c r="AV1509" s="12" t="s">
        <v>84</v>
      </c>
      <c r="AW1509" s="12" t="s">
        <v>37</v>
      </c>
      <c r="AX1509" s="12" t="s">
        <v>74</v>
      </c>
      <c r="AY1509" s="258" t="s">
        <v>189</v>
      </c>
    </row>
    <row r="1510" s="15" customFormat="1">
      <c r="B1510" s="280"/>
      <c r="C1510" s="281"/>
      <c r="D1510" s="249" t="s">
        <v>199</v>
      </c>
      <c r="E1510" s="282" t="s">
        <v>21</v>
      </c>
      <c r="F1510" s="283" t="s">
        <v>2101</v>
      </c>
      <c r="G1510" s="281"/>
      <c r="H1510" s="284">
        <v>53.634</v>
      </c>
      <c r="I1510" s="285"/>
      <c r="J1510" s="281"/>
      <c r="K1510" s="281"/>
      <c r="L1510" s="286"/>
      <c r="M1510" s="287"/>
      <c r="N1510" s="288"/>
      <c r="O1510" s="288"/>
      <c r="P1510" s="288"/>
      <c r="Q1510" s="288"/>
      <c r="R1510" s="288"/>
      <c r="S1510" s="288"/>
      <c r="T1510" s="289"/>
      <c r="AT1510" s="290" t="s">
        <v>199</v>
      </c>
      <c r="AU1510" s="290" t="s">
        <v>84</v>
      </c>
      <c r="AV1510" s="15" t="s">
        <v>190</v>
      </c>
      <c r="AW1510" s="15" t="s">
        <v>37</v>
      </c>
      <c r="AX1510" s="15" t="s">
        <v>74</v>
      </c>
      <c r="AY1510" s="290" t="s">
        <v>189</v>
      </c>
    </row>
    <row r="1511" s="14" customFormat="1">
      <c r="B1511" s="269"/>
      <c r="C1511" s="270"/>
      <c r="D1511" s="249" t="s">
        <v>199</v>
      </c>
      <c r="E1511" s="271" t="s">
        <v>21</v>
      </c>
      <c r="F1511" s="272" t="s">
        <v>214</v>
      </c>
      <c r="G1511" s="270"/>
      <c r="H1511" s="273">
        <v>1130.0460000000001</v>
      </c>
      <c r="I1511" s="274"/>
      <c r="J1511" s="270"/>
      <c r="K1511" s="270"/>
      <c r="L1511" s="275"/>
      <c r="M1511" s="276"/>
      <c r="N1511" s="277"/>
      <c r="O1511" s="277"/>
      <c r="P1511" s="277"/>
      <c r="Q1511" s="277"/>
      <c r="R1511" s="277"/>
      <c r="S1511" s="277"/>
      <c r="T1511" s="278"/>
      <c r="AT1511" s="279" t="s">
        <v>199</v>
      </c>
      <c r="AU1511" s="279" t="s">
        <v>84</v>
      </c>
      <c r="AV1511" s="14" t="s">
        <v>197</v>
      </c>
      <c r="AW1511" s="14" t="s">
        <v>37</v>
      </c>
      <c r="AX1511" s="14" t="s">
        <v>82</v>
      </c>
      <c r="AY1511" s="279" t="s">
        <v>189</v>
      </c>
    </row>
    <row r="1512" s="1" customFormat="1" ht="38.25" customHeight="1">
      <c r="B1512" s="48"/>
      <c r="C1512" s="235" t="s">
        <v>2140</v>
      </c>
      <c r="D1512" s="235" t="s">
        <v>192</v>
      </c>
      <c r="E1512" s="236" t="s">
        <v>2141</v>
      </c>
      <c r="F1512" s="237" t="s">
        <v>2142</v>
      </c>
      <c r="G1512" s="238" t="s">
        <v>1071</v>
      </c>
      <c r="H1512" s="301"/>
      <c r="I1512" s="240"/>
      <c r="J1512" s="241">
        <f>ROUND(I1512*H1512,2)</f>
        <v>0</v>
      </c>
      <c r="K1512" s="237" t="s">
        <v>196</v>
      </c>
      <c r="L1512" s="74"/>
      <c r="M1512" s="242" t="s">
        <v>21</v>
      </c>
      <c r="N1512" s="243" t="s">
        <v>45</v>
      </c>
      <c r="O1512" s="49"/>
      <c r="P1512" s="244">
        <f>O1512*H1512</f>
        <v>0</v>
      </c>
      <c r="Q1512" s="244">
        <v>0</v>
      </c>
      <c r="R1512" s="244">
        <f>Q1512*H1512</f>
        <v>0</v>
      </c>
      <c r="S1512" s="244">
        <v>0</v>
      </c>
      <c r="T1512" s="245">
        <f>S1512*H1512</f>
        <v>0</v>
      </c>
      <c r="AR1512" s="26" t="s">
        <v>323</v>
      </c>
      <c r="AT1512" s="26" t="s">
        <v>192</v>
      </c>
      <c r="AU1512" s="26" t="s">
        <v>84</v>
      </c>
      <c r="AY1512" s="26" t="s">
        <v>189</v>
      </c>
      <c r="BE1512" s="246">
        <f>IF(N1512="základní",J1512,0)</f>
        <v>0</v>
      </c>
      <c r="BF1512" s="246">
        <f>IF(N1512="snížená",J1512,0)</f>
        <v>0</v>
      </c>
      <c r="BG1512" s="246">
        <f>IF(N1512="zákl. přenesená",J1512,0)</f>
        <v>0</v>
      </c>
      <c r="BH1512" s="246">
        <f>IF(N1512="sníž. přenesená",J1512,0)</f>
        <v>0</v>
      </c>
      <c r="BI1512" s="246">
        <f>IF(N1512="nulová",J1512,0)</f>
        <v>0</v>
      </c>
      <c r="BJ1512" s="26" t="s">
        <v>82</v>
      </c>
      <c r="BK1512" s="246">
        <f>ROUND(I1512*H1512,2)</f>
        <v>0</v>
      </c>
      <c r="BL1512" s="26" t="s">
        <v>323</v>
      </c>
      <c r="BM1512" s="26" t="s">
        <v>2143</v>
      </c>
    </row>
    <row r="1513" s="11" customFormat="1" ht="29.88" customHeight="1">
      <c r="B1513" s="219"/>
      <c r="C1513" s="220"/>
      <c r="D1513" s="221" t="s">
        <v>73</v>
      </c>
      <c r="E1513" s="233" t="s">
        <v>2144</v>
      </c>
      <c r="F1513" s="233" t="s">
        <v>2145</v>
      </c>
      <c r="G1513" s="220"/>
      <c r="H1513" s="220"/>
      <c r="I1513" s="223"/>
      <c r="J1513" s="234">
        <f>BK1513</f>
        <v>0</v>
      </c>
      <c r="K1513" s="220"/>
      <c r="L1513" s="225"/>
      <c r="M1513" s="226"/>
      <c r="N1513" s="227"/>
      <c r="O1513" s="227"/>
      <c r="P1513" s="228">
        <f>SUM(P1514:P1605)</f>
        <v>0</v>
      </c>
      <c r="Q1513" s="227"/>
      <c r="R1513" s="228">
        <f>SUM(R1514:R1605)</f>
        <v>15.70844775</v>
      </c>
      <c r="S1513" s="227"/>
      <c r="T1513" s="229">
        <f>SUM(T1514:T1605)</f>
        <v>2.9749750000000001</v>
      </c>
      <c r="AR1513" s="230" t="s">
        <v>84</v>
      </c>
      <c r="AT1513" s="231" t="s">
        <v>73</v>
      </c>
      <c r="AU1513" s="231" t="s">
        <v>82</v>
      </c>
      <c r="AY1513" s="230" t="s">
        <v>189</v>
      </c>
      <c r="BK1513" s="232">
        <f>SUM(BK1514:BK1605)</f>
        <v>0</v>
      </c>
    </row>
    <row r="1514" s="1" customFormat="1" ht="25.5" customHeight="1">
      <c r="B1514" s="48"/>
      <c r="C1514" s="235" t="s">
        <v>2146</v>
      </c>
      <c r="D1514" s="235" t="s">
        <v>192</v>
      </c>
      <c r="E1514" s="236" t="s">
        <v>2147</v>
      </c>
      <c r="F1514" s="237" t="s">
        <v>2148</v>
      </c>
      <c r="G1514" s="238" t="s">
        <v>273</v>
      </c>
      <c r="H1514" s="239">
        <v>93.700000000000003</v>
      </c>
      <c r="I1514" s="240"/>
      <c r="J1514" s="241">
        <f>ROUND(I1514*H1514,2)</f>
        <v>0</v>
      </c>
      <c r="K1514" s="237" t="s">
        <v>196</v>
      </c>
      <c r="L1514" s="74"/>
      <c r="M1514" s="242" t="s">
        <v>21</v>
      </c>
      <c r="N1514" s="243" t="s">
        <v>45</v>
      </c>
      <c r="O1514" s="49"/>
      <c r="P1514" s="244">
        <f>O1514*H1514</f>
        <v>0</v>
      </c>
      <c r="Q1514" s="244">
        <v>0</v>
      </c>
      <c r="R1514" s="244">
        <f>Q1514*H1514</f>
        <v>0</v>
      </c>
      <c r="S1514" s="244">
        <v>0.03175</v>
      </c>
      <c r="T1514" s="245">
        <f>S1514*H1514</f>
        <v>2.9749750000000001</v>
      </c>
      <c r="AR1514" s="26" t="s">
        <v>323</v>
      </c>
      <c r="AT1514" s="26" t="s">
        <v>192</v>
      </c>
      <c r="AU1514" s="26" t="s">
        <v>84</v>
      </c>
      <c r="AY1514" s="26" t="s">
        <v>189</v>
      </c>
      <c r="BE1514" s="246">
        <f>IF(N1514="základní",J1514,0)</f>
        <v>0</v>
      </c>
      <c r="BF1514" s="246">
        <f>IF(N1514="snížená",J1514,0)</f>
        <v>0</v>
      </c>
      <c r="BG1514" s="246">
        <f>IF(N1514="zákl. přenesená",J1514,0)</f>
        <v>0</v>
      </c>
      <c r="BH1514" s="246">
        <f>IF(N1514="sníž. přenesená",J1514,0)</f>
        <v>0</v>
      </c>
      <c r="BI1514" s="246">
        <f>IF(N1514="nulová",J1514,0)</f>
        <v>0</v>
      </c>
      <c r="BJ1514" s="26" t="s">
        <v>82</v>
      </c>
      <c r="BK1514" s="246">
        <f>ROUND(I1514*H1514,2)</f>
        <v>0</v>
      </c>
      <c r="BL1514" s="26" t="s">
        <v>323</v>
      </c>
      <c r="BM1514" s="26" t="s">
        <v>2149</v>
      </c>
    </row>
    <row r="1515" s="13" customFormat="1">
      <c r="B1515" s="259"/>
      <c r="C1515" s="260"/>
      <c r="D1515" s="249" t="s">
        <v>199</v>
      </c>
      <c r="E1515" s="261" t="s">
        <v>21</v>
      </c>
      <c r="F1515" s="262" t="s">
        <v>750</v>
      </c>
      <c r="G1515" s="260"/>
      <c r="H1515" s="261" t="s">
        <v>21</v>
      </c>
      <c r="I1515" s="263"/>
      <c r="J1515" s="260"/>
      <c r="K1515" s="260"/>
      <c r="L1515" s="264"/>
      <c r="M1515" s="265"/>
      <c r="N1515" s="266"/>
      <c r="O1515" s="266"/>
      <c r="P1515" s="266"/>
      <c r="Q1515" s="266"/>
      <c r="R1515" s="266"/>
      <c r="S1515" s="266"/>
      <c r="T1515" s="267"/>
      <c r="AT1515" s="268" t="s">
        <v>199</v>
      </c>
      <c r="AU1515" s="268" t="s">
        <v>84</v>
      </c>
      <c r="AV1515" s="13" t="s">
        <v>82</v>
      </c>
      <c r="AW1515" s="13" t="s">
        <v>37</v>
      </c>
      <c r="AX1515" s="13" t="s">
        <v>74</v>
      </c>
      <c r="AY1515" s="268" t="s">
        <v>189</v>
      </c>
    </row>
    <row r="1516" s="12" customFormat="1">
      <c r="B1516" s="247"/>
      <c r="C1516" s="248"/>
      <c r="D1516" s="249" t="s">
        <v>199</v>
      </c>
      <c r="E1516" s="250" t="s">
        <v>21</v>
      </c>
      <c r="F1516" s="251" t="s">
        <v>2150</v>
      </c>
      <c r="G1516" s="248"/>
      <c r="H1516" s="252">
        <v>93.700000000000003</v>
      </c>
      <c r="I1516" s="253"/>
      <c r="J1516" s="248"/>
      <c r="K1516" s="248"/>
      <c r="L1516" s="254"/>
      <c r="M1516" s="255"/>
      <c r="N1516" s="256"/>
      <c r="O1516" s="256"/>
      <c r="P1516" s="256"/>
      <c r="Q1516" s="256"/>
      <c r="R1516" s="256"/>
      <c r="S1516" s="256"/>
      <c r="T1516" s="257"/>
      <c r="AT1516" s="258" t="s">
        <v>199</v>
      </c>
      <c r="AU1516" s="258" t="s">
        <v>84</v>
      </c>
      <c r="AV1516" s="12" t="s">
        <v>84</v>
      </c>
      <c r="AW1516" s="12" t="s">
        <v>37</v>
      </c>
      <c r="AX1516" s="12" t="s">
        <v>82</v>
      </c>
      <c r="AY1516" s="258" t="s">
        <v>189</v>
      </c>
    </row>
    <row r="1517" s="1" customFormat="1" ht="51" customHeight="1">
      <c r="B1517" s="48"/>
      <c r="C1517" s="235" t="s">
        <v>2151</v>
      </c>
      <c r="D1517" s="235" t="s">
        <v>192</v>
      </c>
      <c r="E1517" s="236" t="s">
        <v>2152</v>
      </c>
      <c r="F1517" s="237" t="s">
        <v>2153</v>
      </c>
      <c r="G1517" s="238" t="s">
        <v>273</v>
      </c>
      <c r="H1517" s="239">
        <v>70.894999999999996</v>
      </c>
      <c r="I1517" s="240"/>
      <c r="J1517" s="241">
        <f>ROUND(I1517*H1517,2)</f>
        <v>0</v>
      </c>
      <c r="K1517" s="237" t="s">
        <v>196</v>
      </c>
      <c r="L1517" s="74"/>
      <c r="M1517" s="242" t="s">
        <v>21</v>
      </c>
      <c r="N1517" s="243" t="s">
        <v>45</v>
      </c>
      <c r="O1517" s="49"/>
      <c r="P1517" s="244">
        <f>O1517*H1517</f>
        <v>0</v>
      </c>
      <c r="Q1517" s="244">
        <v>0.02819</v>
      </c>
      <c r="R1517" s="244">
        <f>Q1517*H1517</f>
        <v>1.9985300499999998</v>
      </c>
      <c r="S1517" s="244">
        <v>0</v>
      </c>
      <c r="T1517" s="245">
        <f>S1517*H1517</f>
        <v>0</v>
      </c>
      <c r="AR1517" s="26" t="s">
        <v>323</v>
      </c>
      <c r="AT1517" s="26" t="s">
        <v>192</v>
      </c>
      <c r="AU1517" s="26" t="s">
        <v>84</v>
      </c>
      <c r="AY1517" s="26" t="s">
        <v>189</v>
      </c>
      <c r="BE1517" s="246">
        <f>IF(N1517="základní",J1517,0)</f>
        <v>0</v>
      </c>
      <c r="BF1517" s="246">
        <f>IF(N1517="snížená",J1517,0)</f>
        <v>0</v>
      </c>
      <c r="BG1517" s="246">
        <f>IF(N1517="zákl. přenesená",J1517,0)</f>
        <v>0</v>
      </c>
      <c r="BH1517" s="246">
        <f>IF(N1517="sníž. přenesená",J1517,0)</f>
        <v>0</v>
      </c>
      <c r="BI1517" s="246">
        <f>IF(N1517="nulová",J1517,0)</f>
        <v>0</v>
      </c>
      <c r="BJ1517" s="26" t="s">
        <v>82</v>
      </c>
      <c r="BK1517" s="246">
        <f>ROUND(I1517*H1517,2)</f>
        <v>0</v>
      </c>
      <c r="BL1517" s="26" t="s">
        <v>323</v>
      </c>
      <c r="BM1517" s="26" t="s">
        <v>2154</v>
      </c>
    </row>
    <row r="1518" s="13" customFormat="1">
      <c r="B1518" s="259"/>
      <c r="C1518" s="260"/>
      <c r="D1518" s="249" t="s">
        <v>199</v>
      </c>
      <c r="E1518" s="261" t="s">
        <v>21</v>
      </c>
      <c r="F1518" s="262" t="s">
        <v>2155</v>
      </c>
      <c r="G1518" s="260"/>
      <c r="H1518" s="261" t="s">
        <v>21</v>
      </c>
      <c r="I1518" s="263"/>
      <c r="J1518" s="260"/>
      <c r="K1518" s="260"/>
      <c r="L1518" s="264"/>
      <c r="M1518" s="265"/>
      <c r="N1518" s="266"/>
      <c r="O1518" s="266"/>
      <c r="P1518" s="266"/>
      <c r="Q1518" s="266"/>
      <c r="R1518" s="266"/>
      <c r="S1518" s="266"/>
      <c r="T1518" s="267"/>
      <c r="AT1518" s="268" t="s">
        <v>199</v>
      </c>
      <c r="AU1518" s="268" t="s">
        <v>84</v>
      </c>
      <c r="AV1518" s="13" t="s">
        <v>82</v>
      </c>
      <c r="AW1518" s="13" t="s">
        <v>37</v>
      </c>
      <c r="AX1518" s="13" t="s">
        <v>74</v>
      </c>
      <c r="AY1518" s="268" t="s">
        <v>189</v>
      </c>
    </row>
    <row r="1519" s="12" customFormat="1">
      <c r="B1519" s="247"/>
      <c r="C1519" s="248"/>
      <c r="D1519" s="249" t="s">
        <v>199</v>
      </c>
      <c r="E1519" s="250" t="s">
        <v>21</v>
      </c>
      <c r="F1519" s="251" t="s">
        <v>2156</v>
      </c>
      <c r="G1519" s="248"/>
      <c r="H1519" s="252">
        <v>11.199999999999999</v>
      </c>
      <c r="I1519" s="253"/>
      <c r="J1519" s="248"/>
      <c r="K1519" s="248"/>
      <c r="L1519" s="254"/>
      <c r="M1519" s="255"/>
      <c r="N1519" s="256"/>
      <c r="O1519" s="256"/>
      <c r="P1519" s="256"/>
      <c r="Q1519" s="256"/>
      <c r="R1519" s="256"/>
      <c r="S1519" s="256"/>
      <c r="T1519" s="257"/>
      <c r="AT1519" s="258" t="s">
        <v>199</v>
      </c>
      <c r="AU1519" s="258" t="s">
        <v>84</v>
      </c>
      <c r="AV1519" s="12" t="s">
        <v>84</v>
      </c>
      <c r="AW1519" s="12" t="s">
        <v>37</v>
      </c>
      <c r="AX1519" s="12" t="s">
        <v>74</v>
      </c>
      <c r="AY1519" s="258" t="s">
        <v>189</v>
      </c>
    </row>
    <row r="1520" s="12" customFormat="1">
      <c r="B1520" s="247"/>
      <c r="C1520" s="248"/>
      <c r="D1520" s="249" t="s">
        <v>199</v>
      </c>
      <c r="E1520" s="250" t="s">
        <v>21</v>
      </c>
      <c r="F1520" s="251" t="s">
        <v>2157</v>
      </c>
      <c r="G1520" s="248"/>
      <c r="H1520" s="252">
        <v>13.800000000000001</v>
      </c>
      <c r="I1520" s="253"/>
      <c r="J1520" s="248"/>
      <c r="K1520" s="248"/>
      <c r="L1520" s="254"/>
      <c r="M1520" s="255"/>
      <c r="N1520" s="256"/>
      <c r="O1520" s="256"/>
      <c r="P1520" s="256"/>
      <c r="Q1520" s="256"/>
      <c r="R1520" s="256"/>
      <c r="S1520" s="256"/>
      <c r="T1520" s="257"/>
      <c r="AT1520" s="258" t="s">
        <v>199</v>
      </c>
      <c r="AU1520" s="258" t="s">
        <v>84</v>
      </c>
      <c r="AV1520" s="12" t="s">
        <v>84</v>
      </c>
      <c r="AW1520" s="12" t="s">
        <v>37</v>
      </c>
      <c r="AX1520" s="12" t="s">
        <v>74</v>
      </c>
      <c r="AY1520" s="258" t="s">
        <v>189</v>
      </c>
    </row>
    <row r="1521" s="12" customFormat="1">
      <c r="B1521" s="247"/>
      <c r="C1521" s="248"/>
      <c r="D1521" s="249" t="s">
        <v>199</v>
      </c>
      <c r="E1521" s="250" t="s">
        <v>21</v>
      </c>
      <c r="F1521" s="251" t="s">
        <v>2158</v>
      </c>
      <c r="G1521" s="248"/>
      <c r="H1521" s="252">
        <v>7.1749999999999998</v>
      </c>
      <c r="I1521" s="253"/>
      <c r="J1521" s="248"/>
      <c r="K1521" s="248"/>
      <c r="L1521" s="254"/>
      <c r="M1521" s="255"/>
      <c r="N1521" s="256"/>
      <c r="O1521" s="256"/>
      <c r="P1521" s="256"/>
      <c r="Q1521" s="256"/>
      <c r="R1521" s="256"/>
      <c r="S1521" s="256"/>
      <c r="T1521" s="257"/>
      <c r="AT1521" s="258" t="s">
        <v>199</v>
      </c>
      <c r="AU1521" s="258" t="s">
        <v>84</v>
      </c>
      <c r="AV1521" s="12" t="s">
        <v>84</v>
      </c>
      <c r="AW1521" s="12" t="s">
        <v>37</v>
      </c>
      <c r="AX1521" s="12" t="s">
        <v>74</v>
      </c>
      <c r="AY1521" s="258" t="s">
        <v>189</v>
      </c>
    </row>
    <row r="1522" s="13" customFormat="1">
      <c r="B1522" s="259"/>
      <c r="C1522" s="260"/>
      <c r="D1522" s="249" t="s">
        <v>199</v>
      </c>
      <c r="E1522" s="261" t="s">
        <v>21</v>
      </c>
      <c r="F1522" s="262" t="s">
        <v>2046</v>
      </c>
      <c r="G1522" s="260"/>
      <c r="H1522" s="261" t="s">
        <v>21</v>
      </c>
      <c r="I1522" s="263"/>
      <c r="J1522" s="260"/>
      <c r="K1522" s="260"/>
      <c r="L1522" s="264"/>
      <c r="M1522" s="265"/>
      <c r="N1522" s="266"/>
      <c r="O1522" s="266"/>
      <c r="P1522" s="266"/>
      <c r="Q1522" s="266"/>
      <c r="R1522" s="266"/>
      <c r="S1522" s="266"/>
      <c r="T1522" s="267"/>
      <c r="AT1522" s="268" t="s">
        <v>199</v>
      </c>
      <c r="AU1522" s="268" t="s">
        <v>84</v>
      </c>
      <c r="AV1522" s="13" t="s">
        <v>82</v>
      </c>
      <c r="AW1522" s="13" t="s">
        <v>37</v>
      </c>
      <c r="AX1522" s="13" t="s">
        <v>74</v>
      </c>
      <c r="AY1522" s="268" t="s">
        <v>189</v>
      </c>
    </row>
    <row r="1523" s="12" customFormat="1">
      <c r="B1523" s="247"/>
      <c r="C1523" s="248"/>
      <c r="D1523" s="249" t="s">
        <v>199</v>
      </c>
      <c r="E1523" s="250" t="s">
        <v>21</v>
      </c>
      <c r="F1523" s="251" t="s">
        <v>2159</v>
      </c>
      <c r="G1523" s="248"/>
      <c r="H1523" s="252">
        <v>38.719999999999999</v>
      </c>
      <c r="I1523" s="253"/>
      <c r="J1523" s="248"/>
      <c r="K1523" s="248"/>
      <c r="L1523" s="254"/>
      <c r="M1523" s="255"/>
      <c r="N1523" s="256"/>
      <c r="O1523" s="256"/>
      <c r="P1523" s="256"/>
      <c r="Q1523" s="256"/>
      <c r="R1523" s="256"/>
      <c r="S1523" s="256"/>
      <c r="T1523" s="257"/>
      <c r="AT1523" s="258" t="s">
        <v>199</v>
      </c>
      <c r="AU1523" s="258" t="s">
        <v>84</v>
      </c>
      <c r="AV1523" s="12" t="s">
        <v>84</v>
      </c>
      <c r="AW1523" s="12" t="s">
        <v>37</v>
      </c>
      <c r="AX1523" s="12" t="s">
        <v>74</v>
      </c>
      <c r="AY1523" s="258" t="s">
        <v>189</v>
      </c>
    </row>
    <row r="1524" s="14" customFormat="1">
      <c r="B1524" s="269"/>
      <c r="C1524" s="270"/>
      <c r="D1524" s="249" t="s">
        <v>199</v>
      </c>
      <c r="E1524" s="271" t="s">
        <v>21</v>
      </c>
      <c r="F1524" s="272" t="s">
        <v>214</v>
      </c>
      <c r="G1524" s="270"/>
      <c r="H1524" s="273">
        <v>70.894999999999996</v>
      </c>
      <c r="I1524" s="274"/>
      <c r="J1524" s="270"/>
      <c r="K1524" s="270"/>
      <c r="L1524" s="275"/>
      <c r="M1524" s="276"/>
      <c r="N1524" s="277"/>
      <c r="O1524" s="277"/>
      <c r="P1524" s="277"/>
      <c r="Q1524" s="277"/>
      <c r="R1524" s="277"/>
      <c r="S1524" s="277"/>
      <c r="T1524" s="278"/>
      <c r="AT1524" s="279" t="s">
        <v>199</v>
      </c>
      <c r="AU1524" s="279" t="s">
        <v>84</v>
      </c>
      <c r="AV1524" s="14" t="s">
        <v>197</v>
      </c>
      <c r="AW1524" s="14" t="s">
        <v>37</v>
      </c>
      <c r="AX1524" s="14" t="s">
        <v>82</v>
      </c>
      <c r="AY1524" s="279" t="s">
        <v>189</v>
      </c>
    </row>
    <row r="1525" s="1" customFormat="1" ht="51" customHeight="1">
      <c r="B1525" s="48"/>
      <c r="C1525" s="235" t="s">
        <v>2160</v>
      </c>
      <c r="D1525" s="235" t="s">
        <v>192</v>
      </c>
      <c r="E1525" s="236" t="s">
        <v>2161</v>
      </c>
      <c r="F1525" s="237" t="s">
        <v>2162</v>
      </c>
      <c r="G1525" s="238" t="s">
        <v>273</v>
      </c>
      <c r="H1525" s="239">
        <v>8.75</v>
      </c>
      <c r="I1525" s="240"/>
      <c r="J1525" s="241">
        <f>ROUND(I1525*H1525,2)</f>
        <v>0</v>
      </c>
      <c r="K1525" s="237" t="s">
        <v>196</v>
      </c>
      <c r="L1525" s="74"/>
      <c r="M1525" s="242" t="s">
        <v>21</v>
      </c>
      <c r="N1525" s="243" t="s">
        <v>45</v>
      </c>
      <c r="O1525" s="49"/>
      <c r="P1525" s="244">
        <f>O1525*H1525</f>
        <v>0</v>
      </c>
      <c r="Q1525" s="244">
        <v>0.052490000000000002</v>
      </c>
      <c r="R1525" s="244">
        <f>Q1525*H1525</f>
        <v>0.45928750000000002</v>
      </c>
      <c r="S1525" s="244">
        <v>0</v>
      </c>
      <c r="T1525" s="245">
        <f>S1525*H1525</f>
        <v>0</v>
      </c>
      <c r="AR1525" s="26" t="s">
        <v>323</v>
      </c>
      <c r="AT1525" s="26" t="s">
        <v>192</v>
      </c>
      <c r="AU1525" s="26" t="s">
        <v>84</v>
      </c>
      <c r="AY1525" s="26" t="s">
        <v>189</v>
      </c>
      <c r="BE1525" s="246">
        <f>IF(N1525="základní",J1525,0)</f>
        <v>0</v>
      </c>
      <c r="BF1525" s="246">
        <f>IF(N1525="snížená",J1525,0)</f>
        <v>0</v>
      </c>
      <c r="BG1525" s="246">
        <f>IF(N1525="zákl. přenesená",J1525,0)</f>
        <v>0</v>
      </c>
      <c r="BH1525" s="246">
        <f>IF(N1525="sníž. přenesená",J1525,0)</f>
        <v>0</v>
      </c>
      <c r="BI1525" s="246">
        <f>IF(N1525="nulová",J1525,0)</f>
        <v>0</v>
      </c>
      <c r="BJ1525" s="26" t="s">
        <v>82</v>
      </c>
      <c r="BK1525" s="246">
        <f>ROUND(I1525*H1525,2)</f>
        <v>0</v>
      </c>
      <c r="BL1525" s="26" t="s">
        <v>323</v>
      </c>
      <c r="BM1525" s="26" t="s">
        <v>2163</v>
      </c>
    </row>
    <row r="1526" s="13" customFormat="1">
      <c r="B1526" s="259"/>
      <c r="C1526" s="260"/>
      <c r="D1526" s="249" t="s">
        <v>199</v>
      </c>
      <c r="E1526" s="261" t="s">
        <v>21</v>
      </c>
      <c r="F1526" s="262" t="s">
        <v>2155</v>
      </c>
      <c r="G1526" s="260"/>
      <c r="H1526" s="261" t="s">
        <v>21</v>
      </c>
      <c r="I1526" s="263"/>
      <c r="J1526" s="260"/>
      <c r="K1526" s="260"/>
      <c r="L1526" s="264"/>
      <c r="M1526" s="265"/>
      <c r="N1526" s="266"/>
      <c r="O1526" s="266"/>
      <c r="P1526" s="266"/>
      <c r="Q1526" s="266"/>
      <c r="R1526" s="266"/>
      <c r="S1526" s="266"/>
      <c r="T1526" s="267"/>
      <c r="AT1526" s="268" t="s">
        <v>199</v>
      </c>
      <c r="AU1526" s="268" t="s">
        <v>84</v>
      </c>
      <c r="AV1526" s="13" t="s">
        <v>82</v>
      </c>
      <c r="AW1526" s="13" t="s">
        <v>37</v>
      </c>
      <c r="AX1526" s="13" t="s">
        <v>74</v>
      </c>
      <c r="AY1526" s="268" t="s">
        <v>189</v>
      </c>
    </row>
    <row r="1527" s="12" customFormat="1">
      <c r="B1527" s="247"/>
      <c r="C1527" s="248"/>
      <c r="D1527" s="249" t="s">
        <v>199</v>
      </c>
      <c r="E1527" s="250" t="s">
        <v>21</v>
      </c>
      <c r="F1527" s="251" t="s">
        <v>2164</v>
      </c>
      <c r="G1527" s="248"/>
      <c r="H1527" s="252">
        <v>8.75</v>
      </c>
      <c r="I1527" s="253"/>
      <c r="J1527" s="248"/>
      <c r="K1527" s="248"/>
      <c r="L1527" s="254"/>
      <c r="M1527" s="255"/>
      <c r="N1527" s="256"/>
      <c r="O1527" s="256"/>
      <c r="P1527" s="256"/>
      <c r="Q1527" s="256"/>
      <c r="R1527" s="256"/>
      <c r="S1527" s="256"/>
      <c r="T1527" s="257"/>
      <c r="AT1527" s="258" t="s">
        <v>199</v>
      </c>
      <c r="AU1527" s="258" t="s">
        <v>84</v>
      </c>
      <c r="AV1527" s="12" t="s">
        <v>84</v>
      </c>
      <c r="AW1527" s="12" t="s">
        <v>37</v>
      </c>
      <c r="AX1527" s="12" t="s">
        <v>82</v>
      </c>
      <c r="AY1527" s="258" t="s">
        <v>189</v>
      </c>
    </row>
    <row r="1528" s="1" customFormat="1" ht="25.5" customHeight="1">
      <c r="B1528" s="48"/>
      <c r="C1528" s="235" t="s">
        <v>2165</v>
      </c>
      <c r="D1528" s="235" t="s">
        <v>192</v>
      </c>
      <c r="E1528" s="236" t="s">
        <v>2166</v>
      </c>
      <c r="F1528" s="237" t="s">
        <v>2167</v>
      </c>
      <c r="G1528" s="238" t="s">
        <v>273</v>
      </c>
      <c r="H1528" s="239">
        <v>109.02</v>
      </c>
      <c r="I1528" s="240"/>
      <c r="J1528" s="241">
        <f>ROUND(I1528*H1528,2)</f>
        <v>0</v>
      </c>
      <c r="K1528" s="237" t="s">
        <v>196</v>
      </c>
      <c r="L1528" s="74"/>
      <c r="M1528" s="242" t="s">
        <v>21</v>
      </c>
      <c r="N1528" s="243" t="s">
        <v>45</v>
      </c>
      <c r="O1528" s="49"/>
      <c r="P1528" s="244">
        <f>O1528*H1528</f>
        <v>0</v>
      </c>
      <c r="Q1528" s="244">
        <v>0.00020000000000000001</v>
      </c>
      <c r="R1528" s="244">
        <f>Q1528*H1528</f>
        <v>0.021804</v>
      </c>
      <c r="S1528" s="244">
        <v>0</v>
      </c>
      <c r="T1528" s="245">
        <f>S1528*H1528</f>
        <v>0</v>
      </c>
      <c r="AR1528" s="26" t="s">
        <v>323</v>
      </c>
      <c r="AT1528" s="26" t="s">
        <v>192</v>
      </c>
      <c r="AU1528" s="26" t="s">
        <v>84</v>
      </c>
      <c r="AY1528" s="26" t="s">
        <v>189</v>
      </c>
      <c r="BE1528" s="246">
        <f>IF(N1528="základní",J1528,0)</f>
        <v>0</v>
      </c>
      <c r="BF1528" s="246">
        <f>IF(N1528="snížená",J1528,0)</f>
        <v>0</v>
      </c>
      <c r="BG1528" s="246">
        <f>IF(N1528="zákl. přenesená",J1528,0)</f>
        <v>0</v>
      </c>
      <c r="BH1528" s="246">
        <f>IF(N1528="sníž. přenesená",J1528,0)</f>
        <v>0</v>
      </c>
      <c r="BI1528" s="246">
        <f>IF(N1528="nulová",J1528,0)</f>
        <v>0</v>
      </c>
      <c r="BJ1528" s="26" t="s">
        <v>82</v>
      </c>
      <c r="BK1528" s="246">
        <f>ROUND(I1528*H1528,2)</f>
        <v>0</v>
      </c>
      <c r="BL1528" s="26" t="s">
        <v>323</v>
      </c>
      <c r="BM1528" s="26" t="s">
        <v>2168</v>
      </c>
    </row>
    <row r="1529" s="13" customFormat="1">
      <c r="B1529" s="259"/>
      <c r="C1529" s="260"/>
      <c r="D1529" s="249" t="s">
        <v>199</v>
      </c>
      <c r="E1529" s="261" t="s">
        <v>21</v>
      </c>
      <c r="F1529" s="262" t="s">
        <v>2155</v>
      </c>
      <c r="G1529" s="260"/>
      <c r="H1529" s="261" t="s">
        <v>21</v>
      </c>
      <c r="I1529" s="263"/>
      <c r="J1529" s="260"/>
      <c r="K1529" s="260"/>
      <c r="L1529" s="264"/>
      <c r="M1529" s="265"/>
      <c r="N1529" s="266"/>
      <c r="O1529" s="266"/>
      <c r="P1529" s="266"/>
      <c r="Q1529" s="266"/>
      <c r="R1529" s="266"/>
      <c r="S1529" s="266"/>
      <c r="T1529" s="267"/>
      <c r="AT1529" s="268" t="s">
        <v>199</v>
      </c>
      <c r="AU1529" s="268" t="s">
        <v>84</v>
      </c>
      <c r="AV1529" s="13" t="s">
        <v>82</v>
      </c>
      <c r="AW1529" s="13" t="s">
        <v>37</v>
      </c>
      <c r="AX1529" s="13" t="s">
        <v>74</v>
      </c>
      <c r="AY1529" s="268" t="s">
        <v>189</v>
      </c>
    </row>
    <row r="1530" s="12" customFormat="1">
      <c r="B1530" s="247"/>
      <c r="C1530" s="248"/>
      <c r="D1530" s="249" t="s">
        <v>199</v>
      </c>
      <c r="E1530" s="250" t="s">
        <v>21</v>
      </c>
      <c r="F1530" s="251" t="s">
        <v>2169</v>
      </c>
      <c r="G1530" s="248"/>
      <c r="H1530" s="252">
        <v>25.199999999999999</v>
      </c>
      <c r="I1530" s="253"/>
      <c r="J1530" s="248"/>
      <c r="K1530" s="248"/>
      <c r="L1530" s="254"/>
      <c r="M1530" s="255"/>
      <c r="N1530" s="256"/>
      <c r="O1530" s="256"/>
      <c r="P1530" s="256"/>
      <c r="Q1530" s="256"/>
      <c r="R1530" s="256"/>
      <c r="S1530" s="256"/>
      <c r="T1530" s="257"/>
      <c r="AT1530" s="258" t="s">
        <v>199</v>
      </c>
      <c r="AU1530" s="258" t="s">
        <v>84</v>
      </c>
      <c r="AV1530" s="12" t="s">
        <v>84</v>
      </c>
      <c r="AW1530" s="12" t="s">
        <v>37</v>
      </c>
      <c r="AX1530" s="12" t="s">
        <v>74</v>
      </c>
      <c r="AY1530" s="258" t="s">
        <v>189</v>
      </c>
    </row>
    <row r="1531" s="12" customFormat="1">
      <c r="B1531" s="247"/>
      <c r="C1531" s="248"/>
      <c r="D1531" s="249" t="s">
        <v>199</v>
      </c>
      <c r="E1531" s="250" t="s">
        <v>21</v>
      </c>
      <c r="F1531" s="251" t="s">
        <v>2170</v>
      </c>
      <c r="G1531" s="248"/>
      <c r="H1531" s="252">
        <v>27.600000000000001</v>
      </c>
      <c r="I1531" s="253"/>
      <c r="J1531" s="248"/>
      <c r="K1531" s="248"/>
      <c r="L1531" s="254"/>
      <c r="M1531" s="255"/>
      <c r="N1531" s="256"/>
      <c r="O1531" s="256"/>
      <c r="P1531" s="256"/>
      <c r="Q1531" s="256"/>
      <c r="R1531" s="256"/>
      <c r="S1531" s="256"/>
      <c r="T1531" s="257"/>
      <c r="AT1531" s="258" t="s">
        <v>199</v>
      </c>
      <c r="AU1531" s="258" t="s">
        <v>84</v>
      </c>
      <c r="AV1531" s="12" t="s">
        <v>84</v>
      </c>
      <c r="AW1531" s="12" t="s">
        <v>37</v>
      </c>
      <c r="AX1531" s="12" t="s">
        <v>74</v>
      </c>
      <c r="AY1531" s="258" t="s">
        <v>189</v>
      </c>
    </row>
    <row r="1532" s="12" customFormat="1">
      <c r="B1532" s="247"/>
      <c r="C1532" s="248"/>
      <c r="D1532" s="249" t="s">
        <v>199</v>
      </c>
      <c r="E1532" s="250" t="s">
        <v>21</v>
      </c>
      <c r="F1532" s="251" t="s">
        <v>2171</v>
      </c>
      <c r="G1532" s="248"/>
      <c r="H1532" s="252">
        <v>17.5</v>
      </c>
      <c r="I1532" s="253"/>
      <c r="J1532" s="248"/>
      <c r="K1532" s="248"/>
      <c r="L1532" s="254"/>
      <c r="M1532" s="255"/>
      <c r="N1532" s="256"/>
      <c r="O1532" s="256"/>
      <c r="P1532" s="256"/>
      <c r="Q1532" s="256"/>
      <c r="R1532" s="256"/>
      <c r="S1532" s="256"/>
      <c r="T1532" s="257"/>
      <c r="AT1532" s="258" t="s">
        <v>199</v>
      </c>
      <c r="AU1532" s="258" t="s">
        <v>84</v>
      </c>
      <c r="AV1532" s="12" t="s">
        <v>84</v>
      </c>
      <c r="AW1532" s="12" t="s">
        <v>37</v>
      </c>
      <c r="AX1532" s="12" t="s">
        <v>74</v>
      </c>
      <c r="AY1532" s="258" t="s">
        <v>189</v>
      </c>
    </row>
    <row r="1533" s="13" customFormat="1">
      <c r="B1533" s="259"/>
      <c r="C1533" s="260"/>
      <c r="D1533" s="249" t="s">
        <v>199</v>
      </c>
      <c r="E1533" s="261" t="s">
        <v>21</v>
      </c>
      <c r="F1533" s="262" t="s">
        <v>2046</v>
      </c>
      <c r="G1533" s="260"/>
      <c r="H1533" s="261" t="s">
        <v>21</v>
      </c>
      <c r="I1533" s="263"/>
      <c r="J1533" s="260"/>
      <c r="K1533" s="260"/>
      <c r="L1533" s="264"/>
      <c r="M1533" s="265"/>
      <c r="N1533" s="266"/>
      <c r="O1533" s="266"/>
      <c r="P1533" s="266"/>
      <c r="Q1533" s="266"/>
      <c r="R1533" s="266"/>
      <c r="S1533" s="266"/>
      <c r="T1533" s="267"/>
      <c r="AT1533" s="268" t="s">
        <v>199</v>
      </c>
      <c r="AU1533" s="268" t="s">
        <v>84</v>
      </c>
      <c r="AV1533" s="13" t="s">
        <v>82</v>
      </c>
      <c r="AW1533" s="13" t="s">
        <v>37</v>
      </c>
      <c r="AX1533" s="13" t="s">
        <v>74</v>
      </c>
      <c r="AY1533" s="268" t="s">
        <v>189</v>
      </c>
    </row>
    <row r="1534" s="12" customFormat="1">
      <c r="B1534" s="247"/>
      <c r="C1534" s="248"/>
      <c r="D1534" s="249" t="s">
        <v>199</v>
      </c>
      <c r="E1534" s="250" t="s">
        <v>21</v>
      </c>
      <c r="F1534" s="251" t="s">
        <v>2159</v>
      </c>
      <c r="G1534" s="248"/>
      <c r="H1534" s="252">
        <v>38.719999999999999</v>
      </c>
      <c r="I1534" s="253"/>
      <c r="J1534" s="248"/>
      <c r="K1534" s="248"/>
      <c r="L1534" s="254"/>
      <c r="M1534" s="255"/>
      <c r="N1534" s="256"/>
      <c r="O1534" s="256"/>
      <c r="P1534" s="256"/>
      <c r="Q1534" s="256"/>
      <c r="R1534" s="256"/>
      <c r="S1534" s="256"/>
      <c r="T1534" s="257"/>
      <c r="AT1534" s="258" t="s">
        <v>199</v>
      </c>
      <c r="AU1534" s="258" t="s">
        <v>84</v>
      </c>
      <c r="AV1534" s="12" t="s">
        <v>84</v>
      </c>
      <c r="AW1534" s="12" t="s">
        <v>37</v>
      </c>
      <c r="AX1534" s="12" t="s">
        <v>74</v>
      </c>
      <c r="AY1534" s="258" t="s">
        <v>189</v>
      </c>
    </row>
    <row r="1535" s="14" customFormat="1">
      <c r="B1535" s="269"/>
      <c r="C1535" s="270"/>
      <c r="D1535" s="249" t="s">
        <v>199</v>
      </c>
      <c r="E1535" s="271" t="s">
        <v>21</v>
      </c>
      <c r="F1535" s="272" t="s">
        <v>214</v>
      </c>
      <c r="G1535" s="270"/>
      <c r="H1535" s="273">
        <v>109.02</v>
      </c>
      <c r="I1535" s="274"/>
      <c r="J1535" s="270"/>
      <c r="K1535" s="270"/>
      <c r="L1535" s="275"/>
      <c r="M1535" s="276"/>
      <c r="N1535" s="277"/>
      <c r="O1535" s="277"/>
      <c r="P1535" s="277"/>
      <c r="Q1535" s="277"/>
      <c r="R1535" s="277"/>
      <c r="S1535" s="277"/>
      <c r="T1535" s="278"/>
      <c r="AT1535" s="279" t="s">
        <v>199</v>
      </c>
      <c r="AU1535" s="279" t="s">
        <v>84</v>
      </c>
      <c r="AV1535" s="14" t="s">
        <v>197</v>
      </c>
      <c r="AW1535" s="14" t="s">
        <v>37</v>
      </c>
      <c r="AX1535" s="14" t="s">
        <v>82</v>
      </c>
      <c r="AY1535" s="279" t="s">
        <v>189</v>
      </c>
    </row>
    <row r="1536" s="1" customFormat="1" ht="38.25" customHeight="1">
      <c r="B1536" s="48"/>
      <c r="C1536" s="235" t="s">
        <v>2172</v>
      </c>
      <c r="D1536" s="235" t="s">
        <v>192</v>
      </c>
      <c r="E1536" s="236" t="s">
        <v>2173</v>
      </c>
      <c r="F1536" s="237" t="s">
        <v>2174</v>
      </c>
      <c r="G1536" s="238" t="s">
        <v>273</v>
      </c>
      <c r="H1536" s="239">
        <v>636.29999999999995</v>
      </c>
      <c r="I1536" s="240"/>
      <c r="J1536" s="241">
        <f>ROUND(I1536*H1536,2)</f>
        <v>0</v>
      </c>
      <c r="K1536" s="237" t="s">
        <v>196</v>
      </c>
      <c r="L1536" s="74"/>
      <c r="M1536" s="242" t="s">
        <v>21</v>
      </c>
      <c r="N1536" s="243" t="s">
        <v>45</v>
      </c>
      <c r="O1536" s="49"/>
      <c r="P1536" s="244">
        <f>O1536*H1536</f>
        <v>0</v>
      </c>
      <c r="Q1536" s="244">
        <v>0.01694</v>
      </c>
      <c r="R1536" s="244">
        <f>Q1536*H1536</f>
        <v>10.778922</v>
      </c>
      <c r="S1536" s="244">
        <v>0</v>
      </c>
      <c r="T1536" s="245">
        <f>S1536*H1536</f>
        <v>0</v>
      </c>
      <c r="AR1536" s="26" t="s">
        <v>323</v>
      </c>
      <c r="AT1536" s="26" t="s">
        <v>192</v>
      </c>
      <c r="AU1536" s="26" t="s">
        <v>84</v>
      </c>
      <c r="AY1536" s="26" t="s">
        <v>189</v>
      </c>
      <c r="BE1536" s="246">
        <f>IF(N1536="základní",J1536,0)</f>
        <v>0</v>
      </c>
      <c r="BF1536" s="246">
        <f>IF(N1536="snížená",J1536,0)</f>
        <v>0</v>
      </c>
      <c r="BG1536" s="246">
        <f>IF(N1536="zákl. přenesená",J1536,0)</f>
        <v>0</v>
      </c>
      <c r="BH1536" s="246">
        <f>IF(N1536="sníž. přenesená",J1536,0)</f>
        <v>0</v>
      </c>
      <c r="BI1536" s="246">
        <f>IF(N1536="nulová",J1536,0)</f>
        <v>0</v>
      </c>
      <c r="BJ1536" s="26" t="s">
        <v>82</v>
      </c>
      <c r="BK1536" s="246">
        <f>ROUND(I1536*H1536,2)</f>
        <v>0</v>
      </c>
      <c r="BL1536" s="26" t="s">
        <v>323</v>
      </c>
      <c r="BM1536" s="26" t="s">
        <v>2175</v>
      </c>
    </row>
    <row r="1537" s="13" customFormat="1">
      <c r="B1537" s="259"/>
      <c r="C1537" s="260"/>
      <c r="D1537" s="249" t="s">
        <v>199</v>
      </c>
      <c r="E1537" s="261" t="s">
        <v>21</v>
      </c>
      <c r="F1537" s="262" t="s">
        <v>284</v>
      </c>
      <c r="G1537" s="260"/>
      <c r="H1537" s="261" t="s">
        <v>21</v>
      </c>
      <c r="I1537" s="263"/>
      <c r="J1537" s="260"/>
      <c r="K1537" s="260"/>
      <c r="L1537" s="264"/>
      <c r="M1537" s="265"/>
      <c r="N1537" s="266"/>
      <c r="O1537" s="266"/>
      <c r="P1537" s="266"/>
      <c r="Q1537" s="266"/>
      <c r="R1537" s="266"/>
      <c r="S1537" s="266"/>
      <c r="T1537" s="267"/>
      <c r="AT1537" s="268" t="s">
        <v>199</v>
      </c>
      <c r="AU1537" s="268" t="s">
        <v>84</v>
      </c>
      <c r="AV1537" s="13" t="s">
        <v>82</v>
      </c>
      <c r="AW1537" s="13" t="s">
        <v>37</v>
      </c>
      <c r="AX1537" s="13" t="s">
        <v>74</v>
      </c>
      <c r="AY1537" s="268" t="s">
        <v>189</v>
      </c>
    </row>
    <row r="1538" s="12" customFormat="1">
      <c r="B1538" s="247"/>
      <c r="C1538" s="248"/>
      <c r="D1538" s="249" t="s">
        <v>199</v>
      </c>
      <c r="E1538" s="250" t="s">
        <v>21</v>
      </c>
      <c r="F1538" s="251" t="s">
        <v>740</v>
      </c>
      <c r="G1538" s="248"/>
      <c r="H1538" s="252">
        <v>630.29999999999995</v>
      </c>
      <c r="I1538" s="253"/>
      <c r="J1538" s="248"/>
      <c r="K1538" s="248"/>
      <c r="L1538" s="254"/>
      <c r="M1538" s="255"/>
      <c r="N1538" s="256"/>
      <c r="O1538" s="256"/>
      <c r="P1538" s="256"/>
      <c r="Q1538" s="256"/>
      <c r="R1538" s="256"/>
      <c r="S1538" s="256"/>
      <c r="T1538" s="257"/>
      <c r="AT1538" s="258" t="s">
        <v>199</v>
      </c>
      <c r="AU1538" s="258" t="s">
        <v>84</v>
      </c>
      <c r="AV1538" s="12" t="s">
        <v>84</v>
      </c>
      <c r="AW1538" s="12" t="s">
        <v>37</v>
      </c>
      <c r="AX1538" s="12" t="s">
        <v>74</v>
      </c>
      <c r="AY1538" s="258" t="s">
        <v>189</v>
      </c>
    </row>
    <row r="1539" s="13" customFormat="1">
      <c r="B1539" s="259"/>
      <c r="C1539" s="260"/>
      <c r="D1539" s="249" t="s">
        <v>199</v>
      </c>
      <c r="E1539" s="261" t="s">
        <v>21</v>
      </c>
      <c r="F1539" s="262" t="s">
        <v>2046</v>
      </c>
      <c r="G1539" s="260"/>
      <c r="H1539" s="261" t="s">
        <v>21</v>
      </c>
      <c r="I1539" s="263"/>
      <c r="J1539" s="260"/>
      <c r="K1539" s="260"/>
      <c r="L1539" s="264"/>
      <c r="M1539" s="265"/>
      <c r="N1539" s="266"/>
      <c r="O1539" s="266"/>
      <c r="P1539" s="266"/>
      <c r="Q1539" s="266"/>
      <c r="R1539" s="266"/>
      <c r="S1539" s="266"/>
      <c r="T1539" s="267"/>
      <c r="AT1539" s="268" t="s">
        <v>199</v>
      </c>
      <c r="AU1539" s="268" t="s">
        <v>84</v>
      </c>
      <c r="AV1539" s="13" t="s">
        <v>82</v>
      </c>
      <c r="AW1539" s="13" t="s">
        <v>37</v>
      </c>
      <c r="AX1539" s="13" t="s">
        <v>74</v>
      </c>
      <c r="AY1539" s="268" t="s">
        <v>189</v>
      </c>
    </row>
    <row r="1540" s="12" customFormat="1">
      <c r="B1540" s="247"/>
      <c r="C1540" s="248"/>
      <c r="D1540" s="249" t="s">
        <v>199</v>
      </c>
      <c r="E1540" s="250" t="s">
        <v>21</v>
      </c>
      <c r="F1540" s="251" t="s">
        <v>2176</v>
      </c>
      <c r="G1540" s="248"/>
      <c r="H1540" s="252">
        <v>6</v>
      </c>
      <c r="I1540" s="253"/>
      <c r="J1540" s="248"/>
      <c r="K1540" s="248"/>
      <c r="L1540" s="254"/>
      <c r="M1540" s="255"/>
      <c r="N1540" s="256"/>
      <c r="O1540" s="256"/>
      <c r="P1540" s="256"/>
      <c r="Q1540" s="256"/>
      <c r="R1540" s="256"/>
      <c r="S1540" s="256"/>
      <c r="T1540" s="257"/>
      <c r="AT1540" s="258" t="s">
        <v>199</v>
      </c>
      <c r="AU1540" s="258" t="s">
        <v>84</v>
      </c>
      <c r="AV1540" s="12" t="s">
        <v>84</v>
      </c>
      <c r="AW1540" s="12" t="s">
        <v>37</v>
      </c>
      <c r="AX1540" s="12" t="s">
        <v>74</v>
      </c>
      <c r="AY1540" s="258" t="s">
        <v>189</v>
      </c>
    </row>
    <row r="1541" s="14" customFormat="1">
      <c r="B1541" s="269"/>
      <c r="C1541" s="270"/>
      <c r="D1541" s="249" t="s">
        <v>199</v>
      </c>
      <c r="E1541" s="271" t="s">
        <v>21</v>
      </c>
      <c r="F1541" s="272" t="s">
        <v>214</v>
      </c>
      <c r="G1541" s="270"/>
      <c r="H1541" s="273">
        <v>636.29999999999995</v>
      </c>
      <c r="I1541" s="274"/>
      <c r="J1541" s="270"/>
      <c r="K1541" s="270"/>
      <c r="L1541" s="275"/>
      <c r="M1541" s="276"/>
      <c r="N1541" s="277"/>
      <c r="O1541" s="277"/>
      <c r="P1541" s="277"/>
      <c r="Q1541" s="277"/>
      <c r="R1541" s="277"/>
      <c r="S1541" s="277"/>
      <c r="T1541" s="278"/>
      <c r="AT1541" s="279" t="s">
        <v>199</v>
      </c>
      <c r="AU1541" s="279" t="s">
        <v>84</v>
      </c>
      <c r="AV1541" s="14" t="s">
        <v>197</v>
      </c>
      <c r="AW1541" s="14" t="s">
        <v>37</v>
      </c>
      <c r="AX1541" s="14" t="s">
        <v>82</v>
      </c>
      <c r="AY1541" s="279" t="s">
        <v>189</v>
      </c>
    </row>
    <row r="1542" s="1" customFormat="1" ht="38.25" customHeight="1">
      <c r="B1542" s="48"/>
      <c r="C1542" s="235" t="s">
        <v>2177</v>
      </c>
      <c r="D1542" s="235" t="s">
        <v>192</v>
      </c>
      <c r="E1542" s="236" t="s">
        <v>2178</v>
      </c>
      <c r="F1542" s="237" t="s">
        <v>2179</v>
      </c>
      <c r="G1542" s="238" t="s">
        <v>349</v>
      </c>
      <c r="H1542" s="239">
        <v>472.30000000000001</v>
      </c>
      <c r="I1542" s="240"/>
      <c r="J1542" s="241">
        <f>ROUND(I1542*H1542,2)</f>
        <v>0</v>
      </c>
      <c r="K1542" s="237" t="s">
        <v>196</v>
      </c>
      <c r="L1542" s="74"/>
      <c r="M1542" s="242" t="s">
        <v>21</v>
      </c>
      <c r="N1542" s="243" t="s">
        <v>45</v>
      </c>
      <c r="O1542" s="49"/>
      <c r="P1542" s="244">
        <f>O1542*H1542</f>
        <v>0</v>
      </c>
      <c r="Q1542" s="244">
        <v>0.00025999999999999998</v>
      </c>
      <c r="R1542" s="244">
        <f>Q1542*H1542</f>
        <v>0.12279799999999999</v>
      </c>
      <c r="S1542" s="244">
        <v>0</v>
      </c>
      <c r="T1542" s="245">
        <f>S1542*H1542</f>
        <v>0</v>
      </c>
      <c r="AR1542" s="26" t="s">
        <v>323</v>
      </c>
      <c r="AT1542" s="26" t="s">
        <v>192</v>
      </c>
      <c r="AU1542" s="26" t="s">
        <v>84</v>
      </c>
      <c r="AY1542" s="26" t="s">
        <v>189</v>
      </c>
      <c r="BE1542" s="246">
        <f>IF(N1542="základní",J1542,0)</f>
        <v>0</v>
      </c>
      <c r="BF1542" s="246">
        <f>IF(N1542="snížená",J1542,0)</f>
        <v>0</v>
      </c>
      <c r="BG1542" s="246">
        <f>IF(N1542="zákl. přenesená",J1542,0)</f>
        <v>0</v>
      </c>
      <c r="BH1542" s="246">
        <f>IF(N1542="sníž. přenesená",J1542,0)</f>
        <v>0</v>
      </c>
      <c r="BI1542" s="246">
        <f>IF(N1542="nulová",J1542,0)</f>
        <v>0</v>
      </c>
      <c r="BJ1542" s="26" t="s">
        <v>82</v>
      </c>
      <c r="BK1542" s="246">
        <f>ROUND(I1542*H1542,2)</f>
        <v>0</v>
      </c>
      <c r="BL1542" s="26" t="s">
        <v>323</v>
      </c>
      <c r="BM1542" s="26" t="s">
        <v>2180</v>
      </c>
    </row>
    <row r="1543" s="13" customFormat="1">
      <c r="B1543" s="259"/>
      <c r="C1543" s="260"/>
      <c r="D1543" s="249" t="s">
        <v>199</v>
      </c>
      <c r="E1543" s="261" t="s">
        <v>21</v>
      </c>
      <c r="F1543" s="262" t="s">
        <v>2181</v>
      </c>
      <c r="G1543" s="260"/>
      <c r="H1543" s="261" t="s">
        <v>21</v>
      </c>
      <c r="I1543" s="263"/>
      <c r="J1543" s="260"/>
      <c r="K1543" s="260"/>
      <c r="L1543" s="264"/>
      <c r="M1543" s="265"/>
      <c r="N1543" s="266"/>
      <c r="O1543" s="266"/>
      <c r="P1543" s="266"/>
      <c r="Q1543" s="266"/>
      <c r="R1543" s="266"/>
      <c r="S1543" s="266"/>
      <c r="T1543" s="267"/>
      <c r="AT1543" s="268" t="s">
        <v>199</v>
      </c>
      <c r="AU1543" s="268" t="s">
        <v>84</v>
      </c>
      <c r="AV1543" s="13" t="s">
        <v>82</v>
      </c>
      <c r="AW1543" s="13" t="s">
        <v>37</v>
      </c>
      <c r="AX1543" s="13" t="s">
        <v>74</v>
      </c>
      <c r="AY1543" s="268" t="s">
        <v>189</v>
      </c>
    </row>
    <row r="1544" s="12" customFormat="1">
      <c r="B1544" s="247"/>
      <c r="C1544" s="248"/>
      <c r="D1544" s="249" t="s">
        <v>199</v>
      </c>
      <c r="E1544" s="250" t="s">
        <v>21</v>
      </c>
      <c r="F1544" s="251" t="s">
        <v>2182</v>
      </c>
      <c r="G1544" s="248"/>
      <c r="H1544" s="252">
        <v>72.5</v>
      </c>
      <c r="I1544" s="253"/>
      <c r="J1544" s="248"/>
      <c r="K1544" s="248"/>
      <c r="L1544" s="254"/>
      <c r="M1544" s="255"/>
      <c r="N1544" s="256"/>
      <c r="O1544" s="256"/>
      <c r="P1544" s="256"/>
      <c r="Q1544" s="256"/>
      <c r="R1544" s="256"/>
      <c r="S1544" s="256"/>
      <c r="T1544" s="257"/>
      <c r="AT1544" s="258" t="s">
        <v>199</v>
      </c>
      <c r="AU1544" s="258" t="s">
        <v>84</v>
      </c>
      <c r="AV1544" s="12" t="s">
        <v>84</v>
      </c>
      <c r="AW1544" s="12" t="s">
        <v>37</v>
      </c>
      <c r="AX1544" s="12" t="s">
        <v>74</v>
      </c>
      <c r="AY1544" s="258" t="s">
        <v>189</v>
      </c>
    </row>
    <row r="1545" s="12" customFormat="1">
      <c r="B1545" s="247"/>
      <c r="C1545" s="248"/>
      <c r="D1545" s="249" t="s">
        <v>199</v>
      </c>
      <c r="E1545" s="250" t="s">
        <v>21</v>
      </c>
      <c r="F1545" s="251" t="s">
        <v>675</v>
      </c>
      <c r="G1545" s="248"/>
      <c r="H1545" s="252">
        <v>33</v>
      </c>
      <c r="I1545" s="253"/>
      <c r="J1545" s="248"/>
      <c r="K1545" s="248"/>
      <c r="L1545" s="254"/>
      <c r="M1545" s="255"/>
      <c r="N1545" s="256"/>
      <c r="O1545" s="256"/>
      <c r="P1545" s="256"/>
      <c r="Q1545" s="256"/>
      <c r="R1545" s="256"/>
      <c r="S1545" s="256"/>
      <c r="T1545" s="257"/>
      <c r="AT1545" s="258" t="s">
        <v>199</v>
      </c>
      <c r="AU1545" s="258" t="s">
        <v>84</v>
      </c>
      <c r="AV1545" s="12" t="s">
        <v>84</v>
      </c>
      <c r="AW1545" s="12" t="s">
        <v>37</v>
      </c>
      <c r="AX1545" s="12" t="s">
        <v>74</v>
      </c>
      <c r="AY1545" s="258" t="s">
        <v>189</v>
      </c>
    </row>
    <row r="1546" s="12" customFormat="1">
      <c r="B1546" s="247"/>
      <c r="C1546" s="248"/>
      <c r="D1546" s="249" t="s">
        <v>199</v>
      </c>
      <c r="E1546" s="250" t="s">
        <v>21</v>
      </c>
      <c r="F1546" s="251" t="s">
        <v>676</v>
      </c>
      <c r="G1546" s="248"/>
      <c r="H1546" s="252">
        <v>33</v>
      </c>
      <c r="I1546" s="253"/>
      <c r="J1546" s="248"/>
      <c r="K1546" s="248"/>
      <c r="L1546" s="254"/>
      <c r="M1546" s="255"/>
      <c r="N1546" s="256"/>
      <c r="O1546" s="256"/>
      <c r="P1546" s="256"/>
      <c r="Q1546" s="256"/>
      <c r="R1546" s="256"/>
      <c r="S1546" s="256"/>
      <c r="T1546" s="257"/>
      <c r="AT1546" s="258" t="s">
        <v>199</v>
      </c>
      <c r="AU1546" s="258" t="s">
        <v>84</v>
      </c>
      <c r="AV1546" s="12" t="s">
        <v>84</v>
      </c>
      <c r="AW1546" s="12" t="s">
        <v>37</v>
      </c>
      <c r="AX1546" s="12" t="s">
        <v>74</v>
      </c>
      <c r="AY1546" s="258" t="s">
        <v>189</v>
      </c>
    </row>
    <row r="1547" s="12" customFormat="1">
      <c r="B1547" s="247"/>
      <c r="C1547" s="248"/>
      <c r="D1547" s="249" t="s">
        <v>199</v>
      </c>
      <c r="E1547" s="250" t="s">
        <v>21</v>
      </c>
      <c r="F1547" s="251" t="s">
        <v>677</v>
      </c>
      <c r="G1547" s="248"/>
      <c r="H1547" s="252">
        <v>12</v>
      </c>
      <c r="I1547" s="253"/>
      <c r="J1547" s="248"/>
      <c r="K1547" s="248"/>
      <c r="L1547" s="254"/>
      <c r="M1547" s="255"/>
      <c r="N1547" s="256"/>
      <c r="O1547" s="256"/>
      <c r="P1547" s="256"/>
      <c r="Q1547" s="256"/>
      <c r="R1547" s="256"/>
      <c r="S1547" s="256"/>
      <c r="T1547" s="257"/>
      <c r="AT1547" s="258" t="s">
        <v>199</v>
      </c>
      <c r="AU1547" s="258" t="s">
        <v>84</v>
      </c>
      <c r="AV1547" s="12" t="s">
        <v>84</v>
      </c>
      <c r="AW1547" s="12" t="s">
        <v>37</v>
      </c>
      <c r="AX1547" s="12" t="s">
        <v>74</v>
      </c>
      <c r="AY1547" s="258" t="s">
        <v>189</v>
      </c>
    </row>
    <row r="1548" s="12" customFormat="1">
      <c r="B1548" s="247"/>
      <c r="C1548" s="248"/>
      <c r="D1548" s="249" t="s">
        <v>199</v>
      </c>
      <c r="E1548" s="250" t="s">
        <v>21</v>
      </c>
      <c r="F1548" s="251" t="s">
        <v>678</v>
      </c>
      <c r="G1548" s="248"/>
      <c r="H1548" s="252">
        <v>13.5</v>
      </c>
      <c r="I1548" s="253"/>
      <c r="J1548" s="248"/>
      <c r="K1548" s="248"/>
      <c r="L1548" s="254"/>
      <c r="M1548" s="255"/>
      <c r="N1548" s="256"/>
      <c r="O1548" s="256"/>
      <c r="P1548" s="256"/>
      <c r="Q1548" s="256"/>
      <c r="R1548" s="256"/>
      <c r="S1548" s="256"/>
      <c r="T1548" s="257"/>
      <c r="AT1548" s="258" t="s">
        <v>199</v>
      </c>
      <c r="AU1548" s="258" t="s">
        <v>84</v>
      </c>
      <c r="AV1548" s="12" t="s">
        <v>84</v>
      </c>
      <c r="AW1548" s="12" t="s">
        <v>37</v>
      </c>
      <c r="AX1548" s="12" t="s">
        <v>74</v>
      </c>
      <c r="AY1548" s="258" t="s">
        <v>189</v>
      </c>
    </row>
    <row r="1549" s="12" customFormat="1">
      <c r="B1549" s="247"/>
      <c r="C1549" s="248"/>
      <c r="D1549" s="249" t="s">
        <v>199</v>
      </c>
      <c r="E1549" s="250" t="s">
        <v>21</v>
      </c>
      <c r="F1549" s="251" t="s">
        <v>679</v>
      </c>
      <c r="G1549" s="248"/>
      <c r="H1549" s="252">
        <v>7</v>
      </c>
      <c r="I1549" s="253"/>
      <c r="J1549" s="248"/>
      <c r="K1549" s="248"/>
      <c r="L1549" s="254"/>
      <c r="M1549" s="255"/>
      <c r="N1549" s="256"/>
      <c r="O1549" s="256"/>
      <c r="P1549" s="256"/>
      <c r="Q1549" s="256"/>
      <c r="R1549" s="256"/>
      <c r="S1549" s="256"/>
      <c r="T1549" s="257"/>
      <c r="AT1549" s="258" t="s">
        <v>199</v>
      </c>
      <c r="AU1549" s="258" t="s">
        <v>84</v>
      </c>
      <c r="AV1549" s="12" t="s">
        <v>84</v>
      </c>
      <c r="AW1549" s="12" t="s">
        <v>37</v>
      </c>
      <c r="AX1549" s="12" t="s">
        <v>74</v>
      </c>
      <c r="AY1549" s="258" t="s">
        <v>189</v>
      </c>
    </row>
    <row r="1550" s="12" customFormat="1">
      <c r="B1550" s="247"/>
      <c r="C1550" s="248"/>
      <c r="D1550" s="249" t="s">
        <v>199</v>
      </c>
      <c r="E1550" s="250" t="s">
        <v>21</v>
      </c>
      <c r="F1550" s="251" t="s">
        <v>680</v>
      </c>
      <c r="G1550" s="248"/>
      <c r="H1550" s="252">
        <v>6.5999999999999996</v>
      </c>
      <c r="I1550" s="253"/>
      <c r="J1550" s="248"/>
      <c r="K1550" s="248"/>
      <c r="L1550" s="254"/>
      <c r="M1550" s="255"/>
      <c r="N1550" s="256"/>
      <c r="O1550" s="256"/>
      <c r="P1550" s="256"/>
      <c r="Q1550" s="256"/>
      <c r="R1550" s="256"/>
      <c r="S1550" s="256"/>
      <c r="T1550" s="257"/>
      <c r="AT1550" s="258" t="s">
        <v>199</v>
      </c>
      <c r="AU1550" s="258" t="s">
        <v>84</v>
      </c>
      <c r="AV1550" s="12" t="s">
        <v>84</v>
      </c>
      <c r="AW1550" s="12" t="s">
        <v>37</v>
      </c>
      <c r="AX1550" s="12" t="s">
        <v>74</v>
      </c>
      <c r="AY1550" s="258" t="s">
        <v>189</v>
      </c>
    </row>
    <row r="1551" s="12" customFormat="1">
      <c r="B1551" s="247"/>
      <c r="C1551" s="248"/>
      <c r="D1551" s="249" t="s">
        <v>199</v>
      </c>
      <c r="E1551" s="250" t="s">
        <v>21</v>
      </c>
      <c r="F1551" s="251" t="s">
        <v>681</v>
      </c>
      <c r="G1551" s="248"/>
      <c r="H1551" s="252">
        <v>14.9</v>
      </c>
      <c r="I1551" s="253"/>
      <c r="J1551" s="248"/>
      <c r="K1551" s="248"/>
      <c r="L1551" s="254"/>
      <c r="M1551" s="255"/>
      <c r="N1551" s="256"/>
      <c r="O1551" s="256"/>
      <c r="P1551" s="256"/>
      <c r="Q1551" s="256"/>
      <c r="R1551" s="256"/>
      <c r="S1551" s="256"/>
      <c r="T1551" s="257"/>
      <c r="AT1551" s="258" t="s">
        <v>199</v>
      </c>
      <c r="AU1551" s="258" t="s">
        <v>84</v>
      </c>
      <c r="AV1551" s="12" t="s">
        <v>84</v>
      </c>
      <c r="AW1551" s="12" t="s">
        <v>37</v>
      </c>
      <c r="AX1551" s="12" t="s">
        <v>74</v>
      </c>
      <c r="AY1551" s="258" t="s">
        <v>189</v>
      </c>
    </row>
    <row r="1552" s="12" customFormat="1">
      <c r="B1552" s="247"/>
      <c r="C1552" s="248"/>
      <c r="D1552" s="249" t="s">
        <v>199</v>
      </c>
      <c r="E1552" s="250" t="s">
        <v>21</v>
      </c>
      <c r="F1552" s="251" t="s">
        <v>682</v>
      </c>
      <c r="G1552" s="248"/>
      <c r="H1552" s="252">
        <v>21.199999999999999</v>
      </c>
      <c r="I1552" s="253"/>
      <c r="J1552" s="248"/>
      <c r="K1552" s="248"/>
      <c r="L1552" s="254"/>
      <c r="M1552" s="255"/>
      <c r="N1552" s="256"/>
      <c r="O1552" s="256"/>
      <c r="P1552" s="256"/>
      <c r="Q1552" s="256"/>
      <c r="R1552" s="256"/>
      <c r="S1552" s="256"/>
      <c r="T1552" s="257"/>
      <c r="AT1552" s="258" t="s">
        <v>199</v>
      </c>
      <c r="AU1552" s="258" t="s">
        <v>84</v>
      </c>
      <c r="AV1552" s="12" t="s">
        <v>84</v>
      </c>
      <c r="AW1552" s="12" t="s">
        <v>37</v>
      </c>
      <c r="AX1552" s="12" t="s">
        <v>74</v>
      </c>
      <c r="AY1552" s="258" t="s">
        <v>189</v>
      </c>
    </row>
    <row r="1553" s="12" customFormat="1">
      <c r="B1553" s="247"/>
      <c r="C1553" s="248"/>
      <c r="D1553" s="249" t="s">
        <v>199</v>
      </c>
      <c r="E1553" s="250" t="s">
        <v>21</v>
      </c>
      <c r="F1553" s="251" t="s">
        <v>683</v>
      </c>
      <c r="G1553" s="248"/>
      <c r="H1553" s="252">
        <v>11.4</v>
      </c>
      <c r="I1553" s="253"/>
      <c r="J1553" s="248"/>
      <c r="K1553" s="248"/>
      <c r="L1553" s="254"/>
      <c r="M1553" s="255"/>
      <c r="N1553" s="256"/>
      <c r="O1553" s="256"/>
      <c r="P1553" s="256"/>
      <c r="Q1553" s="256"/>
      <c r="R1553" s="256"/>
      <c r="S1553" s="256"/>
      <c r="T1553" s="257"/>
      <c r="AT1553" s="258" t="s">
        <v>199</v>
      </c>
      <c r="AU1553" s="258" t="s">
        <v>84</v>
      </c>
      <c r="AV1553" s="12" t="s">
        <v>84</v>
      </c>
      <c r="AW1553" s="12" t="s">
        <v>37</v>
      </c>
      <c r="AX1553" s="12" t="s">
        <v>74</v>
      </c>
      <c r="AY1553" s="258" t="s">
        <v>189</v>
      </c>
    </row>
    <row r="1554" s="12" customFormat="1">
      <c r="B1554" s="247"/>
      <c r="C1554" s="248"/>
      <c r="D1554" s="249" t="s">
        <v>199</v>
      </c>
      <c r="E1554" s="250" t="s">
        <v>21</v>
      </c>
      <c r="F1554" s="251" t="s">
        <v>684</v>
      </c>
      <c r="G1554" s="248"/>
      <c r="H1554" s="252">
        <v>20.199999999999999</v>
      </c>
      <c r="I1554" s="253"/>
      <c r="J1554" s="248"/>
      <c r="K1554" s="248"/>
      <c r="L1554" s="254"/>
      <c r="M1554" s="255"/>
      <c r="N1554" s="256"/>
      <c r="O1554" s="256"/>
      <c r="P1554" s="256"/>
      <c r="Q1554" s="256"/>
      <c r="R1554" s="256"/>
      <c r="S1554" s="256"/>
      <c r="T1554" s="257"/>
      <c r="AT1554" s="258" t="s">
        <v>199</v>
      </c>
      <c r="AU1554" s="258" t="s">
        <v>84</v>
      </c>
      <c r="AV1554" s="12" t="s">
        <v>84</v>
      </c>
      <c r="AW1554" s="12" t="s">
        <v>37</v>
      </c>
      <c r="AX1554" s="12" t="s">
        <v>74</v>
      </c>
      <c r="AY1554" s="258" t="s">
        <v>189</v>
      </c>
    </row>
    <row r="1555" s="12" customFormat="1">
      <c r="B1555" s="247"/>
      <c r="C1555" s="248"/>
      <c r="D1555" s="249" t="s">
        <v>199</v>
      </c>
      <c r="E1555" s="250" t="s">
        <v>21</v>
      </c>
      <c r="F1555" s="251" t="s">
        <v>591</v>
      </c>
      <c r="G1555" s="248"/>
      <c r="H1555" s="252">
        <v>7.25</v>
      </c>
      <c r="I1555" s="253"/>
      <c r="J1555" s="248"/>
      <c r="K1555" s="248"/>
      <c r="L1555" s="254"/>
      <c r="M1555" s="255"/>
      <c r="N1555" s="256"/>
      <c r="O1555" s="256"/>
      <c r="P1555" s="256"/>
      <c r="Q1555" s="256"/>
      <c r="R1555" s="256"/>
      <c r="S1555" s="256"/>
      <c r="T1555" s="257"/>
      <c r="AT1555" s="258" t="s">
        <v>199</v>
      </c>
      <c r="AU1555" s="258" t="s">
        <v>84</v>
      </c>
      <c r="AV1555" s="12" t="s">
        <v>84</v>
      </c>
      <c r="AW1555" s="12" t="s">
        <v>37</v>
      </c>
      <c r="AX1555" s="12" t="s">
        <v>74</v>
      </c>
      <c r="AY1555" s="258" t="s">
        <v>189</v>
      </c>
    </row>
    <row r="1556" s="12" customFormat="1">
      <c r="B1556" s="247"/>
      <c r="C1556" s="248"/>
      <c r="D1556" s="249" t="s">
        <v>199</v>
      </c>
      <c r="E1556" s="250" t="s">
        <v>21</v>
      </c>
      <c r="F1556" s="251" t="s">
        <v>592</v>
      </c>
      <c r="G1556" s="248"/>
      <c r="H1556" s="252">
        <v>11.15</v>
      </c>
      <c r="I1556" s="253"/>
      <c r="J1556" s="248"/>
      <c r="K1556" s="248"/>
      <c r="L1556" s="254"/>
      <c r="M1556" s="255"/>
      <c r="N1556" s="256"/>
      <c r="O1556" s="256"/>
      <c r="P1556" s="256"/>
      <c r="Q1556" s="256"/>
      <c r="R1556" s="256"/>
      <c r="S1556" s="256"/>
      <c r="T1556" s="257"/>
      <c r="AT1556" s="258" t="s">
        <v>199</v>
      </c>
      <c r="AU1556" s="258" t="s">
        <v>84</v>
      </c>
      <c r="AV1556" s="12" t="s">
        <v>84</v>
      </c>
      <c r="AW1556" s="12" t="s">
        <v>37</v>
      </c>
      <c r="AX1556" s="12" t="s">
        <v>74</v>
      </c>
      <c r="AY1556" s="258" t="s">
        <v>189</v>
      </c>
    </row>
    <row r="1557" s="12" customFormat="1">
      <c r="B1557" s="247"/>
      <c r="C1557" s="248"/>
      <c r="D1557" s="249" t="s">
        <v>199</v>
      </c>
      <c r="E1557" s="250" t="s">
        <v>21</v>
      </c>
      <c r="F1557" s="251" t="s">
        <v>593</v>
      </c>
      <c r="G1557" s="248"/>
      <c r="H1557" s="252">
        <v>16</v>
      </c>
      <c r="I1557" s="253"/>
      <c r="J1557" s="248"/>
      <c r="K1557" s="248"/>
      <c r="L1557" s="254"/>
      <c r="M1557" s="255"/>
      <c r="N1557" s="256"/>
      <c r="O1557" s="256"/>
      <c r="P1557" s="256"/>
      <c r="Q1557" s="256"/>
      <c r="R1557" s="256"/>
      <c r="S1557" s="256"/>
      <c r="T1557" s="257"/>
      <c r="AT1557" s="258" t="s">
        <v>199</v>
      </c>
      <c r="AU1557" s="258" t="s">
        <v>84</v>
      </c>
      <c r="AV1557" s="12" t="s">
        <v>84</v>
      </c>
      <c r="AW1557" s="12" t="s">
        <v>37</v>
      </c>
      <c r="AX1557" s="12" t="s">
        <v>74</v>
      </c>
      <c r="AY1557" s="258" t="s">
        <v>189</v>
      </c>
    </row>
    <row r="1558" s="12" customFormat="1">
      <c r="B1558" s="247"/>
      <c r="C1558" s="248"/>
      <c r="D1558" s="249" t="s">
        <v>199</v>
      </c>
      <c r="E1558" s="250" t="s">
        <v>21</v>
      </c>
      <c r="F1558" s="251" t="s">
        <v>685</v>
      </c>
      <c r="G1558" s="248"/>
      <c r="H1558" s="252">
        <v>13.699999999999999</v>
      </c>
      <c r="I1558" s="253"/>
      <c r="J1558" s="248"/>
      <c r="K1558" s="248"/>
      <c r="L1558" s="254"/>
      <c r="M1558" s="255"/>
      <c r="N1558" s="256"/>
      <c r="O1558" s="256"/>
      <c r="P1558" s="256"/>
      <c r="Q1558" s="256"/>
      <c r="R1558" s="256"/>
      <c r="S1558" s="256"/>
      <c r="T1558" s="257"/>
      <c r="AT1558" s="258" t="s">
        <v>199</v>
      </c>
      <c r="AU1558" s="258" t="s">
        <v>84</v>
      </c>
      <c r="AV1558" s="12" t="s">
        <v>84</v>
      </c>
      <c r="AW1558" s="12" t="s">
        <v>37</v>
      </c>
      <c r="AX1558" s="12" t="s">
        <v>74</v>
      </c>
      <c r="AY1558" s="258" t="s">
        <v>189</v>
      </c>
    </row>
    <row r="1559" s="12" customFormat="1">
      <c r="B1559" s="247"/>
      <c r="C1559" s="248"/>
      <c r="D1559" s="249" t="s">
        <v>199</v>
      </c>
      <c r="E1559" s="250" t="s">
        <v>21</v>
      </c>
      <c r="F1559" s="251" t="s">
        <v>686</v>
      </c>
      <c r="G1559" s="248"/>
      <c r="H1559" s="252">
        <v>11.300000000000001</v>
      </c>
      <c r="I1559" s="253"/>
      <c r="J1559" s="248"/>
      <c r="K1559" s="248"/>
      <c r="L1559" s="254"/>
      <c r="M1559" s="255"/>
      <c r="N1559" s="256"/>
      <c r="O1559" s="256"/>
      <c r="P1559" s="256"/>
      <c r="Q1559" s="256"/>
      <c r="R1559" s="256"/>
      <c r="S1559" s="256"/>
      <c r="T1559" s="257"/>
      <c r="AT1559" s="258" t="s">
        <v>199</v>
      </c>
      <c r="AU1559" s="258" t="s">
        <v>84</v>
      </c>
      <c r="AV1559" s="12" t="s">
        <v>84</v>
      </c>
      <c r="AW1559" s="12" t="s">
        <v>37</v>
      </c>
      <c r="AX1559" s="12" t="s">
        <v>74</v>
      </c>
      <c r="AY1559" s="258" t="s">
        <v>189</v>
      </c>
    </row>
    <row r="1560" s="12" customFormat="1">
      <c r="B1560" s="247"/>
      <c r="C1560" s="248"/>
      <c r="D1560" s="249" t="s">
        <v>199</v>
      </c>
      <c r="E1560" s="250" t="s">
        <v>21</v>
      </c>
      <c r="F1560" s="251" t="s">
        <v>595</v>
      </c>
      <c r="G1560" s="248"/>
      <c r="H1560" s="252">
        <v>13.199999999999999</v>
      </c>
      <c r="I1560" s="253"/>
      <c r="J1560" s="248"/>
      <c r="K1560" s="248"/>
      <c r="L1560" s="254"/>
      <c r="M1560" s="255"/>
      <c r="N1560" s="256"/>
      <c r="O1560" s="256"/>
      <c r="P1560" s="256"/>
      <c r="Q1560" s="256"/>
      <c r="R1560" s="256"/>
      <c r="S1560" s="256"/>
      <c r="T1560" s="257"/>
      <c r="AT1560" s="258" t="s">
        <v>199</v>
      </c>
      <c r="AU1560" s="258" t="s">
        <v>84</v>
      </c>
      <c r="AV1560" s="12" t="s">
        <v>84</v>
      </c>
      <c r="AW1560" s="12" t="s">
        <v>37</v>
      </c>
      <c r="AX1560" s="12" t="s">
        <v>74</v>
      </c>
      <c r="AY1560" s="258" t="s">
        <v>189</v>
      </c>
    </row>
    <row r="1561" s="12" customFormat="1">
      <c r="B1561" s="247"/>
      <c r="C1561" s="248"/>
      <c r="D1561" s="249" t="s">
        <v>199</v>
      </c>
      <c r="E1561" s="250" t="s">
        <v>21</v>
      </c>
      <c r="F1561" s="251" t="s">
        <v>596</v>
      </c>
      <c r="G1561" s="248"/>
      <c r="H1561" s="252">
        <v>13.199999999999999</v>
      </c>
      <c r="I1561" s="253"/>
      <c r="J1561" s="248"/>
      <c r="K1561" s="248"/>
      <c r="L1561" s="254"/>
      <c r="M1561" s="255"/>
      <c r="N1561" s="256"/>
      <c r="O1561" s="256"/>
      <c r="P1561" s="256"/>
      <c r="Q1561" s="256"/>
      <c r="R1561" s="256"/>
      <c r="S1561" s="256"/>
      <c r="T1561" s="257"/>
      <c r="AT1561" s="258" t="s">
        <v>199</v>
      </c>
      <c r="AU1561" s="258" t="s">
        <v>84</v>
      </c>
      <c r="AV1561" s="12" t="s">
        <v>84</v>
      </c>
      <c r="AW1561" s="12" t="s">
        <v>37</v>
      </c>
      <c r="AX1561" s="12" t="s">
        <v>74</v>
      </c>
      <c r="AY1561" s="258" t="s">
        <v>189</v>
      </c>
    </row>
    <row r="1562" s="12" customFormat="1">
      <c r="B1562" s="247"/>
      <c r="C1562" s="248"/>
      <c r="D1562" s="249" t="s">
        <v>199</v>
      </c>
      <c r="E1562" s="250" t="s">
        <v>21</v>
      </c>
      <c r="F1562" s="251" t="s">
        <v>687</v>
      </c>
      <c r="G1562" s="248"/>
      <c r="H1562" s="252">
        <v>56.600000000000001</v>
      </c>
      <c r="I1562" s="253"/>
      <c r="J1562" s="248"/>
      <c r="K1562" s="248"/>
      <c r="L1562" s="254"/>
      <c r="M1562" s="255"/>
      <c r="N1562" s="256"/>
      <c r="O1562" s="256"/>
      <c r="P1562" s="256"/>
      <c r="Q1562" s="256"/>
      <c r="R1562" s="256"/>
      <c r="S1562" s="256"/>
      <c r="T1562" s="257"/>
      <c r="AT1562" s="258" t="s">
        <v>199</v>
      </c>
      <c r="AU1562" s="258" t="s">
        <v>84</v>
      </c>
      <c r="AV1562" s="12" t="s">
        <v>84</v>
      </c>
      <c r="AW1562" s="12" t="s">
        <v>37</v>
      </c>
      <c r="AX1562" s="12" t="s">
        <v>74</v>
      </c>
      <c r="AY1562" s="258" t="s">
        <v>189</v>
      </c>
    </row>
    <row r="1563" s="12" customFormat="1">
      <c r="B1563" s="247"/>
      <c r="C1563" s="248"/>
      <c r="D1563" s="249" t="s">
        <v>199</v>
      </c>
      <c r="E1563" s="250" t="s">
        <v>21</v>
      </c>
      <c r="F1563" s="251" t="s">
        <v>688</v>
      </c>
      <c r="G1563" s="248"/>
      <c r="H1563" s="252">
        <v>66</v>
      </c>
      <c r="I1563" s="253"/>
      <c r="J1563" s="248"/>
      <c r="K1563" s="248"/>
      <c r="L1563" s="254"/>
      <c r="M1563" s="255"/>
      <c r="N1563" s="256"/>
      <c r="O1563" s="256"/>
      <c r="P1563" s="256"/>
      <c r="Q1563" s="256"/>
      <c r="R1563" s="256"/>
      <c r="S1563" s="256"/>
      <c r="T1563" s="257"/>
      <c r="AT1563" s="258" t="s">
        <v>199</v>
      </c>
      <c r="AU1563" s="258" t="s">
        <v>84</v>
      </c>
      <c r="AV1563" s="12" t="s">
        <v>84</v>
      </c>
      <c r="AW1563" s="12" t="s">
        <v>37</v>
      </c>
      <c r="AX1563" s="12" t="s">
        <v>74</v>
      </c>
      <c r="AY1563" s="258" t="s">
        <v>189</v>
      </c>
    </row>
    <row r="1564" s="12" customFormat="1">
      <c r="B1564" s="247"/>
      <c r="C1564" s="248"/>
      <c r="D1564" s="249" t="s">
        <v>199</v>
      </c>
      <c r="E1564" s="250" t="s">
        <v>21</v>
      </c>
      <c r="F1564" s="251" t="s">
        <v>689</v>
      </c>
      <c r="G1564" s="248"/>
      <c r="H1564" s="252">
        <v>18.600000000000001</v>
      </c>
      <c r="I1564" s="253"/>
      <c r="J1564" s="248"/>
      <c r="K1564" s="248"/>
      <c r="L1564" s="254"/>
      <c r="M1564" s="255"/>
      <c r="N1564" s="256"/>
      <c r="O1564" s="256"/>
      <c r="P1564" s="256"/>
      <c r="Q1564" s="256"/>
      <c r="R1564" s="256"/>
      <c r="S1564" s="256"/>
      <c r="T1564" s="257"/>
      <c r="AT1564" s="258" t="s">
        <v>199</v>
      </c>
      <c r="AU1564" s="258" t="s">
        <v>84</v>
      </c>
      <c r="AV1564" s="12" t="s">
        <v>84</v>
      </c>
      <c r="AW1564" s="12" t="s">
        <v>37</v>
      </c>
      <c r="AX1564" s="12" t="s">
        <v>74</v>
      </c>
      <c r="AY1564" s="258" t="s">
        <v>189</v>
      </c>
    </row>
    <row r="1565" s="15" customFormat="1">
      <c r="B1565" s="280"/>
      <c r="C1565" s="281"/>
      <c r="D1565" s="249" t="s">
        <v>199</v>
      </c>
      <c r="E1565" s="282" t="s">
        <v>21</v>
      </c>
      <c r="F1565" s="283" t="s">
        <v>651</v>
      </c>
      <c r="G1565" s="281"/>
      <c r="H1565" s="284">
        <v>472.30000000000001</v>
      </c>
      <c r="I1565" s="285"/>
      <c r="J1565" s="281"/>
      <c r="K1565" s="281"/>
      <c r="L1565" s="286"/>
      <c r="M1565" s="287"/>
      <c r="N1565" s="288"/>
      <c r="O1565" s="288"/>
      <c r="P1565" s="288"/>
      <c r="Q1565" s="288"/>
      <c r="R1565" s="288"/>
      <c r="S1565" s="288"/>
      <c r="T1565" s="289"/>
      <c r="AT1565" s="290" t="s">
        <v>199</v>
      </c>
      <c r="AU1565" s="290" t="s">
        <v>84</v>
      </c>
      <c r="AV1565" s="15" t="s">
        <v>190</v>
      </c>
      <c r="AW1565" s="15" t="s">
        <v>37</v>
      </c>
      <c r="AX1565" s="15" t="s">
        <v>82</v>
      </c>
      <c r="AY1565" s="290" t="s">
        <v>189</v>
      </c>
    </row>
    <row r="1566" s="1" customFormat="1" ht="25.5" customHeight="1">
      <c r="B1566" s="48"/>
      <c r="C1566" s="235" t="s">
        <v>2183</v>
      </c>
      <c r="D1566" s="235" t="s">
        <v>192</v>
      </c>
      <c r="E1566" s="236" t="s">
        <v>2184</v>
      </c>
      <c r="F1566" s="237" t="s">
        <v>2185</v>
      </c>
      <c r="G1566" s="238" t="s">
        <v>273</v>
      </c>
      <c r="H1566" s="239">
        <v>636.29999999999995</v>
      </c>
      <c r="I1566" s="240"/>
      <c r="J1566" s="241">
        <f>ROUND(I1566*H1566,2)</f>
        <v>0</v>
      </c>
      <c r="K1566" s="237" t="s">
        <v>196</v>
      </c>
      <c r="L1566" s="74"/>
      <c r="M1566" s="242" t="s">
        <v>21</v>
      </c>
      <c r="N1566" s="243" t="s">
        <v>45</v>
      </c>
      <c r="O1566" s="49"/>
      <c r="P1566" s="244">
        <f>O1566*H1566</f>
        <v>0</v>
      </c>
      <c r="Q1566" s="244">
        <v>0.00010000000000000001</v>
      </c>
      <c r="R1566" s="244">
        <f>Q1566*H1566</f>
        <v>0.063629999999999992</v>
      </c>
      <c r="S1566" s="244">
        <v>0</v>
      </c>
      <c r="T1566" s="245">
        <f>S1566*H1566</f>
        <v>0</v>
      </c>
      <c r="AR1566" s="26" t="s">
        <v>323</v>
      </c>
      <c r="AT1566" s="26" t="s">
        <v>192</v>
      </c>
      <c r="AU1566" s="26" t="s">
        <v>84</v>
      </c>
      <c r="AY1566" s="26" t="s">
        <v>189</v>
      </c>
      <c r="BE1566" s="246">
        <f>IF(N1566="základní",J1566,0)</f>
        <v>0</v>
      </c>
      <c r="BF1566" s="246">
        <f>IF(N1566="snížená",J1566,0)</f>
        <v>0</v>
      </c>
      <c r="BG1566" s="246">
        <f>IF(N1566="zákl. přenesená",J1566,0)</f>
        <v>0</v>
      </c>
      <c r="BH1566" s="246">
        <f>IF(N1566="sníž. přenesená",J1566,0)</f>
        <v>0</v>
      </c>
      <c r="BI1566" s="246">
        <f>IF(N1566="nulová",J1566,0)</f>
        <v>0</v>
      </c>
      <c r="BJ1566" s="26" t="s">
        <v>82</v>
      </c>
      <c r="BK1566" s="246">
        <f>ROUND(I1566*H1566,2)</f>
        <v>0</v>
      </c>
      <c r="BL1566" s="26" t="s">
        <v>323</v>
      </c>
      <c r="BM1566" s="26" t="s">
        <v>2186</v>
      </c>
    </row>
    <row r="1567" s="1" customFormat="1" ht="25.5" customHeight="1">
      <c r="B1567" s="48"/>
      <c r="C1567" s="235" t="s">
        <v>2187</v>
      </c>
      <c r="D1567" s="235" t="s">
        <v>192</v>
      </c>
      <c r="E1567" s="236" t="s">
        <v>2188</v>
      </c>
      <c r="F1567" s="237" t="s">
        <v>2189</v>
      </c>
      <c r="G1567" s="238" t="s">
        <v>273</v>
      </c>
      <c r="H1567" s="239">
        <v>636.29999999999995</v>
      </c>
      <c r="I1567" s="240"/>
      <c r="J1567" s="241">
        <f>ROUND(I1567*H1567,2)</f>
        <v>0</v>
      </c>
      <c r="K1567" s="237" t="s">
        <v>196</v>
      </c>
      <c r="L1567" s="74"/>
      <c r="M1567" s="242" t="s">
        <v>21</v>
      </c>
      <c r="N1567" s="243" t="s">
        <v>45</v>
      </c>
      <c r="O1567" s="49"/>
      <c r="P1567" s="244">
        <f>O1567*H1567</f>
        <v>0</v>
      </c>
      <c r="Q1567" s="244">
        <v>0</v>
      </c>
      <c r="R1567" s="244">
        <f>Q1567*H1567</f>
        <v>0</v>
      </c>
      <c r="S1567" s="244">
        <v>0</v>
      </c>
      <c r="T1567" s="245">
        <f>S1567*H1567</f>
        <v>0</v>
      </c>
      <c r="AR1567" s="26" t="s">
        <v>323</v>
      </c>
      <c r="AT1567" s="26" t="s">
        <v>192</v>
      </c>
      <c r="AU1567" s="26" t="s">
        <v>84</v>
      </c>
      <c r="AY1567" s="26" t="s">
        <v>189</v>
      </c>
      <c r="BE1567" s="246">
        <f>IF(N1567="základní",J1567,0)</f>
        <v>0</v>
      </c>
      <c r="BF1567" s="246">
        <f>IF(N1567="snížená",J1567,0)</f>
        <v>0</v>
      </c>
      <c r="BG1567" s="246">
        <f>IF(N1567="zákl. přenesená",J1567,0)</f>
        <v>0</v>
      </c>
      <c r="BH1567" s="246">
        <f>IF(N1567="sníž. přenesená",J1567,0)</f>
        <v>0</v>
      </c>
      <c r="BI1567" s="246">
        <f>IF(N1567="nulová",J1567,0)</f>
        <v>0</v>
      </c>
      <c r="BJ1567" s="26" t="s">
        <v>82</v>
      </c>
      <c r="BK1567" s="246">
        <f>ROUND(I1567*H1567,2)</f>
        <v>0</v>
      </c>
      <c r="BL1567" s="26" t="s">
        <v>323</v>
      </c>
      <c r="BM1567" s="26" t="s">
        <v>2190</v>
      </c>
    </row>
    <row r="1568" s="13" customFormat="1">
      <c r="B1568" s="259"/>
      <c r="C1568" s="260"/>
      <c r="D1568" s="249" t="s">
        <v>199</v>
      </c>
      <c r="E1568" s="261" t="s">
        <v>21</v>
      </c>
      <c r="F1568" s="262" t="s">
        <v>284</v>
      </c>
      <c r="G1568" s="260"/>
      <c r="H1568" s="261" t="s">
        <v>21</v>
      </c>
      <c r="I1568" s="263"/>
      <c r="J1568" s="260"/>
      <c r="K1568" s="260"/>
      <c r="L1568" s="264"/>
      <c r="M1568" s="265"/>
      <c r="N1568" s="266"/>
      <c r="O1568" s="266"/>
      <c r="P1568" s="266"/>
      <c r="Q1568" s="266"/>
      <c r="R1568" s="266"/>
      <c r="S1568" s="266"/>
      <c r="T1568" s="267"/>
      <c r="AT1568" s="268" t="s">
        <v>199</v>
      </c>
      <c r="AU1568" s="268" t="s">
        <v>84</v>
      </c>
      <c r="AV1568" s="13" t="s">
        <v>82</v>
      </c>
      <c r="AW1568" s="13" t="s">
        <v>37</v>
      </c>
      <c r="AX1568" s="13" t="s">
        <v>74</v>
      </c>
      <c r="AY1568" s="268" t="s">
        <v>189</v>
      </c>
    </row>
    <row r="1569" s="12" customFormat="1">
      <c r="B1569" s="247"/>
      <c r="C1569" s="248"/>
      <c r="D1569" s="249" t="s">
        <v>199</v>
      </c>
      <c r="E1569" s="250" t="s">
        <v>21</v>
      </c>
      <c r="F1569" s="251" t="s">
        <v>740</v>
      </c>
      <c r="G1569" s="248"/>
      <c r="H1569" s="252">
        <v>630.29999999999995</v>
      </c>
      <c r="I1569" s="253"/>
      <c r="J1569" s="248"/>
      <c r="K1569" s="248"/>
      <c r="L1569" s="254"/>
      <c r="M1569" s="255"/>
      <c r="N1569" s="256"/>
      <c r="O1569" s="256"/>
      <c r="P1569" s="256"/>
      <c r="Q1569" s="256"/>
      <c r="R1569" s="256"/>
      <c r="S1569" s="256"/>
      <c r="T1569" s="257"/>
      <c r="AT1569" s="258" t="s">
        <v>199</v>
      </c>
      <c r="AU1569" s="258" t="s">
        <v>84</v>
      </c>
      <c r="AV1569" s="12" t="s">
        <v>84</v>
      </c>
      <c r="AW1569" s="12" t="s">
        <v>37</v>
      </c>
      <c r="AX1569" s="12" t="s">
        <v>74</v>
      </c>
      <c r="AY1569" s="258" t="s">
        <v>189</v>
      </c>
    </row>
    <row r="1570" s="13" customFormat="1">
      <c r="B1570" s="259"/>
      <c r="C1570" s="260"/>
      <c r="D1570" s="249" t="s">
        <v>199</v>
      </c>
      <c r="E1570" s="261" t="s">
        <v>21</v>
      </c>
      <c r="F1570" s="262" t="s">
        <v>2046</v>
      </c>
      <c r="G1570" s="260"/>
      <c r="H1570" s="261" t="s">
        <v>21</v>
      </c>
      <c r="I1570" s="263"/>
      <c r="J1570" s="260"/>
      <c r="K1570" s="260"/>
      <c r="L1570" s="264"/>
      <c r="M1570" s="265"/>
      <c r="N1570" s="266"/>
      <c r="O1570" s="266"/>
      <c r="P1570" s="266"/>
      <c r="Q1570" s="266"/>
      <c r="R1570" s="266"/>
      <c r="S1570" s="266"/>
      <c r="T1570" s="267"/>
      <c r="AT1570" s="268" t="s">
        <v>199</v>
      </c>
      <c r="AU1570" s="268" t="s">
        <v>84</v>
      </c>
      <c r="AV1570" s="13" t="s">
        <v>82</v>
      </c>
      <c r="AW1570" s="13" t="s">
        <v>37</v>
      </c>
      <c r="AX1570" s="13" t="s">
        <v>74</v>
      </c>
      <c r="AY1570" s="268" t="s">
        <v>189</v>
      </c>
    </row>
    <row r="1571" s="12" customFormat="1">
      <c r="B1571" s="247"/>
      <c r="C1571" s="248"/>
      <c r="D1571" s="249" t="s">
        <v>199</v>
      </c>
      <c r="E1571" s="250" t="s">
        <v>21</v>
      </c>
      <c r="F1571" s="251" t="s">
        <v>2176</v>
      </c>
      <c r="G1571" s="248"/>
      <c r="H1571" s="252">
        <v>6</v>
      </c>
      <c r="I1571" s="253"/>
      <c r="J1571" s="248"/>
      <c r="K1571" s="248"/>
      <c r="L1571" s="254"/>
      <c r="M1571" s="255"/>
      <c r="N1571" s="256"/>
      <c r="O1571" s="256"/>
      <c r="P1571" s="256"/>
      <c r="Q1571" s="256"/>
      <c r="R1571" s="256"/>
      <c r="S1571" s="256"/>
      <c r="T1571" s="257"/>
      <c r="AT1571" s="258" t="s">
        <v>199</v>
      </c>
      <c r="AU1571" s="258" t="s">
        <v>84</v>
      </c>
      <c r="AV1571" s="12" t="s">
        <v>84</v>
      </c>
      <c r="AW1571" s="12" t="s">
        <v>37</v>
      </c>
      <c r="AX1571" s="12" t="s">
        <v>74</v>
      </c>
      <c r="AY1571" s="258" t="s">
        <v>189</v>
      </c>
    </row>
    <row r="1572" s="14" customFormat="1">
      <c r="B1572" s="269"/>
      <c r="C1572" s="270"/>
      <c r="D1572" s="249" t="s">
        <v>199</v>
      </c>
      <c r="E1572" s="271" t="s">
        <v>21</v>
      </c>
      <c r="F1572" s="272" t="s">
        <v>214</v>
      </c>
      <c r="G1572" s="270"/>
      <c r="H1572" s="273">
        <v>636.29999999999995</v>
      </c>
      <c r="I1572" s="274"/>
      <c r="J1572" s="270"/>
      <c r="K1572" s="270"/>
      <c r="L1572" s="275"/>
      <c r="M1572" s="276"/>
      <c r="N1572" s="277"/>
      <c r="O1572" s="277"/>
      <c r="P1572" s="277"/>
      <c r="Q1572" s="277"/>
      <c r="R1572" s="277"/>
      <c r="S1572" s="277"/>
      <c r="T1572" s="278"/>
      <c r="AT1572" s="279" t="s">
        <v>199</v>
      </c>
      <c r="AU1572" s="279" t="s">
        <v>84</v>
      </c>
      <c r="AV1572" s="14" t="s">
        <v>197</v>
      </c>
      <c r="AW1572" s="14" t="s">
        <v>37</v>
      </c>
      <c r="AX1572" s="14" t="s">
        <v>82</v>
      </c>
      <c r="AY1572" s="279" t="s">
        <v>189</v>
      </c>
    </row>
    <row r="1573" s="1" customFormat="1" ht="16.5" customHeight="1">
      <c r="B1573" s="48"/>
      <c r="C1573" s="291" t="s">
        <v>2191</v>
      </c>
      <c r="D1573" s="291" t="s">
        <v>604</v>
      </c>
      <c r="E1573" s="292" t="s">
        <v>2192</v>
      </c>
      <c r="F1573" s="293" t="s">
        <v>2193</v>
      </c>
      <c r="G1573" s="294" t="s">
        <v>273</v>
      </c>
      <c r="H1573" s="295">
        <v>699.92999999999995</v>
      </c>
      <c r="I1573" s="296"/>
      <c r="J1573" s="297">
        <f>ROUND(I1573*H1573,2)</f>
        <v>0</v>
      </c>
      <c r="K1573" s="293" t="s">
        <v>196</v>
      </c>
      <c r="L1573" s="298"/>
      <c r="M1573" s="299" t="s">
        <v>21</v>
      </c>
      <c r="N1573" s="300" t="s">
        <v>45</v>
      </c>
      <c r="O1573" s="49"/>
      <c r="P1573" s="244">
        <f>O1573*H1573</f>
        <v>0</v>
      </c>
      <c r="Q1573" s="244">
        <v>0.00013999999999999999</v>
      </c>
      <c r="R1573" s="244">
        <f>Q1573*H1573</f>
        <v>0.097990199999999986</v>
      </c>
      <c r="S1573" s="244">
        <v>0</v>
      </c>
      <c r="T1573" s="245">
        <f>S1573*H1573</f>
        <v>0</v>
      </c>
      <c r="AR1573" s="26" t="s">
        <v>439</v>
      </c>
      <c r="AT1573" s="26" t="s">
        <v>604</v>
      </c>
      <c r="AU1573" s="26" t="s">
        <v>84</v>
      </c>
      <c r="AY1573" s="26" t="s">
        <v>189</v>
      </c>
      <c r="BE1573" s="246">
        <f>IF(N1573="základní",J1573,0)</f>
        <v>0</v>
      </c>
      <c r="BF1573" s="246">
        <f>IF(N1573="snížená",J1573,0)</f>
        <v>0</v>
      </c>
      <c r="BG1573" s="246">
        <f>IF(N1573="zákl. přenesená",J1573,0)</f>
        <v>0</v>
      </c>
      <c r="BH1573" s="246">
        <f>IF(N1573="sníž. přenesená",J1573,0)</f>
        <v>0</v>
      </c>
      <c r="BI1573" s="246">
        <f>IF(N1573="nulová",J1573,0)</f>
        <v>0</v>
      </c>
      <c r="BJ1573" s="26" t="s">
        <v>82</v>
      </c>
      <c r="BK1573" s="246">
        <f>ROUND(I1573*H1573,2)</f>
        <v>0</v>
      </c>
      <c r="BL1573" s="26" t="s">
        <v>323</v>
      </c>
      <c r="BM1573" s="26" t="s">
        <v>2194</v>
      </c>
    </row>
    <row r="1574" s="13" customFormat="1">
      <c r="B1574" s="259"/>
      <c r="C1574" s="260"/>
      <c r="D1574" s="249" t="s">
        <v>199</v>
      </c>
      <c r="E1574" s="261" t="s">
        <v>21</v>
      </c>
      <c r="F1574" s="262" t="s">
        <v>284</v>
      </c>
      <c r="G1574" s="260"/>
      <c r="H1574" s="261" t="s">
        <v>21</v>
      </c>
      <c r="I1574" s="263"/>
      <c r="J1574" s="260"/>
      <c r="K1574" s="260"/>
      <c r="L1574" s="264"/>
      <c r="M1574" s="265"/>
      <c r="N1574" s="266"/>
      <c r="O1574" s="266"/>
      <c r="P1574" s="266"/>
      <c r="Q1574" s="266"/>
      <c r="R1574" s="266"/>
      <c r="S1574" s="266"/>
      <c r="T1574" s="267"/>
      <c r="AT1574" s="268" t="s">
        <v>199</v>
      </c>
      <c r="AU1574" s="268" t="s">
        <v>84</v>
      </c>
      <c r="AV1574" s="13" t="s">
        <v>82</v>
      </c>
      <c r="AW1574" s="13" t="s">
        <v>37</v>
      </c>
      <c r="AX1574" s="13" t="s">
        <v>74</v>
      </c>
      <c r="AY1574" s="268" t="s">
        <v>189</v>
      </c>
    </row>
    <row r="1575" s="12" customFormat="1">
      <c r="B1575" s="247"/>
      <c r="C1575" s="248"/>
      <c r="D1575" s="249" t="s">
        <v>199</v>
      </c>
      <c r="E1575" s="250" t="s">
        <v>21</v>
      </c>
      <c r="F1575" s="251" t="s">
        <v>740</v>
      </c>
      <c r="G1575" s="248"/>
      <c r="H1575" s="252">
        <v>630.29999999999995</v>
      </c>
      <c r="I1575" s="253"/>
      <c r="J1575" s="248"/>
      <c r="K1575" s="248"/>
      <c r="L1575" s="254"/>
      <c r="M1575" s="255"/>
      <c r="N1575" s="256"/>
      <c r="O1575" s="256"/>
      <c r="P1575" s="256"/>
      <c r="Q1575" s="256"/>
      <c r="R1575" s="256"/>
      <c r="S1575" s="256"/>
      <c r="T1575" s="257"/>
      <c r="AT1575" s="258" t="s">
        <v>199</v>
      </c>
      <c r="AU1575" s="258" t="s">
        <v>84</v>
      </c>
      <c r="AV1575" s="12" t="s">
        <v>84</v>
      </c>
      <c r="AW1575" s="12" t="s">
        <v>37</v>
      </c>
      <c r="AX1575" s="12" t="s">
        <v>74</v>
      </c>
      <c r="AY1575" s="258" t="s">
        <v>189</v>
      </c>
    </row>
    <row r="1576" s="13" customFormat="1">
      <c r="B1576" s="259"/>
      <c r="C1576" s="260"/>
      <c r="D1576" s="249" t="s">
        <v>199</v>
      </c>
      <c r="E1576" s="261" t="s">
        <v>21</v>
      </c>
      <c r="F1576" s="262" t="s">
        <v>2046</v>
      </c>
      <c r="G1576" s="260"/>
      <c r="H1576" s="261" t="s">
        <v>21</v>
      </c>
      <c r="I1576" s="263"/>
      <c r="J1576" s="260"/>
      <c r="K1576" s="260"/>
      <c r="L1576" s="264"/>
      <c r="M1576" s="265"/>
      <c r="N1576" s="266"/>
      <c r="O1576" s="266"/>
      <c r="P1576" s="266"/>
      <c r="Q1576" s="266"/>
      <c r="R1576" s="266"/>
      <c r="S1576" s="266"/>
      <c r="T1576" s="267"/>
      <c r="AT1576" s="268" t="s">
        <v>199</v>
      </c>
      <c r="AU1576" s="268" t="s">
        <v>84</v>
      </c>
      <c r="AV1576" s="13" t="s">
        <v>82</v>
      </c>
      <c r="AW1576" s="13" t="s">
        <v>37</v>
      </c>
      <c r="AX1576" s="13" t="s">
        <v>74</v>
      </c>
      <c r="AY1576" s="268" t="s">
        <v>189</v>
      </c>
    </row>
    <row r="1577" s="12" customFormat="1">
      <c r="B1577" s="247"/>
      <c r="C1577" s="248"/>
      <c r="D1577" s="249" t="s">
        <v>199</v>
      </c>
      <c r="E1577" s="250" t="s">
        <v>21</v>
      </c>
      <c r="F1577" s="251" t="s">
        <v>2176</v>
      </c>
      <c r="G1577" s="248"/>
      <c r="H1577" s="252">
        <v>6</v>
      </c>
      <c r="I1577" s="253"/>
      <c r="J1577" s="248"/>
      <c r="K1577" s="248"/>
      <c r="L1577" s="254"/>
      <c r="M1577" s="255"/>
      <c r="N1577" s="256"/>
      <c r="O1577" s="256"/>
      <c r="P1577" s="256"/>
      <c r="Q1577" s="256"/>
      <c r="R1577" s="256"/>
      <c r="S1577" s="256"/>
      <c r="T1577" s="257"/>
      <c r="AT1577" s="258" t="s">
        <v>199</v>
      </c>
      <c r="AU1577" s="258" t="s">
        <v>84</v>
      </c>
      <c r="AV1577" s="12" t="s">
        <v>84</v>
      </c>
      <c r="AW1577" s="12" t="s">
        <v>37</v>
      </c>
      <c r="AX1577" s="12" t="s">
        <v>74</v>
      </c>
      <c r="AY1577" s="258" t="s">
        <v>189</v>
      </c>
    </row>
    <row r="1578" s="14" customFormat="1">
      <c r="B1578" s="269"/>
      <c r="C1578" s="270"/>
      <c r="D1578" s="249" t="s">
        <v>199</v>
      </c>
      <c r="E1578" s="271" t="s">
        <v>21</v>
      </c>
      <c r="F1578" s="272" t="s">
        <v>214</v>
      </c>
      <c r="G1578" s="270"/>
      <c r="H1578" s="273">
        <v>636.29999999999995</v>
      </c>
      <c r="I1578" s="274"/>
      <c r="J1578" s="270"/>
      <c r="K1578" s="270"/>
      <c r="L1578" s="275"/>
      <c r="M1578" s="276"/>
      <c r="N1578" s="277"/>
      <c r="O1578" s="277"/>
      <c r="P1578" s="277"/>
      <c r="Q1578" s="277"/>
      <c r="R1578" s="277"/>
      <c r="S1578" s="277"/>
      <c r="T1578" s="278"/>
      <c r="AT1578" s="279" t="s">
        <v>199</v>
      </c>
      <c r="AU1578" s="279" t="s">
        <v>84</v>
      </c>
      <c r="AV1578" s="14" t="s">
        <v>197</v>
      </c>
      <c r="AW1578" s="14" t="s">
        <v>37</v>
      </c>
      <c r="AX1578" s="14" t="s">
        <v>82</v>
      </c>
      <c r="AY1578" s="279" t="s">
        <v>189</v>
      </c>
    </row>
    <row r="1579" s="12" customFormat="1">
      <c r="B1579" s="247"/>
      <c r="C1579" s="248"/>
      <c r="D1579" s="249" t="s">
        <v>199</v>
      </c>
      <c r="E1579" s="248"/>
      <c r="F1579" s="251" t="s">
        <v>2195</v>
      </c>
      <c r="G1579" s="248"/>
      <c r="H1579" s="252">
        <v>699.92999999999995</v>
      </c>
      <c r="I1579" s="253"/>
      <c r="J1579" s="248"/>
      <c r="K1579" s="248"/>
      <c r="L1579" s="254"/>
      <c r="M1579" s="255"/>
      <c r="N1579" s="256"/>
      <c r="O1579" s="256"/>
      <c r="P1579" s="256"/>
      <c r="Q1579" s="256"/>
      <c r="R1579" s="256"/>
      <c r="S1579" s="256"/>
      <c r="T1579" s="257"/>
      <c r="AT1579" s="258" t="s">
        <v>199</v>
      </c>
      <c r="AU1579" s="258" t="s">
        <v>84</v>
      </c>
      <c r="AV1579" s="12" t="s">
        <v>84</v>
      </c>
      <c r="AW1579" s="12" t="s">
        <v>6</v>
      </c>
      <c r="AX1579" s="12" t="s">
        <v>82</v>
      </c>
      <c r="AY1579" s="258" t="s">
        <v>189</v>
      </c>
    </row>
    <row r="1580" s="1" customFormat="1" ht="16.5" customHeight="1">
      <c r="B1580" s="48"/>
      <c r="C1580" s="291" t="s">
        <v>2196</v>
      </c>
      <c r="D1580" s="291" t="s">
        <v>604</v>
      </c>
      <c r="E1580" s="292" t="s">
        <v>2197</v>
      </c>
      <c r="F1580" s="293" t="s">
        <v>2198</v>
      </c>
      <c r="G1580" s="294" t="s">
        <v>349</v>
      </c>
      <c r="H1580" s="295">
        <v>424.19999999999999</v>
      </c>
      <c r="I1580" s="296"/>
      <c r="J1580" s="297">
        <f>ROUND(I1580*H1580,2)</f>
        <v>0</v>
      </c>
      <c r="K1580" s="293" t="s">
        <v>196</v>
      </c>
      <c r="L1580" s="298"/>
      <c r="M1580" s="299" t="s">
        <v>21</v>
      </c>
      <c r="N1580" s="300" t="s">
        <v>45</v>
      </c>
      <c r="O1580" s="49"/>
      <c r="P1580" s="244">
        <f>O1580*H1580</f>
        <v>0</v>
      </c>
      <c r="Q1580" s="244">
        <v>2.0000000000000002E-05</v>
      </c>
      <c r="R1580" s="244">
        <f>Q1580*H1580</f>
        <v>0.0084840000000000002</v>
      </c>
      <c r="S1580" s="244">
        <v>0</v>
      </c>
      <c r="T1580" s="245">
        <f>S1580*H1580</f>
        <v>0</v>
      </c>
      <c r="AR1580" s="26" t="s">
        <v>439</v>
      </c>
      <c r="AT1580" s="26" t="s">
        <v>604</v>
      </c>
      <c r="AU1580" s="26" t="s">
        <v>84</v>
      </c>
      <c r="AY1580" s="26" t="s">
        <v>189</v>
      </c>
      <c r="BE1580" s="246">
        <f>IF(N1580="základní",J1580,0)</f>
        <v>0</v>
      </c>
      <c r="BF1580" s="246">
        <f>IF(N1580="snížená",J1580,0)</f>
        <v>0</v>
      </c>
      <c r="BG1580" s="246">
        <f>IF(N1580="zákl. přenesená",J1580,0)</f>
        <v>0</v>
      </c>
      <c r="BH1580" s="246">
        <f>IF(N1580="sníž. přenesená",J1580,0)</f>
        <v>0</v>
      </c>
      <c r="BI1580" s="246">
        <f>IF(N1580="nulová",J1580,0)</f>
        <v>0</v>
      </c>
      <c r="BJ1580" s="26" t="s">
        <v>82</v>
      </c>
      <c r="BK1580" s="246">
        <f>ROUND(I1580*H1580,2)</f>
        <v>0</v>
      </c>
      <c r="BL1580" s="26" t="s">
        <v>323</v>
      </c>
      <c r="BM1580" s="26" t="s">
        <v>2199</v>
      </c>
    </row>
    <row r="1581" s="13" customFormat="1">
      <c r="B1581" s="259"/>
      <c r="C1581" s="260"/>
      <c r="D1581" s="249" t="s">
        <v>199</v>
      </c>
      <c r="E1581" s="261" t="s">
        <v>21</v>
      </c>
      <c r="F1581" s="262" t="s">
        <v>284</v>
      </c>
      <c r="G1581" s="260"/>
      <c r="H1581" s="261" t="s">
        <v>21</v>
      </c>
      <c r="I1581" s="263"/>
      <c r="J1581" s="260"/>
      <c r="K1581" s="260"/>
      <c r="L1581" s="264"/>
      <c r="M1581" s="265"/>
      <c r="N1581" s="266"/>
      <c r="O1581" s="266"/>
      <c r="P1581" s="266"/>
      <c r="Q1581" s="266"/>
      <c r="R1581" s="266"/>
      <c r="S1581" s="266"/>
      <c r="T1581" s="267"/>
      <c r="AT1581" s="268" t="s">
        <v>199</v>
      </c>
      <c r="AU1581" s="268" t="s">
        <v>84</v>
      </c>
      <c r="AV1581" s="13" t="s">
        <v>82</v>
      </c>
      <c r="AW1581" s="13" t="s">
        <v>37</v>
      </c>
      <c r="AX1581" s="13" t="s">
        <v>74</v>
      </c>
      <c r="AY1581" s="268" t="s">
        <v>189</v>
      </c>
    </row>
    <row r="1582" s="12" customFormat="1">
      <c r="B1582" s="247"/>
      <c r="C1582" s="248"/>
      <c r="D1582" s="249" t="s">
        <v>199</v>
      </c>
      <c r="E1582" s="250" t="s">
        <v>21</v>
      </c>
      <c r="F1582" s="251" t="s">
        <v>2200</v>
      </c>
      <c r="G1582" s="248"/>
      <c r="H1582" s="252">
        <v>424.19999999999999</v>
      </c>
      <c r="I1582" s="253"/>
      <c r="J1582" s="248"/>
      <c r="K1582" s="248"/>
      <c r="L1582" s="254"/>
      <c r="M1582" s="255"/>
      <c r="N1582" s="256"/>
      <c r="O1582" s="256"/>
      <c r="P1582" s="256"/>
      <c r="Q1582" s="256"/>
      <c r="R1582" s="256"/>
      <c r="S1582" s="256"/>
      <c r="T1582" s="257"/>
      <c r="AT1582" s="258" t="s">
        <v>199</v>
      </c>
      <c r="AU1582" s="258" t="s">
        <v>84</v>
      </c>
      <c r="AV1582" s="12" t="s">
        <v>84</v>
      </c>
      <c r="AW1582" s="12" t="s">
        <v>37</v>
      </c>
      <c r="AX1582" s="12" t="s">
        <v>82</v>
      </c>
      <c r="AY1582" s="258" t="s">
        <v>189</v>
      </c>
    </row>
    <row r="1583" s="1" customFormat="1" ht="25.5" customHeight="1">
      <c r="B1583" s="48"/>
      <c r="C1583" s="235" t="s">
        <v>2201</v>
      </c>
      <c r="D1583" s="235" t="s">
        <v>192</v>
      </c>
      <c r="E1583" s="236" t="s">
        <v>2202</v>
      </c>
      <c r="F1583" s="237" t="s">
        <v>2203</v>
      </c>
      <c r="G1583" s="238" t="s">
        <v>273</v>
      </c>
      <c r="H1583" s="239">
        <v>636.29999999999995</v>
      </c>
      <c r="I1583" s="240"/>
      <c r="J1583" s="241">
        <f>ROUND(I1583*H1583,2)</f>
        <v>0</v>
      </c>
      <c r="K1583" s="237" t="s">
        <v>196</v>
      </c>
      <c r="L1583" s="74"/>
      <c r="M1583" s="242" t="s">
        <v>21</v>
      </c>
      <c r="N1583" s="243" t="s">
        <v>45</v>
      </c>
      <c r="O1583" s="49"/>
      <c r="P1583" s="244">
        <f>O1583*H1583</f>
        <v>0</v>
      </c>
      <c r="Q1583" s="244">
        <v>0</v>
      </c>
      <c r="R1583" s="244">
        <f>Q1583*H1583</f>
        <v>0</v>
      </c>
      <c r="S1583" s="244">
        <v>0</v>
      </c>
      <c r="T1583" s="245">
        <f>S1583*H1583</f>
        <v>0</v>
      </c>
      <c r="AR1583" s="26" t="s">
        <v>323</v>
      </c>
      <c r="AT1583" s="26" t="s">
        <v>192</v>
      </c>
      <c r="AU1583" s="26" t="s">
        <v>84</v>
      </c>
      <c r="AY1583" s="26" t="s">
        <v>189</v>
      </c>
      <c r="BE1583" s="246">
        <f>IF(N1583="základní",J1583,0)</f>
        <v>0</v>
      </c>
      <c r="BF1583" s="246">
        <f>IF(N1583="snížená",J1583,0)</f>
        <v>0</v>
      </c>
      <c r="BG1583" s="246">
        <f>IF(N1583="zákl. přenesená",J1583,0)</f>
        <v>0</v>
      </c>
      <c r="BH1583" s="246">
        <f>IF(N1583="sníž. přenesená",J1583,0)</f>
        <v>0</v>
      </c>
      <c r="BI1583" s="246">
        <f>IF(N1583="nulová",J1583,0)</f>
        <v>0</v>
      </c>
      <c r="BJ1583" s="26" t="s">
        <v>82</v>
      </c>
      <c r="BK1583" s="246">
        <f>ROUND(I1583*H1583,2)</f>
        <v>0</v>
      </c>
      <c r="BL1583" s="26" t="s">
        <v>323</v>
      </c>
      <c r="BM1583" s="26" t="s">
        <v>2204</v>
      </c>
    </row>
    <row r="1584" s="13" customFormat="1">
      <c r="B1584" s="259"/>
      <c r="C1584" s="260"/>
      <c r="D1584" s="249" t="s">
        <v>199</v>
      </c>
      <c r="E1584" s="261" t="s">
        <v>21</v>
      </c>
      <c r="F1584" s="262" t="s">
        <v>284</v>
      </c>
      <c r="G1584" s="260"/>
      <c r="H1584" s="261" t="s">
        <v>21</v>
      </c>
      <c r="I1584" s="263"/>
      <c r="J1584" s="260"/>
      <c r="K1584" s="260"/>
      <c r="L1584" s="264"/>
      <c r="M1584" s="265"/>
      <c r="N1584" s="266"/>
      <c r="O1584" s="266"/>
      <c r="P1584" s="266"/>
      <c r="Q1584" s="266"/>
      <c r="R1584" s="266"/>
      <c r="S1584" s="266"/>
      <c r="T1584" s="267"/>
      <c r="AT1584" s="268" t="s">
        <v>199</v>
      </c>
      <c r="AU1584" s="268" t="s">
        <v>84</v>
      </c>
      <c r="AV1584" s="13" t="s">
        <v>82</v>
      </c>
      <c r="AW1584" s="13" t="s">
        <v>37</v>
      </c>
      <c r="AX1584" s="13" t="s">
        <v>74</v>
      </c>
      <c r="AY1584" s="268" t="s">
        <v>189</v>
      </c>
    </row>
    <row r="1585" s="12" customFormat="1">
      <c r="B1585" s="247"/>
      <c r="C1585" s="248"/>
      <c r="D1585" s="249" t="s">
        <v>199</v>
      </c>
      <c r="E1585" s="250" t="s">
        <v>21</v>
      </c>
      <c r="F1585" s="251" t="s">
        <v>740</v>
      </c>
      <c r="G1585" s="248"/>
      <c r="H1585" s="252">
        <v>630.29999999999995</v>
      </c>
      <c r="I1585" s="253"/>
      <c r="J1585" s="248"/>
      <c r="K1585" s="248"/>
      <c r="L1585" s="254"/>
      <c r="M1585" s="255"/>
      <c r="N1585" s="256"/>
      <c r="O1585" s="256"/>
      <c r="P1585" s="256"/>
      <c r="Q1585" s="256"/>
      <c r="R1585" s="256"/>
      <c r="S1585" s="256"/>
      <c r="T1585" s="257"/>
      <c r="AT1585" s="258" t="s">
        <v>199</v>
      </c>
      <c r="AU1585" s="258" t="s">
        <v>84</v>
      </c>
      <c r="AV1585" s="12" t="s">
        <v>84</v>
      </c>
      <c r="AW1585" s="12" t="s">
        <v>37</v>
      </c>
      <c r="AX1585" s="12" t="s">
        <v>74</v>
      </c>
      <c r="AY1585" s="258" t="s">
        <v>189</v>
      </c>
    </row>
    <row r="1586" s="13" customFormat="1">
      <c r="B1586" s="259"/>
      <c r="C1586" s="260"/>
      <c r="D1586" s="249" t="s">
        <v>199</v>
      </c>
      <c r="E1586" s="261" t="s">
        <v>21</v>
      </c>
      <c r="F1586" s="262" t="s">
        <v>2046</v>
      </c>
      <c r="G1586" s="260"/>
      <c r="H1586" s="261" t="s">
        <v>21</v>
      </c>
      <c r="I1586" s="263"/>
      <c r="J1586" s="260"/>
      <c r="K1586" s="260"/>
      <c r="L1586" s="264"/>
      <c r="M1586" s="265"/>
      <c r="N1586" s="266"/>
      <c r="O1586" s="266"/>
      <c r="P1586" s="266"/>
      <c r="Q1586" s="266"/>
      <c r="R1586" s="266"/>
      <c r="S1586" s="266"/>
      <c r="T1586" s="267"/>
      <c r="AT1586" s="268" t="s">
        <v>199</v>
      </c>
      <c r="AU1586" s="268" t="s">
        <v>84</v>
      </c>
      <c r="AV1586" s="13" t="s">
        <v>82</v>
      </c>
      <c r="AW1586" s="13" t="s">
        <v>37</v>
      </c>
      <c r="AX1586" s="13" t="s">
        <v>74</v>
      </c>
      <c r="AY1586" s="268" t="s">
        <v>189</v>
      </c>
    </row>
    <row r="1587" s="12" customFormat="1">
      <c r="B1587" s="247"/>
      <c r="C1587" s="248"/>
      <c r="D1587" s="249" t="s">
        <v>199</v>
      </c>
      <c r="E1587" s="250" t="s">
        <v>21</v>
      </c>
      <c r="F1587" s="251" t="s">
        <v>2176</v>
      </c>
      <c r="G1587" s="248"/>
      <c r="H1587" s="252">
        <v>6</v>
      </c>
      <c r="I1587" s="253"/>
      <c r="J1587" s="248"/>
      <c r="K1587" s="248"/>
      <c r="L1587" s="254"/>
      <c r="M1587" s="255"/>
      <c r="N1587" s="256"/>
      <c r="O1587" s="256"/>
      <c r="P1587" s="256"/>
      <c r="Q1587" s="256"/>
      <c r="R1587" s="256"/>
      <c r="S1587" s="256"/>
      <c r="T1587" s="257"/>
      <c r="AT1587" s="258" t="s">
        <v>199</v>
      </c>
      <c r="AU1587" s="258" t="s">
        <v>84</v>
      </c>
      <c r="AV1587" s="12" t="s">
        <v>84</v>
      </c>
      <c r="AW1587" s="12" t="s">
        <v>37</v>
      </c>
      <c r="AX1587" s="12" t="s">
        <v>74</v>
      </c>
      <c r="AY1587" s="258" t="s">
        <v>189</v>
      </c>
    </row>
    <row r="1588" s="14" customFormat="1">
      <c r="B1588" s="269"/>
      <c r="C1588" s="270"/>
      <c r="D1588" s="249" t="s">
        <v>199</v>
      </c>
      <c r="E1588" s="271" t="s">
        <v>21</v>
      </c>
      <c r="F1588" s="272" t="s">
        <v>214</v>
      </c>
      <c r="G1588" s="270"/>
      <c r="H1588" s="273">
        <v>636.29999999999995</v>
      </c>
      <c r="I1588" s="274"/>
      <c r="J1588" s="270"/>
      <c r="K1588" s="270"/>
      <c r="L1588" s="275"/>
      <c r="M1588" s="276"/>
      <c r="N1588" s="277"/>
      <c r="O1588" s="277"/>
      <c r="P1588" s="277"/>
      <c r="Q1588" s="277"/>
      <c r="R1588" s="277"/>
      <c r="S1588" s="277"/>
      <c r="T1588" s="278"/>
      <c r="AT1588" s="279" t="s">
        <v>199</v>
      </c>
      <c r="AU1588" s="279" t="s">
        <v>84</v>
      </c>
      <c r="AV1588" s="14" t="s">
        <v>197</v>
      </c>
      <c r="AW1588" s="14" t="s">
        <v>37</v>
      </c>
      <c r="AX1588" s="14" t="s">
        <v>82</v>
      </c>
      <c r="AY1588" s="279" t="s">
        <v>189</v>
      </c>
    </row>
    <row r="1589" s="1" customFormat="1" ht="16.5" customHeight="1">
      <c r="B1589" s="48"/>
      <c r="C1589" s="291" t="s">
        <v>2205</v>
      </c>
      <c r="D1589" s="291" t="s">
        <v>604</v>
      </c>
      <c r="E1589" s="292" t="s">
        <v>2206</v>
      </c>
      <c r="F1589" s="293" t="s">
        <v>2207</v>
      </c>
      <c r="G1589" s="294" t="s">
        <v>273</v>
      </c>
      <c r="H1589" s="295">
        <v>687.20399999999995</v>
      </c>
      <c r="I1589" s="296"/>
      <c r="J1589" s="297">
        <f>ROUND(I1589*H1589,2)</f>
        <v>0</v>
      </c>
      <c r="K1589" s="293" t="s">
        <v>196</v>
      </c>
      <c r="L1589" s="298"/>
      <c r="M1589" s="299" t="s">
        <v>21</v>
      </c>
      <c r="N1589" s="300" t="s">
        <v>45</v>
      </c>
      <c r="O1589" s="49"/>
      <c r="P1589" s="244">
        <f>O1589*H1589</f>
        <v>0</v>
      </c>
      <c r="Q1589" s="244">
        <v>0.0030000000000000001</v>
      </c>
      <c r="R1589" s="244">
        <f>Q1589*H1589</f>
        <v>2.0616119999999998</v>
      </c>
      <c r="S1589" s="244">
        <v>0</v>
      </c>
      <c r="T1589" s="245">
        <f>S1589*H1589</f>
        <v>0</v>
      </c>
      <c r="AR1589" s="26" t="s">
        <v>439</v>
      </c>
      <c r="AT1589" s="26" t="s">
        <v>604</v>
      </c>
      <c r="AU1589" s="26" t="s">
        <v>84</v>
      </c>
      <c r="AY1589" s="26" t="s">
        <v>189</v>
      </c>
      <c r="BE1589" s="246">
        <f>IF(N1589="základní",J1589,0)</f>
        <v>0</v>
      </c>
      <c r="BF1589" s="246">
        <f>IF(N1589="snížená",J1589,0)</f>
        <v>0</v>
      </c>
      <c r="BG1589" s="246">
        <f>IF(N1589="zákl. přenesená",J1589,0)</f>
        <v>0</v>
      </c>
      <c r="BH1589" s="246">
        <f>IF(N1589="sníž. přenesená",J1589,0)</f>
        <v>0</v>
      </c>
      <c r="BI1589" s="246">
        <f>IF(N1589="nulová",J1589,0)</f>
        <v>0</v>
      </c>
      <c r="BJ1589" s="26" t="s">
        <v>82</v>
      </c>
      <c r="BK1589" s="246">
        <f>ROUND(I1589*H1589,2)</f>
        <v>0</v>
      </c>
      <c r="BL1589" s="26" t="s">
        <v>323</v>
      </c>
      <c r="BM1589" s="26" t="s">
        <v>2208</v>
      </c>
    </row>
    <row r="1590" s="12" customFormat="1">
      <c r="B1590" s="247"/>
      <c r="C1590" s="248"/>
      <c r="D1590" s="249" t="s">
        <v>199</v>
      </c>
      <c r="E1590" s="248"/>
      <c r="F1590" s="251" t="s">
        <v>2209</v>
      </c>
      <c r="G1590" s="248"/>
      <c r="H1590" s="252">
        <v>687.20399999999995</v>
      </c>
      <c r="I1590" s="253"/>
      <c r="J1590" s="248"/>
      <c r="K1590" s="248"/>
      <c r="L1590" s="254"/>
      <c r="M1590" s="255"/>
      <c r="N1590" s="256"/>
      <c r="O1590" s="256"/>
      <c r="P1590" s="256"/>
      <c r="Q1590" s="256"/>
      <c r="R1590" s="256"/>
      <c r="S1590" s="256"/>
      <c r="T1590" s="257"/>
      <c r="AT1590" s="258" t="s">
        <v>199</v>
      </c>
      <c r="AU1590" s="258" t="s">
        <v>84</v>
      </c>
      <c r="AV1590" s="12" t="s">
        <v>84</v>
      </c>
      <c r="AW1590" s="12" t="s">
        <v>6</v>
      </c>
      <c r="AX1590" s="12" t="s">
        <v>82</v>
      </c>
      <c r="AY1590" s="258" t="s">
        <v>189</v>
      </c>
    </row>
    <row r="1591" s="1" customFormat="1" ht="38.25" customHeight="1">
      <c r="B1591" s="48"/>
      <c r="C1591" s="235" t="s">
        <v>2210</v>
      </c>
      <c r="D1591" s="235" t="s">
        <v>192</v>
      </c>
      <c r="E1591" s="236" t="s">
        <v>2211</v>
      </c>
      <c r="F1591" s="237" t="s">
        <v>2212</v>
      </c>
      <c r="G1591" s="238" t="s">
        <v>223</v>
      </c>
      <c r="H1591" s="239">
        <v>4</v>
      </c>
      <c r="I1591" s="240"/>
      <c r="J1591" s="241">
        <f>ROUND(I1591*H1591,2)</f>
        <v>0</v>
      </c>
      <c r="K1591" s="237" t="s">
        <v>196</v>
      </c>
      <c r="L1591" s="74"/>
      <c r="M1591" s="242" t="s">
        <v>21</v>
      </c>
      <c r="N1591" s="243" t="s">
        <v>45</v>
      </c>
      <c r="O1591" s="49"/>
      <c r="P1591" s="244">
        <f>O1591*H1591</f>
        <v>0</v>
      </c>
      <c r="Q1591" s="244">
        <v>0.00022000000000000001</v>
      </c>
      <c r="R1591" s="244">
        <f>Q1591*H1591</f>
        <v>0.00088000000000000003</v>
      </c>
      <c r="S1591" s="244">
        <v>0</v>
      </c>
      <c r="T1591" s="245">
        <f>S1591*H1591</f>
        <v>0</v>
      </c>
      <c r="AR1591" s="26" t="s">
        <v>323</v>
      </c>
      <c r="AT1591" s="26" t="s">
        <v>192</v>
      </c>
      <c r="AU1591" s="26" t="s">
        <v>84</v>
      </c>
      <c r="AY1591" s="26" t="s">
        <v>189</v>
      </c>
      <c r="BE1591" s="246">
        <f>IF(N1591="základní",J1591,0)</f>
        <v>0</v>
      </c>
      <c r="BF1591" s="246">
        <f>IF(N1591="snížená",J1591,0)</f>
        <v>0</v>
      </c>
      <c r="BG1591" s="246">
        <f>IF(N1591="zákl. přenesená",J1591,0)</f>
        <v>0</v>
      </c>
      <c r="BH1591" s="246">
        <f>IF(N1591="sníž. přenesená",J1591,0)</f>
        <v>0</v>
      </c>
      <c r="BI1591" s="246">
        <f>IF(N1591="nulová",J1591,0)</f>
        <v>0</v>
      </c>
      <c r="BJ1591" s="26" t="s">
        <v>82</v>
      </c>
      <c r="BK1591" s="246">
        <f>ROUND(I1591*H1591,2)</f>
        <v>0</v>
      </c>
      <c r="BL1591" s="26" t="s">
        <v>323</v>
      </c>
      <c r="BM1591" s="26" t="s">
        <v>2213</v>
      </c>
    </row>
    <row r="1592" s="13" customFormat="1">
      <c r="B1592" s="259"/>
      <c r="C1592" s="260"/>
      <c r="D1592" s="249" t="s">
        <v>199</v>
      </c>
      <c r="E1592" s="261" t="s">
        <v>21</v>
      </c>
      <c r="F1592" s="262" t="s">
        <v>2214</v>
      </c>
      <c r="G1592" s="260"/>
      <c r="H1592" s="261" t="s">
        <v>21</v>
      </c>
      <c r="I1592" s="263"/>
      <c r="J1592" s="260"/>
      <c r="K1592" s="260"/>
      <c r="L1592" s="264"/>
      <c r="M1592" s="265"/>
      <c r="N1592" s="266"/>
      <c r="O1592" s="266"/>
      <c r="P1592" s="266"/>
      <c r="Q1592" s="266"/>
      <c r="R1592" s="266"/>
      <c r="S1592" s="266"/>
      <c r="T1592" s="267"/>
      <c r="AT1592" s="268" t="s">
        <v>199</v>
      </c>
      <c r="AU1592" s="268" t="s">
        <v>84</v>
      </c>
      <c r="AV1592" s="13" t="s">
        <v>82</v>
      </c>
      <c r="AW1592" s="13" t="s">
        <v>37</v>
      </c>
      <c r="AX1592" s="13" t="s">
        <v>74</v>
      </c>
      <c r="AY1592" s="268" t="s">
        <v>189</v>
      </c>
    </row>
    <row r="1593" s="13" customFormat="1">
      <c r="B1593" s="259"/>
      <c r="C1593" s="260"/>
      <c r="D1593" s="249" t="s">
        <v>199</v>
      </c>
      <c r="E1593" s="261" t="s">
        <v>21</v>
      </c>
      <c r="F1593" s="262" t="s">
        <v>694</v>
      </c>
      <c r="G1593" s="260"/>
      <c r="H1593" s="261" t="s">
        <v>21</v>
      </c>
      <c r="I1593" s="263"/>
      <c r="J1593" s="260"/>
      <c r="K1593" s="260"/>
      <c r="L1593" s="264"/>
      <c r="M1593" s="265"/>
      <c r="N1593" s="266"/>
      <c r="O1593" s="266"/>
      <c r="P1593" s="266"/>
      <c r="Q1593" s="266"/>
      <c r="R1593" s="266"/>
      <c r="S1593" s="266"/>
      <c r="T1593" s="267"/>
      <c r="AT1593" s="268" t="s">
        <v>199</v>
      </c>
      <c r="AU1593" s="268" t="s">
        <v>84</v>
      </c>
      <c r="AV1593" s="13" t="s">
        <v>82</v>
      </c>
      <c r="AW1593" s="13" t="s">
        <v>37</v>
      </c>
      <c r="AX1593" s="13" t="s">
        <v>74</v>
      </c>
      <c r="AY1593" s="268" t="s">
        <v>189</v>
      </c>
    </row>
    <row r="1594" s="12" customFormat="1">
      <c r="B1594" s="247"/>
      <c r="C1594" s="248"/>
      <c r="D1594" s="249" t="s">
        <v>199</v>
      </c>
      <c r="E1594" s="250" t="s">
        <v>21</v>
      </c>
      <c r="F1594" s="251" t="s">
        <v>2215</v>
      </c>
      <c r="G1594" s="248"/>
      <c r="H1594" s="252">
        <v>3</v>
      </c>
      <c r="I1594" s="253"/>
      <c r="J1594" s="248"/>
      <c r="K1594" s="248"/>
      <c r="L1594" s="254"/>
      <c r="M1594" s="255"/>
      <c r="N1594" s="256"/>
      <c r="O1594" s="256"/>
      <c r="P1594" s="256"/>
      <c r="Q1594" s="256"/>
      <c r="R1594" s="256"/>
      <c r="S1594" s="256"/>
      <c r="T1594" s="257"/>
      <c r="AT1594" s="258" t="s">
        <v>199</v>
      </c>
      <c r="AU1594" s="258" t="s">
        <v>84</v>
      </c>
      <c r="AV1594" s="12" t="s">
        <v>84</v>
      </c>
      <c r="AW1594" s="12" t="s">
        <v>37</v>
      </c>
      <c r="AX1594" s="12" t="s">
        <v>74</v>
      </c>
      <c r="AY1594" s="258" t="s">
        <v>189</v>
      </c>
    </row>
    <row r="1595" s="12" customFormat="1">
      <c r="B1595" s="247"/>
      <c r="C1595" s="248"/>
      <c r="D1595" s="249" t="s">
        <v>199</v>
      </c>
      <c r="E1595" s="250" t="s">
        <v>21</v>
      </c>
      <c r="F1595" s="251" t="s">
        <v>696</v>
      </c>
      <c r="G1595" s="248"/>
      <c r="H1595" s="252">
        <v>1</v>
      </c>
      <c r="I1595" s="253"/>
      <c r="J1595" s="248"/>
      <c r="K1595" s="248"/>
      <c r="L1595" s="254"/>
      <c r="M1595" s="255"/>
      <c r="N1595" s="256"/>
      <c r="O1595" s="256"/>
      <c r="P1595" s="256"/>
      <c r="Q1595" s="256"/>
      <c r="R1595" s="256"/>
      <c r="S1595" s="256"/>
      <c r="T1595" s="257"/>
      <c r="AT1595" s="258" t="s">
        <v>199</v>
      </c>
      <c r="AU1595" s="258" t="s">
        <v>84</v>
      </c>
      <c r="AV1595" s="12" t="s">
        <v>84</v>
      </c>
      <c r="AW1595" s="12" t="s">
        <v>37</v>
      </c>
      <c r="AX1595" s="12" t="s">
        <v>74</v>
      </c>
      <c r="AY1595" s="258" t="s">
        <v>189</v>
      </c>
    </row>
    <row r="1596" s="14" customFormat="1">
      <c r="B1596" s="269"/>
      <c r="C1596" s="270"/>
      <c r="D1596" s="249" t="s">
        <v>199</v>
      </c>
      <c r="E1596" s="271" t="s">
        <v>21</v>
      </c>
      <c r="F1596" s="272" t="s">
        <v>214</v>
      </c>
      <c r="G1596" s="270"/>
      <c r="H1596" s="273">
        <v>4</v>
      </c>
      <c r="I1596" s="274"/>
      <c r="J1596" s="270"/>
      <c r="K1596" s="270"/>
      <c r="L1596" s="275"/>
      <c r="M1596" s="276"/>
      <c r="N1596" s="277"/>
      <c r="O1596" s="277"/>
      <c r="P1596" s="277"/>
      <c r="Q1596" s="277"/>
      <c r="R1596" s="277"/>
      <c r="S1596" s="277"/>
      <c r="T1596" s="278"/>
      <c r="AT1596" s="279" t="s">
        <v>199</v>
      </c>
      <c r="AU1596" s="279" t="s">
        <v>84</v>
      </c>
      <c r="AV1596" s="14" t="s">
        <v>197</v>
      </c>
      <c r="AW1596" s="14" t="s">
        <v>37</v>
      </c>
      <c r="AX1596" s="14" t="s">
        <v>82</v>
      </c>
      <c r="AY1596" s="279" t="s">
        <v>189</v>
      </c>
    </row>
    <row r="1597" s="1" customFormat="1" ht="16.5" customHeight="1">
      <c r="B1597" s="48"/>
      <c r="C1597" s="291" t="s">
        <v>2216</v>
      </c>
      <c r="D1597" s="291" t="s">
        <v>604</v>
      </c>
      <c r="E1597" s="292" t="s">
        <v>2217</v>
      </c>
      <c r="F1597" s="293" t="s">
        <v>2218</v>
      </c>
      <c r="G1597" s="294" t="s">
        <v>223</v>
      </c>
      <c r="H1597" s="295">
        <v>3</v>
      </c>
      <c r="I1597" s="296"/>
      <c r="J1597" s="297">
        <f>ROUND(I1597*H1597,2)</f>
        <v>0</v>
      </c>
      <c r="K1597" s="293" t="s">
        <v>196</v>
      </c>
      <c r="L1597" s="298"/>
      <c r="M1597" s="299" t="s">
        <v>21</v>
      </c>
      <c r="N1597" s="300" t="s">
        <v>45</v>
      </c>
      <c r="O1597" s="49"/>
      <c r="P1597" s="244">
        <f>O1597*H1597</f>
        <v>0</v>
      </c>
      <c r="Q1597" s="244">
        <v>0.023470000000000001</v>
      </c>
      <c r="R1597" s="244">
        <f>Q1597*H1597</f>
        <v>0.07041</v>
      </c>
      <c r="S1597" s="244">
        <v>0</v>
      </c>
      <c r="T1597" s="245">
        <f>S1597*H1597</f>
        <v>0</v>
      </c>
      <c r="AR1597" s="26" t="s">
        <v>439</v>
      </c>
      <c r="AT1597" s="26" t="s">
        <v>604</v>
      </c>
      <c r="AU1597" s="26" t="s">
        <v>84</v>
      </c>
      <c r="AY1597" s="26" t="s">
        <v>189</v>
      </c>
      <c r="BE1597" s="246">
        <f>IF(N1597="základní",J1597,0)</f>
        <v>0</v>
      </c>
      <c r="BF1597" s="246">
        <f>IF(N1597="snížená",J1597,0)</f>
        <v>0</v>
      </c>
      <c r="BG1597" s="246">
        <f>IF(N1597="zákl. přenesená",J1597,0)</f>
        <v>0</v>
      </c>
      <c r="BH1597" s="246">
        <f>IF(N1597="sníž. přenesená",J1597,0)</f>
        <v>0</v>
      </c>
      <c r="BI1597" s="246">
        <f>IF(N1597="nulová",J1597,0)</f>
        <v>0</v>
      </c>
      <c r="BJ1597" s="26" t="s">
        <v>82</v>
      </c>
      <c r="BK1597" s="246">
        <f>ROUND(I1597*H1597,2)</f>
        <v>0</v>
      </c>
      <c r="BL1597" s="26" t="s">
        <v>323</v>
      </c>
      <c r="BM1597" s="26" t="s">
        <v>2219</v>
      </c>
    </row>
    <row r="1598" s="13" customFormat="1">
      <c r="B1598" s="259"/>
      <c r="C1598" s="260"/>
      <c r="D1598" s="249" t="s">
        <v>199</v>
      </c>
      <c r="E1598" s="261" t="s">
        <v>21</v>
      </c>
      <c r="F1598" s="262" t="s">
        <v>2214</v>
      </c>
      <c r="G1598" s="260"/>
      <c r="H1598" s="261" t="s">
        <v>21</v>
      </c>
      <c r="I1598" s="263"/>
      <c r="J1598" s="260"/>
      <c r="K1598" s="260"/>
      <c r="L1598" s="264"/>
      <c r="M1598" s="265"/>
      <c r="N1598" s="266"/>
      <c r="O1598" s="266"/>
      <c r="P1598" s="266"/>
      <c r="Q1598" s="266"/>
      <c r="R1598" s="266"/>
      <c r="S1598" s="266"/>
      <c r="T1598" s="267"/>
      <c r="AT1598" s="268" t="s">
        <v>199</v>
      </c>
      <c r="AU1598" s="268" t="s">
        <v>84</v>
      </c>
      <c r="AV1598" s="13" t="s">
        <v>82</v>
      </c>
      <c r="AW1598" s="13" t="s">
        <v>37</v>
      </c>
      <c r="AX1598" s="13" t="s">
        <v>74</v>
      </c>
      <c r="AY1598" s="268" t="s">
        <v>189</v>
      </c>
    </row>
    <row r="1599" s="13" customFormat="1">
      <c r="B1599" s="259"/>
      <c r="C1599" s="260"/>
      <c r="D1599" s="249" t="s">
        <v>199</v>
      </c>
      <c r="E1599" s="261" t="s">
        <v>21</v>
      </c>
      <c r="F1599" s="262" t="s">
        <v>694</v>
      </c>
      <c r="G1599" s="260"/>
      <c r="H1599" s="261" t="s">
        <v>21</v>
      </c>
      <c r="I1599" s="263"/>
      <c r="J1599" s="260"/>
      <c r="K1599" s="260"/>
      <c r="L1599" s="264"/>
      <c r="M1599" s="265"/>
      <c r="N1599" s="266"/>
      <c r="O1599" s="266"/>
      <c r="P1599" s="266"/>
      <c r="Q1599" s="266"/>
      <c r="R1599" s="266"/>
      <c r="S1599" s="266"/>
      <c r="T1599" s="267"/>
      <c r="AT1599" s="268" t="s">
        <v>199</v>
      </c>
      <c r="AU1599" s="268" t="s">
        <v>84</v>
      </c>
      <c r="AV1599" s="13" t="s">
        <v>82</v>
      </c>
      <c r="AW1599" s="13" t="s">
        <v>37</v>
      </c>
      <c r="AX1599" s="13" t="s">
        <v>74</v>
      </c>
      <c r="AY1599" s="268" t="s">
        <v>189</v>
      </c>
    </row>
    <row r="1600" s="12" customFormat="1">
      <c r="B1600" s="247"/>
      <c r="C1600" s="248"/>
      <c r="D1600" s="249" t="s">
        <v>199</v>
      </c>
      <c r="E1600" s="250" t="s">
        <v>21</v>
      </c>
      <c r="F1600" s="251" t="s">
        <v>2215</v>
      </c>
      <c r="G1600" s="248"/>
      <c r="H1600" s="252">
        <v>3</v>
      </c>
      <c r="I1600" s="253"/>
      <c r="J1600" s="248"/>
      <c r="K1600" s="248"/>
      <c r="L1600" s="254"/>
      <c r="M1600" s="255"/>
      <c r="N1600" s="256"/>
      <c r="O1600" s="256"/>
      <c r="P1600" s="256"/>
      <c r="Q1600" s="256"/>
      <c r="R1600" s="256"/>
      <c r="S1600" s="256"/>
      <c r="T1600" s="257"/>
      <c r="AT1600" s="258" t="s">
        <v>199</v>
      </c>
      <c r="AU1600" s="258" t="s">
        <v>84</v>
      </c>
      <c r="AV1600" s="12" t="s">
        <v>84</v>
      </c>
      <c r="AW1600" s="12" t="s">
        <v>37</v>
      </c>
      <c r="AX1600" s="12" t="s">
        <v>82</v>
      </c>
      <c r="AY1600" s="258" t="s">
        <v>189</v>
      </c>
    </row>
    <row r="1601" s="1" customFormat="1" ht="16.5" customHeight="1">
      <c r="B1601" s="48"/>
      <c r="C1601" s="291" t="s">
        <v>2220</v>
      </c>
      <c r="D1601" s="291" t="s">
        <v>604</v>
      </c>
      <c r="E1601" s="292" t="s">
        <v>2221</v>
      </c>
      <c r="F1601" s="293" t="s">
        <v>2222</v>
      </c>
      <c r="G1601" s="294" t="s">
        <v>223</v>
      </c>
      <c r="H1601" s="295">
        <v>1</v>
      </c>
      <c r="I1601" s="296"/>
      <c r="J1601" s="297">
        <f>ROUND(I1601*H1601,2)</f>
        <v>0</v>
      </c>
      <c r="K1601" s="293" t="s">
        <v>196</v>
      </c>
      <c r="L1601" s="298"/>
      <c r="M1601" s="299" t="s">
        <v>21</v>
      </c>
      <c r="N1601" s="300" t="s">
        <v>45</v>
      </c>
      <c r="O1601" s="49"/>
      <c r="P1601" s="244">
        <f>O1601*H1601</f>
        <v>0</v>
      </c>
      <c r="Q1601" s="244">
        <v>0.0241</v>
      </c>
      <c r="R1601" s="244">
        <f>Q1601*H1601</f>
        <v>0.0241</v>
      </c>
      <c r="S1601" s="244">
        <v>0</v>
      </c>
      <c r="T1601" s="245">
        <f>S1601*H1601</f>
        <v>0</v>
      </c>
      <c r="AR1601" s="26" t="s">
        <v>439</v>
      </c>
      <c r="AT1601" s="26" t="s">
        <v>604</v>
      </c>
      <c r="AU1601" s="26" t="s">
        <v>84</v>
      </c>
      <c r="AY1601" s="26" t="s">
        <v>189</v>
      </c>
      <c r="BE1601" s="246">
        <f>IF(N1601="základní",J1601,0)</f>
        <v>0</v>
      </c>
      <c r="BF1601" s="246">
        <f>IF(N1601="snížená",J1601,0)</f>
        <v>0</v>
      </c>
      <c r="BG1601" s="246">
        <f>IF(N1601="zákl. přenesená",J1601,0)</f>
        <v>0</v>
      </c>
      <c r="BH1601" s="246">
        <f>IF(N1601="sníž. přenesená",J1601,0)</f>
        <v>0</v>
      </c>
      <c r="BI1601" s="246">
        <f>IF(N1601="nulová",J1601,0)</f>
        <v>0</v>
      </c>
      <c r="BJ1601" s="26" t="s">
        <v>82</v>
      </c>
      <c r="BK1601" s="246">
        <f>ROUND(I1601*H1601,2)</f>
        <v>0</v>
      </c>
      <c r="BL1601" s="26" t="s">
        <v>323</v>
      </c>
      <c r="BM1601" s="26" t="s">
        <v>2223</v>
      </c>
    </row>
    <row r="1602" s="13" customFormat="1">
      <c r="B1602" s="259"/>
      <c r="C1602" s="260"/>
      <c r="D1602" s="249" t="s">
        <v>199</v>
      </c>
      <c r="E1602" s="261" t="s">
        <v>21</v>
      </c>
      <c r="F1602" s="262" t="s">
        <v>2214</v>
      </c>
      <c r="G1602" s="260"/>
      <c r="H1602" s="261" t="s">
        <v>21</v>
      </c>
      <c r="I1602" s="263"/>
      <c r="J1602" s="260"/>
      <c r="K1602" s="260"/>
      <c r="L1602" s="264"/>
      <c r="M1602" s="265"/>
      <c r="N1602" s="266"/>
      <c r="O1602" s="266"/>
      <c r="P1602" s="266"/>
      <c r="Q1602" s="266"/>
      <c r="R1602" s="266"/>
      <c r="S1602" s="266"/>
      <c r="T1602" s="267"/>
      <c r="AT1602" s="268" t="s">
        <v>199</v>
      </c>
      <c r="AU1602" s="268" t="s">
        <v>84</v>
      </c>
      <c r="AV1602" s="13" t="s">
        <v>82</v>
      </c>
      <c r="AW1602" s="13" t="s">
        <v>37</v>
      </c>
      <c r="AX1602" s="13" t="s">
        <v>74</v>
      </c>
      <c r="AY1602" s="268" t="s">
        <v>189</v>
      </c>
    </row>
    <row r="1603" s="13" customFormat="1">
      <c r="B1603" s="259"/>
      <c r="C1603" s="260"/>
      <c r="D1603" s="249" t="s">
        <v>199</v>
      </c>
      <c r="E1603" s="261" t="s">
        <v>21</v>
      </c>
      <c r="F1603" s="262" t="s">
        <v>694</v>
      </c>
      <c r="G1603" s="260"/>
      <c r="H1603" s="261" t="s">
        <v>21</v>
      </c>
      <c r="I1603" s="263"/>
      <c r="J1603" s="260"/>
      <c r="K1603" s="260"/>
      <c r="L1603" s="264"/>
      <c r="M1603" s="265"/>
      <c r="N1603" s="266"/>
      <c r="O1603" s="266"/>
      <c r="P1603" s="266"/>
      <c r="Q1603" s="266"/>
      <c r="R1603" s="266"/>
      <c r="S1603" s="266"/>
      <c r="T1603" s="267"/>
      <c r="AT1603" s="268" t="s">
        <v>199</v>
      </c>
      <c r="AU1603" s="268" t="s">
        <v>84</v>
      </c>
      <c r="AV1603" s="13" t="s">
        <v>82</v>
      </c>
      <c r="AW1603" s="13" t="s">
        <v>37</v>
      </c>
      <c r="AX1603" s="13" t="s">
        <v>74</v>
      </c>
      <c r="AY1603" s="268" t="s">
        <v>189</v>
      </c>
    </row>
    <row r="1604" s="12" customFormat="1">
      <c r="B1604" s="247"/>
      <c r="C1604" s="248"/>
      <c r="D1604" s="249" t="s">
        <v>199</v>
      </c>
      <c r="E1604" s="250" t="s">
        <v>21</v>
      </c>
      <c r="F1604" s="251" t="s">
        <v>696</v>
      </c>
      <c r="G1604" s="248"/>
      <c r="H1604" s="252">
        <v>1</v>
      </c>
      <c r="I1604" s="253"/>
      <c r="J1604" s="248"/>
      <c r="K1604" s="248"/>
      <c r="L1604" s="254"/>
      <c r="M1604" s="255"/>
      <c r="N1604" s="256"/>
      <c r="O1604" s="256"/>
      <c r="P1604" s="256"/>
      <c r="Q1604" s="256"/>
      <c r="R1604" s="256"/>
      <c r="S1604" s="256"/>
      <c r="T1604" s="257"/>
      <c r="AT1604" s="258" t="s">
        <v>199</v>
      </c>
      <c r="AU1604" s="258" t="s">
        <v>84</v>
      </c>
      <c r="AV1604" s="12" t="s">
        <v>84</v>
      </c>
      <c r="AW1604" s="12" t="s">
        <v>37</v>
      </c>
      <c r="AX1604" s="12" t="s">
        <v>82</v>
      </c>
      <c r="AY1604" s="258" t="s">
        <v>189</v>
      </c>
    </row>
    <row r="1605" s="1" customFormat="1" ht="25.5" customHeight="1">
      <c r="B1605" s="48"/>
      <c r="C1605" s="235" t="s">
        <v>2224</v>
      </c>
      <c r="D1605" s="235" t="s">
        <v>192</v>
      </c>
      <c r="E1605" s="236" t="s">
        <v>2225</v>
      </c>
      <c r="F1605" s="237" t="s">
        <v>2226</v>
      </c>
      <c r="G1605" s="238" t="s">
        <v>1071</v>
      </c>
      <c r="H1605" s="301"/>
      <c r="I1605" s="240"/>
      <c r="J1605" s="241">
        <f>ROUND(I1605*H1605,2)</f>
        <v>0</v>
      </c>
      <c r="K1605" s="237" t="s">
        <v>196</v>
      </c>
      <c r="L1605" s="74"/>
      <c r="M1605" s="242" t="s">
        <v>21</v>
      </c>
      <c r="N1605" s="243" t="s">
        <v>45</v>
      </c>
      <c r="O1605" s="49"/>
      <c r="P1605" s="244">
        <f>O1605*H1605</f>
        <v>0</v>
      </c>
      <c r="Q1605" s="244">
        <v>0</v>
      </c>
      <c r="R1605" s="244">
        <f>Q1605*H1605</f>
        <v>0</v>
      </c>
      <c r="S1605" s="244">
        <v>0</v>
      </c>
      <c r="T1605" s="245">
        <f>S1605*H1605</f>
        <v>0</v>
      </c>
      <c r="AR1605" s="26" t="s">
        <v>323</v>
      </c>
      <c r="AT1605" s="26" t="s">
        <v>192</v>
      </c>
      <c r="AU1605" s="26" t="s">
        <v>84</v>
      </c>
      <c r="AY1605" s="26" t="s">
        <v>189</v>
      </c>
      <c r="BE1605" s="246">
        <f>IF(N1605="základní",J1605,0)</f>
        <v>0</v>
      </c>
      <c r="BF1605" s="246">
        <f>IF(N1605="snížená",J1605,0)</f>
        <v>0</v>
      </c>
      <c r="BG1605" s="246">
        <f>IF(N1605="zákl. přenesená",J1605,0)</f>
        <v>0</v>
      </c>
      <c r="BH1605" s="246">
        <f>IF(N1605="sníž. přenesená",J1605,0)</f>
        <v>0</v>
      </c>
      <c r="BI1605" s="246">
        <f>IF(N1605="nulová",J1605,0)</f>
        <v>0</v>
      </c>
      <c r="BJ1605" s="26" t="s">
        <v>82</v>
      </c>
      <c r="BK1605" s="246">
        <f>ROUND(I1605*H1605,2)</f>
        <v>0</v>
      </c>
      <c r="BL1605" s="26" t="s">
        <v>323</v>
      </c>
      <c r="BM1605" s="26" t="s">
        <v>2227</v>
      </c>
    </row>
    <row r="1606" s="11" customFormat="1" ht="29.88" customHeight="1">
      <c r="B1606" s="219"/>
      <c r="C1606" s="220"/>
      <c r="D1606" s="221" t="s">
        <v>73</v>
      </c>
      <c r="E1606" s="233" t="s">
        <v>2228</v>
      </c>
      <c r="F1606" s="233" t="s">
        <v>2229</v>
      </c>
      <c r="G1606" s="220"/>
      <c r="H1606" s="220"/>
      <c r="I1606" s="223"/>
      <c r="J1606" s="234">
        <f>BK1606</f>
        <v>0</v>
      </c>
      <c r="K1606" s="220"/>
      <c r="L1606" s="225"/>
      <c r="M1606" s="226"/>
      <c r="N1606" s="227"/>
      <c r="O1606" s="227"/>
      <c r="P1606" s="228">
        <f>SUM(P1607:P1661)</f>
        <v>0</v>
      </c>
      <c r="Q1606" s="227"/>
      <c r="R1606" s="228">
        <f>SUM(R1607:R1661)</f>
        <v>1.2379519999999999</v>
      </c>
      <c r="S1606" s="227"/>
      <c r="T1606" s="229">
        <f>SUM(T1607:T1661)</f>
        <v>3.3022292000000002</v>
      </c>
      <c r="AR1606" s="230" t="s">
        <v>84</v>
      </c>
      <c r="AT1606" s="231" t="s">
        <v>73</v>
      </c>
      <c r="AU1606" s="231" t="s">
        <v>82</v>
      </c>
      <c r="AY1606" s="230" t="s">
        <v>189</v>
      </c>
      <c r="BK1606" s="232">
        <f>SUM(BK1607:BK1661)</f>
        <v>0</v>
      </c>
    </row>
    <row r="1607" s="1" customFormat="1" ht="16.5" customHeight="1">
      <c r="B1607" s="48"/>
      <c r="C1607" s="235" t="s">
        <v>2230</v>
      </c>
      <c r="D1607" s="235" t="s">
        <v>192</v>
      </c>
      <c r="E1607" s="236" t="s">
        <v>2231</v>
      </c>
      <c r="F1607" s="237" t="s">
        <v>2232</v>
      </c>
      <c r="G1607" s="238" t="s">
        <v>349</v>
      </c>
      <c r="H1607" s="239">
        <v>73.640000000000001</v>
      </c>
      <c r="I1607" s="240"/>
      <c r="J1607" s="241">
        <f>ROUND(I1607*H1607,2)</f>
        <v>0</v>
      </c>
      <c r="K1607" s="237" t="s">
        <v>196</v>
      </c>
      <c r="L1607" s="74"/>
      <c r="M1607" s="242" t="s">
        <v>21</v>
      </c>
      <c r="N1607" s="243" t="s">
        <v>45</v>
      </c>
      <c r="O1607" s="49"/>
      <c r="P1607" s="244">
        <f>O1607*H1607</f>
        <v>0</v>
      </c>
      <c r="Q1607" s="244">
        <v>0</v>
      </c>
      <c r="R1607" s="244">
        <f>Q1607*H1607</f>
        <v>0</v>
      </c>
      <c r="S1607" s="244">
        <v>0.00348</v>
      </c>
      <c r="T1607" s="245">
        <f>S1607*H1607</f>
        <v>0.25626720000000003</v>
      </c>
      <c r="AR1607" s="26" t="s">
        <v>323</v>
      </c>
      <c r="AT1607" s="26" t="s">
        <v>192</v>
      </c>
      <c r="AU1607" s="26" t="s">
        <v>84</v>
      </c>
      <c r="AY1607" s="26" t="s">
        <v>189</v>
      </c>
      <c r="BE1607" s="246">
        <f>IF(N1607="základní",J1607,0)</f>
        <v>0</v>
      </c>
      <c r="BF1607" s="246">
        <f>IF(N1607="snížená",J1607,0)</f>
        <v>0</v>
      </c>
      <c r="BG1607" s="246">
        <f>IF(N1607="zákl. přenesená",J1607,0)</f>
        <v>0</v>
      </c>
      <c r="BH1607" s="246">
        <f>IF(N1607="sníž. přenesená",J1607,0)</f>
        <v>0</v>
      </c>
      <c r="BI1607" s="246">
        <f>IF(N1607="nulová",J1607,0)</f>
        <v>0</v>
      </c>
      <c r="BJ1607" s="26" t="s">
        <v>82</v>
      </c>
      <c r="BK1607" s="246">
        <f>ROUND(I1607*H1607,2)</f>
        <v>0</v>
      </c>
      <c r="BL1607" s="26" t="s">
        <v>323</v>
      </c>
      <c r="BM1607" s="26" t="s">
        <v>2233</v>
      </c>
    </row>
    <row r="1608" s="13" customFormat="1">
      <c r="B1608" s="259"/>
      <c r="C1608" s="260"/>
      <c r="D1608" s="249" t="s">
        <v>199</v>
      </c>
      <c r="E1608" s="261" t="s">
        <v>21</v>
      </c>
      <c r="F1608" s="262" t="s">
        <v>756</v>
      </c>
      <c r="G1608" s="260"/>
      <c r="H1608" s="261" t="s">
        <v>21</v>
      </c>
      <c r="I1608" s="263"/>
      <c r="J1608" s="260"/>
      <c r="K1608" s="260"/>
      <c r="L1608" s="264"/>
      <c r="M1608" s="265"/>
      <c r="N1608" s="266"/>
      <c r="O1608" s="266"/>
      <c r="P1608" s="266"/>
      <c r="Q1608" s="266"/>
      <c r="R1608" s="266"/>
      <c r="S1608" s="266"/>
      <c r="T1608" s="267"/>
      <c r="AT1608" s="268" t="s">
        <v>199</v>
      </c>
      <c r="AU1608" s="268" t="s">
        <v>84</v>
      </c>
      <c r="AV1608" s="13" t="s">
        <v>82</v>
      </c>
      <c r="AW1608" s="13" t="s">
        <v>37</v>
      </c>
      <c r="AX1608" s="13" t="s">
        <v>74</v>
      </c>
      <c r="AY1608" s="268" t="s">
        <v>189</v>
      </c>
    </row>
    <row r="1609" s="12" customFormat="1">
      <c r="B1609" s="247"/>
      <c r="C1609" s="248"/>
      <c r="D1609" s="249" t="s">
        <v>199</v>
      </c>
      <c r="E1609" s="250" t="s">
        <v>21</v>
      </c>
      <c r="F1609" s="251" t="s">
        <v>2234</v>
      </c>
      <c r="G1609" s="248"/>
      <c r="H1609" s="252">
        <v>51.039999999999999</v>
      </c>
      <c r="I1609" s="253"/>
      <c r="J1609" s="248"/>
      <c r="K1609" s="248"/>
      <c r="L1609" s="254"/>
      <c r="M1609" s="255"/>
      <c r="N1609" s="256"/>
      <c r="O1609" s="256"/>
      <c r="P1609" s="256"/>
      <c r="Q1609" s="256"/>
      <c r="R1609" s="256"/>
      <c r="S1609" s="256"/>
      <c r="T1609" s="257"/>
      <c r="AT1609" s="258" t="s">
        <v>199</v>
      </c>
      <c r="AU1609" s="258" t="s">
        <v>84</v>
      </c>
      <c r="AV1609" s="12" t="s">
        <v>84</v>
      </c>
      <c r="AW1609" s="12" t="s">
        <v>37</v>
      </c>
      <c r="AX1609" s="12" t="s">
        <v>74</v>
      </c>
      <c r="AY1609" s="258" t="s">
        <v>189</v>
      </c>
    </row>
    <row r="1610" s="12" customFormat="1">
      <c r="B1610" s="247"/>
      <c r="C1610" s="248"/>
      <c r="D1610" s="249" t="s">
        <v>199</v>
      </c>
      <c r="E1610" s="250" t="s">
        <v>21</v>
      </c>
      <c r="F1610" s="251" t="s">
        <v>2235</v>
      </c>
      <c r="G1610" s="248"/>
      <c r="H1610" s="252">
        <v>22.600000000000001</v>
      </c>
      <c r="I1610" s="253"/>
      <c r="J1610" s="248"/>
      <c r="K1610" s="248"/>
      <c r="L1610" s="254"/>
      <c r="M1610" s="255"/>
      <c r="N1610" s="256"/>
      <c r="O1610" s="256"/>
      <c r="P1610" s="256"/>
      <c r="Q1610" s="256"/>
      <c r="R1610" s="256"/>
      <c r="S1610" s="256"/>
      <c r="T1610" s="257"/>
      <c r="AT1610" s="258" t="s">
        <v>199</v>
      </c>
      <c r="AU1610" s="258" t="s">
        <v>84</v>
      </c>
      <c r="AV1610" s="12" t="s">
        <v>84</v>
      </c>
      <c r="AW1610" s="12" t="s">
        <v>37</v>
      </c>
      <c r="AX1610" s="12" t="s">
        <v>74</v>
      </c>
      <c r="AY1610" s="258" t="s">
        <v>189</v>
      </c>
    </row>
    <row r="1611" s="14" customFormat="1">
      <c r="B1611" s="269"/>
      <c r="C1611" s="270"/>
      <c r="D1611" s="249" t="s">
        <v>199</v>
      </c>
      <c r="E1611" s="271" t="s">
        <v>21</v>
      </c>
      <c r="F1611" s="272" t="s">
        <v>214</v>
      </c>
      <c r="G1611" s="270"/>
      <c r="H1611" s="273">
        <v>73.640000000000001</v>
      </c>
      <c r="I1611" s="274"/>
      <c r="J1611" s="270"/>
      <c r="K1611" s="270"/>
      <c r="L1611" s="275"/>
      <c r="M1611" s="276"/>
      <c r="N1611" s="277"/>
      <c r="O1611" s="277"/>
      <c r="P1611" s="277"/>
      <c r="Q1611" s="277"/>
      <c r="R1611" s="277"/>
      <c r="S1611" s="277"/>
      <c r="T1611" s="278"/>
      <c r="AT1611" s="279" t="s">
        <v>199</v>
      </c>
      <c r="AU1611" s="279" t="s">
        <v>84</v>
      </c>
      <c r="AV1611" s="14" t="s">
        <v>197</v>
      </c>
      <c r="AW1611" s="14" t="s">
        <v>37</v>
      </c>
      <c r="AX1611" s="14" t="s">
        <v>82</v>
      </c>
      <c r="AY1611" s="279" t="s">
        <v>189</v>
      </c>
    </row>
    <row r="1612" s="1" customFormat="1" ht="16.5" customHeight="1">
      <c r="B1612" s="48"/>
      <c r="C1612" s="235" t="s">
        <v>2236</v>
      </c>
      <c r="D1612" s="235" t="s">
        <v>192</v>
      </c>
      <c r="E1612" s="236" t="s">
        <v>2237</v>
      </c>
      <c r="F1612" s="237" t="s">
        <v>2238</v>
      </c>
      <c r="G1612" s="238" t="s">
        <v>223</v>
      </c>
      <c r="H1612" s="239">
        <v>5</v>
      </c>
      <c r="I1612" s="240"/>
      <c r="J1612" s="241">
        <f>ROUND(I1612*H1612,2)</f>
        <v>0</v>
      </c>
      <c r="K1612" s="237" t="s">
        <v>196</v>
      </c>
      <c r="L1612" s="74"/>
      <c r="M1612" s="242" t="s">
        <v>21</v>
      </c>
      <c r="N1612" s="243" t="s">
        <v>45</v>
      </c>
      <c r="O1612" s="49"/>
      <c r="P1612" s="244">
        <f>O1612*H1612</f>
        <v>0</v>
      </c>
      <c r="Q1612" s="244">
        <v>0</v>
      </c>
      <c r="R1612" s="244">
        <f>Q1612*H1612</f>
        <v>0</v>
      </c>
      <c r="S1612" s="244">
        <v>0.0090600000000000003</v>
      </c>
      <c r="T1612" s="245">
        <f>S1612*H1612</f>
        <v>0.0453</v>
      </c>
      <c r="AR1612" s="26" t="s">
        <v>323</v>
      </c>
      <c r="AT1612" s="26" t="s">
        <v>192</v>
      </c>
      <c r="AU1612" s="26" t="s">
        <v>84</v>
      </c>
      <c r="AY1612" s="26" t="s">
        <v>189</v>
      </c>
      <c r="BE1612" s="246">
        <f>IF(N1612="základní",J1612,0)</f>
        <v>0</v>
      </c>
      <c r="BF1612" s="246">
        <f>IF(N1612="snížená",J1612,0)</f>
        <v>0</v>
      </c>
      <c r="BG1612" s="246">
        <f>IF(N1612="zákl. přenesená",J1612,0)</f>
        <v>0</v>
      </c>
      <c r="BH1612" s="246">
        <f>IF(N1612="sníž. přenesená",J1612,0)</f>
        <v>0</v>
      </c>
      <c r="BI1612" s="246">
        <f>IF(N1612="nulová",J1612,0)</f>
        <v>0</v>
      </c>
      <c r="BJ1612" s="26" t="s">
        <v>82</v>
      </c>
      <c r="BK1612" s="246">
        <f>ROUND(I1612*H1612,2)</f>
        <v>0</v>
      </c>
      <c r="BL1612" s="26" t="s">
        <v>323</v>
      </c>
      <c r="BM1612" s="26" t="s">
        <v>2239</v>
      </c>
    </row>
    <row r="1613" s="1" customFormat="1" ht="16.5" customHeight="1">
      <c r="B1613" s="48"/>
      <c r="C1613" s="235" t="s">
        <v>2240</v>
      </c>
      <c r="D1613" s="235" t="s">
        <v>192</v>
      </c>
      <c r="E1613" s="236" t="s">
        <v>2241</v>
      </c>
      <c r="F1613" s="237" t="s">
        <v>2242</v>
      </c>
      <c r="G1613" s="238" t="s">
        <v>349</v>
      </c>
      <c r="H1613" s="239">
        <v>50.100000000000001</v>
      </c>
      <c r="I1613" s="240"/>
      <c r="J1613" s="241">
        <f>ROUND(I1613*H1613,2)</f>
        <v>0</v>
      </c>
      <c r="K1613" s="237" t="s">
        <v>196</v>
      </c>
      <c r="L1613" s="74"/>
      <c r="M1613" s="242" t="s">
        <v>21</v>
      </c>
      <c r="N1613" s="243" t="s">
        <v>45</v>
      </c>
      <c r="O1613" s="49"/>
      <c r="P1613" s="244">
        <f>O1613*H1613</f>
        <v>0</v>
      </c>
      <c r="Q1613" s="244">
        <v>0</v>
      </c>
      <c r="R1613" s="244">
        <f>Q1613*H1613</f>
        <v>0</v>
      </c>
      <c r="S1613" s="244">
        <v>0.00167</v>
      </c>
      <c r="T1613" s="245">
        <f>S1613*H1613</f>
        <v>0.083667000000000005</v>
      </c>
      <c r="AR1613" s="26" t="s">
        <v>323</v>
      </c>
      <c r="AT1613" s="26" t="s">
        <v>192</v>
      </c>
      <c r="AU1613" s="26" t="s">
        <v>84</v>
      </c>
      <c r="AY1613" s="26" t="s">
        <v>189</v>
      </c>
      <c r="BE1613" s="246">
        <f>IF(N1613="základní",J1613,0)</f>
        <v>0</v>
      </c>
      <c r="BF1613" s="246">
        <f>IF(N1613="snížená",J1613,0)</f>
        <v>0</v>
      </c>
      <c r="BG1613" s="246">
        <f>IF(N1613="zákl. přenesená",J1613,0)</f>
        <v>0</v>
      </c>
      <c r="BH1613" s="246">
        <f>IF(N1613="sníž. přenesená",J1613,0)</f>
        <v>0</v>
      </c>
      <c r="BI1613" s="246">
        <f>IF(N1613="nulová",J1613,0)</f>
        <v>0</v>
      </c>
      <c r="BJ1613" s="26" t="s">
        <v>82</v>
      </c>
      <c r="BK1613" s="246">
        <f>ROUND(I1613*H1613,2)</f>
        <v>0</v>
      </c>
      <c r="BL1613" s="26" t="s">
        <v>323</v>
      </c>
      <c r="BM1613" s="26" t="s">
        <v>2243</v>
      </c>
    </row>
    <row r="1614" s="13" customFormat="1">
      <c r="B1614" s="259"/>
      <c r="C1614" s="260"/>
      <c r="D1614" s="249" t="s">
        <v>199</v>
      </c>
      <c r="E1614" s="261" t="s">
        <v>21</v>
      </c>
      <c r="F1614" s="262" t="s">
        <v>2244</v>
      </c>
      <c r="G1614" s="260"/>
      <c r="H1614" s="261" t="s">
        <v>21</v>
      </c>
      <c r="I1614" s="263"/>
      <c r="J1614" s="260"/>
      <c r="K1614" s="260"/>
      <c r="L1614" s="264"/>
      <c r="M1614" s="265"/>
      <c r="N1614" s="266"/>
      <c r="O1614" s="266"/>
      <c r="P1614" s="266"/>
      <c r="Q1614" s="266"/>
      <c r="R1614" s="266"/>
      <c r="S1614" s="266"/>
      <c r="T1614" s="267"/>
      <c r="AT1614" s="268" t="s">
        <v>199</v>
      </c>
      <c r="AU1614" s="268" t="s">
        <v>84</v>
      </c>
      <c r="AV1614" s="13" t="s">
        <v>82</v>
      </c>
      <c r="AW1614" s="13" t="s">
        <v>37</v>
      </c>
      <c r="AX1614" s="13" t="s">
        <v>74</v>
      </c>
      <c r="AY1614" s="268" t="s">
        <v>189</v>
      </c>
    </row>
    <row r="1615" s="12" customFormat="1">
      <c r="B1615" s="247"/>
      <c r="C1615" s="248"/>
      <c r="D1615" s="249" t="s">
        <v>199</v>
      </c>
      <c r="E1615" s="250" t="s">
        <v>21</v>
      </c>
      <c r="F1615" s="251" t="s">
        <v>2245</v>
      </c>
      <c r="G1615" s="248"/>
      <c r="H1615" s="252">
        <v>49.200000000000003</v>
      </c>
      <c r="I1615" s="253"/>
      <c r="J1615" s="248"/>
      <c r="K1615" s="248"/>
      <c r="L1615" s="254"/>
      <c r="M1615" s="255"/>
      <c r="N1615" s="256"/>
      <c r="O1615" s="256"/>
      <c r="P1615" s="256"/>
      <c r="Q1615" s="256"/>
      <c r="R1615" s="256"/>
      <c r="S1615" s="256"/>
      <c r="T1615" s="257"/>
      <c r="AT1615" s="258" t="s">
        <v>199</v>
      </c>
      <c r="AU1615" s="258" t="s">
        <v>84</v>
      </c>
      <c r="AV1615" s="12" t="s">
        <v>84</v>
      </c>
      <c r="AW1615" s="12" t="s">
        <v>37</v>
      </c>
      <c r="AX1615" s="12" t="s">
        <v>74</v>
      </c>
      <c r="AY1615" s="258" t="s">
        <v>189</v>
      </c>
    </row>
    <row r="1616" s="12" customFormat="1">
      <c r="B1616" s="247"/>
      <c r="C1616" s="248"/>
      <c r="D1616" s="249" t="s">
        <v>199</v>
      </c>
      <c r="E1616" s="250" t="s">
        <v>21</v>
      </c>
      <c r="F1616" s="251" t="s">
        <v>2246</v>
      </c>
      <c r="G1616" s="248"/>
      <c r="H1616" s="252">
        <v>0.90000000000000002</v>
      </c>
      <c r="I1616" s="253"/>
      <c r="J1616" s="248"/>
      <c r="K1616" s="248"/>
      <c r="L1616" s="254"/>
      <c r="M1616" s="255"/>
      <c r="N1616" s="256"/>
      <c r="O1616" s="256"/>
      <c r="P1616" s="256"/>
      <c r="Q1616" s="256"/>
      <c r="R1616" s="256"/>
      <c r="S1616" s="256"/>
      <c r="T1616" s="257"/>
      <c r="AT1616" s="258" t="s">
        <v>199</v>
      </c>
      <c r="AU1616" s="258" t="s">
        <v>84</v>
      </c>
      <c r="AV1616" s="12" t="s">
        <v>84</v>
      </c>
      <c r="AW1616" s="12" t="s">
        <v>37</v>
      </c>
      <c r="AX1616" s="12" t="s">
        <v>74</v>
      </c>
      <c r="AY1616" s="258" t="s">
        <v>189</v>
      </c>
    </row>
    <row r="1617" s="14" customFormat="1">
      <c r="B1617" s="269"/>
      <c r="C1617" s="270"/>
      <c r="D1617" s="249" t="s">
        <v>199</v>
      </c>
      <c r="E1617" s="271" t="s">
        <v>21</v>
      </c>
      <c r="F1617" s="272" t="s">
        <v>214</v>
      </c>
      <c r="G1617" s="270"/>
      <c r="H1617" s="273">
        <v>50.100000000000001</v>
      </c>
      <c r="I1617" s="274"/>
      <c r="J1617" s="270"/>
      <c r="K1617" s="270"/>
      <c r="L1617" s="275"/>
      <c r="M1617" s="276"/>
      <c r="N1617" s="277"/>
      <c r="O1617" s="277"/>
      <c r="P1617" s="277"/>
      <c r="Q1617" s="277"/>
      <c r="R1617" s="277"/>
      <c r="S1617" s="277"/>
      <c r="T1617" s="278"/>
      <c r="AT1617" s="279" t="s">
        <v>199</v>
      </c>
      <c r="AU1617" s="279" t="s">
        <v>84</v>
      </c>
      <c r="AV1617" s="14" t="s">
        <v>197</v>
      </c>
      <c r="AW1617" s="14" t="s">
        <v>37</v>
      </c>
      <c r="AX1617" s="14" t="s">
        <v>82</v>
      </c>
      <c r="AY1617" s="279" t="s">
        <v>189</v>
      </c>
    </row>
    <row r="1618" s="1" customFormat="1" ht="16.5" customHeight="1">
      <c r="B1618" s="48"/>
      <c r="C1618" s="235" t="s">
        <v>2247</v>
      </c>
      <c r="D1618" s="235" t="s">
        <v>192</v>
      </c>
      <c r="E1618" s="236" t="s">
        <v>2248</v>
      </c>
      <c r="F1618" s="237" t="s">
        <v>2249</v>
      </c>
      <c r="G1618" s="238" t="s">
        <v>349</v>
      </c>
      <c r="H1618" s="239">
        <v>177.80000000000001</v>
      </c>
      <c r="I1618" s="240"/>
      <c r="J1618" s="241">
        <f>ROUND(I1618*H1618,2)</f>
        <v>0</v>
      </c>
      <c r="K1618" s="237" t="s">
        <v>196</v>
      </c>
      <c r="L1618" s="74"/>
      <c r="M1618" s="242" t="s">
        <v>21</v>
      </c>
      <c r="N1618" s="243" t="s">
        <v>45</v>
      </c>
      <c r="O1618" s="49"/>
      <c r="P1618" s="244">
        <f>O1618*H1618</f>
        <v>0</v>
      </c>
      <c r="Q1618" s="244">
        <v>0</v>
      </c>
      <c r="R1618" s="244">
        <f>Q1618*H1618</f>
        <v>0</v>
      </c>
      <c r="S1618" s="244">
        <v>0.0022300000000000002</v>
      </c>
      <c r="T1618" s="245">
        <f>S1618*H1618</f>
        <v>0.39649400000000007</v>
      </c>
      <c r="AR1618" s="26" t="s">
        <v>323</v>
      </c>
      <c r="AT1618" s="26" t="s">
        <v>192</v>
      </c>
      <c r="AU1618" s="26" t="s">
        <v>84</v>
      </c>
      <c r="AY1618" s="26" t="s">
        <v>189</v>
      </c>
      <c r="BE1618" s="246">
        <f>IF(N1618="základní",J1618,0)</f>
        <v>0</v>
      </c>
      <c r="BF1618" s="246">
        <f>IF(N1618="snížená",J1618,0)</f>
        <v>0</v>
      </c>
      <c r="BG1618" s="246">
        <f>IF(N1618="zákl. přenesená",J1618,0)</f>
        <v>0</v>
      </c>
      <c r="BH1618" s="246">
        <f>IF(N1618="sníž. přenesená",J1618,0)</f>
        <v>0</v>
      </c>
      <c r="BI1618" s="246">
        <f>IF(N1618="nulová",J1618,0)</f>
        <v>0</v>
      </c>
      <c r="BJ1618" s="26" t="s">
        <v>82</v>
      </c>
      <c r="BK1618" s="246">
        <f>ROUND(I1618*H1618,2)</f>
        <v>0</v>
      </c>
      <c r="BL1618" s="26" t="s">
        <v>323</v>
      </c>
      <c r="BM1618" s="26" t="s">
        <v>2250</v>
      </c>
    </row>
    <row r="1619" s="1" customFormat="1" ht="16.5" customHeight="1">
      <c r="B1619" s="48"/>
      <c r="C1619" s="235" t="s">
        <v>2251</v>
      </c>
      <c r="D1619" s="235" t="s">
        <v>192</v>
      </c>
      <c r="E1619" s="236" t="s">
        <v>2252</v>
      </c>
      <c r="F1619" s="237" t="s">
        <v>2253</v>
      </c>
      <c r="G1619" s="238" t="s">
        <v>349</v>
      </c>
      <c r="H1619" s="239">
        <v>66.900000000000006</v>
      </c>
      <c r="I1619" s="240"/>
      <c r="J1619" s="241">
        <f>ROUND(I1619*H1619,2)</f>
        <v>0</v>
      </c>
      <c r="K1619" s="237" t="s">
        <v>196</v>
      </c>
      <c r="L1619" s="74"/>
      <c r="M1619" s="242" t="s">
        <v>21</v>
      </c>
      <c r="N1619" s="243" t="s">
        <v>45</v>
      </c>
      <c r="O1619" s="49"/>
      <c r="P1619" s="244">
        <f>O1619*H1619</f>
        <v>0</v>
      </c>
      <c r="Q1619" s="244">
        <v>0</v>
      </c>
      <c r="R1619" s="244">
        <f>Q1619*H1619</f>
        <v>0</v>
      </c>
      <c r="S1619" s="244">
        <v>0.00175</v>
      </c>
      <c r="T1619" s="245">
        <f>S1619*H1619</f>
        <v>0.11707500000000001</v>
      </c>
      <c r="AR1619" s="26" t="s">
        <v>323</v>
      </c>
      <c r="AT1619" s="26" t="s">
        <v>192</v>
      </c>
      <c r="AU1619" s="26" t="s">
        <v>84</v>
      </c>
      <c r="AY1619" s="26" t="s">
        <v>189</v>
      </c>
      <c r="BE1619" s="246">
        <f>IF(N1619="základní",J1619,0)</f>
        <v>0</v>
      </c>
      <c r="BF1619" s="246">
        <f>IF(N1619="snížená",J1619,0)</f>
        <v>0</v>
      </c>
      <c r="BG1619" s="246">
        <f>IF(N1619="zákl. přenesená",J1619,0)</f>
        <v>0</v>
      </c>
      <c r="BH1619" s="246">
        <f>IF(N1619="sníž. přenesená",J1619,0)</f>
        <v>0</v>
      </c>
      <c r="BI1619" s="246">
        <f>IF(N1619="nulová",J1619,0)</f>
        <v>0</v>
      </c>
      <c r="BJ1619" s="26" t="s">
        <v>82</v>
      </c>
      <c r="BK1619" s="246">
        <f>ROUND(I1619*H1619,2)</f>
        <v>0</v>
      </c>
      <c r="BL1619" s="26" t="s">
        <v>323</v>
      </c>
      <c r="BM1619" s="26" t="s">
        <v>2254</v>
      </c>
    </row>
    <row r="1620" s="13" customFormat="1">
      <c r="B1620" s="259"/>
      <c r="C1620" s="260"/>
      <c r="D1620" s="249" t="s">
        <v>199</v>
      </c>
      <c r="E1620" s="261" t="s">
        <v>21</v>
      </c>
      <c r="F1620" s="262" t="s">
        <v>756</v>
      </c>
      <c r="G1620" s="260"/>
      <c r="H1620" s="261" t="s">
        <v>21</v>
      </c>
      <c r="I1620" s="263"/>
      <c r="J1620" s="260"/>
      <c r="K1620" s="260"/>
      <c r="L1620" s="264"/>
      <c r="M1620" s="265"/>
      <c r="N1620" s="266"/>
      <c r="O1620" s="266"/>
      <c r="P1620" s="266"/>
      <c r="Q1620" s="266"/>
      <c r="R1620" s="266"/>
      <c r="S1620" s="266"/>
      <c r="T1620" s="267"/>
      <c r="AT1620" s="268" t="s">
        <v>199</v>
      </c>
      <c r="AU1620" s="268" t="s">
        <v>84</v>
      </c>
      <c r="AV1620" s="13" t="s">
        <v>82</v>
      </c>
      <c r="AW1620" s="13" t="s">
        <v>37</v>
      </c>
      <c r="AX1620" s="13" t="s">
        <v>74</v>
      </c>
      <c r="AY1620" s="268" t="s">
        <v>189</v>
      </c>
    </row>
    <row r="1621" s="12" customFormat="1">
      <c r="B1621" s="247"/>
      <c r="C1621" s="248"/>
      <c r="D1621" s="249" t="s">
        <v>199</v>
      </c>
      <c r="E1621" s="250" t="s">
        <v>21</v>
      </c>
      <c r="F1621" s="251" t="s">
        <v>2255</v>
      </c>
      <c r="G1621" s="248"/>
      <c r="H1621" s="252">
        <v>35.799999999999997</v>
      </c>
      <c r="I1621" s="253"/>
      <c r="J1621" s="248"/>
      <c r="K1621" s="248"/>
      <c r="L1621" s="254"/>
      <c r="M1621" s="255"/>
      <c r="N1621" s="256"/>
      <c r="O1621" s="256"/>
      <c r="P1621" s="256"/>
      <c r="Q1621" s="256"/>
      <c r="R1621" s="256"/>
      <c r="S1621" s="256"/>
      <c r="T1621" s="257"/>
      <c r="AT1621" s="258" t="s">
        <v>199</v>
      </c>
      <c r="AU1621" s="258" t="s">
        <v>84</v>
      </c>
      <c r="AV1621" s="12" t="s">
        <v>84</v>
      </c>
      <c r="AW1621" s="12" t="s">
        <v>37</v>
      </c>
      <c r="AX1621" s="12" t="s">
        <v>74</v>
      </c>
      <c r="AY1621" s="258" t="s">
        <v>189</v>
      </c>
    </row>
    <row r="1622" s="12" customFormat="1">
      <c r="B1622" s="247"/>
      <c r="C1622" s="248"/>
      <c r="D1622" s="249" t="s">
        <v>199</v>
      </c>
      <c r="E1622" s="250" t="s">
        <v>21</v>
      </c>
      <c r="F1622" s="251" t="s">
        <v>2256</v>
      </c>
      <c r="G1622" s="248"/>
      <c r="H1622" s="252">
        <v>31.100000000000001</v>
      </c>
      <c r="I1622" s="253"/>
      <c r="J1622" s="248"/>
      <c r="K1622" s="248"/>
      <c r="L1622" s="254"/>
      <c r="M1622" s="255"/>
      <c r="N1622" s="256"/>
      <c r="O1622" s="256"/>
      <c r="P1622" s="256"/>
      <c r="Q1622" s="256"/>
      <c r="R1622" s="256"/>
      <c r="S1622" s="256"/>
      <c r="T1622" s="257"/>
      <c r="AT1622" s="258" t="s">
        <v>199</v>
      </c>
      <c r="AU1622" s="258" t="s">
        <v>84</v>
      </c>
      <c r="AV1622" s="12" t="s">
        <v>84</v>
      </c>
      <c r="AW1622" s="12" t="s">
        <v>37</v>
      </c>
      <c r="AX1622" s="12" t="s">
        <v>74</v>
      </c>
      <c r="AY1622" s="258" t="s">
        <v>189</v>
      </c>
    </row>
    <row r="1623" s="14" customFormat="1">
      <c r="B1623" s="269"/>
      <c r="C1623" s="270"/>
      <c r="D1623" s="249" t="s">
        <v>199</v>
      </c>
      <c r="E1623" s="271" t="s">
        <v>21</v>
      </c>
      <c r="F1623" s="272" t="s">
        <v>214</v>
      </c>
      <c r="G1623" s="270"/>
      <c r="H1623" s="273">
        <v>66.900000000000006</v>
      </c>
      <c r="I1623" s="274"/>
      <c r="J1623" s="270"/>
      <c r="K1623" s="270"/>
      <c r="L1623" s="275"/>
      <c r="M1623" s="276"/>
      <c r="N1623" s="277"/>
      <c r="O1623" s="277"/>
      <c r="P1623" s="277"/>
      <c r="Q1623" s="277"/>
      <c r="R1623" s="277"/>
      <c r="S1623" s="277"/>
      <c r="T1623" s="278"/>
      <c r="AT1623" s="279" t="s">
        <v>199</v>
      </c>
      <c r="AU1623" s="279" t="s">
        <v>84</v>
      </c>
      <c r="AV1623" s="14" t="s">
        <v>197</v>
      </c>
      <c r="AW1623" s="14" t="s">
        <v>37</v>
      </c>
      <c r="AX1623" s="14" t="s">
        <v>82</v>
      </c>
      <c r="AY1623" s="279" t="s">
        <v>189</v>
      </c>
    </row>
    <row r="1624" s="1" customFormat="1" ht="16.5" customHeight="1">
      <c r="B1624" s="48"/>
      <c r="C1624" s="235" t="s">
        <v>2257</v>
      </c>
      <c r="D1624" s="235" t="s">
        <v>192</v>
      </c>
      <c r="E1624" s="236" t="s">
        <v>2258</v>
      </c>
      <c r="F1624" s="237" t="s">
        <v>2259</v>
      </c>
      <c r="G1624" s="238" t="s">
        <v>349</v>
      </c>
      <c r="H1624" s="239">
        <v>177.80000000000001</v>
      </c>
      <c r="I1624" s="240"/>
      <c r="J1624" s="241">
        <f>ROUND(I1624*H1624,2)</f>
        <v>0</v>
      </c>
      <c r="K1624" s="237" t="s">
        <v>196</v>
      </c>
      <c r="L1624" s="74"/>
      <c r="M1624" s="242" t="s">
        <v>21</v>
      </c>
      <c r="N1624" s="243" t="s">
        <v>45</v>
      </c>
      <c r="O1624" s="49"/>
      <c r="P1624" s="244">
        <f>O1624*H1624</f>
        <v>0</v>
      </c>
      <c r="Q1624" s="244">
        <v>0</v>
      </c>
      <c r="R1624" s="244">
        <f>Q1624*H1624</f>
        <v>0</v>
      </c>
      <c r="S1624" s="244">
        <v>0.01069</v>
      </c>
      <c r="T1624" s="245">
        <f>S1624*H1624</f>
        <v>1.9006820000000002</v>
      </c>
      <c r="AR1624" s="26" t="s">
        <v>323</v>
      </c>
      <c r="AT1624" s="26" t="s">
        <v>192</v>
      </c>
      <c r="AU1624" s="26" t="s">
        <v>84</v>
      </c>
      <c r="AY1624" s="26" t="s">
        <v>189</v>
      </c>
      <c r="BE1624" s="246">
        <f>IF(N1624="základní",J1624,0)</f>
        <v>0</v>
      </c>
      <c r="BF1624" s="246">
        <f>IF(N1624="snížená",J1624,0)</f>
        <v>0</v>
      </c>
      <c r="BG1624" s="246">
        <f>IF(N1624="zákl. přenesená",J1624,0)</f>
        <v>0</v>
      </c>
      <c r="BH1624" s="246">
        <f>IF(N1624="sníž. přenesená",J1624,0)</f>
        <v>0</v>
      </c>
      <c r="BI1624" s="246">
        <f>IF(N1624="nulová",J1624,0)</f>
        <v>0</v>
      </c>
      <c r="BJ1624" s="26" t="s">
        <v>82</v>
      </c>
      <c r="BK1624" s="246">
        <f>ROUND(I1624*H1624,2)</f>
        <v>0</v>
      </c>
      <c r="BL1624" s="26" t="s">
        <v>323</v>
      </c>
      <c r="BM1624" s="26" t="s">
        <v>2260</v>
      </c>
    </row>
    <row r="1625" s="13" customFormat="1">
      <c r="B1625" s="259"/>
      <c r="C1625" s="260"/>
      <c r="D1625" s="249" t="s">
        <v>199</v>
      </c>
      <c r="E1625" s="261" t="s">
        <v>21</v>
      </c>
      <c r="F1625" s="262" t="s">
        <v>756</v>
      </c>
      <c r="G1625" s="260"/>
      <c r="H1625" s="261" t="s">
        <v>21</v>
      </c>
      <c r="I1625" s="263"/>
      <c r="J1625" s="260"/>
      <c r="K1625" s="260"/>
      <c r="L1625" s="264"/>
      <c r="M1625" s="265"/>
      <c r="N1625" s="266"/>
      <c r="O1625" s="266"/>
      <c r="P1625" s="266"/>
      <c r="Q1625" s="266"/>
      <c r="R1625" s="266"/>
      <c r="S1625" s="266"/>
      <c r="T1625" s="267"/>
      <c r="AT1625" s="268" t="s">
        <v>199</v>
      </c>
      <c r="AU1625" s="268" t="s">
        <v>84</v>
      </c>
      <c r="AV1625" s="13" t="s">
        <v>82</v>
      </c>
      <c r="AW1625" s="13" t="s">
        <v>37</v>
      </c>
      <c r="AX1625" s="13" t="s">
        <v>74</v>
      </c>
      <c r="AY1625" s="268" t="s">
        <v>189</v>
      </c>
    </row>
    <row r="1626" s="12" customFormat="1">
      <c r="B1626" s="247"/>
      <c r="C1626" s="248"/>
      <c r="D1626" s="249" t="s">
        <v>199</v>
      </c>
      <c r="E1626" s="250" t="s">
        <v>21</v>
      </c>
      <c r="F1626" s="251" t="s">
        <v>2261</v>
      </c>
      <c r="G1626" s="248"/>
      <c r="H1626" s="252">
        <v>177.80000000000001</v>
      </c>
      <c r="I1626" s="253"/>
      <c r="J1626" s="248"/>
      <c r="K1626" s="248"/>
      <c r="L1626" s="254"/>
      <c r="M1626" s="255"/>
      <c r="N1626" s="256"/>
      <c r="O1626" s="256"/>
      <c r="P1626" s="256"/>
      <c r="Q1626" s="256"/>
      <c r="R1626" s="256"/>
      <c r="S1626" s="256"/>
      <c r="T1626" s="257"/>
      <c r="AT1626" s="258" t="s">
        <v>199</v>
      </c>
      <c r="AU1626" s="258" t="s">
        <v>84</v>
      </c>
      <c r="AV1626" s="12" t="s">
        <v>84</v>
      </c>
      <c r="AW1626" s="12" t="s">
        <v>37</v>
      </c>
      <c r="AX1626" s="12" t="s">
        <v>82</v>
      </c>
      <c r="AY1626" s="258" t="s">
        <v>189</v>
      </c>
    </row>
    <row r="1627" s="1" customFormat="1" ht="16.5" customHeight="1">
      <c r="B1627" s="48"/>
      <c r="C1627" s="235" t="s">
        <v>2262</v>
      </c>
      <c r="D1627" s="235" t="s">
        <v>192</v>
      </c>
      <c r="E1627" s="236" t="s">
        <v>2263</v>
      </c>
      <c r="F1627" s="237" t="s">
        <v>2264</v>
      </c>
      <c r="G1627" s="238" t="s">
        <v>349</v>
      </c>
      <c r="H1627" s="239">
        <v>127.59999999999999</v>
      </c>
      <c r="I1627" s="240"/>
      <c r="J1627" s="241">
        <f>ROUND(I1627*H1627,2)</f>
        <v>0</v>
      </c>
      <c r="K1627" s="237" t="s">
        <v>196</v>
      </c>
      <c r="L1627" s="74"/>
      <c r="M1627" s="242" t="s">
        <v>21</v>
      </c>
      <c r="N1627" s="243" t="s">
        <v>45</v>
      </c>
      <c r="O1627" s="49"/>
      <c r="P1627" s="244">
        <f>O1627*H1627</f>
        <v>0</v>
      </c>
      <c r="Q1627" s="244">
        <v>0</v>
      </c>
      <c r="R1627" s="244">
        <f>Q1627*H1627</f>
        <v>0</v>
      </c>
      <c r="S1627" s="244">
        <v>0.0039399999999999999</v>
      </c>
      <c r="T1627" s="245">
        <f>S1627*H1627</f>
        <v>0.50274399999999997</v>
      </c>
      <c r="AR1627" s="26" t="s">
        <v>323</v>
      </c>
      <c r="AT1627" s="26" t="s">
        <v>192</v>
      </c>
      <c r="AU1627" s="26" t="s">
        <v>84</v>
      </c>
      <c r="AY1627" s="26" t="s">
        <v>189</v>
      </c>
      <c r="BE1627" s="246">
        <f>IF(N1627="základní",J1627,0)</f>
        <v>0</v>
      </c>
      <c r="BF1627" s="246">
        <f>IF(N1627="snížená",J1627,0)</f>
        <v>0</v>
      </c>
      <c r="BG1627" s="246">
        <f>IF(N1627="zákl. přenesená",J1627,0)</f>
        <v>0</v>
      </c>
      <c r="BH1627" s="246">
        <f>IF(N1627="sníž. přenesená",J1627,0)</f>
        <v>0</v>
      </c>
      <c r="BI1627" s="246">
        <f>IF(N1627="nulová",J1627,0)</f>
        <v>0</v>
      </c>
      <c r="BJ1627" s="26" t="s">
        <v>82</v>
      </c>
      <c r="BK1627" s="246">
        <f>ROUND(I1627*H1627,2)</f>
        <v>0</v>
      </c>
      <c r="BL1627" s="26" t="s">
        <v>323</v>
      </c>
      <c r="BM1627" s="26" t="s">
        <v>2265</v>
      </c>
    </row>
    <row r="1628" s="13" customFormat="1">
      <c r="B1628" s="259"/>
      <c r="C1628" s="260"/>
      <c r="D1628" s="249" t="s">
        <v>199</v>
      </c>
      <c r="E1628" s="261" t="s">
        <v>21</v>
      </c>
      <c r="F1628" s="262" t="s">
        <v>756</v>
      </c>
      <c r="G1628" s="260"/>
      <c r="H1628" s="261" t="s">
        <v>21</v>
      </c>
      <c r="I1628" s="263"/>
      <c r="J1628" s="260"/>
      <c r="K1628" s="260"/>
      <c r="L1628" s="264"/>
      <c r="M1628" s="265"/>
      <c r="N1628" s="266"/>
      <c r="O1628" s="266"/>
      <c r="P1628" s="266"/>
      <c r="Q1628" s="266"/>
      <c r="R1628" s="266"/>
      <c r="S1628" s="266"/>
      <c r="T1628" s="267"/>
      <c r="AT1628" s="268" t="s">
        <v>199</v>
      </c>
      <c r="AU1628" s="268" t="s">
        <v>84</v>
      </c>
      <c r="AV1628" s="13" t="s">
        <v>82</v>
      </c>
      <c r="AW1628" s="13" t="s">
        <v>37</v>
      </c>
      <c r="AX1628" s="13" t="s">
        <v>74</v>
      </c>
      <c r="AY1628" s="268" t="s">
        <v>189</v>
      </c>
    </row>
    <row r="1629" s="12" customFormat="1">
      <c r="B1629" s="247"/>
      <c r="C1629" s="248"/>
      <c r="D1629" s="249" t="s">
        <v>199</v>
      </c>
      <c r="E1629" s="250" t="s">
        <v>21</v>
      </c>
      <c r="F1629" s="251" t="s">
        <v>2266</v>
      </c>
      <c r="G1629" s="248"/>
      <c r="H1629" s="252">
        <v>127.59999999999999</v>
      </c>
      <c r="I1629" s="253"/>
      <c r="J1629" s="248"/>
      <c r="K1629" s="248"/>
      <c r="L1629" s="254"/>
      <c r="M1629" s="255"/>
      <c r="N1629" s="256"/>
      <c r="O1629" s="256"/>
      <c r="P1629" s="256"/>
      <c r="Q1629" s="256"/>
      <c r="R1629" s="256"/>
      <c r="S1629" s="256"/>
      <c r="T1629" s="257"/>
      <c r="AT1629" s="258" t="s">
        <v>199</v>
      </c>
      <c r="AU1629" s="258" t="s">
        <v>84</v>
      </c>
      <c r="AV1629" s="12" t="s">
        <v>84</v>
      </c>
      <c r="AW1629" s="12" t="s">
        <v>37</v>
      </c>
      <c r="AX1629" s="12" t="s">
        <v>82</v>
      </c>
      <c r="AY1629" s="258" t="s">
        <v>189</v>
      </c>
    </row>
    <row r="1630" s="1" customFormat="1" ht="25.5" customHeight="1">
      <c r="B1630" s="48"/>
      <c r="C1630" s="235" t="s">
        <v>2267</v>
      </c>
      <c r="D1630" s="235" t="s">
        <v>192</v>
      </c>
      <c r="E1630" s="236" t="s">
        <v>2268</v>
      </c>
      <c r="F1630" s="237" t="s">
        <v>2269</v>
      </c>
      <c r="G1630" s="238" t="s">
        <v>223</v>
      </c>
      <c r="H1630" s="239">
        <v>15</v>
      </c>
      <c r="I1630" s="240"/>
      <c r="J1630" s="241">
        <f>ROUND(I1630*H1630,2)</f>
        <v>0</v>
      </c>
      <c r="K1630" s="237" t="s">
        <v>21</v>
      </c>
      <c r="L1630" s="74"/>
      <c r="M1630" s="242" t="s">
        <v>21</v>
      </c>
      <c r="N1630" s="243" t="s">
        <v>45</v>
      </c>
      <c r="O1630" s="49"/>
      <c r="P1630" s="244">
        <f>O1630*H1630</f>
        <v>0</v>
      </c>
      <c r="Q1630" s="244">
        <v>0</v>
      </c>
      <c r="R1630" s="244">
        <f>Q1630*H1630</f>
        <v>0</v>
      </c>
      <c r="S1630" s="244">
        <v>0</v>
      </c>
      <c r="T1630" s="245">
        <f>S1630*H1630</f>
        <v>0</v>
      </c>
      <c r="AR1630" s="26" t="s">
        <v>323</v>
      </c>
      <c r="AT1630" s="26" t="s">
        <v>192</v>
      </c>
      <c r="AU1630" s="26" t="s">
        <v>84</v>
      </c>
      <c r="AY1630" s="26" t="s">
        <v>189</v>
      </c>
      <c r="BE1630" s="246">
        <f>IF(N1630="základní",J1630,0)</f>
        <v>0</v>
      </c>
      <c r="BF1630" s="246">
        <f>IF(N1630="snížená",J1630,0)</f>
        <v>0</v>
      </c>
      <c r="BG1630" s="246">
        <f>IF(N1630="zákl. přenesená",J1630,0)</f>
        <v>0</v>
      </c>
      <c r="BH1630" s="246">
        <f>IF(N1630="sníž. přenesená",J1630,0)</f>
        <v>0</v>
      </c>
      <c r="BI1630" s="246">
        <f>IF(N1630="nulová",J1630,0)</f>
        <v>0</v>
      </c>
      <c r="BJ1630" s="26" t="s">
        <v>82</v>
      </c>
      <c r="BK1630" s="246">
        <f>ROUND(I1630*H1630,2)</f>
        <v>0</v>
      </c>
      <c r="BL1630" s="26" t="s">
        <v>323</v>
      </c>
      <c r="BM1630" s="26" t="s">
        <v>2270</v>
      </c>
    </row>
    <row r="1631" s="13" customFormat="1">
      <c r="B1631" s="259"/>
      <c r="C1631" s="260"/>
      <c r="D1631" s="249" t="s">
        <v>199</v>
      </c>
      <c r="E1631" s="261" t="s">
        <v>21</v>
      </c>
      <c r="F1631" s="262" t="s">
        <v>2024</v>
      </c>
      <c r="G1631" s="260"/>
      <c r="H1631" s="261" t="s">
        <v>21</v>
      </c>
      <c r="I1631" s="263"/>
      <c r="J1631" s="260"/>
      <c r="K1631" s="260"/>
      <c r="L1631" s="264"/>
      <c r="M1631" s="265"/>
      <c r="N1631" s="266"/>
      <c r="O1631" s="266"/>
      <c r="P1631" s="266"/>
      <c r="Q1631" s="266"/>
      <c r="R1631" s="266"/>
      <c r="S1631" s="266"/>
      <c r="T1631" s="267"/>
      <c r="AT1631" s="268" t="s">
        <v>199</v>
      </c>
      <c r="AU1631" s="268" t="s">
        <v>84</v>
      </c>
      <c r="AV1631" s="13" t="s">
        <v>82</v>
      </c>
      <c r="AW1631" s="13" t="s">
        <v>37</v>
      </c>
      <c r="AX1631" s="13" t="s">
        <v>74</v>
      </c>
      <c r="AY1631" s="268" t="s">
        <v>189</v>
      </c>
    </row>
    <row r="1632" s="13" customFormat="1">
      <c r="B1632" s="259"/>
      <c r="C1632" s="260"/>
      <c r="D1632" s="249" t="s">
        <v>199</v>
      </c>
      <c r="E1632" s="261" t="s">
        <v>21</v>
      </c>
      <c r="F1632" s="262" t="s">
        <v>2244</v>
      </c>
      <c r="G1632" s="260"/>
      <c r="H1632" s="261" t="s">
        <v>21</v>
      </c>
      <c r="I1632" s="263"/>
      <c r="J1632" s="260"/>
      <c r="K1632" s="260"/>
      <c r="L1632" s="264"/>
      <c r="M1632" s="265"/>
      <c r="N1632" s="266"/>
      <c r="O1632" s="266"/>
      <c r="P1632" s="266"/>
      <c r="Q1632" s="266"/>
      <c r="R1632" s="266"/>
      <c r="S1632" s="266"/>
      <c r="T1632" s="267"/>
      <c r="AT1632" s="268" t="s">
        <v>199</v>
      </c>
      <c r="AU1632" s="268" t="s">
        <v>84</v>
      </c>
      <c r="AV1632" s="13" t="s">
        <v>82</v>
      </c>
      <c r="AW1632" s="13" t="s">
        <v>37</v>
      </c>
      <c r="AX1632" s="13" t="s">
        <v>74</v>
      </c>
      <c r="AY1632" s="268" t="s">
        <v>189</v>
      </c>
    </row>
    <row r="1633" s="12" customFormat="1">
      <c r="B1633" s="247"/>
      <c r="C1633" s="248"/>
      <c r="D1633" s="249" t="s">
        <v>199</v>
      </c>
      <c r="E1633" s="250" t="s">
        <v>21</v>
      </c>
      <c r="F1633" s="251" t="s">
        <v>2271</v>
      </c>
      <c r="G1633" s="248"/>
      <c r="H1633" s="252">
        <v>1</v>
      </c>
      <c r="I1633" s="253"/>
      <c r="J1633" s="248"/>
      <c r="K1633" s="248"/>
      <c r="L1633" s="254"/>
      <c r="M1633" s="255"/>
      <c r="N1633" s="256"/>
      <c r="O1633" s="256"/>
      <c r="P1633" s="256"/>
      <c r="Q1633" s="256"/>
      <c r="R1633" s="256"/>
      <c r="S1633" s="256"/>
      <c r="T1633" s="257"/>
      <c r="AT1633" s="258" t="s">
        <v>199</v>
      </c>
      <c r="AU1633" s="258" t="s">
        <v>84</v>
      </c>
      <c r="AV1633" s="12" t="s">
        <v>84</v>
      </c>
      <c r="AW1633" s="12" t="s">
        <v>37</v>
      </c>
      <c r="AX1633" s="12" t="s">
        <v>74</v>
      </c>
      <c r="AY1633" s="258" t="s">
        <v>189</v>
      </c>
    </row>
    <row r="1634" s="12" customFormat="1">
      <c r="B1634" s="247"/>
      <c r="C1634" s="248"/>
      <c r="D1634" s="249" t="s">
        <v>199</v>
      </c>
      <c r="E1634" s="250" t="s">
        <v>21</v>
      </c>
      <c r="F1634" s="251" t="s">
        <v>2272</v>
      </c>
      <c r="G1634" s="248"/>
      <c r="H1634" s="252">
        <v>14</v>
      </c>
      <c r="I1634" s="253"/>
      <c r="J1634" s="248"/>
      <c r="K1634" s="248"/>
      <c r="L1634" s="254"/>
      <c r="M1634" s="255"/>
      <c r="N1634" s="256"/>
      <c r="O1634" s="256"/>
      <c r="P1634" s="256"/>
      <c r="Q1634" s="256"/>
      <c r="R1634" s="256"/>
      <c r="S1634" s="256"/>
      <c r="T1634" s="257"/>
      <c r="AT1634" s="258" t="s">
        <v>199</v>
      </c>
      <c r="AU1634" s="258" t="s">
        <v>84</v>
      </c>
      <c r="AV1634" s="12" t="s">
        <v>84</v>
      </c>
      <c r="AW1634" s="12" t="s">
        <v>37</v>
      </c>
      <c r="AX1634" s="12" t="s">
        <v>74</v>
      </c>
      <c r="AY1634" s="258" t="s">
        <v>189</v>
      </c>
    </row>
    <row r="1635" s="14" customFormat="1">
      <c r="B1635" s="269"/>
      <c r="C1635" s="270"/>
      <c r="D1635" s="249" t="s">
        <v>199</v>
      </c>
      <c r="E1635" s="271" t="s">
        <v>21</v>
      </c>
      <c r="F1635" s="272" t="s">
        <v>214</v>
      </c>
      <c r="G1635" s="270"/>
      <c r="H1635" s="273">
        <v>15</v>
      </c>
      <c r="I1635" s="274"/>
      <c r="J1635" s="270"/>
      <c r="K1635" s="270"/>
      <c r="L1635" s="275"/>
      <c r="M1635" s="276"/>
      <c r="N1635" s="277"/>
      <c r="O1635" s="277"/>
      <c r="P1635" s="277"/>
      <c r="Q1635" s="277"/>
      <c r="R1635" s="277"/>
      <c r="S1635" s="277"/>
      <c r="T1635" s="278"/>
      <c r="AT1635" s="279" t="s">
        <v>199</v>
      </c>
      <c r="AU1635" s="279" t="s">
        <v>84</v>
      </c>
      <c r="AV1635" s="14" t="s">
        <v>197</v>
      </c>
      <c r="AW1635" s="14" t="s">
        <v>37</v>
      </c>
      <c r="AX1635" s="14" t="s">
        <v>82</v>
      </c>
      <c r="AY1635" s="279" t="s">
        <v>189</v>
      </c>
    </row>
    <row r="1636" s="1" customFormat="1" ht="16.5" customHeight="1">
      <c r="B1636" s="48"/>
      <c r="C1636" s="291" t="s">
        <v>2273</v>
      </c>
      <c r="D1636" s="291" t="s">
        <v>604</v>
      </c>
      <c r="E1636" s="292" t="s">
        <v>2274</v>
      </c>
      <c r="F1636" s="293" t="s">
        <v>2275</v>
      </c>
      <c r="G1636" s="294" t="s">
        <v>223</v>
      </c>
      <c r="H1636" s="295">
        <v>14</v>
      </c>
      <c r="I1636" s="296"/>
      <c r="J1636" s="297">
        <f>ROUND(I1636*H1636,2)</f>
        <v>0</v>
      </c>
      <c r="K1636" s="293" t="s">
        <v>21</v>
      </c>
      <c r="L1636" s="298"/>
      <c r="M1636" s="299" t="s">
        <v>21</v>
      </c>
      <c r="N1636" s="300" t="s">
        <v>45</v>
      </c>
      <c r="O1636" s="49"/>
      <c r="P1636" s="244">
        <f>O1636*H1636</f>
        <v>0</v>
      </c>
      <c r="Q1636" s="244">
        <v>0.0086999999999999994</v>
      </c>
      <c r="R1636" s="244">
        <f>Q1636*H1636</f>
        <v>0.12179999999999999</v>
      </c>
      <c r="S1636" s="244">
        <v>0</v>
      </c>
      <c r="T1636" s="245">
        <f>S1636*H1636</f>
        <v>0</v>
      </c>
      <c r="AR1636" s="26" t="s">
        <v>439</v>
      </c>
      <c r="AT1636" s="26" t="s">
        <v>604</v>
      </c>
      <c r="AU1636" s="26" t="s">
        <v>84</v>
      </c>
      <c r="AY1636" s="26" t="s">
        <v>189</v>
      </c>
      <c r="BE1636" s="246">
        <f>IF(N1636="základní",J1636,0)</f>
        <v>0</v>
      </c>
      <c r="BF1636" s="246">
        <f>IF(N1636="snížená",J1636,0)</f>
        <v>0</v>
      </c>
      <c r="BG1636" s="246">
        <f>IF(N1636="zákl. přenesená",J1636,0)</f>
        <v>0</v>
      </c>
      <c r="BH1636" s="246">
        <f>IF(N1636="sníž. přenesená",J1636,0)</f>
        <v>0</v>
      </c>
      <c r="BI1636" s="246">
        <f>IF(N1636="nulová",J1636,0)</f>
        <v>0</v>
      </c>
      <c r="BJ1636" s="26" t="s">
        <v>82</v>
      </c>
      <c r="BK1636" s="246">
        <f>ROUND(I1636*H1636,2)</f>
        <v>0</v>
      </c>
      <c r="BL1636" s="26" t="s">
        <v>323</v>
      </c>
      <c r="BM1636" s="26" t="s">
        <v>2276</v>
      </c>
    </row>
    <row r="1637" s="13" customFormat="1">
      <c r="B1637" s="259"/>
      <c r="C1637" s="260"/>
      <c r="D1637" s="249" t="s">
        <v>199</v>
      </c>
      <c r="E1637" s="261" t="s">
        <v>21</v>
      </c>
      <c r="F1637" s="262" t="s">
        <v>2024</v>
      </c>
      <c r="G1637" s="260"/>
      <c r="H1637" s="261" t="s">
        <v>21</v>
      </c>
      <c r="I1637" s="263"/>
      <c r="J1637" s="260"/>
      <c r="K1637" s="260"/>
      <c r="L1637" s="264"/>
      <c r="M1637" s="265"/>
      <c r="N1637" s="266"/>
      <c r="O1637" s="266"/>
      <c r="P1637" s="266"/>
      <c r="Q1637" s="266"/>
      <c r="R1637" s="266"/>
      <c r="S1637" s="266"/>
      <c r="T1637" s="267"/>
      <c r="AT1637" s="268" t="s">
        <v>199</v>
      </c>
      <c r="AU1637" s="268" t="s">
        <v>84</v>
      </c>
      <c r="AV1637" s="13" t="s">
        <v>82</v>
      </c>
      <c r="AW1637" s="13" t="s">
        <v>37</v>
      </c>
      <c r="AX1637" s="13" t="s">
        <v>74</v>
      </c>
      <c r="AY1637" s="268" t="s">
        <v>189</v>
      </c>
    </row>
    <row r="1638" s="13" customFormat="1">
      <c r="B1638" s="259"/>
      <c r="C1638" s="260"/>
      <c r="D1638" s="249" t="s">
        <v>199</v>
      </c>
      <c r="E1638" s="261" t="s">
        <v>21</v>
      </c>
      <c r="F1638" s="262" t="s">
        <v>2244</v>
      </c>
      <c r="G1638" s="260"/>
      <c r="H1638" s="261" t="s">
        <v>21</v>
      </c>
      <c r="I1638" s="263"/>
      <c r="J1638" s="260"/>
      <c r="K1638" s="260"/>
      <c r="L1638" s="264"/>
      <c r="M1638" s="265"/>
      <c r="N1638" s="266"/>
      <c r="O1638" s="266"/>
      <c r="P1638" s="266"/>
      <c r="Q1638" s="266"/>
      <c r="R1638" s="266"/>
      <c r="S1638" s="266"/>
      <c r="T1638" s="267"/>
      <c r="AT1638" s="268" t="s">
        <v>199</v>
      </c>
      <c r="AU1638" s="268" t="s">
        <v>84</v>
      </c>
      <c r="AV1638" s="13" t="s">
        <v>82</v>
      </c>
      <c r="AW1638" s="13" t="s">
        <v>37</v>
      </c>
      <c r="AX1638" s="13" t="s">
        <v>74</v>
      </c>
      <c r="AY1638" s="268" t="s">
        <v>189</v>
      </c>
    </row>
    <row r="1639" s="12" customFormat="1">
      <c r="B1639" s="247"/>
      <c r="C1639" s="248"/>
      <c r="D1639" s="249" t="s">
        <v>199</v>
      </c>
      <c r="E1639" s="250" t="s">
        <v>21</v>
      </c>
      <c r="F1639" s="251" t="s">
        <v>2272</v>
      </c>
      <c r="G1639" s="248"/>
      <c r="H1639" s="252">
        <v>14</v>
      </c>
      <c r="I1639" s="253"/>
      <c r="J1639" s="248"/>
      <c r="K1639" s="248"/>
      <c r="L1639" s="254"/>
      <c r="M1639" s="255"/>
      <c r="N1639" s="256"/>
      <c r="O1639" s="256"/>
      <c r="P1639" s="256"/>
      <c r="Q1639" s="256"/>
      <c r="R1639" s="256"/>
      <c r="S1639" s="256"/>
      <c r="T1639" s="257"/>
      <c r="AT1639" s="258" t="s">
        <v>199</v>
      </c>
      <c r="AU1639" s="258" t="s">
        <v>84</v>
      </c>
      <c r="AV1639" s="12" t="s">
        <v>84</v>
      </c>
      <c r="AW1639" s="12" t="s">
        <v>37</v>
      </c>
      <c r="AX1639" s="12" t="s">
        <v>82</v>
      </c>
      <c r="AY1639" s="258" t="s">
        <v>189</v>
      </c>
    </row>
    <row r="1640" s="1" customFormat="1" ht="16.5" customHeight="1">
      <c r="B1640" s="48"/>
      <c r="C1640" s="291" t="s">
        <v>2277</v>
      </c>
      <c r="D1640" s="291" t="s">
        <v>604</v>
      </c>
      <c r="E1640" s="292" t="s">
        <v>2278</v>
      </c>
      <c r="F1640" s="293" t="s">
        <v>2279</v>
      </c>
      <c r="G1640" s="294" t="s">
        <v>223</v>
      </c>
      <c r="H1640" s="295">
        <v>1</v>
      </c>
      <c r="I1640" s="296"/>
      <c r="J1640" s="297">
        <f>ROUND(I1640*H1640,2)</f>
        <v>0</v>
      </c>
      <c r="K1640" s="293" t="s">
        <v>21</v>
      </c>
      <c r="L1640" s="298"/>
      <c r="M1640" s="299" t="s">
        <v>21</v>
      </c>
      <c r="N1640" s="300" t="s">
        <v>45</v>
      </c>
      <c r="O1640" s="49"/>
      <c r="P1640" s="244">
        <f>O1640*H1640</f>
        <v>0</v>
      </c>
      <c r="Q1640" s="244">
        <v>0.0050000000000000001</v>
      </c>
      <c r="R1640" s="244">
        <f>Q1640*H1640</f>
        <v>0.0050000000000000001</v>
      </c>
      <c r="S1640" s="244">
        <v>0</v>
      </c>
      <c r="T1640" s="245">
        <f>S1640*H1640</f>
        <v>0</v>
      </c>
      <c r="AR1640" s="26" t="s">
        <v>439</v>
      </c>
      <c r="AT1640" s="26" t="s">
        <v>604</v>
      </c>
      <c r="AU1640" s="26" t="s">
        <v>84</v>
      </c>
      <c r="AY1640" s="26" t="s">
        <v>189</v>
      </c>
      <c r="BE1640" s="246">
        <f>IF(N1640="základní",J1640,0)</f>
        <v>0</v>
      </c>
      <c r="BF1640" s="246">
        <f>IF(N1640="snížená",J1640,0)</f>
        <v>0</v>
      </c>
      <c r="BG1640" s="246">
        <f>IF(N1640="zákl. přenesená",J1640,0)</f>
        <v>0</v>
      </c>
      <c r="BH1640" s="246">
        <f>IF(N1640="sníž. přenesená",J1640,0)</f>
        <v>0</v>
      </c>
      <c r="BI1640" s="246">
        <f>IF(N1640="nulová",J1640,0)</f>
        <v>0</v>
      </c>
      <c r="BJ1640" s="26" t="s">
        <v>82</v>
      </c>
      <c r="BK1640" s="246">
        <f>ROUND(I1640*H1640,2)</f>
        <v>0</v>
      </c>
      <c r="BL1640" s="26" t="s">
        <v>323</v>
      </c>
      <c r="BM1640" s="26" t="s">
        <v>2280</v>
      </c>
    </row>
    <row r="1641" s="13" customFormat="1">
      <c r="B1641" s="259"/>
      <c r="C1641" s="260"/>
      <c r="D1641" s="249" t="s">
        <v>199</v>
      </c>
      <c r="E1641" s="261" t="s">
        <v>21</v>
      </c>
      <c r="F1641" s="262" t="s">
        <v>2024</v>
      </c>
      <c r="G1641" s="260"/>
      <c r="H1641" s="261" t="s">
        <v>21</v>
      </c>
      <c r="I1641" s="263"/>
      <c r="J1641" s="260"/>
      <c r="K1641" s="260"/>
      <c r="L1641" s="264"/>
      <c r="M1641" s="265"/>
      <c r="N1641" s="266"/>
      <c r="O1641" s="266"/>
      <c r="P1641" s="266"/>
      <c r="Q1641" s="266"/>
      <c r="R1641" s="266"/>
      <c r="S1641" s="266"/>
      <c r="T1641" s="267"/>
      <c r="AT1641" s="268" t="s">
        <v>199</v>
      </c>
      <c r="AU1641" s="268" t="s">
        <v>84</v>
      </c>
      <c r="AV1641" s="13" t="s">
        <v>82</v>
      </c>
      <c r="AW1641" s="13" t="s">
        <v>37</v>
      </c>
      <c r="AX1641" s="13" t="s">
        <v>74</v>
      </c>
      <c r="AY1641" s="268" t="s">
        <v>189</v>
      </c>
    </row>
    <row r="1642" s="13" customFormat="1">
      <c r="B1642" s="259"/>
      <c r="C1642" s="260"/>
      <c r="D1642" s="249" t="s">
        <v>199</v>
      </c>
      <c r="E1642" s="261" t="s">
        <v>21</v>
      </c>
      <c r="F1642" s="262" t="s">
        <v>2244</v>
      </c>
      <c r="G1642" s="260"/>
      <c r="H1642" s="261" t="s">
        <v>21</v>
      </c>
      <c r="I1642" s="263"/>
      <c r="J1642" s="260"/>
      <c r="K1642" s="260"/>
      <c r="L1642" s="264"/>
      <c r="M1642" s="265"/>
      <c r="N1642" s="266"/>
      <c r="O1642" s="266"/>
      <c r="P1642" s="266"/>
      <c r="Q1642" s="266"/>
      <c r="R1642" s="266"/>
      <c r="S1642" s="266"/>
      <c r="T1642" s="267"/>
      <c r="AT1642" s="268" t="s">
        <v>199</v>
      </c>
      <c r="AU1642" s="268" t="s">
        <v>84</v>
      </c>
      <c r="AV1642" s="13" t="s">
        <v>82</v>
      </c>
      <c r="AW1642" s="13" t="s">
        <v>37</v>
      </c>
      <c r="AX1642" s="13" t="s">
        <v>74</v>
      </c>
      <c r="AY1642" s="268" t="s">
        <v>189</v>
      </c>
    </row>
    <row r="1643" s="12" customFormat="1">
      <c r="B1643" s="247"/>
      <c r="C1643" s="248"/>
      <c r="D1643" s="249" t="s">
        <v>199</v>
      </c>
      <c r="E1643" s="250" t="s">
        <v>21</v>
      </c>
      <c r="F1643" s="251" t="s">
        <v>2271</v>
      </c>
      <c r="G1643" s="248"/>
      <c r="H1643" s="252">
        <v>1</v>
      </c>
      <c r="I1643" s="253"/>
      <c r="J1643" s="248"/>
      <c r="K1643" s="248"/>
      <c r="L1643" s="254"/>
      <c r="M1643" s="255"/>
      <c r="N1643" s="256"/>
      <c r="O1643" s="256"/>
      <c r="P1643" s="256"/>
      <c r="Q1643" s="256"/>
      <c r="R1643" s="256"/>
      <c r="S1643" s="256"/>
      <c r="T1643" s="257"/>
      <c r="AT1643" s="258" t="s">
        <v>199</v>
      </c>
      <c r="AU1643" s="258" t="s">
        <v>84</v>
      </c>
      <c r="AV1643" s="12" t="s">
        <v>84</v>
      </c>
      <c r="AW1643" s="12" t="s">
        <v>37</v>
      </c>
      <c r="AX1643" s="12" t="s">
        <v>82</v>
      </c>
      <c r="AY1643" s="258" t="s">
        <v>189</v>
      </c>
    </row>
    <row r="1644" s="1" customFormat="1" ht="25.5" customHeight="1">
      <c r="B1644" s="48"/>
      <c r="C1644" s="235" t="s">
        <v>2281</v>
      </c>
      <c r="D1644" s="235" t="s">
        <v>192</v>
      </c>
      <c r="E1644" s="236" t="s">
        <v>2282</v>
      </c>
      <c r="F1644" s="237" t="s">
        <v>2283</v>
      </c>
      <c r="G1644" s="238" t="s">
        <v>349</v>
      </c>
      <c r="H1644" s="239">
        <v>51</v>
      </c>
      <c r="I1644" s="240"/>
      <c r="J1644" s="241">
        <f>ROUND(I1644*H1644,2)</f>
        <v>0</v>
      </c>
      <c r="K1644" s="237" t="s">
        <v>21</v>
      </c>
      <c r="L1644" s="74"/>
      <c r="M1644" s="242" t="s">
        <v>21</v>
      </c>
      <c r="N1644" s="243" t="s">
        <v>45</v>
      </c>
      <c r="O1644" s="49"/>
      <c r="P1644" s="244">
        <f>O1644*H1644</f>
        <v>0</v>
      </c>
      <c r="Q1644" s="244">
        <v>0.00198</v>
      </c>
      <c r="R1644" s="244">
        <f>Q1644*H1644</f>
        <v>0.10098</v>
      </c>
      <c r="S1644" s="244">
        <v>0</v>
      </c>
      <c r="T1644" s="245">
        <f>S1644*H1644</f>
        <v>0</v>
      </c>
      <c r="AR1644" s="26" t="s">
        <v>323</v>
      </c>
      <c r="AT1644" s="26" t="s">
        <v>192</v>
      </c>
      <c r="AU1644" s="26" t="s">
        <v>84</v>
      </c>
      <c r="AY1644" s="26" t="s">
        <v>189</v>
      </c>
      <c r="BE1644" s="246">
        <f>IF(N1644="základní",J1644,0)</f>
        <v>0</v>
      </c>
      <c r="BF1644" s="246">
        <f>IF(N1644="snížená",J1644,0)</f>
        <v>0</v>
      </c>
      <c r="BG1644" s="246">
        <f>IF(N1644="zákl. přenesená",J1644,0)</f>
        <v>0</v>
      </c>
      <c r="BH1644" s="246">
        <f>IF(N1644="sníž. přenesená",J1644,0)</f>
        <v>0</v>
      </c>
      <c r="BI1644" s="246">
        <f>IF(N1644="nulová",J1644,0)</f>
        <v>0</v>
      </c>
      <c r="BJ1644" s="26" t="s">
        <v>82</v>
      </c>
      <c r="BK1644" s="246">
        <f>ROUND(I1644*H1644,2)</f>
        <v>0</v>
      </c>
      <c r="BL1644" s="26" t="s">
        <v>323</v>
      </c>
      <c r="BM1644" s="26" t="s">
        <v>2284</v>
      </c>
    </row>
    <row r="1645" s="13" customFormat="1">
      <c r="B1645" s="259"/>
      <c r="C1645" s="260"/>
      <c r="D1645" s="249" t="s">
        <v>199</v>
      </c>
      <c r="E1645" s="261" t="s">
        <v>21</v>
      </c>
      <c r="F1645" s="262" t="s">
        <v>2244</v>
      </c>
      <c r="G1645" s="260"/>
      <c r="H1645" s="261" t="s">
        <v>21</v>
      </c>
      <c r="I1645" s="263"/>
      <c r="J1645" s="260"/>
      <c r="K1645" s="260"/>
      <c r="L1645" s="264"/>
      <c r="M1645" s="265"/>
      <c r="N1645" s="266"/>
      <c r="O1645" s="266"/>
      <c r="P1645" s="266"/>
      <c r="Q1645" s="266"/>
      <c r="R1645" s="266"/>
      <c r="S1645" s="266"/>
      <c r="T1645" s="267"/>
      <c r="AT1645" s="268" t="s">
        <v>199</v>
      </c>
      <c r="AU1645" s="268" t="s">
        <v>84</v>
      </c>
      <c r="AV1645" s="13" t="s">
        <v>82</v>
      </c>
      <c r="AW1645" s="13" t="s">
        <v>37</v>
      </c>
      <c r="AX1645" s="13" t="s">
        <v>74</v>
      </c>
      <c r="AY1645" s="268" t="s">
        <v>189</v>
      </c>
    </row>
    <row r="1646" s="12" customFormat="1">
      <c r="B1646" s="247"/>
      <c r="C1646" s="248"/>
      <c r="D1646" s="249" t="s">
        <v>199</v>
      </c>
      <c r="E1646" s="250" t="s">
        <v>21</v>
      </c>
      <c r="F1646" s="251" t="s">
        <v>2285</v>
      </c>
      <c r="G1646" s="248"/>
      <c r="H1646" s="252">
        <v>51</v>
      </c>
      <c r="I1646" s="253"/>
      <c r="J1646" s="248"/>
      <c r="K1646" s="248"/>
      <c r="L1646" s="254"/>
      <c r="M1646" s="255"/>
      <c r="N1646" s="256"/>
      <c r="O1646" s="256"/>
      <c r="P1646" s="256"/>
      <c r="Q1646" s="256"/>
      <c r="R1646" s="256"/>
      <c r="S1646" s="256"/>
      <c r="T1646" s="257"/>
      <c r="AT1646" s="258" t="s">
        <v>199</v>
      </c>
      <c r="AU1646" s="258" t="s">
        <v>84</v>
      </c>
      <c r="AV1646" s="12" t="s">
        <v>84</v>
      </c>
      <c r="AW1646" s="12" t="s">
        <v>37</v>
      </c>
      <c r="AX1646" s="12" t="s">
        <v>82</v>
      </c>
      <c r="AY1646" s="258" t="s">
        <v>189</v>
      </c>
    </row>
    <row r="1647" s="1" customFormat="1" ht="25.5" customHeight="1">
      <c r="B1647" s="48"/>
      <c r="C1647" s="235" t="s">
        <v>2286</v>
      </c>
      <c r="D1647" s="235" t="s">
        <v>192</v>
      </c>
      <c r="E1647" s="236" t="s">
        <v>2287</v>
      </c>
      <c r="F1647" s="237" t="s">
        <v>2288</v>
      </c>
      <c r="G1647" s="238" t="s">
        <v>349</v>
      </c>
      <c r="H1647" s="239">
        <v>6.4000000000000004</v>
      </c>
      <c r="I1647" s="240"/>
      <c r="J1647" s="241">
        <f>ROUND(I1647*H1647,2)</f>
        <v>0</v>
      </c>
      <c r="K1647" s="237" t="s">
        <v>21</v>
      </c>
      <c r="L1647" s="74"/>
      <c r="M1647" s="242" t="s">
        <v>21</v>
      </c>
      <c r="N1647" s="243" t="s">
        <v>45</v>
      </c>
      <c r="O1647" s="49"/>
      <c r="P1647" s="244">
        <f>O1647*H1647</f>
        <v>0</v>
      </c>
      <c r="Q1647" s="244">
        <v>0.0038300000000000001</v>
      </c>
      <c r="R1647" s="244">
        <f>Q1647*H1647</f>
        <v>0.024512000000000003</v>
      </c>
      <c r="S1647" s="244">
        <v>0</v>
      </c>
      <c r="T1647" s="245">
        <f>S1647*H1647</f>
        <v>0</v>
      </c>
      <c r="AR1647" s="26" t="s">
        <v>323</v>
      </c>
      <c r="AT1647" s="26" t="s">
        <v>192</v>
      </c>
      <c r="AU1647" s="26" t="s">
        <v>84</v>
      </c>
      <c r="AY1647" s="26" t="s">
        <v>189</v>
      </c>
      <c r="BE1647" s="246">
        <f>IF(N1647="základní",J1647,0)</f>
        <v>0</v>
      </c>
      <c r="BF1647" s="246">
        <f>IF(N1647="snížená",J1647,0)</f>
        <v>0</v>
      </c>
      <c r="BG1647" s="246">
        <f>IF(N1647="zákl. přenesená",J1647,0)</f>
        <v>0</v>
      </c>
      <c r="BH1647" s="246">
        <f>IF(N1647="sníž. přenesená",J1647,0)</f>
        <v>0</v>
      </c>
      <c r="BI1647" s="246">
        <f>IF(N1647="nulová",J1647,0)</f>
        <v>0</v>
      </c>
      <c r="BJ1647" s="26" t="s">
        <v>82</v>
      </c>
      <c r="BK1647" s="246">
        <f>ROUND(I1647*H1647,2)</f>
        <v>0</v>
      </c>
      <c r="BL1647" s="26" t="s">
        <v>323</v>
      </c>
      <c r="BM1647" s="26" t="s">
        <v>2289</v>
      </c>
    </row>
    <row r="1648" s="13" customFormat="1">
      <c r="B1648" s="259"/>
      <c r="C1648" s="260"/>
      <c r="D1648" s="249" t="s">
        <v>199</v>
      </c>
      <c r="E1648" s="261" t="s">
        <v>21</v>
      </c>
      <c r="F1648" s="262" t="s">
        <v>2244</v>
      </c>
      <c r="G1648" s="260"/>
      <c r="H1648" s="261" t="s">
        <v>21</v>
      </c>
      <c r="I1648" s="263"/>
      <c r="J1648" s="260"/>
      <c r="K1648" s="260"/>
      <c r="L1648" s="264"/>
      <c r="M1648" s="265"/>
      <c r="N1648" s="266"/>
      <c r="O1648" s="266"/>
      <c r="P1648" s="266"/>
      <c r="Q1648" s="266"/>
      <c r="R1648" s="266"/>
      <c r="S1648" s="266"/>
      <c r="T1648" s="267"/>
      <c r="AT1648" s="268" t="s">
        <v>199</v>
      </c>
      <c r="AU1648" s="268" t="s">
        <v>84</v>
      </c>
      <c r="AV1648" s="13" t="s">
        <v>82</v>
      </c>
      <c r="AW1648" s="13" t="s">
        <v>37</v>
      </c>
      <c r="AX1648" s="13" t="s">
        <v>74</v>
      </c>
      <c r="AY1648" s="268" t="s">
        <v>189</v>
      </c>
    </row>
    <row r="1649" s="12" customFormat="1">
      <c r="B1649" s="247"/>
      <c r="C1649" s="248"/>
      <c r="D1649" s="249" t="s">
        <v>199</v>
      </c>
      <c r="E1649" s="250" t="s">
        <v>21</v>
      </c>
      <c r="F1649" s="251" t="s">
        <v>2290</v>
      </c>
      <c r="G1649" s="248"/>
      <c r="H1649" s="252">
        <v>2.3999999999999999</v>
      </c>
      <c r="I1649" s="253"/>
      <c r="J1649" s="248"/>
      <c r="K1649" s="248"/>
      <c r="L1649" s="254"/>
      <c r="M1649" s="255"/>
      <c r="N1649" s="256"/>
      <c r="O1649" s="256"/>
      <c r="P1649" s="256"/>
      <c r="Q1649" s="256"/>
      <c r="R1649" s="256"/>
      <c r="S1649" s="256"/>
      <c r="T1649" s="257"/>
      <c r="AT1649" s="258" t="s">
        <v>199</v>
      </c>
      <c r="AU1649" s="258" t="s">
        <v>84</v>
      </c>
      <c r="AV1649" s="12" t="s">
        <v>84</v>
      </c>
      <c r="AW1649" s="12" t="s">
        <v>37</v>
      </c>
      <c r="AX1649" s="12" t="s">
        <v>74</v>
      </c>
      <c r="AY1649" s="258" t="s">
        <v>189</v>
      </c>
    </row>
    <row r="1650" s="12" customFormat="1">
      <c r="B1650" s="247"/>
      <c r="C1650" s="248"/>
      <c r="D1650" s="249" t="s">
        <v>199</v>
      </c>
      <c r="E1650" s="250" t="s">
        <v>21</v>
      </c>
      <c r="F1650" s="251" t="s">
        <v>2291</v>
      </c>
      <c r="G1650" s="248"/>
      <c r="H1650" s="252">
        <v>4</v>
      </c>
      <c r="I1650" s="253"/>
      <c r="J1650" s="248"/>
      <c r="K1650" s="248"/>
      <c r="L1650" s="254"/>
      <c r="M1650" s="255"/>
      <c r="N1650" s="256"/>
      <c r="O1650" s="256"/>
      <c r="P1650" s="256"/>
      <c r="Q1650" s="256"/>
      <c r="R1650" s="256"/>
      <c r="S1650" s="256"/>
      <c r="T1650" s="257"/>
      <c r="AT1650" s="258" t="s">
        <v>199</v>
      </c>
      <c r="AU1650" s="258" t="s">
        <v>84</v>
      </c>
      <c r="AV1650" s="12" t="s">
        <v>84</v>
      </c>
      <c r="AW1650" s="12" t="s">
        <v>37</v>
      </c>
      <c r="AX1650" s="12" t="s">
        <v>74</v>
      </c>
      <c r="AY1650" s="258" t="s">
        <v>189</v>
      </c>
    </row>
    <row r="1651" s="14" customFormat="1">
      <c r="B1651" s="269"/>
      <c r="C1651" s="270"/>
      <c r="D1651" s="249" t="s">
        <v>199</v>
      </c>
      <c r="E1651" s="271" t="s">
        <v>21</v>
      </c>
      <c r="F1651" s="272" t="s">
        <v>214</v>
      </c>
      <c r="G1651" s="270"/>
      <c r="H1651" s="273">
        <v>6.4000000000000004</v>
      </c>
      <c r="I1651" s="274"/>
      <c r="J1651" s="270"/>
      <c r="K1651" s="270"/>
      <c r="L1651" s="275"/>
      <c r="M1651" s="276"/>
      <c r="N1651" s="277"/>
      <c r="O1651" s="277"/>
      <c r="P1651" s="277"/>
      <c r="Q1651" s="277"/>
      <c r="R1651" s="277"/>
      <c r="S1651" s="277"/>
      <c r="T1651" s="278"/>
      <c r="AT1651" s="279" t="s">
        <v>199</v>
      </c>
      <c r="AU1651" s="279" t="s">
        <v>84</v>
      </c>
      <c r="AV1651" s="14" t="s">
        <v>197</v>
      </c>
      <c r="AW1651" s="14" t="s">
        <v>37</v>
      </c>
      <c r="AX1651" s="14" t="s">
        <v>82</v>
      </c>
      <c r="AY1651" s="279" t="s">
        <v>189</v>
      </c>
    </row>
    <row r="1652" s="1" customFormat="1" ht="25.5" customHeight="1">
      <c r="B1652" s="48"/>
      <c r="C1652" s="235" t="s">
        <v>2292</v>
      </c>
      <c r="D1652" s="235" t="s">
        <v>192</v>
      </c>
      <c r="E1652" s="236" t="s">
        <v>2293</v>
      </c>
      <c r="F1652" s="237" t="s">
        <v>2294</v>
      </c>
      <c r="G1652" s="238" t="s">
        <v>349</v>
      </c>
      <c r="H1652" s="239">
        <v>184</v>
      </c>
      <c r="I1652" s="240"/>
      <c r="J1652" s="241">
        <f>ROUND(I1652*H1652,2)</f>
        <v>0</v>
      </c>
      <c r="K1652" s="237" t="s">
        <v>21</v>
      </c>
      <c r="L1652" s="74"/>
      <c r="M1652" s="242" t="s">
        <v>21</v>
      </c>
      <c r="N1652" s="243" t="s">
        <v>45</v>
      </c>
      <c r="O1652" s="49"/>
      <c r="P1652" s="244">
        <f>O1652*H1652</f>
        <v>0</v>
      </c>
      <c r="Q1652" s="244">
        <v>0.0036600000000000001</v>
      </c>
      <c r="R1652" s="244">
        <f>Q1652*H1652</f>
        <v>0.67344000000000004</v>
      </c>
      <c r="S1652" s="244">
        <v>0</v>
      </c>
      <c r="T1652" s="245">
        <f>S1652*H1652</f>
        <v>0</v>
      </c>
      <c r="AR1652" s="26" t="s">
        <v>323</v>
      </c>
      <c r="AT1652" s="26" t="s">
        <v>192</v>
      </c>
      <c r="AU1652" s="26" t="s">
        <v>84</v>
      </c>
      <c r="AY1652" s="26" t="s">
        <v>189</v>
      </c>
      <c r="BE1652" s="246">
        <f>IF(N1652="základní",J1652,0)</f>
        <v>0</v>
      </c>
      <c r="BF1652" s="246">
        <f>IF(N1652="snížená",J1652,0)</f>
        <v>0</v>
      </c>
      <c r="BG1652" s="246">
        <f>IF(N1652="zákl. přenesená",J1652,0)</f>
        <v>0</v>
      </c>
      <c r="BH1652" s="246">
        <f>IF(N1652="sníž. přenesená",J1652,0)</f>
        <v>0</v>
      </c>
      <c r="BI1652" s="246">
        <f>IF(N1652="nulová",J1652,0)</f>
        <v>0</v>
      </c>
      <c r="BJ1652" s="26" t="s">
        <v>82</v>
      </c>
      <c r="BK1652" s="246">
        <f>ROUND(I1652*H1652,2)</f>
        <v>0</v>
      </c>
      <c r="BL1652" s="26" t="s">
        <v>323</v>
      </c>
      <c r="BM1652" s="26" t="s">
        <v>2295</v>
      </c>
    </row>
    <row r="1653" s="13" customFormat="1">
      <c r="B1653" s="259"/>
      <c r="C1653" s="260"/>
      <c r="D1653" s="249" t="s">
        <v>199</v>
      </c>
      <c r="E1653" s="261" t="s">
        <v>21</v>
      </c>
      <c r="F1653" s="262" t="s">
        <v>2244</v>
      </c>
      <c r="G1653" s="260"/>
      <c r="H1653" s="261" t="s">
        <v>21</v>
      </c>
      <c r="I1653" s="263"/>
      <c r="J1653" s="260"/>
      <c r="K1653" s="260"/>
      <c r="L1653" s="264"/>
      <c r="M1653" s="265"/>
      <c r="N1653" s="266"/>
      <c r="O1653" s="266"/>
      <c r="P1653" s="266"/>
      <c r="Q1653" s="266"/>
      <c r="R1653" s="266"/>
      <c r="S1653" s="266"/>
      <c r="T1653" s="267"/>
      <c r="AT1653" s="268" t="s">
        <v>199</v>
      </c>
      <c r="AU1653" s="268" t="s">
        <v>84</v>
      </c>
      <c r="AV1653" s="13" t="s">
        <v>82</v>
      </c>
      <c r="AW1653" s="13" t="s">
        <v>37</v>
      </c>
      <c r="AX1653" s="13" t="s">
        <v>74</v>
      </c>
      <c r="AY1653" s="268" t="s">
        <v>189</v>
      </c>
    </row>
    <row r="1654" s="12" customFormat="1">
      <c r="B1654" s="247"/>
      <c r="C1654" s="248"/>
      <c r="D1654" s="249" t="s">
        <v>199</v>
      </c>
      <c r="E1654" s="250" t="s">
        <v>21</v>
      </c>
      <c r="F1654" s="251" t="s">
        <v>2296</v>
      </c>
      <c r="G1654" s="248"/>
      <c r="H1654" s="252">
        <v>184</v>
      </c>
      <c r="I1654" s="253"/>
      <c r="J1654" s="248"/>
      <c r="K1654" s="248"/>
      <c r="L1654" s="254"/>
      <c r="M1654" s="255"/>
      <c r="N1654" s="256"/>
      <c r="O1654" s="256"/>
      <c r="P1654" s="256"/>
      <c r="Q1654" s="256"/>
      <c r="R1654" s="256"/>
      <c r="S1654" s="256"/>
      <c r="T1654" s="257"/>
      <c r="AT1654" s="258" t="s">
        <v>199</v>
      </c>
      <c r="AU1654" s="258" t="s">
        <v>84</v>
      </c>
      <c r="AV1654" s="12" t="s">
        <v>84</v>
      </c>
      <c r="AW1654" s="12" t="s">
        <v>37</v>
      </c>
      <c r="AX1654" s="12" t="s">
        <v>82</v>
      </c>
      <c r="AY1654" s="258" t="s">
        <v>189</v>
      </c>
    </row>
    <row r="1655" s="1" customFormat="1" ht="25.5" customHeight="1">
      <c r="B1655" s="48"/>
      <c r="C1655" s="235" t="s">
        <v>2297</v>
      </c>
      <c r="D1655" s="235" t="s">
        <v>192</v>
      </c>
      <c r="E1655" s="236" t="s">
        <v>2298</v>
      </c>
      <c r="F1655" s="237" t="s">
        <v>2299</v>
      </c>
      <c r="G1655" s="238" t="s">
        <v>223</v>
      </c>
      <c r="H1655" s="239">
        <v>16</v>
      </c>
      <c r="I1655" s="240"/>
      <c r="J1655" s="241">
        <f>ROUND(I1655*H1655,2)</f>
        <v>0</v>
      </c>
      <c r="K1655" s="237" t="s">
        <v>21</v>
      </c>
      <c r="L1655" s="74"/>
      <c r="M1655" s="242" t="s">
        <v>21</v>
      </c>
      <c r="N1655" s="243" t="s">
        <v>45</v>
      </c>
      <c r="O1655" s="49"/>
      <c r="P1655" s="244">
        <f>O1655*H1655</f>
        <v>0</v>
      </c>
      <c r="Q1655" s="244">
        <v>0.00109</v>
      </c>
      <c r="R1655" s="244">
        <f>Q1655*H1655</f>
        <v>0.017440000000000001</v>
      </c>
      <c r="S1655" s="244">
        <v>0</v>
      </c>
      <c r="T1655" s="245">
        <f>S1655*H1655</f>
        <v>0</v>
      </c>
      <c r="AR1655" s="26" t="s">
        <v>323</v>
      </c>
      <c r="AT1655" s="26" t="s">
        <v>192</v>
      </c>
      <c r="AU1655" s="26" t="s">
        <v>84</v>
      </c>
      <c r="AY1655" s="26" t="s">
        <v>189</v>
      </c>
      <c r="BE1655" s="246">
        <f>IF(N1655="základní",J1655,0)</f>
        <v>0</v>
      </c>
      <c r="BF1655" s="246">
        <f>IF(N1655="snížená",J1655,0)</f>
        <v>0</v>
      </c>
      <c r="BG1655" s="246">
        <f>IF(N1655="zákl. přenesená",J1655,0)</f>
        <v>0</v>
      </c>
      <c r="BH1655" s="246">
        <f>IF(N1655="sníž. přenesená",J1655,0)</f>
        <v>0</v>
      </c>
      <c r="BI1655" s="246">
        <f>IF(N1655="nulová",J1655,0)</f>
        <v>0</v>
      </c>
      <c r="BJ1655" s="26" t="s">
        <v>82</v>
      </c>
      <c r="BK1655" s="246">
        <f>ROUND(I1655*H1655,2)</f>
        <v>0</v>
      </c>
      <c r="BL1655" s="26" t="s">
        <v>323</v>
      </c>
      <c r="BM1655" s="26" t="s">
        <v>2300</v>
      </c>
    </row>
    <row r="1656" s="13" customFormat="1">
      <c r="B1656" s="259"/>
      <c r="C1656" s="260"/>
      <c r="D1656" s="249" t="s">
        <v>199</v>
      </c>
      <c r="E1656" s="261" t="s">
        <v>21</v>
      </c>
      <c r="F1656" s="262" t="s">
        <v>2244</v>
      </c>
      <c r="G1656" s="260"/>
      <c r="H1656" s="261" t="s">
        <v>21</v>
      </c>
      <c r="I1656" s="263"/>
      <c r="J1656" s="260"/>
      <c r="K1656" s="260"/>
      <c r="L1656" s="264"/>
      <c r="M1656" s="265"/>
      <c r="N1656" s="266"/>
      <c r="O1656" s="266"/>
      <c r="P1656" s="266"/>
      <c r="Q1656" s="266"/>
      <c r="R1656" s="266"/>
      <c r="S1656" s="266"/>
      <c r="T1656" s="267"/>
      <c r="AT1656" s="268" t="s">
        <v>199</v>
      </c>
      <c r="AU1656" s="268" t="s">
        <v>84</v>
      </c>
      <c r="AV1656" s="13" t="s">
        <v>82</v>
      </c>
      <c r="AW1656" s="13" t="s">
        <v>37</v>
      </c>
      <c r="AX1656" s="13" t="s">
        <v>74</v>
      </c>
      <c r="AY1656" s="268" t="s">
        <v>189</v>
      </c>
    </row>
    <row r="1657" s="12" customFormat="1">
      <c r="B1657" s="247"/>
      <c r="C1657" s="248"/>
      <c r="D1657" s="249" t="s">
        <v>199</v>
      </c>
      <c r="E1657" s="250" t="s">
        <v>21</v>
      </c>
      <c r="F1657" s="251" t="s">
        <v>2301</v>
      </c>
      <c r="G1657" s="248"/>
      <c r="H1657" s="252">
        <v>16</v>
      </c>
      <c r="I1657" s="253"/>
      <c r="J1657" s="248"/>
      <c r="K1657" s="248"/>
      <c r="L1657" s="254"/>
      <c r="M1657" s="255"/>
      <c r="N1657" s="256"/>
      <c r="O1657" s="256"/>
      <c r="P1657" s="256"/>
      <c r="Q1657" s="256"/>
      <c r="R1657" s="256"/>
      <c r="S1657" s="256"/>
      <c r="T1657" s="257"/>
      <c r="AT1657" s="258" t="s">
        <v>199</v>
      </c>
      <c r="AU1657" s="258" t="s">
        <v>84</v>
      </c>
      <c r="AV1657" s="12" t="s">
        <v>84</v>
      </c>
      <c r="AW1657" s="12" t="s">
        <v>37</v>
      </c>
      <c r="AX1657" s="12" t="s">
        <v>82</v>
      </c>
      <c r="AY1657" s="258" t="s">
        <v>189</v>
      </c>
    </row>
    <row r="1658" s="1" customFormat="1" ht="25.5" customHeight="1">
      <c r="B1658" s="48"/>
      <c r="C1658" s="235" t="s">
        <v>2302</v>
      </c>
      <c r="D1658" s="235" t="s">
        <v>192</v>
      </c>
      <c r="E1658" s="236" t="s">
        <v>2303</v>
      </c>
      <c r="F1658" s="237" t="s">
        <v>2304</v>
      </c>
      <c r="G1658" s="238" t="s">
        <v>349</v>
      </c>
      <c r="H1658" s="239">
        <v>102</v>
      </c>
      <c r="I1658" s="240"/>
      <c r="J1658" s="241">
        <f>ROUND(I1658*H1658,2)</f>
        <v>0</v>
      </c>
      <c r="K1658" s="237" t="s">
        <v>21</v>
      </c>
      <c r="L1658" s="74"/>
      <c r="M1658" s="242" t="s">
        <v>21</v>
      </c>
      <c r="N1658" s="243" t="s">
        <v>45</v>
      </c>
      <c r="O1658" s="49"/>
      <c r="P1658" s="244">
        <f>O1658*H1658</f>
        <v>0</v>
      </c>
      <c r="Q1658" s="244">
        <v>0.0028900000000000002</v>
      </c>
      <c r="R1658" s="244">
        <f>Q1658*H1658</f>
        <v>0.29478000000000004</v>
      </c>
      <c r="S1658" s="244">
        <v>0</v>
      </c>
      <c r="T1658" s="245">
        <f>S1658*H1658</f>
        <v>0</v>
      </c>
      <c r="AR1658" s="26" t="s">
        <v>323</v>
      </c>
      <c r="AT1658" s="26" t="s">
        <v>192</v>
      </c>
      <c r="AU1658" s="26" t="s">
        <v>84</v>
      </c>
      <c r="AY1658" s="26" t="s">
        <v>189</v>
      </c>
      <c r="BE1658" s="246">
        <f>IF(N1658="základní",J1658,0)</f>
        <v>0</v>
      </c>
      <c r="BF1658" s="246">
        <f>IF(N1658="snížená",J1658,0)</f>
        <v>0</v>
      </c>
      <c r="BG1658" s="246">
        <f>IF(N1658="zákl. přenesená",J1658,0)</f>
        <v>0</v>
      </c>
      <c r="BH1658" s="246">
        <f>IF(N1658="sníž. přenesená",J1658,0)</f>
        <v>0</v>
      </c>
      <c r="BI1658" s="246">
        <f>IF(N1658="nulová",J1658,0)</f>
        <v>0</v>
      </c>
      <c r="BJ1658" s="26" t="s">
        <v>82</v>
      </c>
      <c r="BK1658" s="246">
        <f>ROUND(I1658*H1658,2)</f>
        <v>0</v>
      </c>
      <c r="BL1658" s="26" t="s">
        <v>323</v>
      </c>
      <c r="BM1658" s="26" t="s">
        <v>2305</v>
      </c>
    </row>
    <row r="1659" s="13" customFormat="1">
      <c r="B1659" s="259"/>
      <c r="C1659" s="260"/>
      <c r="D1659" s="249" t="s">
        <v>199</v>
      </c>
      <c r="E1659" s="261" t="s">
        <v>21</v>
      </c>
      <c r="F1659" s="262" t="s">
        <v>2244</v>
      </c>
      <c r="G1659" s="260"/>
      <c r="H1659" s="261" t="s">
        <v>21</v>
      </c>
      <c r="I1659" s="263"/>
      <c r="J1659" s="260"/>
      <c r="K1659" s="260"/>
      <c r="L1659" s="264"/>
      <c r="M1659" s="265"/>
      <c r="N1659" s="266"/>
      <c r="O1659" s="266"/>
      <c r="P1659" s="266"/>
      <c r="Q1659" s="266"/>
      <c r="R1659" s="266"/>
      <c r="S1659" s="266"/>
      <c r="T1659" s="267"/>
      <c r="AT1659" s="268" t="s">
        <v>199</v>
      </c>
      <c r="AU1659" s="268" t="s">
        <v>84</v>
      </c>
      <c r="AV1659" s="13" t="s">
        <v>82</v>
      </c>
      <c r="AW1659" s="13" t="s">
        <v>37</v>
      </c>
      <c r="AX1659" s="13" t="s">
        <v>74</v>
      </c>
      <c r="AY1659" s="268" t="s">
        <v>189</v>
      </c>
    </row>
    <row r="1660" s="12" customFormat="1">
      <c r="B1660" s="247"/>
      <c r="C1660" s="248"/>
      <c r="D1660" s="249" t="s">
        <v>199</v>
      </c>
      <c r="E1660" s="250" t="s">
        <v>21</v>
      </c>
      <c r="F1660" s="251" t="s">
        <v>2306</v>
      </c>
      <c r="G1660" s="248"/>
      <c r="H1660" s="252">
        <v>102</v>
      </c>
      <c r="I1660" s="253"/>
      <c r="J1660" s="248"/>
      <c r="K1660" s="248"/>
      <c r="L1660" s="254"/>
      <c r="M1660" s="255"/>
      <c r="N1660" s="256"/>
      <c r="O1660" s="256"/>
      <c r="P1660" s="256"/>
      <c r="Q1660" s="256"/>
      <c r="R1660" s="256"/>
      <c r="S1660" s="256"/>
      <c r="T1660" s="257"/>
      <c r="AT1660" s="258" t="s">
        <v>199</v>
      </c>
      <c r="AU1660" s="258" t="s">
        <v>84</v>
      </c>
      <c r="AV1660" s="12" t="s">
        <v>84</v>
      </c>
      <c r="AW1660" s="12" t="s">
        <v>37</v>
      </c>
      <c r="AX1660" s="12" t="s">
        <v>82</v>
      </c>
      <c r="AY1660" s="258" t="s">
        <v>189</v>
      </c>
    </row>
    <row r="1661" s="1" customFormat="1" ht="38.25" customHeight="1">
      <c r="B1661" s="48"/>
      <c r="C1661" s="235" t="s">
        <v>2307</v>
      </c>
      <c r="D1661" s="235" t="s">
        <v>192</v>
      </c>
      <c r="E1661" s="236" t="s">
        <v>2308</v>
      </c>
      <c r="F1661" s="237" t="s">
        <v>2309</v>
      </c>
      <c r="G1661" s="238" t="s">
        <v>1071</v>
      </c>
      <c r="H1661" s="301"/>
      <c r="I1661" s="240"/>
      <c r="J1661" s="241">
        <f>ROUND(I1661*H1661,2)</f>
        <v>0</v>
      </c>
      <c r="K1661" s="237" t="s">
        <v>196</v>
      </c>
      <c r="L1661" s="74"/>
      <c r="M1661" s="242" t="s">
        <v>21</v>
      </c>
      <c r="N1661" s="243" t="s">
        <v>45</v>
      </c>
      <c r="O1661" s="49"/>
      <c r="P1661" s="244">
        <f>O1661*H1661</f>
        <v>0</v>
      </c>
      <c r="Q1661" s="244">
        <v>0</v>
      </c>
      <c r="R1661" s="244">
        <f>Q1661*H1661</f>
        <v>0</v>
      </c>
      <c r="S1661" s="244">
        <v>0</v>
      </c>
      <c r="T1661" s="245">
        <f>S1661*H1661</f>
        <v>0</v>
      </c>
      <c r="AR1661" s="26" t="s">
        <v>323</v>
      </c>
      <c r="AT1661" s="26" t="s">
        <v>192</v>
      </c>
      <c r="AU1661" s="26" t="s">
        <v>84</v>
      </c>
      <c r="AY1661" s="26" t="s">
        <v>189</v>
      </c>
      <c r="BE1661" s="246">
        <f>IF(N1661="základní",J1661,0)</f>
        <v>0</v>
      </c>
      <c r="BF1661" s="246">
        <f>IF(N1661="snížená",J1661,0)</f>
        <v>0</v>
      </c>
      <c r="BG1661" s="246">
        <f>IF(N1661="zákl. přenesená",J1661,0)</f>
        <v>0</v>
      </c>
      <c r="BH1661" s="246">
        <f>IF(N1661="sníž. přenesená",J1661,0)</f>
        <v>0</v>
      </c>
      <c r="BI1661" s="246">
        <f>IF(N1661="nulová",J1661,0)</f>
        <v>0</v>
      </c>
      <c r="BJ1661" s="26" t="s">
        <v>82</v>
      </c>
      <c r="BK1661" s="246">
        <f>ROUND(I1661*H1661,2)</f>
        <v>0</v>
      </c>
      <c r="BL1661" s="26" t="s">
        <v>323</v>
      </c>
      <c r="BM1661" s="26" t="s">
        <v>2310</v>
      </c>
    </row>
    <row r="1662" s="11" customFormat="1" ht="29.88" customHeight="1">
      <c r="B1662" s="219"/>
      <c r="C1662" s="220"/>
      <c r="D1662" s="221" t="s">
        <v>73</v>
      </c>
      <c r="E1662" s="233" t="s">
        <v>2311</v>
      </c>
      <c r="F1662" s="233" t="s">
        <v>2312</v>
      </c>
      <c r="G1662" s="220"/>
      <c r="H1662" s="220"/>
      <c r="I1662" s="223"/>
      <c r="J1662" s="234">
        <f>BK1662</f>
        <v>0</v>
      </c>
      <c r="K1662" s="220"/>
      <c r="L1662" s="225"/>
      <c r="M1662" s="226"/>
      <c r="N1662" s="227"/>
      <c r="O1662" s="227"/>
      <c r="P1662" s="228">
        <f>SUM(P1663:P1694)</f>
        <v>0</v>
      </c>
      <c r="Q1662" s="227"/>
      <c r="R1662" s="228">
        <f>SUM(R1663:R1694)</f>
        <v>46.911908000000011</v>
      </c>
      <c r="S1662" s="227"/>
      <c r="T1662" s="229">
        <f>SUM(T1663:T1694)</f>
        <v>50.984207999999995</v>
      </c>
      <c r="AR1662" s="230" t="s">
        <v>84</v>
      </c>
      <c r="AT1662" s="231" t="s">
        <v>73</v>
      </c>
      <c r="AU1662" s="231" t="s">
        <v>82</v>
      </c>
      <c r="AY1662" s="230" t="s">
        <v>189</v>
      </c>
      <c r="BK1662" s="232">
        <f>SUM(BK1663:BK1694)</f>
        <v>0</v>
      </c>
    </row>
    <row r="1663" s="1" customFormat="1" ht="16.5" customHeight="1">
      <c r="B1663" s="48"/>
      <c r="C1663" s="235" t="s">
        <v>2313</v>
      </c>
      <c r="D1663" s="235" t="s">
        <v>192</v>
      </c>
      <c r="E1663" s="236" t="s">
        <v>2314</v>
      </c>
      <c r="F1663" s="237" t="s">
        <v>2315</v>
      </c>
      <c r="G1663" s="238" t="s">
        <v>273</v>
      </c>
      <c r="H1663" s="239">
        <v>1070</v>
      </c>
      <c r="I1663" s="240"/>
      <c r="J1663" s="241">
        <f>ROUND(I1663*H1663,2)</f>
        <v>0</v>
      </c>
      <c r="K1663" s="237" t="s">
        <v>196</v>
      </c>
      <c r="L1663" s="74"/>
      <c r="M1663" s="242" t="s">
        <v>21</v>
      </c>
      <c r="N1663" s="243" t="s">
        <v>45</v>
      </c>
      <c r="O1663" s="49"/>
      <c r="P1663" s="244">
        <f>O1663*H1663</f>
        <v>0</v>
      </c>
      <c r="Q1663" s="244">
        <v>0</v>
      </c>
      <c r="R1663" s="244">
        <f>Q1663*H1663</f>
        <v>0</v>
      </c>
      <c r="S1663" s="244">
        <v>0.044499999999999998</v>
      </c>
      <c r="T1663" s="245">
        <f>S1663*H1663</f>
        <v>47.614999999999995</v>
      </c>
      <c r="AR1663" s="26" t="s">
        <v>323</v>
      </c>
      <c r="AT1663" s="26" t="s">
        <v>192</v>
      </c>
      <c r="AU1663" s="26" t="s">
        <v>84</v>
      </c>
      <c r="AY1663" s="26" t="s">
        <v>189</v>
      </c>
      <c r="BE1663" s="246">
        <f>IF(N1663="základní",J1663,0)</f>
        <v>0</v>
      </c>
      <c r="BF1663" s="246">
        <f>IF(N1663="snížená",J1663,0)</f>
        <v>0</v>
      </c>
      <c r="BG1663" s="246">
        <f>IF(N1663="zákl. přenesená",J1663,0)</f>
        <v>0</v>
      </c>
      <c r="BH1663" s="246">
        <f>IF(N1663="sníž. přenesená",J1663,0)</f>
        <v>0</v>
      </c>
      <c r="BI1663" s="246">
        <f>IF(N1663="nulová",J1663,0)</f>
        <v>0</v>
      </c>
      <c r="BJ1663" s="26" t="s">
        <v>82</v>
      </c>
      <c r="BK1663" s="246">
        <f>ROUND(I1663*H1663,2)</f>
        <v>0</v>
      </c>
      <c r="BL1663" s="26" t="s">
        <v>323</v>
      </c>
      <c r="BM1663" s="26" t="s">
        <v>2316</v>
      </c>
    </row>
    <row r="1664" s="1" customFormat="1" ht="16.5" customHeight="1">
      <c r="B1664" s="48"/>
      <c r="C1664" s="235" t="s">
        <v>2317</v>
      </c>
      <c r="D1664" s="235" t="s">
        <v>192</v>
      </c>
      <c r="E1664" s="236" t="s">
        <v>2318</v>
      </c>
      <c r="F1664" s="237" t="s">
        <v>2319</v>
      </c>
      <c r="G1664" s="238" t="s">
        <v>273</v>
      </c>
      <c r="H1664" s="239">
        <v>1070</v>
      </c>
      <c r="I1664" s="240"/>
      <c r="J1664" s="241">
        <f>ROUND(I1664*H1664,2)</f>
        <v>0</v>
      </c>
      <c r="K1664" s="237" t="s">
        <v>196</v>
      </c>
      <c r="L1664" s="74"/>
      <c r="M1664" s="242" t="s">
        <v>21</v>
      </c>
      <c r="N1664" s="243" t="s">
        <v>45</v>
      </c>
      <c r="O1664" s="49"/>
      <c r="P1664" s="244">
        <f>O1664*H1664</f>
        <v>0</v>
      </c>
      <c r="Q1664" s="244">
        <v>0</v>
      </c>
      <c r="R1664" s="244">
        <f>Q1664*H1664</f>
        <v>0</v>
      </c>
      <c r="S1664" s="244">
        <v>0</v>
      </c>
      <c r="T1664" s="245">
        <f>S1664*H1664</f>
        <v>0</v>
      </c>
      <c r="AR1664" s="26" t="s">
        <v>323</v>
      </c>
      <c r="AT1664" s="26" t="s">
        <v>192</v>
      </c>
      <c r="AU1664" s="26" t="s">
        <v>84</v>
      </c>
      <c r="AY1664" s="26" t="s">
        <v>189</v>
      </c>
      <c r="BE1664" s="246">
        <f>IF(N1664="základní",J1664,0)</f>
        <v>0</v>
      </c>
      <c r="BF1664" s="246">
        <f>IF(N1664="snížená",J1664,0)</f>
        <v>0</v>
      </c>
      <c r="BG1664" s="246">
        <f>IF(N1664="zákl. přenesená",J1664,0)</f>
        <v>0</v>
      </c>
      <c r="BH1664" s="246">
        <f>IF(N1664="sníž. přenesená",J1664,0)</f>
        <v>0</v>
      </c>
      <c r="BI1664" s="246">
        <f>IF(N1664="nulová",J1664,0)</f>
        <v>0</v>
      </c>
      <c r="BJ1664" s="26" t="s">
        <v>82</v>
      </c>
      <c r="BK1664" s="246">
        <f>ROUND(I1664*H1664,2)</f>
        <v>0</v>
      </c>
      <c r="BL1664" s="26" t="s">
        <v>323</v>
      </c>
      <c r="BM1664" s="26" t="s">
        <v>2320</v>
      </c>
    </row>
    <row r="1665" s="1" customFormat="1" ht="25.5" customHeight="1">
      <c r="B1665" s="48"/>
      <c r="C1665" s="235" t="s">
        <v>2321</v>
      </c>
      <c r="D1665" s="235" t="s">
        <v>192</v>
      </c>
      <c r="E1665" s="236" t="s">
        <v>2322</v>
      </c>
      <c r="F1665" s="237" t="s">
        <v>2323</v>
      </c>
      <c r="G1665" s="238" t="s">
        <v>349</v>
      </c>
      <c r="H1665" s="239">
        <v>186.34999999999999</v>
      </c>
      <c r="I1665" s="240"/>
      <c r="J1665" s="241">
        <f>ROUND(I1665*H1665,2)</f>
        <v>0</v>
      </c>
      <c r="K1665" s="237" t="s">
        <v>196</v>
      </c>
      <c r="L1665" s="74"/>
      <c r="M1665" s="242" t="s">
        <v>21</v>
      </c>
      <c r="N1665" s="243" t="s">
        <v>45</v>
      </c>
      <c r="O1665" s="49"/>
      <c r="P1665" s="244">
        <f>O1665*H1665</f>
        <v>0</v>
      </c>
      <c r="Q1665" s="244">
        <v>0</v>
      </c>
      <c r="R1665" s="244">
        <f>Q1665*H1665</f>
        <v>0</v>
      </c>
      <c r="S1665" s="244">
        <v>0.018079999999999999</v>
      </c>
      <c r="T1665" s="245">
        <f>S1665*H1665</f>
        <v>3.3692079999999995</v>
      </c>
      <c r="AR1665" s="26" t="s">
        <v>323</v>
      </c>
      <c r="AT1665" s="26" t="s">
        <v>192</v>
      </c>
      <c r="AU1665" s="26" t="s">
        <v>84</v>
      </c>
      <c r="AY1665" s="26" t="s">
        <v>189</v>
      </c>
      <c r="BE1665" s="246">
        <f>IF(N1665="základní",J1665,0)</f>
        <v>0</v>
      </c>
      <c r="BF1665" s="246">
        <f>IF(N1665="snížená",J1665,0)</f>
        <v>0</v>
      </c>
      <c r="BG1665" s="246">
        <f>IF(N1665="zákl. přenesená",J1665,0)</f>
        <v>0</v>
      </c>
      <c r="BH1665" s="246">
        <f>IF(N1665="sníž. přenesená",J1665,0)</f>
        <v>0</v>
      </c>
      <c r="BI1665" s="246">
        <f>IF(N1665="nulová",J1665,0)</f>
        <v>0</v>
      </c>
      <c r="BJ1665" s="26" t="s">
        <v>82</v>
      </c>
      <c r="BK1665" s="246">
        <f>ROUND(I1665*H1665,2)</f>
        <v>0</v>
      </c>
      <c r="BL1665" s="26" t="s">
        <v>323</v>
      </c>
      <c r="BM1665" s="26" t="s">
        <v>2324</v>
      </c>
    </row>
    <row r="1666" s="13" customFormat="1">
      <c r="B1666" s="259"/>
      <c r="C1666" s="260"/>
      <c r="D1666" s="249" t="s">
        <v>199</v>
      </c>
      <c r="E1666" s="261" t="s">
        <v>21</v>
      </c>
      <c r="F1666" s="262" t="s">
        <v>756</v>
      </c>
      <c r="G1666" s="260"/>
      <c r="H1666" s="261" t="s">
        <v>21</v>
      </c>
      <c r="I1666" s="263"/>
      <c r="J1666" s="260"/>
      <c r="K1666" s="260"/>
      <c r="L1666" s="264"/>
      <c r="M1666" s="265"/>
      <c r="N1666" s="266"/>
      <c r="O1666" s="266"/>
      <c r="P1666" s="266"/>
      <c r="Q1666" s="266"/>
      <c r="R1666" s="266"/>
      <c r="S1666" s="266"/>
      <c r="T1666" s="267"/>
      <c r="AT1666" s="268" t="s">
        <v>199</v>
      </c>
      <c r="AU1666" s="268" t="s">
        <v>84</v>
      </c>
      <c r="AV1666" s="13" t="s">
        <v>82</v>
      </c>
      <c r="AW1666" s="13" t="s">
        <v>37</v>
      </c>
      <c r="AX1666" s="13" t="s">
        <v>74</v>
      </c>
      <c r="AY1666" s="268" t="s">
        <v>189</v>
      </c>
    </row>
    <row r="1667" s="12" customFormat="1">
      <c r="B1667" s="247"/>
      <c r="C1667" s="248"/>
      <c r="D1667" s="249" t="s">
        <v>199</v>
      </c>
      <c r="E1667" s="250" t="s">
        <v>21</v>
      </c>
      <c r="F1667" s="251" t="s">
        <v>2325</v>
      </c>
      <c r="G1667" s="248"/>
      <c r="H1667" s="252">
        <v>123</v>
      </c>
      <c r="I1667" s="253"/>
      <c r="J1667" s="248"/>
      <c r="K1667" s="248"/>
      <c r="L1667" s="254"/>
      <c r="M1667" s="255"/>
      <c r="N1667" s="256"/>
      <c r="O1667" s="256"/>
      <c r="P1667" s="256"/>
      <c r="Q1667" s="256"/>
      <c r="R1667" s="256"/>
      <c r="S1667" s="256"/>
      <c r="T1667" s="257"/>
      <c r="AT1667" s="258" t="s">
        <v>199</v>
      </c>
      <c r="AU1667" s="258" t="s">
        <v>84</v>
      </c>
      <c r="AV1667" s="12" t="s">
        <v>84</v>
      </c>
      <c r="AW1667" s="12" t="s">
        <v>37</v>
      </c>
      <c r="AX1667" s="12" t="s">
        <v>74</v>
      </c>
      <c r="AY1667" s="258" t="s">
        <v>189</v>
      </c>
    </row>
    <row r="1668" s="12" customFormat="1">
      <c r="B1668" s="247"/>
      <c r="C1668" s="248"/>
      <c r="D1668" s="249" t="s">
        <v>199</v>
      </c>
      <c r="E1668" s="250" t="s">
        <v>21</v>
      </c>
      <c r="F1668" s="251" t="s">
        <v>2326</v>
      </c>
      <c r="G1668" s="248"/>
      <c r="H1668" s="252">
        <v>63.350000000000001</v>
      </c>
      <c r="I1668" s="253"/>
      <c r="J1668" s="248"/>
      <c r="K1668" s="248"/>
      <c r="L1668" s="254"/>
      <c r="M1668" s="255"/>
      <c r="N1668" s="256"/>
      <c r="O1668" s="256"/>
      <c r="P1668" s="256"/>
      <c r="Q1668" s="256"/>
      <c r="R1668" s="256"/>
      <c r="S1668" s="256"/>
      <c r="T1668" s="257"/>
      <c r="AT1668" s="258" t="s">
        <v>199</v>
      </c>
      <c r="AU1668" s="258" t="s">
        <v>84</v>
      </c>
      <c r="AV1668" s="12" t="s">
        <v>84</v>
      </c>
      <c r="AW1668" s="12" t="s">
        <v>37</v>
      </c>
      <c r="AX1668" s="12" t="s">
        <v>74</v>
      </c>
      <c r="AY1668" s="258" t="s">
        <v>189</v>
      </c>
    </row>
    <row r="1669" s="14" customFormat="1">
      <c r="B1669" s="269"/>
      <c r="C1669" s="270"/>
      <c r="D1669" s="249" t="s">
        <v>199</v>
      </c>
      <c r="E1669" s="271" t="s">
        <v>21</v>
      </c>
      <c r="F1669" s="272" t="s">
        <v>214</v>
      </c>
      <c r="G1669" s="270"/>
      <c r="H1669" s="273">
        <v>186.34999999999999</v>
      </c>
      <c r="I1669" s="274"/>
      <c r="J1669" s="270"/>
      <c r="K1669" s="270"/>
      <c r="L1669" s="275"/>
      <c r="M1669" s="276"/>
      <c r="N1669" s="277"/>
      <c r="O1669" s="277"/>
      <c r="P1669" s="277"/>
      <c r="Q1669" s="277"/>
      <c r="R1669" s="277"/>
      <c r="S1669" s="277"/>
      <c r="T1669" s="278"/>
      <c r="AT1669" s="279" t="s">
        <v>199</v>
      </c>
      <c r="AU1669" s="279" t="s">
        <v>84</v>
      </c>
      <c r="AV1669" s="14" t="s">
        <v>197</v>
      </c>
      <c r="AW1669" s="14" t="s">
        <v>37</v>
      </c>
      <c r="AX1669" s="14" t="s">
        <v>82</v>
      </c>
      <c r="AY1669" s="279" t="s">
        <v>189</v>
      </c>
    </row>
    <row r="1670" s="1" customFormat="1" ht="16.5" customHeight="1">
      <c r="B1670" s="48"/>
      <c r="C1670" s="235" t="s">
        <v>2327</v>
      </c>
      <c r="D1670" s="235" t="s">
        <v>192</v>
      </c>
      <c r="E1670" s="236" t="s">
        <v>2328</v>
      </c>
      <c r="F1670" s="237" t="s">
        <v>2319</v>
      </c>
      <c r="G1670" s="238" t="s">
        <v>349</v>
      </c>
      <c r="H1670" s="239">
        <v>186.34999999999999</v>
      </c>
      <c r="I1670" s="240"/>
      <c r="J1670" s="241">
        <f>ROUND(I1670*H1670,2)</f>
        <v>0</v>
      </c>
      <c r="K1670" s="237" t="s">
        <v>196</v>
      </c>
      <c r="L1670" s="74"/>
      <c r="M1670" s="242" t="s">
        <v>21</v>
      </c>
      <c r="N1670" s="243" t="s">
        <v>45</v>
      </c>
      <c r="O1670" s="49"/>
      <c r="P1670" s="244">
        <f>O1670*H1670</f>
        <v>0</v>
      </c>
      <c r="Q1670" s="244">
        <v>0</v>
      </c>
      <c r="R1670" s="244">
        <f>Q1670*H1670</f>
        <v>0</v>
      </c>
      <c r="S1670" s="244">
        <v>0</v>
      </c>
      <c r="T1670" s="245">
        <f>S1670*H1670</f>
        <v>0</v>
      </c>
      <c r="AR1670" s="26" t="s">
        <v>323</v>
      </c>
      <c r="AT1670" s="26" t="s">
        <v>192</v>
      </c>
      <c r="AU1670" s="26" t="s">
        <v>84</v>
      </c>
      <c r="AY1670" s="26" t="s">
        <v>189</v>
      </c>
      <c r="BE1670" s="246">
        <f>IF(N1670="základní",J1670,0)</f>
        <v>0</v>
      </c>
      <c r="BF1670" s="246">
        <f>IF(N1670="snížená",J1670,0)</f>
        <v>0</v>
      </c>
      <c r="BG1670" s="246">
        <f>IF(N1670="zákl. přenesená",J1670,0)</f>
        <v>0</v>
      </c>
      <c r="BH1670" s="246">
        <f>IF(N1670="sníž. přenesená",J1670,0)</f>
        <v>0</v>
      </c>
      <c r="BI1670" s="246">
        <f>IF(N1670="nulová",J1670,0)</f>
        <v>0</v>
      </c>
      <c r="BJ1670" s="26" t="s">
        <v>82</v>
      </c>
      <c r="BK1670" s="246">
        <f>ROUND(I1670*H1670,2)</f>
        <v>0</v>
      </c>
      <c r="BL1670" s="26" t="s">
        <v>323</v>
      </c>
      <c r="BM1670" s="26" t="s">
        <v>2329</v>
      </c>
    </row>
    <row r="1671" s="1" customFormat="1" ht="25.5" customHeight="1">
      <c r="B1671" s="48"/>
      <c r="C1671" s="235" t="s">
        <v>2330</v>
      </c>
      <c r="D1671" s="235" t="s">
        <v>192</v>
      </c>
      <c r="E1671" s="236" t="s">
        <v>2331</v>
      </c>
      <c r="F1671" s="237" t="s">
        <v>2332</v>
      </c>
      <c r="G1671" s="238" t="s">
        <v>273</v>
      </c>
      <c r="H1671" s="239">
        <v>1157.3330000000001</v>
      </c>
      <c r="I1671" s="240"/>
      <c r="J1671" s="241">
        <f>ROUND(I1671*H1671,2)</f>
        <v>0</v>
      </c>
      <c r="K1671" s="237" t="s">
        <v>196</v>
      </c>
      <c r="L1671" s="74"/>
      <c r="M1671" s="242" t="s">
        <v>21</v>
      </c>
      <c r="N1671" s="243" t="s">
        <v>45</v>
      </c>
      <c r="O1671" s="49"/>
      <c r="P1671" s="244">
        <f>O1671*H1671</f>
        <v>0</v>
      </c>
      <c r="Q1671" s="244">
        <v>0</v>
      </c>
      <c r="R1671" s="244">
        <f>Q1671*H1671</f>
        <v>0</v>
      </c>
      <c r="S1671" s="244">
        <v>0</v>
      </c>
      <c r="T1671" s="245">
        <f>S1671*H1671</f>
        <v>0</v>
      </c>
      <c r="AR1671" s="26" t="s">
        <v>323</v>
      </c>
      <c r="AT1671" s="26" t="s">
        <v>192</v>
      </c>
      <c r="AU1671" s="26" t="s">
        <v>84</v>
      </c>
      <c r="AY1671" s="26" t="s">
        <v>189</v>
      </c>
      <c r="BE1671" s="246">
        <f>IF(N1671="základní",J1671,0)</f>
        <v>0</v>
      </c>
      <c r="BF1671" s="246">
        <f>IF(N1671="snížená",J1671,0)</f>
        <v>0</v>
      </c>
      <c r="BG1671" s="246">
        <f>IF(N1671="zákl. přenesená",J1671,0)</f>
        <v>0</v>
      </c>
      <c r="BH1671" s="246">
        <f>IF(N1671="sníž. přenesená",J1671,0)</f>
        <v>0</v>
      </c>
      <c r="BI1671" s="246">
        <f>IF(N1671="nulová",J1671,0)</f>
        <v>0</v>
      </c>
      <c r="BJ1671" s="26" t="s">
        <v>82</v>
      </c>
      <c r="BK1671" s="246">
        <f>ROUND(I1671*H1671,2)</f>
        <v>0</v>
      </c>
      <c r="BL1671" s="26" t="s">
        <v>323</v>
      </c>
      <c r="BM1671" s="26" t="s">
        <v>2333</v>
      </c>
    </row>
    <row r="1672" s="13" customFormat="1">
      <c r="B1672" s="259"/>
      <c r="C1672" s="260"/>
      <c r="D1672" s="249" t="s">
        <v>199</v>
      </c>
      <c r="E1672" s="261" t="s">
        <v>21</v>
      </c>
      <c r="F1672" s="262" t="s">
        <v>2024</v>
      </c>
      <c r="G1672" s="260"/>
      <c r="H1672" s="261" t="s">
        <v>21</v>
      </c>
      <c r="I1672" s="263"/>
      <c r="J1672" s="260"/>
      <c r="K1672" s="260"/>
      <c r="L1672" s="264"/>
      <c r="M1672" s="265"/>
      <c r="N1672" s="266"/>
      <c r="O1672" s="266"/>
      <c r="P1672" s="266"/>
      <c r="Q1672" s="266"/>
      <c r="R1672" s="266"/>
      <c r="S1672" s="266"/>
      <c r="T1672" s="267"/>
      <c r="AT1672" s="268" t="s">
        <v>199</v>
      </c>
      <c r="AU1672" s="268" t="s">
        <v>84</v>
      </c>
      <c r="AV1672" s="13" t="s">
        <v>82</v>
      </c>
      <c r="AW1672" s="13" t="s">
        <v>37</v>
      </c>
      <c r="AX1672" s="13" t="s">
        <v>74</v>
      </c>
      <c r="AY1672" s="268" t="s">
        <v>189</v>
      </c>
    </row>
    <row r="1673" s="12" customFormat="1">
      <c r="B1673" s="247"/>
      <c r="C1673" s="248"/>
      <c r="D1673" s="249" t="s">
        <v>199</v>
      </c>
      <c r="E1673" s="250" t="s">
        <v>21</v>
      </c>
      <c r="F1673" s="251" t="s">
        <v>2025</v>
      </c>
      <c r="G1673" s="248"/>
      <c r="H1673" s="252">
        <v>1157.3330000000001</v>
      </c>
      <c r="I1673" s="253"/>
      <c r="J1673" s="248"/>
      <c r="K1673" s="248"/>
      <c r="L1673" s="254"/>
      <c r="M1673" s="255"/>
      <c r="N1673" s="256"/>
      <c r="O1673" s="256"/>
      <c r="P1673" s="256"/>
      <c r="Q1673" s="256"/>
      <c r="R1673" s="256"/>
      <c r="S1673" s="256"/>
      <c r="T1673" s="257"/>
      <c r="AT1673" s="258" t="s">
        <v>199</v>
      </c>
      <c r="AU1673" s="258" t="s">
        <v>84</v>
      </c>
      <c r="AV1673" s="12" t="s">
        <v>84</v>
      </c>
      <c r="AW1673" s="12" t="s">
        <v>37</v>
      </c>
      <c r="AX1673" s="12" t="s">
        <v>82</v>
      </c>
      <c r="AY1673" s="258" t="s">
        <v>189</v>
      </c>
    </row>
    <row r="1674" s="1" customFormat="1" ht="16.5" customHeight="1">
      <c r="B1674" s="48"/>
      <c r="C1674" s="291" t="s">
        <v>2334</v>
      </c>
      <c r="D1674" s="291" t="s">
        <v>604</v>
      </c>
      <c r="E1674" s="292" t="s">
        <v>2335</v>
      </c>
      <c r="F1674" s="293" t="s">
        <v>2336</v>
      </c>
      <c r="G1674" s="294" t="s">
        <v>223</v>
      </c>
      <c r="H1674" s="295">
        <v>8853.6000000000004</v>
      </c>
      <c r="I1674" s="296"/>
      <c r="J1674" s="297">
        <f>ROUND(I1674*H1674,2)</f>
        <v>0</v>
      </c>
      <c r="K1674" s="293" t="s">
        <v>196</v>
      </c>
      <c r="L1674" s="298"/>
      <c r="M1674" s="299" t="s">
        <v>21</v>
      </c>
      <c r="N1674" s="300" t="s">
        <v>45</v>
      </c>
      <c r="O1674" s="49"/>
      <c r="P1674" s="244">
        <f>O1674*H1674</f>
        <v>0</v>
      </c>
      <c r="Q1674" s="244">
        <v>0.0050000000000000001</v>
      </c>
      <c r="R1674" s="244">
        <f>Q1674*H1674</f>
        <v>44.268000000000001</v>
      </c>
      <c r="S1674" s="244">
        <v>0</v>
      </c>
      <c r="T1674" s="245">
        <f>S1674*H1674</f>
        <v>0</v>
      </c>
      <c r="AR1674" s="26" t="s">
        <v>439</v>
      </c>
      <c r="AT1674" s="26" t="s">
        <v>604</v>
      </c>
      <c r="AU1674" s="26" t="s">
        <v>84</v>
      </c>
      <c r="AY1674" s="26" t="s">
        <v>189</v>
      </c>
      <c r="BE1674" s="246">
        <f>IF(N1674="základní",J1674,0)</f>
        <v>0</v>
      </c>
      <c r="BF1674" s="246">
        <f>IF(N1674="snížená",J1674,0)</f>
        <v>0</v>
      </c>
      <c r="BG1674" s="246">
        <f>IF(N1674="zákl. přenesená",J1674,0)</f>
        <v>0</v>
      </c>
      <c r="BH1674" s="246">
        <f>IF(N1674="sníž. přenesená",J1674,0)</f>
        <v>0</v>
      </c>
      <c r="BI1674" s="246">
        <f>IF(N1674="nulová",J1674,0)</f>
        <v>0</v>
      </c>
      <c r="BJ1674" s="26" t="s">
        <v>82</v>
      </c>
      <c r="BK1674" s="246">
        <f>ROUND(I1674*H1674,2)</f>
        <v>0</v>
      </c>
      <c r="BL1674" s="26" t="s">
        <v>323</v>
      </c>
      <c r="BM1674" s="26" t="s">
        <v>2337</v>
      </c>
    </row>
    <row r="1675" s="12" customFormat="1">
      <c r="B1675" s="247"/>
      <c r="C1675" s="248"/>
      <c r="D1675" s="249" t="s">
        <v>199</v>
      </c>
      <c r="E1675" s="248"/>
      <c r="F1675" s="251" t="s">
        <v>2338</v>
      </c>
      <c r="G1675" s="248"/>
      <c r="H1675" s="252">
        <v>8853.6000000000004</v>
      </c>
      <c r="I1675" s="253"/>
      <c r="J1675" s="248"/>
      <c r="K1675" s="248"/>
      <c r="L1675" s="254"/>
      <c r="M1675" s="255"/>
      <c r="N1675" s="256"/>
      <c r="O1675" s="256"/>
      <c r="P1675" s="256"/>
      <c r="Q1675" s="256"/>
      <c r="R1675" s="256"/>
      <c r="S1675" s="256"/>
      <c r="T1675" s="257"/>
      <c r="AT1675" s="258" t="s">
        <v>199</v>
      </c>
      <c r="AU1675" s="258" t="s">
        <v>84</v>
      </c>
      <c r="AV1675" s="12" t="s">
        <v>84</v>
      </c>
      <c r="AW1675" s="12" t="s">
        <v>6</v>
      </c>
      <c r="AX1675" s="12" t="s">
        <v>82</v>
      </c>
      <c r="AY1675" s="258" t="s">
        <v>189</v>
      </c>
    </row>
    <row r="1676" s="1" customFormat="1" ht="16.5" customHeight="1">
      <c r="B1676" s="48"/>
      <c r="C1676" s="291" t="s">
        <v>2339</v>
      </c>
      <c r="D1676" s="291" t="s">
        <v>604</v>
      </c>
      <c r="E1676" s="292" t="s">
        <v>2340</v>
      </c>
      <c r="F1676" s="293" t="s">
        <v>2341</v>
      </c>
      <c r="G1676" s="294" t="s">
        <v>223</v>
      </c>
      <c r="H1676" s="295">
        <v>4</v>
      </c>
      <c r="I1676" s="296"/>
      <c r="J1676" s="297">
        <f>ROUND(I1676*H1676,2)</f>
        <v>0</v>
      </c>
      <c r="K1676" s="293" t="s">
        <v>196</v>
      </c>
      <c r="L1676" s="298"/>
      <c r="M1676" s="299" t="s">
        <v>21</v>
      </c>
      <c r="N1676" s="300" t="s">
        <v>45</v>
      </c>
      <c r="O1676" s="49"/>
      <c r="P1676" s="244">
        <f>O1676*H1676</f>
        <v>0</v>
      </c>
      <c r="Q1676" s="244">
        <v>0.0060000000000000001</v>
      </c>
      <c r="R1676" s="244">
        <f>Q1676*H1676</f>
        <v>0.024</v>
      </c>
      <c r="S1676" s="244">
        <v>0</v>
      </c>
      <c r="T1676" s="245">
        <f>S1676*H1676</f>
        <v>0</v>
      </c>
      <c r="AR1676" s="26" t="s">
        <v>439</v>
      </c>
      <c r="AT1676" s="26" t="s">
        <v>604</v>
      </c>
      <c r="AU1676" s="26" t="s">
        <v>84</v>
      </c>
      <c r="AY1676" s="26" t="s">
        <v>189</v>
      </c>
      <c r="BE1676" s="246">
        <f>IF(N1676="základní",J1676,0)</f>
        <v>0</v>
      </c>
      <c r="BF1676" s="246">
        <f>IF(N1676="snížená",J1676,0)</f>
        <v>0</v>
      </c>
      <c r="BG1676" s="246">
        <f>IF(N1676="zákl. přenesená",J1676,0)</f>
        <v>0</v>
      </c>
      <c r="BH1676" s="246">
        <f>IF(N1676="sníž. přenesená",J1676,0)</f>
        <v>0</v>
      </c>
      <c r="BI1676" s="246">
        <f>IF(N1676="nulová",J1676,0)</f>
        <v>0</v>
      </c>
      <c r="BJ1676" s="26" t="s">
        <v>82</v>
      </c>
      <c r="BK1676" s="246">
        <f>ROUND(I1676*H1676,2)</f>
        <v>0</v>
      </c>
      <c r="BL1676" s="26" t="s">
        <v>323</v>
      </c>
      <c r="BM1676" s="26" t="s">
        <v>2342</v>
      </c>
    </row>
    <row r="1677" s="1" customFormat="1" ht="16.5" customHeight="1">
      <c r="B1677" s="48"/>
      <c r="C1677" s="291" t="s">
        <v>2343</v>
      </c>
      <c r="D1677" s="291" t="s">
        <v>604</v>
      </c>
      <c r="E1677" s="292" t="s">
        <v>2344</v>
      </c>
      <c r="F1677" s="293" t="s">
        <v>2345</v>
      </c>
      <c r="G1677" s="294" t="s">
        <v>223</v>
      </c>
      <c r="H1677" s="295">
        <v>2</v>
      </c>
      <c r="I1677" s="296"/>
      <c r="J1677" s="297">
        <f>ROUND(I1677*H1677,2)</f>
        <v>0</v>
      </c>
      <c r="K1677" s="293" t="s">
        <v>196</v>
      </c>
      <c r="L1677" s="298"/>
      <c r="M1677" s="299" t="s">
        <v>21</v>
      </c>
      <c r="N1677" s="300" t="s">
        <v>45</v>
      </c>
      <c r="O1677" s="49"/>
      <c r="P1677" s="244">
        <f>O1677*H1677</f>
        <v>0</v>
      </c>
      <c r="Q1677" s="244">
        <v>0.0011999999999999999</v>
      </c>
      <c r="R1677" s="244">
        <f>Q1677*H1677</f>
        <v>0.0023999999999999998</v>
      </c>
      <c r="S1677" s="244">
        <v>0</v>
      </c>
      <c r="T1677" s="245">
        <f>S1677*H1677</f>
        <v>0</v>
      </c>
      <c r="AR1677" s="26" t="s">
        <v>439</v>
      </c>
      <c r="AT1677" s="26" t="s">
        <v>604</v>
      </c>
      <c r="AU1677" s="26" t="s">
        <v>84</v>
      </c>
      <c r="AY1677" s="26" t="s">
        <v>189</v>
      </c>
      <c r="BE1677" s="246">
        <f>IF(N1677="základní",J1677,0)</f>
        <v>0</v>
      </c>
      <c r="BF1677" s="246">
        <f>IF(N1677="snížená",J1677,0)</f>
        <v>0</v>
      </c>
      <c r="BG1677" s="246">
        <f>IF(N1677="zákl. přenesená",J1677,0)</f>
        <v>0</v>
      </c>
      <c r="BH1677" s="246">
        <f>IF(N1677="sníž. přenesená",J1677,0)</f>
        <v>0</v>
      </c>
      <c r="BI1677" s="246">
        <f>IF(N1677="nulová",J1677,0)</f>
        <v>0</v>
      </c>
      <c r="BJ1677" s="26" t="s">
        <v>82</v>
      </c>
      <c r="BK1677" s="246">
        <f>ROUND(I1677*H1677,2)</f>
        <v>0</v>
      </c>
      <c r="BL1677" s="26" t="s">
        <v>323</v>
      </c>
      <c r="BM1677" s="26" t="s">
        <v>2346</v>
      </c>
    </row>
    <row r="1678" s="1" customFormat="1" ht="16.5" customHeight="1">
      <c r="B1678" s="48"/>
      <c r="C1678" s="291" t="s">
        <v>2347</v>
      </c>
      <c r="D1678" s="291" t="s">
        <v>604</v>
      </c>
      <c r="E1678" s="292" t="s">
        <v>2348</v>
      </c>
      <c r="F1678" s="293" t="s">
        <v>2349</v>
      </c>
      <c r="G1678" s="294" t="s">
        <v>349</v>
      </c>
      <c r="H1678" s="295">
        <v>185</v>
      </c>
      <c r="I1678" s="296"/>
      <c r="J1678" s="297">
        <f>ROUND(I1678*H1678,2)</f>
        <v>0</v>
      </c>
      <c r="K1678" s="293" t="s">
        <v>196</v>
      </c>
      <c r="L1678" s="298"/>
      <c r="M1678" s="299" t="s">
        <v>21</v>
      </c>
      <c r="N1678" s="300" t="s">
        <v>45</v>
      </c>
      <c r="O1678" s="49"/>
      <c r="P1678" s="244">
        <f>O1678*H1678</f>
        <v>0</v>
      </c>
      <c r="Q1678" s="244">
        <v>0.00020000000000000001</v>
      </c>
      <c r="R1678" s="244">
        <f>Q1678*H1678</f>
        <v>0.037000000000000005</v>
      </c>
      <c r="S1678" s="244">
        <v>0</v>
      </c>
      <c r="T1678" s="245">
        <f>S1678*H1678</f>
        <v>0</v>
      </c>
      <c r="AR1678" s="26" t="s">
        <v>439</v>
      </c>
      <c r="AT1678" s="26" t="s">
        <v>604</v>
      </c>
      <c r="AU1678" s="26" t="s">
        <v>84</v>
      </c>
      <c r="AY1678" s="26" t="s">
        <v>189</v>
      </c>
      <c r="BE1678" s="246">
        <f>IF(N1678="základní",J1678,0)</f>
        <v>0</v>
      </c>
      <c r="BF1678" s="246">
        <f>IF(N1678="snížená",J1678,0)</f>
        <v>0</v>
      </c>
      <c r="BG1678" s="246">
        <f>IF(N1678="zákl. přenesená",J1678,0)</f>
        <v>0</v>
      </c>
      <c r="BH1678" s="246">
        <f>IF(N1678="sníž. přenesená",J1678,0)</f>
        <v>0</v>
      </c>
      <c r="BI1678" s="246">
        <f>IF(N1678="nulová",J1678,0)</f>
        <v>0</v>
      </c>
      <c r="BJ1678" s="26" t="s">
        <v>82</v>
      </c>
      <c r="BK1678" s="246">
        <f>ROUND(I1678*H1678,2)</f>
        <v>0</v>
      </c>
      <c r="BL1678" s="26" t="s">
        <v>323</v>
      </c>
      <c r="BM1678" s="26" t="s">
        <v>2350</v>
      </c>
    </row>
    <row r="1679" s="1" customFormat="1" ht="16.5" customHeight="1">
      <c r="B1679" s="48"/>
      <c r="C1679" s="291" t="s">
        <v>2351</v>
      </c>
      <c r="D1679" s="291" t="s">
        <v>604</v>
      </c>
      <c r="E1679" s="292" t="s">
        <v>2352</v>
      </c>
      <c r="F1679" s="293" t="s">
        <v>2353</v>
      </c>
      <c r="G1679" s="294" t="s">
        <v>223</v>
      </c>
      <c r="H1679" s="295">
        <v>92.5</v>
      </c>
      <c r="I1679" s="296"/>
      <c r="J1679" s="297">
        <f>ROUND(I1679*H1679,2)</f>
        <v>0</v>
      </c>
      <c r="K1679" s="293" t="s">
        <v>196</v>
      </c>
      <c r="L1679" s="298"/>
      <c r="M1679" s="299" t="s">
        <v>21</v>
      </c>
      <c r="N1679" s="300" t="s">
        <v>45</v>
      </c>
      <c r="O1679" s="49"/>
      <c r="P1679" s="244">
        <f>O1679*H1679</f>
        <v>0</v>
      </c>
      <c r="Q1679" s="244">
        <v>0.0011999999999999999</v>
      </c>
      <c r="R1679" s="244">
        <f>Q1679*H1679</f>
        <v>0.11099999999999999</v>
      </c>
      <c r="S1679" s="244">
        <v>0</v>
      </c>
      <c r="T1679" s="245">
        <f>S1679*H1679</f>
        <v>0</v>
      </c>
      <c r="AR1679" s="26" t="s">
        <v>439</v>
      </c>
      <c r="AT1679" s="26" t="s">
        <v>604</v>
      </c>
      <c r="AU1679" s="26" t="s">
        <v>84</v>
      </c>
      <c r="AY1679" s="26" t="s">
        <v>189</v>
      </c>
      <c r="BE1679" s="246">
        <f>IF(N1679="základní",J1679,0)</f>
        <v>0</v>
      </c>
      <c r="BF1679" s="246">
        <f>IF(N1679="snížená",J1679,0)</f>
        <v>0</v>
      </c>
      <c r="BG1679" s="246">
        <f>IF(N1679="zákl. přenesená",J1679,0)</f>
        <v>0</v>
      </c>
      <c r="BH1679" s="246">
        <f>IF(N1679="sníž. přenesená",J1679,0)</f>
        <v>0</v>
      </c>
      <c r="BI1679" s="246">
        <f>IF(N1679="nulová",J1679,0)</f>
        <v>0</v>
      </c>
      <c r="BJ1679" s="26" t="s">
        <v>82</v>
      </c>
      <c r="BK1679" s="246">
        <f>ROUND(I1679*H1679,2)</f>
        <v>0</v>
      </c>
      <c r="BL1679" s="26" t="s">
        <v>323</v>
      </c>
      <c r="BM1679" s="26" t="s">
        <v>2354</v>
      </c>
    </row>
    <row r="1680" s="12" customFormat="1">
      <c r="B1680" s="247"/>
      <c r="C1680" s="248"/>
      <c r="D1680" s="249" t="s">
        <v>199</v>
      </c>
      <c r="E1680" s="250" t="s">
        <v>21</v>
      </c>
      <c r="F1680" s="251" t="s">
        <v>2355</v>
      </c>
      <c r="G1680" s="248"/>
      <c r="H1680" s="252">
        <v>92.5</v>
      </c>
      <c r="I1680" s="253"/>
      <c r="J1680" s="248"/>
      <c r="K1680" s="248"/>
      <c r="L1680" s="254"/>
      <c r="M1680" s="255"/>
      <c r="N1680" s="256"/>
      <c r="O1680" s="256"/>
      <c r="P1680" s="256"/>
      <c r="Q1680" s="256"/>
      <c r="R1680" s="256"/>
      <c r="S1680" s="256"/>
      <c r="T1680" s="257"/>
      <c r="AT1680" s="258" t="s">
        <v>199</v>
      </c>
      <c r="AU1680" s="258" t="s">
        <v>84</v>
      </c>
      <c r="AV1680" s="12" t="s">
        <v>84</v>
      </c>
      <c r="AW1680" s="12" t="s">
        <v>37</v>
      </c>
      <c r="AX1680" s="12" t="s">
        <v>82</v>
      </c>
      <c r="AY1680" s="258" t="s">
        <v>189</v>
      </c>
    </row>
    <row r="1681" s="1" customFormat="1" ht="16.5" customHeight="1">
      <c r="B1681" s="48"/>
      <c r="C1681" s="235" t="s">
        <v>2356</v>
      </c>
      <c r="D1681" s="235" t="s">
        <v>192</v>
      </c>
      <c r="E1681" s="236" t="s">
        <v>2357</v>
      </c>
      <c r="F1681" s="237" t="s">
        <v>2358</v>
      </c>
      <c r="G1681" s="238" t="s">
        <v>349</v>
      </c>
      <c r="H1681" s="239">
        <v>163.19999999999999</v>
      </c>
      <c r="I1681" s="240"/>
      <c r="J1681" s="241">
        <f>ROUND(I1681*H1681,2)</f>
        <v>0</v>
      </c>
      <c r="K1681" s="237" t="s">
        <v>196</v>
      </c>
      <c r="L1681" s="74"/>
      <c r="M1681" s="242" t="s">
        <v>21</v>
      </c>
      <c r="N1681" s="243" t="s">
        <v>45</v>
      </c>
      <c r="O1681" s="49"/>
      <c r="P1681" s="244">
        <f>O1681*H1681</f>
        <v>0</v>
      </c>
      <c r="Q1681" s="244">
        <v>0.0011900000000000001</v>
      </c>
      <c r="R1681" s="244">
        <f>Q1681*H1681</f>
        <v>0.19420799999999999</v>
      </c>
      <c r="S1681" s="244">
        <v>0</v>
      </c>
      <c r="T1681" s="245">
        <f>S1681*H1681</f>
        <v>0</v>
      </c>
      <c r="AR1681" s="26" t="s">
        <v>323</v>
      </c>
      <c r="AT1681" s="26" t="s">
        <v>192</v>
      </c>
      <c r="AU1681" s="26" t="s">
        <v>84</v>
      </c>
      <c r="AY1681" s="26" t="s">
        <v>189</v>
      </c>
      <c r="BE1681" s="246">
        <f>IF(N1681="základní",J1681,0)</f>
        <v>0</v>
      </c>
      <c r="BF1681" s="246">
        <f>IF(N1681="snížená",J1681,0)</f>
        <v>0</v>
      </c>
      <c r="BG1681" s="246">
        <f>IF(N1681="zákl. přenesená",J1681,0)</f>
        <v>0</v>
      </c>
      <c r="BH1681" s="246">
        <f>IF(N1681="sníž. přenesená",J1681,0)</f>
        <v>0</v>
      </c>
      <c r="BI1681" s="246">
        <f>IF(N1681="nulová",J1681,0)</f>
        <v>0</v>
      </c>
      <c r="BJ1681" s="26" t="s">
        <v>82</v>
      </c>
      <c r="BK1681" s="246">
        <f>ROUND(I1681*H1681,2)</f>
        <v>0</v>
      </c>
      <c r="BL1681" s="26" t="s">
        <v>323</v>
      </c>
      <c r="BM1681" s="26" t="s">
        <v>2359</v>
      </c>
    </row>
    <row r="1682" s="1" customFormat="1" ht="16.5" customHeight="1">
      <c r="B1682" s="48"/>
      <c r="C1682" s="291" t="s">
        <v>2360</v>
      </c>
      <c r="D1682" s="291" t="s">
        <v>604</v>
      </c>
      <c r="E1682" s="292" t="s">
        <v>2361</v>
      </c>
      <c r="F1682" s="293" t="s">
        <v>2362</v>
      </c>
      <c r="G1682" s="294" t="s">
        <v>223</v>
      </c>
      <c r="H1682" s="295">
        <v>408</v>
      </c>
      <c r="I1682" s="296"/>
      <c r="J1682" s="297">
        <f>ROUND(I1682*H1682,2)</f>
        <v>0</v>
      </c>
      <c r="K1682" s="293" t="s">
        <v>196</v>
      </c>
      <c r="L1682" s="298"/>
      <c r="M1682" s="299" t="s">
        <v>21</v>
      </c>
      <c r="N1682" s="300" t="s">
        <v>45</v>
      </c>
      <c r="O1682" s="49"/>
      <c r="P1682" s="244">
        <f>O1682*H1682</f>
        <v>0</v>
      </c>
      <c r="Q1682" s="244">
        <v>0.0045999999999999999</v>
      </c>
      <c r="R1682" s="244">
        <f>Q1682*H1682</f>
        <v>1.8768</v>
      </c>
      <c r="S1682" s="244">
        <v>0</v>
      </c>
      <c r="T1682" s="245">
        <f>S1682*H1682</f>
        <v>0</v>
      </c>
      <c r="AR1682" s="26" t="s">
        <v>439</v>
      </c>
      <c r="AT1682" s="26" t="s">
        <v>604</v>
      </c>
      <c r="AU1682" s="26" t="s">
        <v>84</v>
      </c>
      <c r="AY1682" s="26" t="s">
        <v>189</v>
      </c>
      <c r="BE1682" s="246">
        <f>IF(N1682="základní",J1682,0)</f>
        <v>0</v>
      </c>
      <c r="BF1682" s="246">
        <f>IF(N1682="snížená",J1682,0)</f>
        <v>0</v>
      </c>
      <c r="BG1682" s="246">
        <f>IF(N1682="zákl. přenesená",J1682,0)</f>
        <v>0</v>
      </c>
      <c r="BH1682" s="246">
        <f>IF(N1682="sníž. přenesená",J1682,0)</f>
        <v>0</v>
      </c>
      <c r="BI1682" s="246">
        <f>IF(N1682="nulová",J1682,0)</f>
        <v>0</v>
      </c>
      <c r="BJ1682" s="26" t="s">
        <v>82</v>
      </c>
      <c r="BK1682" s="246">
        <f>ROUND(I1682*H1682,2)</f>
        <v>0</v>
      </c>
      <c r="BL1682" s="26" t="s">
        <v>323</v>
      </c>
      <c r="BM1682" s="26" t="s">
        <v>2363</v>
      </c>
    </row>
    <row r="1683" s="1" customFormat="1" ht="16.5" customHeight="1">
      <c r="B1683" s="48"/>
      <c r="C1683" s="291" t="s">
        <v>2364</v>
      </c>
      <c r="D1683" s="291" t="s">
        <v>604</v>
      </c>
      <c r="E1683" s="292" t="s">
        <v>2365</v>
      </c>
      <c r="F1683" s="293" t="s">
        <v>2366</v>
      </c>
      <c r="G1683" s="294" t="s">
        <v>223</v>
      </c>
      <c r="H1683" s="295">
        <v>10</v>
      </c>
      <c r="I1683" s="296"/>
      <c r="J1683" s="297">
        <f>ROUND(I1683*H1683,2)</f>
        <v>0</v>
      </c>
      <c r="K1683" s="293" t="s">
        <v>196</v>
      </c>
      <c r="L1683" s="298"/>
      <c r="M1683" s="299" t="s">
        <v>21</v>
      </c>
      <c r="N1683" s="300" t="s">
        <v>45</v>
      </c>
      <c r="O1683" s="49"/>
      <c r="P1683" s="244">
        <f>O1683*H1683</f>
        <v>0</v>
      </c>
      <c r="Q1683" s="244">
        <v>0.0047999999999999996</v>
      </c>
      <c r="R1683" s="244">
        <f>Q1683*H1683</f>
        <v>0.047999999999999994</v>
      </c>
      <c r="S1683" s="244">
        <v>0</v>
      </c>
      <c r="T1683" s="245">
        <f>S1683*H1683</f>
        <v>0</v>
      </c>
      <c r="AR1683" s="26" t="s">
        <v>439</v>
      </c>
      <c r="AT1683" s="26" t="s">
        <v>604</v>
      </c>
      <c r="AU1683" s="26" t="s">
        <v>84</v>
      </c>
      <c r="AY1683" s="26" t="s">
        <v>189</v>
      </c>
      <c r="BE1683" s="246">
        <f>IF(N1683="základní",J1683,0)</f>
        <v>0</v>
      </c>
      <c r="BF1683" s="246">
        <f>IF(N1683="snížená",J1683,0)</f>
        <v>0</v>
      </c>
      <c r="BG1683" s="246">
        <f>IF(N1683="zákl. přenesená",J1683,0)</f>
        <v>0</v>
      </c>
      <c r="BH1683" s="246">
        <f>IF(N1683="sníž. přenesená",J1683,0)</f>
        <v>0</v>
      </c>
      <c r="BI1683" s="246">
        <f>IF(N1683="nulová",J1683,0)</f>
        <v>0</v>
      </c>
      <c r="BJ1683" s="26" t="s">
        <v>82</v>
      </c>
      <c r="BK1683" s="246">
        <f>ROUND(I1683*H1683,2)</f>
        <v>0</v>
      </c>
      <c r="BL1683" s="26" t="s">
        <v>323</v>
      </c>
      <c r="BM1683" s="26" t="s">
        <v>2367</v>
      </c>
    </row>
    <row r="1684" s="1" customFormat="1" ht="16.5" customHeight="1">
      <c r="B1684" s="48"/>
      <c r="C1684" s="291" t="s">
        <v>2368</v>
      </c>
      <c r="D1684" s="291" t="s">
        <v>604</v>
      </c>
      <c r="E1684" s="292" t="s">
        <v>2369</v>
      </c>
      <c r="F1684" s="293" t="s">
        <v>2370</v>
      </c>
      <c r="G1684" s="294" t="s">
        <v>223</v>
      </c>
      <c r="H1684" s="295">
        <v>5</v>
      </c>
      <c r="I1684" s="296"/>
      <c r="J1684" s="297">
        <f>ROUND(I1684*H1684,2)</f>
        <v>0</v>
      </c>
      <c r="K1684" s="293" t="s">
        <v>196</v>
      </c>
      <c r="L1684" s="298"/>
      <c r="M1684" s="299" t="s">
        <v>21</v>
      </c>
      <c r="N1684" s="300" t="s">
        <v>45</v>
      </c>
      <c r="O1684" s="49"/>
      <c r="P1684" s="244">
        <f>O1684*H1684</f>
        <v>0</v>
      </c>
      <c r="Q1684" s="244">
        <v>0.0047999999999999996</v>
      </c>
      <c r="R1684" s="244">
        <f>Q1684*H1684</f>
        <v>0.023999999999999997</v>
      </c>
      <c r="S1684" s="244">
        <v>0</v>
      </c>
      <c r="T1684" s="245">
        <f>S1684*H1684</f>
        <v>0</v>
      </c>
      <c r="AR1684" s="26" t="s">
        <v>439</v>
      </c>
      <c r="AT1684" s="26" t="s">
        <v>604</v>
      </c>
      <c r="AU1684" s="26" t="s">
        <v>84</v>
      </c>
      <c r="AY1684" s="26" t="s">
        <v>189</v>
      </c>
      <c r="BE1684" s="246">
        <f>IF(N1684="základní",J1684,0)</f>
        <v>0</v>
      </c>
      <c r="BF1684" s="246">
        <f>IF(N1684="snížená",J1684,0)</f>
        <v>0</v>
      </c>
      <c r="BG1684" s="246">
        <f>IF(N1684="zákl. přenesená",J1684,0)</f>
        <v>0</v>
      </c>
      <c r="BH1684" s="246">
        <f>IF(N1684="sníž. přenesená",J1684,0)</f>
        <v>0</v>
      </c>
      <c r="BI1684" s="246">
        <f>IF(N1684="nulová",J1684,0)</f>
        <v>0</v>
      </c>
      <c r="BJ1684" s="26" t="s">
        <v>82</v>
      </c>
      <c r="BK1684" s="246">
        <f>ROUND(I1684*H1684,2)</f>
        <v>0</v>
      </c>
      <c r="BL1684" s="26" t="s">
        <v>323</v>
      </c>
      <c r="BM1684" s="26" t="s">
        <v>2371</v>
      </c>
    </row>
    <row r="1685" s="1" customFormat="1" ht="25.5" customHeight="1">
      <c r="B1685" s="48"/>
      <c r="C1685" s="291" t="s">
        <v>2372</v>
      </c>
      <c r="D1685" s="291" t="s">
        <v>604</v>
      </c>
      <c r="E1685" s="292" t="s">
        <v>2373</v>
      </c>
      <c r="F1685" s="293" t="s">
        <v>2374</v>
      </c>
      <c r="G1685" s="294" t="s">
        <v>223</v>
      </c>
      <c r="H1685" s="295">
        <v>32.799999999999997</v>
      </c>
      <c r="I1685" s="296"/>
      <c r="J1685" s="297">
        <f>ROUND(I1685*H1685,2)</f>
        <v>0</v>
      </c>
      <c r="K1685" s="293" t="s">
        <v>196</v>
      </c>
      <c r="L1685" s="298"/>
      <c r="M1685" s="299" t="s">
        <v>21</v>
      </c>
      <c r="N1685" s="300" t="s">
        <v>45</v>
      </c>
      <c r="O1685" s="49"/>
      <c r="P1685" s="244">
        <f>O1685*H1685</f>
        <v>0</v>
      </c>
      <c r="Q1685" s="244">
        <v>0.002</v>
      </c>
      <c r="R1685" s="244">
        <f>Q1685*H1685</f>
        <v>0.065599999999999992</v>
      </c>
      <c r="S1685" s="244">
        <v>0</v>
      </c>
      <c r="T1685" s="245">
        <f>S1685*H1685</f>
        <v>0</v>
      </c>
      <c r="AR1685" s="26" t="s">
        <v>439</v>
      </c>
      <c r="AT1685" s="26" t="s">
        <v>604</v>
      </c>
      <c r="AU1685" s="26" t="s">
        <v>84</v>
      </c>
      <c r="AY1685" s="26" t="s">
        <v>189</v>
      </c>
      <c r="BE1685" s="246">
        <f>IF(N1685="základní",J1685,0)</f>
        <v>0</v>
      </c>
      <c r="BF1685" s="246">
        <f>IF(N1685="snížená",J1685,0)</f>
        <v>0</v>
      </c>
      <c r="BG1685" s="246">
        <f>IF(N1685="zákl. přenesená",J1685,0)</f>
        <v>0</v>
      </c>
      <c r="BH1685" s="246">
        <f>IF(N1685="sníž. přenesená",J1685,0)</f>
        <v>0</v>
      </c>
      <c r="BI1685" s="246">
        <f>IF(N1685="nulová",J1685,0)</f>
        <v>0</v>
      </c>
      <c r="BJ1685" s="26" t="s">
        <v>82</v>
      </c>
      <c r="BK1685" s="246">
        <f>ROUND(I1685*H1685,2)</f>
        <v>0</v>
      </c>
      <c r="BL1685" s="26" t="s">
        <v>323</v>
      </c>
      <c r="BM1685" s="26" t="s">
        <v>2375</v>
      </c>
    </row>
    <row r="1686" s="12" customFormat="1">
      <c r="B1686" s="247"/>
      <c r="C1686" s="248"/>
      <c r="D1686" s="249" t="s">
        <v>199</v>
      </c>
      <c r="E1686" s="250" t="s">
        <v>21</v>
      </c>
      <c r="F1686" s="251" t="s">
        <v>2376</v>
      </c>
      <c r="G1686" s="248"/>
      <c r="H1686" s="252">
        <v>32.799999999999997</v>
      </c>
      <c r="I1686" s="253"/>
      <c r="J1686" s="248"/>
      <c r="K1686" s="248"/>
      <c r="L1686" s="254"/>
      <c r="M1686" s="255"/>
      <c r="N1686" s="256"/>
      <c r="O1686" s="256"/>
      <c r="P1686" s="256"/>
      <c r="Q1686" s="256"/>
      <c r="R1686" s="256"/>
      <c r="S1686" s="256"/>
      <c r="T1686" s="257"/>
      <c r="AT1686" s="258" t="s">
        <v>199</v>
      </c>
      <c r="AU1686" s="258" t="s">
        <v>84</v>
      </c>
      <c r="AV1686" s="12" t="s">
        <v>84</v>
      </c>
      <c r="AW1686" s="12" t="s">
        <v>37</v>
      </c>
      <c r="AX1686" s="12" t="s">
        <v>82</v>
      </c>
      <c r="AY1686" s="258" t="s">
        <v>189</v>
      </c>
    </row>
    <row r="1687" s="1" customFormat="1" ht="16.5" customHeight="1">
      <c r="B1687" s="48"/>
      <c r="C1687" s="235" t="s">
        <v>2377</v>
      </c>
      <c r="D1687" s="235" t="s">
        <v>192</v>
      </c>
      <c r="E1687" s="236" t="s">
        <v>2378</v>
      </c>
      <c r="F1687" s="237" t="s">
        <v>2379</v>
      </c>
      <c r="G1687" s="238" t="s">
        <v>349</v>
      </c>
      <c r="H1687" s="239">
        <v>60</v>
      </c>
      <c r="I1687" s="240"/>
      <c r="J1687" s="241">
        <f>ROUND(I1687*H1687,2)</f>
        <v>0</v>
      </c>
      <c r="K1687" s="237" t="s">
        <v>196</v>
      </c>
      <c r="L1687" s="74"/>
      <c r="M1687" s="242" t="s">
        <v>21</v>
      </c>
      <c r="N1687" s="243" t="s">
        <v>45</v>
      </c>
      <c r="O1687" s="49"/>
      <c r="P1687" s="244">
        <f>O1687*H1687</f>
        <v>0</v>
      </c>
      <c r="Q1687" s="244">
        <v>3.0000000000000001E-05</v>
      </c>
      <c r="R1687" s="244">
        <f>Q1687*H1687</f>
        <v>0.0018</v>
      </c>
      <c r="S1687" s="244">
        <v>0</v>
      </c>
      <c r="T1687" s="245">
        <f>S1687*H1687</f>
        <v>0</v>
      </c>
      <c r="AR1687" s="26" t="s">
        <v>323</v>
      </c>
      <c r="AT1687" s="26" t="s">
        <v>192</v>
      </c>
      <c r="AU1687" s="26" t="s">
        <v>84</v>
      </c>
      <c r="AY1687" s="26" t="s">
        <v>189</v>
      </c>
      <c r="BE1687" s="246">
        <f>IF(N1687="základní",J1687,0)</f>
        <v>0</v>
      </c>
      <c r="BF1687" s="246">
        <f>IF(N1687="snížená",J1687,0)</f>
        <v>0</v>
      </c>
      <c r="BG1687" s="246">
        <f>IF(N1687="zákl. přenesená",J1687,0)</f>
        <v>0</v>
      </c>
      <c r="BH1687" s="246">
        <f>IF(N1687="sníž. přenesená",J1687,0)</f>
        <v>0</v>
      </c>
      <c r="BI1687" s="246">
        <f>IF(N1687="nulová",J1687,0)</f>
        <v>0</v>
      </c>
      <c r="BJ1687" s="26" t="s">
        <v>82</v>
      </c>
      <c r="BK1687" s="246">
        <f>ROUND(I1687*H1687,2)</f>
        <v>0</v>
      </c>
      <c r="BL1687" s="26" t="s">
        <v>323</v>
      </c>
      <c r="BM1687" s="26" t="s">
        <v>2380</v>
      </c>
    </row>
    <row r="1688" s="1" customFormat="1" ht="16.5" customHeight="1">
      <c r="B1688" s="48"/>
      <c r="C1688" s="291" t="s">
        <v>2381</v>
      </c>
      <c r="D1688" s="291" t="s">
        <v>604</v>
      </c>
      <c r="E1688" s="292" t="s">
        <v>2382</v>
      </c>
      <c r="F1688" s="293" t="s">
        <v>2383</v>
      </c>
      <c r="G1688" s="294" t="s">
        <v>223</v>
      </c>
      <c r="H1688" s="295">
        <v>40</v>
      </c>
      <c r="I1688" s="296"/>
      <c r="J1688" s="297">
        <f>ROUND(I1688*H1688,2)</f>
        <v>0</v>
      </c>
      <c r="K1688" s="293" t="s">
        <v>196</v>
      </c>
      <c r="L1688" s="298"/>
      <c r="M1688" s="299" t="s">
        <v>21</v>
      </c>
      <c r="N1688" s="300" t="s">
        <v>45</v>
      </c>
      <c r="O1688" s="49"/>
      <c r="P1688" s="244">
        <f>O1688*H1688</f>
        <v>0</v>
      </c>
      <c r="Q1688" s="244">
        <v>0.0022000000000000001</v>
      </c>
      <c r="R1688" s="244">
        <f>Q1688*H1688</f>
        <v>0.088000000000000009</v>
      </c>
      <c r="S1688" s="244">
        <v>0</v>
      </c>
      <c r="T1688" s="245">
        <f>S1688*H1688</f>
        <v>0</v>
      </c>
      <c r="AR1688" s="26" t="s">
        <v>439</v>
      </c>
      <c r="AT1688" s="26" t="s">
        <v>604</v>
      </c>
      <c r="AU1688" s="26" t="s">
        <v>84</v>
      </c>
      <c r="AY1688" s="26" t="s">
        <v>189</v>
      </c>
      <c r="BE1688" s="246">
        <f>IF(N1688="základní",J1688,0)</f>
        <v>0</v>
      </c>
      <c r="BF1688" s="246">
        <f>IF(N1688="snížená",J1688,0)</f>
        <v>0</v>
      </c>
      <c r="BG1688" s="246">
        <f>IF(N1688="zákl. přenesená",J1688,0)</f>
        <v>0</v>
      </c>
      <c r="BH1688" s="246">
        <f>IF(N1688="sníž. přenesená",J1688,0)</f>
        <v>0</v>
      </c>
      <c r="BI1688" s="246">
        <f>IF(N1688="nulová",J1688,0)</f>
        <v>0</v>
      </c>
      <c r="BJ1688" s="26" t="s">
        <v>82</v>
      </c>
      <c r="BK1688" s="246">
        <f>ROUND(I1688*H1688,2)</f>
        <v>0</v>
      </c>
      <c r="BL1688" s="26" t="s">
        <v>323</v>
      </c>
      <c r="BM1688" s="26" t="s">
        <v>2384</v>
      </c>
    </row>
    <row r="1689" s="1" customFormat="1" ht="16.5" customHeight="1">
      <c r="B1689" s="48"/>
      <c r="C1689" s="291" t="s">
        <v>2385</v>
      </c>
      <c r="D1689" s="291" t="s">
        <v>604</v>
      </c>
      <c r="E1689" s="292" t="s">
        <v>2386</v>
      </c>
      <c r="F1689" s="293" t="s">
        <v>2387</v>
      </c>
      <c r="G1689" s="294" t="s">
        <v>223</v>
      </c>
      <c r="H1689" s="295">
        <v>30</v>
      </c>
      <c r="I1689" s="296"/>
      <c r="J1689" s="297">
        <f>ROUND(I1689*H1689,2)</f>
        <v>0</v>
      </c>
      <c r="K1689" s="293" t="s">
        <v>196</v>
      </c>
      <c r="L1689" s="298"/>
      <c r="M1689" s="299" t="s">
        <v>21</v>
      </c>
      <c r="N1689" s="300" t="s">
        <v>45</v>
      </c>
      <c r="O1689" s="49"/>
      <c r="P1689" s="244">
        <f>O1689*H1689</f>
        <v>0</v>
      </c>
      <c r="Q1689" s="244">
        <v>5.0000000000000002E-05</v>
      </c>
      <c r="R1689" s="244">
        <f>Q1689*H1689</f>
        <v>0.0015</v>
      </c>
      <c r="S1689" s="244">
        <v>0</v>
      </c>
      <c r="T1689" s="245">
        <f>S1689*H1689</f>
        <v>0</v>
      </c>
      <c r="AR1689" s="26" t="s">
        <v>439</v>
      </c>
      <c r="AT1689" s="26" t="s">
        <v>604</v>
      </c>
      <c r="AU1689" s="26" t="s">
        <v>84</v>
      </c>
      <c r="AY1689" s="26" t="s">
        <v>189</v>
      </c>
      <c r="BE1689" s="246">
        <f>IF(N1689="základní",J1689,0)</f>
        <v>0</v>
      </c>
      <c r="BF1689" s="246">
        <f>IF(N1689="snížená",J1689,0)</f>
        <v>0</v>
      </c>
      <c r="BG1689" s="246">
        <f>IF(N1689="zákl. přenesená",J1689,0)</f>
        <v>0</v>
      </c>
      <c r="BH1689" s="246">
        <f>IF(N1689="sníž. přenesená",J1689,0)</f>
        <v>0</v>
      </c>
      <c r="BI1689" s="246">
        <f>IF(N1689="nulová",J1689,0)</f>
        <v>0</v>
      </c>
      <c r="BJ1689" s="26" t="s">
        <v>82</v>
      </c>
      <c r="BK1689" s="246">
        <f>ROUND(I1689*H1689,2)</f>
        <v>0</v>
      </c>
      <c r="BL1689" s="26" t="s">
        <v>323</v>
      </c>
      <c r="BM1689" s="26" t="s">
        <v>2388</v>
      </c>
    </row>
    <row r="1690" s="1" customFormat="1" ht="25.5" customHeight="1">
      <c r="B1690" s="48"/>
      <c r="C1690" s="235" t="s">
        <v>2389</v>
      </c>
      <c r="D1690" s="235" t="s">
        <v>192</v>
      </c>
      <c r="E1690" s="236" t="s">
        <v>2390</v>
      </c>
      <c r="F1690" s="237" t="s">
        <v>2391</v>
      </c>
      <c r="G1690" s="238" t="s">
        <v>223</v>
      </c>
      <c r="H1690" s="239">
        <v>3</v>
      </c>
      <c r="I1690" s="240"/>
      <c r="J1690" s="241">
        <f>ROUND(I1690*H1690,2)</f>
        <v>0</v>
      </c>
      <c r="K1690" s="237" t="s">
        <v>196</v>
      </c>
      <c r="L1690" s="74"/>
      <c r="M1690" s="242" t="s">
        <v>21</v>
      </c>
      <c r="N1690" s="243" t="s">
        <v>45</v>
      </c>
      <c r="O1690" s="49"/>
      <c r="P1690" s="244">
        <f>O1690*H1690</f>
        <v>0</v>
      </c>
      <c r="Q1690" s="244">
        <v>0</v>
      </c>
      <c r="R1690" s="244">
        <f>Q1690*H1690</f>
        <v>0</v>
      </c>
      <c r="S1690" s="244">
        <v>0</v>
      </c>
      <c r="T1690" s="245">
        <f>S1690*H1690</f>
        <v>0</v>
      </c>
      <c r="AR1690" s="26" t="s">
        <v>323</v>
      </c>
      <c r="AT1690" s="26" t="s">
        <v>192</v>
      </c>
      <c r="AU1690" s="26" t="s">
        <v>84</v>
      </c>
      <c r="AY1690" s="26" t="s">
        <v>189</v>
      </c>
      <c r="BE1690" s="246">
        <f>IF(N1690="základní",J1690,0)</f>
        <v>0</v>
      </c>
      <c r="BF1690" s="246">
        <f>IF(N1690="snížená",J1690,0)</f>
        <v>0</v>
      </c>
      <c r="BG1690" s="246">
        <f>IF(N1690="zákl. přenesená",J1690,0)</f>
        <v>0</v>
      </c>
      <c r="BH1690" s="246">
        <f>IF(N1690="sníž. přenesená",J1690,0)</f>
        <v>0</v>
      </c>
      <c r="BI1690" s="246">
        <f>IF(N1690="nulová",J1690,0)</f>
        <v>0</v>
      </c>
      <c r="BJ1690" s="26" t="s">
        <v>82</v>
      </c>
      <c r="BK1690" s="246">
        <f>ROUND(I1690*H1690,2)</f>
        <v>0</v>
      </c>
      <c r="BL1690" s="26" t="s">
        <v>323</v>
      </c>
      <c r="BM1690" s="26" t="s">
        <v>2392</v>
      </c>
    </row>
    <row r="1691" s="1" customFormat="1" ht="16.5" customHeight="1">
      <c r="B1691" s="48"/>
      <c r="C1691" s="291" t="s">
        <v>2393</v>
      </c>
      <c r="D1691" s="291" t="s">
        <v>604</v>
      </c>
      <c r="E1691" s="292" t="s">
        <v>2394</v>
      </c>
      <c r="F1691" s="293" t="s">
        <v>2395</v>
      </c>
      <c r="G1691" s="294" t="s">
        <v>223</v>
      </c>
      <c r="H1691" s="295">
        <v>3</v>
      </c>
      <c r="I1691" s="296"/>
      <c r="J1691" s="297">
        <f>ROUND(I1691*H1691,2)</f>
        <v>0</v>
      </c>
      <c r="K1691" s="293" t="s">
        <v>196</v>
      </c>
      <c r="L1691" s="298"/>
      <c r="M1691" s="299" t="s">
        <v>21</v>
      </c>
      <c r="N1691" s="300" t="s">
        <v>45</v>
      </c>
      <c r="O1691" s="49"/>
      <c r="P1691" s="244">
        <f>O1691*H1691</f>
        <v>0</v>
      </c>
      <c r="Q1691" s="244">
        <v>0.0032000000000000002</v>
      </c>
      <c r="R1691" s="244">
        <f>Q1691*H1691</f>
        <v>0.0096000000000000009</v>
      </c>
      <c r="S1691" s="244">
        <v>0</v>
      </c>
      <c r="T1691" s="245">
        <f>S1691*H1691</f>
        <v>0</v>
      </c>
      <c r="AR1691" s="26" t="s">
        <v>439</v>
      </c>
      <c r="AT1691" s="26" t="s">
        <v>604</v>
      </c>
      <c r="AU1691" s="26" t="s">
        <v>84</v>
      </c>
      <c r="AY1691" s="26" t="s">
        <v>189</v>
      </c>
      <c r="BE1691" s="246">
        <f>IF(N1691="základní",J1691,0)</f>
        <v>0</v>
      </c>
      <c r="BF1691" s="246">
        <f>IF(N1691="snížená",J1691,0)</f>
        <v>0</v>
      </c>
      <c r="BG1691" s="246">
        <f>IF(N1691="zákl. přenesená",J1691,0)</f>
        <v>0</v>
      </c>
      <c r="BH1691" s="246">
        <f>IF(N1691="sníž. přenesená",J1691,0)</f>
        <v>0</v>
      </c>
      <c r="BI1691" s="246">
        <f>IF(N1691="nulová",J1691,0)</f>
        <v>0</v>
      </c>
      <c r="BJ1691" s="26" t="s">
        <v>82</v>
      </c>
      <c r="BK1691" s="246">
        <f>ROUND(I1691*H1691,2)</f>
        <v>0</v>
      </c>
      <c r="BL1691" s="26" t="s">
        <v>323</v>
      </c>
      <c r="BM1691" s="26" t="s">
        <v>2396</v>
      </c>
    </row>
    <row r="1692" s="1" customFormat="1" ht="25.5" customHeight="1">
      <c r="B1692" s="48"/>
      <c r="C1692" s="235" t="s">
        <v>2397</v>
      </c>
      <c r="D1692" s="235" t="s">
        <v>192</v>
      </c>
      <c r="E1692" s="236" t="s">
        <v>2398</v>
      </c>
      <c r="F1692" s="237" t="s">
        <v>2399</v>
      </c>
      <c r="G1692" s="238" t="s">
        <v>273</v>
      </c>
      <c r="H1692" s="239">
        <v>1157.3330000000001</v>
      </c>
      <c r="I1692" s="240"/>
      <c r="J1692" s="241">
        <f>ROUND(I1692*H1692,2)</f>
        <v>0</v>
      </c>
      <c r="K1692" s="237" t="s">
        <v>196</v>
      </c>
      <c r="L1692" s="74"/>
      <c r="M1692" s="242" t="s">
        <v>21</v>
      </c>
      <c r="N1692" s="243" t="s">
        <v>45</v>
      </c>
      <c r="O1692" s="49"/>
      <c r="P1692" s="244">
        <f>O1692*H1692</f>
        <v>0</v>
      </c>
      <c r="Q1692" s="244">
        <v>0</v>
      </c>
      <c r="R1692" s="244">
        <f>Q1692*H1692</f>
        <v>0</v>
      </c>
      <c r="S1692" s="244">
        <v>0</v>
      </c>
      <c r="T1692" s="245">
        <f>S1692*H1692</f>
        <v>0</v>
      </c>
      <c r="AR1692" s="26" t="s">
        <v>323</v>
      </c>
      <c r="AT1692" s="26" t="s">
        <v>192</v>
      </c>
      <c r="AU1692" s="26" t="s">
        <v>84</v>
      </c>
      <c r="AY1692" s="26" t="s">
        <v>189</v>
      </c>
      <c r="BE1692" s="246">
        <f>IF(N1692="základní",J1692,0)</f>
        <v>0</v>
      </c>
      <c r="BF1692" s="246">
        <f>IF(N1692="snížená",J1692,0)</f>
        <v>0</v>
      </c>
      <c r="BG1692" s="246">
        <f>IF(N1692="zákl. přenesená",J1692,0)</f>
        <v>0</v>
      </c>
      <c r="BH1692" s="246">
        <f>IF(N1692="sníž. přenesená",J1692,0)</f>
        <v>0</v>
      </c>
      <c r="BI1692" s="246">
        <f>IF(N1692="nulová",J1692,0)</f>
        <v>0</v>
      </c>
      <c r="BJ1692" s="26" t="s">
        <v>82</v>
      </c>
      <c r="BK1692" s="246">
        <f>ROUND(I1692*H1692,2)</f>
        <v>0</v>
      </c>
      <c r="BL1692" s="26" t="s">
        <v>323</v>
      </c>
      <c r="BM1692" s="26" t="s">
        <v>2400</v>
      </c>
    </row>
    <row r="1693" s="1" customFormat="1" ht="16.5" customHeight="1">
      <c r="B1693" s="48"/>
      <c r="C1693" s="291" t="s">
        <v>2401</v>
      </c>
      <c r="D1693" s="291" t="s">
        <v>604</v>
      </c>
      <c r="E1693" s="292" t="s">
        <v>2402</v>
      </c>
      <c r="F1693" s="293" t="s">
        <v>2403</v>
      </c>
      <c r="G1693" s="294" t="s">
        <v>223</v>
      </c>
      <c r="H1693" s="295">
        <v>16</v>
      </c>
      <c r="I1693" s="296"/>
      <c r="J1693" s="297">
        <f>ROUND(I1693*H1693,2)</f>
        <v>0</v>
      </c>
      <c r="K1693" s="293" t="s">
        <v>196</v>
      </c>
      <c r="L1693" s="298"/>
      <c r="M1693" s="299" t="s">
        <v>21</v>
      </c>
      <c r="N1693" s="300" t="s">
        <v>45</v>
      </c>
      <c r="O1693" s="49"/>
      <c r="P1693" s="244">
        <f>O1693*H1693</f>
        <v>0</v>
      </c>
      <c r="Q1693" s="244">
        <v>0.01</v>
      </c>
      <c r="R1693" s="244">
        <f>Q1693*H1693</f>
        <v>0.16</v>
      </c>
      <c r="S1693" s="244">
        <v>0</v>
      </c>
      <c r="T1693" s="245">
        <f>S1693*H1693</f>
        <v>0</v>
      </c>
      <c r="AR1693" s="26" t="s">
        <v>439</v>
      </c>
      <c r="AT1693" s="26" t="s">
        <v>604</v>
      </c>
      <c r="AU1693" s="26" t="s">
        <v>84</v>
      </c>
      <c r="AY1693" s="26" t="s">
        <v>189</v>
      </c>
      <c r="BE1693" s="246">
        <f>IF(N1693="základní",J1693,0)</f>
        <v>0</v>
      </c>
      <c r="BF1693" s="246">
        <f>IF(N1693="snížená",J1693,0)</f>
        <v>0</v>
      </c>
      <c r="BG1693" s="246">
        <f>IF(N1693="zákl. přenesená",J1693,0)</f>
        <v>0</v>
      </c>
      <c r="BH1693" s="246">
        <f>IF(N1693="sníž. přenesená",J1693,0)</f>
        <v>0</v>
      </c>
      <c r="BI1693" s="246">
        <f>IF(N1693="nulová",J1693,0)</f>
        <v>0</v>
      </c>
      <c r="BJ1693" s="26" t="s">
        <v>82</v>
      </c>
      <c r="BK1693" s="246">
        <f>ROUND(I1693*H1693,2)</f>
        <v>0</v>
      </c>
      <c r="BL1693" s="26" t="s">
        <v>323</v>
      </c>
      <c r="BM1693" s="26" t="s">
        <v>2404</v>
      </c>
    </row>
    <row r="1694" s="1" customFormat="1" ht="38.25" customHeight="1">
      <c r="B1694" s="48"/>
      <c r="C1694" s="235" t="s">
        <v>2405</v>
      </c>
      <c r="D1694" s="235" t="s">
        <v>192</v>
      </c>
      <c r="E1694" s="236" t="s">
        <v>2406</v>
      </c>
      <c r="F1694" s="237" t="s">
        <v>2407</v>
      </c>
      <c r="G1694" s="238" t="s">
        <v>1071</v>
      </c>
      <c r="H1694" s="301"/>
      <c r="I1694" s="240"/>
      <c r="J1694" s="241">
        <f>ROUND(I1694*H1694,2)</f>
        <v>0</v>
      </c>
      <c r="K1694" s="237" t="s">
        <v>196</v>
      </c>
      <c r="L1694" s="74"/>
      <c r="M1694" s="242" t="s">
        <v>21</v>
      </c>
      <c r="N1694" s="243" t="s">
        <v>45</v>
      </c>
      <c r="O1694" s="49"/>
      <c r="P1694" s="244">
        <f>O1694*H1694</f>
        <v>0</v>
      </c>
      <c r="Q1694" s="244">
        <v>0</v>
      </c>
      <c r="R1694" s="244">
        <f>Q1694*H1694</f>
        <v>0</v>
      </c>
      <c r="S1694" s="244">
        <v>0</v>
      </c>
      <c r="T1694" s="245">
        <f>S1694*H1694</f>
        <v>0</v>
      </c>
      <c r="AR1694" s="26" t="s">
        <v>323</v>
      </c>
      <c r="AT1694" s="26" t="s">
        <v>192</v>
      </c>
      <c r="AU1694" s="26" t="s">
        <v>84</v>
      </c>
      <c r="AY1694" s="26" t="s">
        <v>189</v>
      </c>
      <c r="BE1694" s="246">
        <f>IF(N1694="základní",J1694,0)</f>
        <v>0</v>
      </c>
      <c r="BF1694" s="246">
        <f>IF(N1694="snížená",J1694,0)</f>
        <v>0</v>
      </c>
      <c r="BG1694" s="246">
        <f>IF(N1694="zákl. přenesená",J1694,0)</f>
        <v>0</v>
      </c>
      <c r="BH1694" s="246">
        <f>IF(N1694="sníž. přenesená",J1694,0)</f>
        <v>0</v>
      </c>
      <c r="BI1694" s="246">
        <f>IF(N1694="nulová",J1694,0)</f>
        <v>0</v>
      </c>
      <c r="BJ1694" s="26" t="s">
        <v>82</v>
      </c>
      <c r="BK1694" s="246">
        <f>ROUND(I1694*H1694,2)</f>
        <v>0</v>
      </c>
      <c r="BL1694" s="26" t="s">
        <v>323</v>
      </c>
      <c r="BM1694" s="26" t="s">
        <v>2408</v>
      </c>
    </row>
    <row r="1695" s="11" customFormat="1" ht="29.88" customHeight="1">
      <c r="B1695" s="219"/>
      <c r="C1695" s="220"/>
      <c r="D1695" s="221" t="s">
        <v>73</v>
      </c>
      <c r="E1695" s="233" t="s">
        <v>2409</v>
      </c>
      <c r="F1695" s="233" t="s">
        <v>2410</v>
      </c>
      <c r="G1695" s="220"/>
      <c r="H1695" s="220"/>
      <c r="I1695" s="223"/>
      <c r="J1695" s="234">
        <f>BK1695</f>
        <v>0</v>
      </c>
      <c r="K1695" s="220"/>
      <c r="L1695" s="225"/>
      <c r="M1695" s="226"/>
      <c r="N1695" s="227"/>
      <c r="O1695" s="227"/>
      <c r="P1695" s="228">
        <f>SUM(P1696:P1772)</f>
        <v>0</v>
      </c>
      <c r="Q1695" s="227"/>
      <c r="R1695" s="228">
        <f>SUM(R1696:R1772)</f>
        <v>3.129645</v>
      </c>
      <c r="S1695" s="227"/>
      <c r="T1695" s="229">
        <f>SUM(T1696:T1772)</f>
        <v>0.75408640000000005</v>
      </c>
      <c r="AR1695" s="230" t="s">
        <v>84</v>
      </c>
      <c r="AT1695" s="231" t="s">
        <v>73</v>
      </c>
      <c r="AU1695" s="231" t="s">
        <v>82</v>
      </c>
      <c r="AY1695" s="230" t="s">
        <v>189</v>
      </c>
      <c r="BK1695" s="232">
        <f>SUM(BK1696:BK1772)</f>
        <v>0</v>
      </c>
    </row>
    <row r="1696" s="1" customFormat="1" ht="25.5" customHeight="1">
      <c r="B1696" s="48"/>
      <c r="C1696" s="235" t="s">
        <v>2411</v>
      </c>
      <c r="D1696" s="235" t="s">
        <v>192</v>
      </c>
      <c r="E1696" s="236" t="s">
        <v>2412</v>
      </c>
      <c r="F1696" s="237" t="s">
        <v>2413</v>
      </c>
      <c r="G1696" s="238" t="s">
        <v>273</v>
      </c>
      <c r="H1696" s="239">
        <v>5.2000000000000002</v>
      </c>
      <c r="I1696" s="240"/>
      <c r="J1696" s="241">
        <f>ROUND(I1696*H1696,2)</f>
        <v>0</v>
      </c>
      <c r="K1696" s="237" t="s">
        <v>21</v>
      </c>
      <c r="L1696" s="74"/>
      <c r="M1696" s="242" t="s">
        <v>21</v>
      </c>
      <c r="N1696" s="243" t="s">
        <v>45</v>
      </c>
      <c r="O1696" s="49"/>
      <c r="P1696" s="244">
        <f>O1696*H1696</f>
        <v>0</v>
      </c>
      <c r="Q1696" s="244">
        <v>0</v>
      </c>
      <c r="R1696" s="244">
        <f>Q1696*H1696</f>
        <v>0</v>
      </c>
      <c r="S1696" s="244">
        <v>0.0084799999999999997</v>
      </c>
      <c r="T1696" s="245">
        <f>S1696*H1696</f>
        <v>0.044096000000000003</v>
      </c>
      <c r="AR1696" s="26" t="s">
        <v>323</v>
      </c>
      <c r="AT1696" s="26" t="s">
        <v>192</v>
      </c>
      <c r="AU1696" s="26" t="s">
        <v>84</v>
      </c>
      <c r="AY1696" s="26" t="s">
        <v>189</v>
      </c>
      <c r="BE1696" s="246">
        <f>IF(N1696="základní",J1696,0)</f>
        <v>0</v>
      </c>
      <c r="BF1696" s="246">
        <f>IF(N1696="snížená",J1696,0)</f>
        <v>0</v>
      </c>
      <c r="BG1696" s="246">
        <f>IF(N1696="zákl. přenesená",J1696,0)</f>
        <v>0</v>
      </c>
      <c r="BH1696" s="246">
        <f>IF(N1696="sníž. přenesená",J1696,0)</f>
        <v>0</v>
      </c>
      <c r="BI1696" s="246">
        <f>IF(N1696="nulová",J1696,0)</f>
        <v>0</v>
      </c>
      <c r="BJ1696" s="26" t="s">
        <v>82</v>
      </c>
      <c r="BK1696" s="246">
        <f>ROUND(I1696*H1696,2)</f>
        <v>0</v>
      </c>
      <c r="BL1696" s="26" t="s">
        <v>323</v>
      </c>
      <c r="BM1696" s="26" t="s">
        <v>2414</v>
      </c>
    </row>
    <row r="1697" s="13" customFormat="1">
      <c r="B1697" s="259"/>
      <c r="C1697" s="260"/>
      <c r="D1697" s="249" t="s">
        <v>199</v>
      </c>
      <c r="E1697" s="261" t="s">
        <v>21</v>
      </c>
      <c r="F1697" s="262" t="s">
        <v>2415</v>
      </c>
      <c r="G1697" s="260"/>
      <c r="H1697" s="261" t="s">
        <v>21</v>
      </c>
      <c r="I1697" s="263"/>
      <c r="J1697" s="260"/>
      <c r="K1697" s="260"/>
      <c r="L1697" s="264"/>
      <c r="M1697" s="265"/>
      <c r="N1697" s="266"/>
      <c r="O1697" s="266"/>
      <c r="P1697" s="266"/>
      <c r="Q1697" s="266"/>
      <c r="R1697" s="266"/>
      <c r="S1697" s="266"/>
      <c r="T1697" s="267"/>
      <c r="AT1697" s="268" t="s">
        <v>199</v>
      </c>
      <c r="AU1697" s="268" t="s">
        <v>84</v>
      </c>
      <c r="AV1697" s="13" t="s">
        <v>82</v>
      </c>
      <c r="AW1697" s="13" t="s">
        <v>37</v>
      </c>
      <c r="AX1697" s="13" t="s">
        <v>74</v>
      </c>
      <c r="AY1697" s="268" t="s">
        <v>189</v>
      </c>
    </row>
    <row r="1698" s="12" customFormat="1">
      <c r="B1698" s="247"/>
      <c r="C1698" s="248"/>
      <c r="D1698" s="249" t="s">
        <v>199</v>
      </c>
      <c r="E1698" s="250" t="s">
        <v>21</v>
      </c>
      <c r="F1698" s="251" t="s">
        <v>2416</v>
      </c>
      <c r="G1698" s="248"/>
      <c r="H1698" s="252">
        <v>5.2000000000000002</v>
      </c>
      <c r="I1698" s="253"/>
      <c r="J1698" s="248"/>
      <c r="K1698" s="248"/>
      <c r="L1698" s="254"/>
      <c r="M1698" s="255"/>
      <c r="N1698" s="256"/>
      <c r="O1698" s="256"/>
      <c r="P1698" s="256"/>
      <c r="Q1698" s="256"/>
      <c r="R1698" s="256"/>
      <c r="S1698" s="256"/>
      <c r="T1698" s="257"/>
      <c r="AT1698" s="258" t="s">
        <v>199</v>
      </c>
      <c r="AU1698" s="258" t="s">
        <v>84</v>
      </c>
      <c r="AV1698" s="12" t="s">
        <v>84</v>
      </c>
      <c r="AW1698" s="12" t="s">
        <v>37</v>
      </c>
      <c r="AX1698" s="12" t="s">
        <v>82</v>
      </c>
      <c r="AY1698" s="258" t="s">
        <v>189</v>
      </c>
    </row>
    <row r="1699" s="1" customFormat="1" ht="25.5" customHeight="1">
      <c r="B1699" s="48"/>
      <c r="C1699" s="235" t="s">
        <v>2417</v>
      </c>
      <c r="D1699" s="235" t="s">
        <v>192</v>
      </c>
      <c r="E1699" s="236" t="s">
        <v>2418</v>
      </c>
      <c r="F1699" s="237" t="s">
        <v>2419</v>
      </c>
      <c r="G1699" s="238" t="s">
        <v>273</v>
      </c>
      <c r="H1699" s="239">
        <v>4.4800000000000004</v>
      </c>
      <c r="I1699" s="240"/>
      <c r="J1699" s="241">
        <f>ROUND(I1699*H1699,2)</f>
        <v>0</v>
      </c>
      <c r="K1699" s="237" t="s">
        <v>21</v>
      </c>
      <c r="L1699" s="74"/>
      <c r="M1699" s="242" t="s">
        <v>21</v>
      </c>
      <c r="N1699" s="243" t="s">
        <v>45</v>
      </c>
      <c r="O1699" s="49"/>
      <c r="P1699" s="244">
        <f>O1699*H1699</f>
        <v>0</v>
      </c>
      <c r="Q1699" s="244">
        <v>0</v>
      </c>
      <c r="R1699" s="244">
        <f>Q1699*H1699</f>
        <v>0</v>
      </c>
      <c r="S1699" s="244">
        <v>0.0084799999999999997</v>
      </c>
      <c r="T1699" s="245">
        <f>S1699*H1699</f>
        <v>0.037990400000000001</v>
      </c>
      <c r="AR1699" s="26" t="s">
        <v>323</v>
      </c>
      <c r="AT1699" s="26" t="s">
        <v>192</v>
      </c>
      <c r="AU1699" s="26" t="s">
        <v>84</v>
      </c>
      <c r="AY1699" s="26" t="s">
        <v>189</v>
      </c>
      <c r="BE1699" s="246">
        <f>IF(N1699="základní",J1699,0)</f>
        <v>0</v>
      </c>
      <c r="BF1699" s="246">
        <f>IF(N1699="snížená",J1699,0)</f>
        <v>0</v>
      </c>
      <c r="BG1699" s="246">
        <f>IF(N1699="zákl. přenesená",J1699,0)</f>
        <v>0</v>
      </c>
      <c r="BH1699" s="246">
        <f>IF(N1699="sníž. přenesená",J1699,0)</f>
        <v>0</v>
      </c>
      <c r="BI1699" s="246">
        <f>IF(N1699="nulová",J1699,0)</f>
        <v>0</v>
      </c>
      <c r="BJ1699" s="26" t="s">
        <v>82</v>
      </c>
      <c r="BK1699" s="246">
        <f>ROUND(I1699*H1699,2)</f>
        <v>0</v>
      </c>
      <c r="BL1699" s="26" t="s">
        <v>323</v>
      </c>
      <c r="BM1699" s="26" t="s">
        <v>2420</v>
      </c>
    </row>
    <row r="1700" s="13" customFormat="1">
      <c r="B1700" s="259"/>
      <c r="C1700" s="260"/>
      <c r="D1700" s="249" t="s">
        <v>199</v>
      </c>
      <c r="E1700" s="261" t="s">
        <v>21</v>
      </c>
      <c r="F1700" s="262" t="s">
        <v>2415</v>
      </c>
      <c r="G1700" s="260"/>
      <c r="H1700" s="261" t="s">
        <v>21</v>
      </c>
      <c r="I1700" s="263"/>
      <c r="J1700" s="260"/>
      <c r="K1700" s="260"/>
      <c r="L1700" s="264"/>
      <c r="M1700" s="265"/>
      <c r="N1700" s="266"/>
      <c r="O1700" s="266"/>
      <c r="P1700" s="266"/>
      <c r="Q1700" s="266"/>
      <c r="R1700" s="266"/>
      <c r="S1700" s="266"/>
      <c r="T1700" s="267"/>
      <c r="AT1700" s="268" t="s">
        <v>199</v>
      </c>
      <c r="AU1700" s="268" t="s">
        <v>84</v>
      </c>
      <c r="AV1700" s="13" t="s">
        <v>82</v>
      </c>
      <c r="AW1700" s="13" t="s">
        <v>37</v>
      </c>
      <c r="AX1700" s="13" t="s">
        <v>74</v>
      </c>
      <c r="AY1700" s="268" t="s">
        <v>189</v>
      </c>
    </row>
    <row r="1701" s="12" customFormat="1">
      <c r="B1701" s="247"/>
      <c r="C1701" s="248"/>
      <c r="D1701" s="249" t="s">
        <v>199</v>
      </c>
      <c r="E1701" s="250" t="s">
        <v>21</v>
      </c>
      <c r="F1701" s="251" t="s">
        <v>2421</v>
      </c>
      <c r="G1701" s="248"/>
      <c r="H1701" s="252">
        <v>4.4800000000000004</v>
      </c>
      <c r="I1701" s="253"/>
      <c r="J1701" s="248"/>
      <c r="K1701" s="248"/>
      <c r="L1701" s="254"/>
      <c r="M1701" s="255"/>
      <c r="N1701" s="256"/>
      <c r="O1701" s="256"/>
      <c r="P1701" s="256"/>
      <c r="Q1701" s="256"/>
      <c r="R1701" s="256"/>
      <c r="S1701" s="256"/>
      <c r="T1701" s="257"/>
      <c r="AT1701" s="258" t="s">
        <v>199</v>
      </c>
      <c r="AU1701" s="258" t="s">
        <v>84</v>
      </c>
      <c r="AV1701" s="12" t="s">
        <v>84</v>
      </c>
      <c r="AW1701" s="12" t="s">
        <v>37</v>
      </c>
      <c r="AX1701" s="12" t="s">
        <v>82</v>
      </c>
      <c r="AY1701" s="258" t="s">
        <v>189</v>
      </c>
    </row>
    <row r="1702" s="1" customFormat="1" ht="25.5" customHeight="1">
      <c r="B1702" s="48"/>
      <c r="C1702" s="235" t="s">
        <v>2422</v>
      </c>
      <c r="D1702" s="235" t="s">
        <v>192</v>
      </c>
      <c r="E1702" s="236" t="s">
        <v>2423</v>
      </c>
      <c r="F1702" s="237" t="s">
        <v>2424</v>
      </c>
      <c r="G1702" s="238" t="s">
        <v>273</v>
      </c>
      <c r="H1702" s="239">
        <v>86.700000000000003</v>
      </c>
      <c r="I1702" s="240"/>
      <c r="J1702" s="241">
        <f>ROUND(I1702*H1702,2)</f>
        <v>0</v>
      </c>
      <c r="K1702" s="237" t="s">
        <v>196</v>
      </c>
      <c r="L1702" s="74"/>
      <c r="M1702" s="242" t="s">
        <v>21</v>
      </c>
      <c r="N1702" s="243" t="s">
        <v>45</v>
      </c>
      <c r="O1702" s="49"/>
      <c r="P1702" s="244">
        <f>O1702*H1702</f>
        <v>0</v>
      </c>
      <c r="Q1702" s="244">
        <v>0.00025000000000000001</v>
      </c>
      <c r="R1702" s="244">
        <f>Q1702*H1702</f>
        <v>0.021675</v>
      </c>
      <c r="S1702" s="244">
        <v>0</v>
      </c>
      <c r="T1702" s="245">
        <f>S1702*H1702</f>
        <v>0</v>
      </c>
      <c r="AR1702" s="26" t="s">
        <v>323</v>
      </c>
      <c r="AT1702" s="26" t="s">
        <v>192</v>
      </c>
      <c r="AU1702" s="26" t="s">
        <v>84</v>
      </c>
      <c r="AY1702" s="26" t="s">
        <v>189</v>
      </c>
      <c r="BE1702" s="246">
        <f>IF(N1702="základní",J1702,0)</f>
        <v>0</v>
      </c>
      <c r="BF1702" s="246">
        <f>IF(N1702="snížená",J1702,0)</f>
        <v>0</v>
      </c>
      <c r="BG1702" s="246">
        <f>IF(N1702="zákl. přenesená",J1702,0)</f>
        <v>0</v>
      </c>
      <c r="BH1702" s="246">
        <f>IF(N1702="sníž. přenesená",J1702,0)</f>
        <v>0</v>
      </c>
      <c r="BI1702" s="246">
        <f>IF(N1702="nulová",J1702,0)</f>
        <v>0</v>
      </c>
      <c r="BJ1702" s="26" t="s">
        <v>82</v>
      </c>
      <c r="BK1702" s="246">
        <f>ROUND(I1702*H1702,2)</f>
        <v>0</v>
      </c>
      <c r="BL1702" s="26" t="s">
        <v>323</v>
      </c>
      <c r="BM1702" s="26" t="s">
        <v>2425</v>
      </c>
    </row>
    <row r="1703" s="13" customFormat="1">
      <c r="B1703" s="259"/>
      <c r="C1703" s="260"/>
      <c r="D1703" s="249" t="s">
        <v>199</v>
      </c>
      <c r="E1703" s="261" t="s">
        <v>21</v>
      </c>
      <c r="F1703" s="262" t="s">
        <v>2415</v>
      </c>
      <c r="G1703" s="260"/>
      <c r="H1703" s="261" t="s">
        <v>21</v>
      </c>
      <c r="I1703" s="263"/>
      <c r="J1703" s="260"/>
      <c r="K1703" s="260"/>
      <c r="L1703" s="264"/>
      <c r="M1703" s="265"/>
      <c r="N1703" s="266"/>
      <c r="O1703" s="266"/>
      <c r="P1703" s="266"/>
      <c r="Q1703" s="266"/>
      <c r="R1703" s="266"/>
      <c r="S1703" s="266"/>
      <c r="T1703" s="267"/>
      <c r="AT1703" s="268" t="s">
        <v>199</v>
      </c>
      <c r="AU1703" s="268" t="s">
        <v>84</v>
      </c>
      <c r="AV1703" s="13" t="s">
        <v>82</v>
      </c>
      <c r="AW1703" s="13" t="s">
        <v>37</v>
      </c>
      <c r="AX1703" s="13" t="s">
        <v>74</v>
      </c>
      <c r="AY1703" s="268" t="s">
        <v>189</v>
      </c>
    </row>
    <row r="1704" s="12" customFormat="1">
      <c r="B1704" s="247"/>
      <c r="C1704" s="248"/>
      <c r="D1704" s="249" t="s">
        <v>199</v>
      </c>
      <c r="E1704" s="250" t="s">
        <v>21</v>
      </c>
      <c r="F1704" s="251" t="s">
        <v>2426</v>
      </c>
      <c r="G1704" s="248"/>
      <c r="H1704" s="252">
        <v>77.700000000000003</v>
      </c>
      <c r="I1704" s="253"/>
      <c r="J1704" s="248"/>
      <c r="K1704" s="248"/>
      <c r="L1704" s="254"/>
      <c r="M1704" s="255"/>
      <c r="N1704" s="256"/>
      <c r="O1704" s="256"/>
      <c r="P1704" s="256"/>
      <c r="Q1704" s="256"/>
      <c r="R1704" s="256"/>
      <c r="S1704" s="256"/>
      <c r="T1704" s="257"/>
      <c r="AT1704" s="258" t="s">
        <v>199</v>
      </c>
      <c r="AU1704" s="258" t="s">
        <v>84</v>
      </c>
      <c r="AV1704" s="12" t="s">
        <v>84</v>
      </c>
      <c r="AW1704" s="12" t="s">
        <v>37</v>
      </c>
      <c r="AX1704" s="12" t="s">
        <v>74</v>
      </c>
      <c r="AY1704" s="258" t="s">
        <v>189</v>
      </c>
    </row>
    <row r="1705" s="12" customFormat="1">
      <c r="B1705" s="247"/>
      <c r="C1705" s="248"/>
      <c r="D1705" s="249" t="s">
        <v>199</v>
      </c>
      <c r="E1705" s="250" t="s">
        <v>21</v>
      </c>
      <c r="F1705" s="251" t="s">
        <v>2427</v>
      </c>
      <c r="G1705" s="248"/>
      <c r="H1705" s="252">
        <v>5.04</v>
      </c>
      <c r="I1705" s="253"/>
      <c r="J1705" s="248"/>
      <c r="K1705" s="248"/>
      <c r="L1705" s="254"/>
      <c r="M1705" s="255"/>
      <c r="N1705" s="256"/>
      <c r="O1705" s="256"/>
      <c r="P1705" s="256"/>
      <c r="Q1705" s="256"/>
      <c r="R1705" s="256"/>
      <c r="S1705" s="256"/>
      <c r="T1705" s="257"/>
      <c r="AT1705" s="258" t="s">
        <v>199</v>
      </c>
      <c r="AU1705" s="258" t="s">
        <v>84</v>
      </c>
      <c r="AV1705" s="12" t="s">
        <v>84</v>
      </c>
      <c r="AW1705" s="12" t="s">
        <v>37</v>
      </c>
      <c r="AX1705" s="12" t="s">
        <v>74</v>
      </c>
      <c r="AY1705" s="258" t="s">
        <v>189</v>
      </c>
    </row>
    <row r="1706" s="12" customFormat="1">
      <c r="B1706" s="247"/>
      <c r="C1706" s="248"/>
      <c r="D1706" s="249" t="s">
        <v>199</v>
      </c>
      <c r="E1706" s="250" t="s">
        <v>21</v>
      </c>
      <c r="F1706" s="251" t="s">
        <v>2428</v>
      </c>
      <c r="G1706" s="248"/>
      <c r="H1706" s="252">
        <v>2.8799999999999999</v>
      </c>
      <c r="I1706" s="253"/>
      <c r="J1706" s="248"/>
      <c r="K1706" s="248"/>
      <c r="L1706" s="254"/>
      <c r="M1706" s="255"/>
      <c r="N1706" s="256"/>
      <c r="O1706" s="256"/>
      <c r="P1706" s="256"/>
      <c r="Q1706" s="256"/>
      <c r="R1706" s="256"/>
      <c r="S1706" s="256"/>
      <c r="T1706" s="257"/>
      <c r="AT1706" s="258" t="s">
        <v>199</v>
      </c>
      <c r="AU1706" s="258" t="s">
        <v>84</v>
      </c>
      <c r="AV1706" s="12" t="s">
        <v>84</v>
      </c>
      <c r="AW1706" s="12" t="s">
        <v>37</v>
      </c>
      <c r="AX1706" s="12" t="s">
        <v>74</v>
      </c>
      <c r="AY1706" s="258" t="s">
        <v>189</v>
      </c>
    </row>
    <row r="1707" s="12" customFormat="1">
      <c r="B1707" s="247"/>
      <c r="C1707" s="248"/>
      <c r="D1707" s="249" t="s">
        <v>199</v>
      </c>
      <c r="E1707" s="250" t="s">
        <v>21</v>
      </c>
      <c r="F1707" s="251" t="s">
        <v>2429</v>
      </c>
      <c r="G1707" s="248"/>
      <c r="H1707" s="252">
        <v>1.0800000000000001</v>
      </c>
      <c r="I1707" s="253"/>
      <c r="J1707" s="248"/>
      <c r="K1707" s="248"/>
      <c r="L1707" s="254"/>
      <c r="M1707" s="255"/>
      <c r="N1707" s="256"/>
      <c r="O1707" s="256"/>
      <c r="P1707" s="256"/>
      <c r="Q1707" s="256"/>
      <c r="R1707" s="256"/>
      <c r="S1707" s="256"/>
      <c r="T1707" s="257"/>
      <c r="AT1707" s="258" t="s">
        <v>199</v>
      </c>
      <c r="AU1707" s="258" t="s">
        <v>84</v>
      </c>
      <c r="AV1707" s="12" t="s">
        <v>84</v>
      </c>
      <c r="AW1707" s="12" t="s">
        <v>37</v>
      </c>
      <c r="AX1707" s="12" t="s">
        <v>74</v>
      </c>
      <c r="AY1707" s="258" t="s">
        <v>189</v>
      </c>
    </row>
    <row r="1708" s="14" customFormat="1">
      <c r="B1708" s="269"/>
      <c r="C1708" s="270"/>
      <c r="D1708" s="249" t="s">
        <v>199</v>
      </c>
      <c r="E1708" s="271" t="s">
        <v>21</v>
      </c>
      <c r="F1708" s="272" t="s">
        <v>214</v>
      </c>
      <c r="G1708" s="270"/>
      <c r="H1708" s="273">
        <v>86.700000000000003</v>
      </c>
      <c r="I1708" s="274"/>
      <c r="J1708" s="270"/>
      <c r="K1708" s="270"/>
      <c r="L1708" s="275"/>
      <c r="M1708" s="276"/>
      <c r="N1708" s="277"/>
      <c r="O1708" s="277"/>
      <c r="P1708" s="277"/>
      <c r="Q1708" s="277"/>
      <c r="R1708" s="277"/>
      <c r="S1708" s="277"/>
      <c r="T1708" s="278"/>
      <c r="AT1708" s="279" t="s">
        <v>199</v>
      </c>
      <c r="AU1708" s="279" t="s">
        <v>84</v>
      </c>
      <c r="AV1708" s="14" t="s">
        <v>197</v>
      </c>
      <c r="AW1708" s="14" t="s">
        <v>37</v>
      </c>
      <c r="AX1708" s="14" t="s">
        <v>82</v>
      </c>
      <c r="AY1708" s="279" t="s">
        <v>189</v>
      </c>
    </row>
    <row r="1709" s="1" customFormat="1" ht="51" customHeight="1">
      <c r="B1709" s="48"/>
      <c r="C1709" s="291" t="s">
        <v>2430</v>
      </c>
      <c r="D1709" s="291" t="s">
        <v>604</v>
      </c>
      <c r="E1709" s="292" t="s">
        <v>2431</v>
      </c>
      <c r="F1709" s="293" t="s">
        <v>2432</v>
      </c>
      <c r="G1709" s="294" t="s">
        <v>223</v>
      </c>
      <c r="H1709" s="295">
        <v>37</v>
      </c>
      <c r="I1709" s="296"/>
      <c r="J1709" s="297">
        <f>ROUND(I1709*H1709,2)</f>
        <v>0</v>
      </c>
      <c r="K1709" s="293" t="s">
        <v>21</v>
      </c>
      <c r="L1709" s="298"/>
      <c r="M1709" s="299" t="s">
        <v>21</v>
      </c>
      <c r="N1709" s="300" t="s">
        <v>45</v>
      </c>
      <c r="O1709" s="49"/>
      <c r="P1709" s="244">
        <f>O1709*H1709</f>
        <v>0</v>
      </c>
      <c r="Q1709" s="244">
        <v>0.060999999999999999</v>
      </c>
      <c r="R1709" s="244">
        <f>Q1709*H1709</f>
        <v>2.2570000000000001</v>
      </c>
      <c r="S1709" s="244">
        <v>0</v>
      </c>
      <c r="T1709" s="245">
        <f>S1709*H1709</f>
        <v>0</v>
      </c>
      <c r="AR1709" s="26" t="s">
        <v>439</v>
      </c>
      <c r="AT1709" s="26" t="s">
        <v>604</v>
      </c>
      <c r="AU1709" s="26" t="s">
        <v>84</v>
      </c>
      <c r="AY1709" s="26" t="s">
        <v>189</v>
      </c>
      <c r="BE1709" s="246">
        <f>IF(N1709="základní",J1709,0)</f>
        <v>0</v>
      </c>
      <c r="BF1709" s="246">
        <f>IF(N1709="snížená",J1709,0)</f>
        <v>0</v>
      </c>
      <c r="BG1709" s="246">
        <f>IF(N1709="zákl. přenesená",J1709,0)</f>
        <v>0</v>
      </c>
      <c r="BH1709" s="246">
        <f>IF(N1709="sníž. přenesená",J1709,0)</f>
        <v>0</v>
      </c>
      <c r="BI1709" s="246">
        <f>IF(N1709="nulová",J1709,0)</f>
        <v>0</v>
      </c>
      <c r="BJ1709" s="26" t="s">
        <v>82</v>
      </c>
      <c r="BK1709" s="246">
        <f>ROUND(I1709*H1709,2)</f>
        <v>0</v>
      </c>
      <c r="BL1709" s="26" t="s">
        <v>323</v>
      </c>
      <c r="BM1709" s="26" t="s">
        <v>2433</v>
      </c>
    </row>
    <row r="1710" s="13" customFormat="1">
      <c r="B1710" s="259"/>
      <c r="C1710" s="260"/>
      <c r="D1710" s="249" t="s">
        <v>199</v>
      </c>
      <c r="E1710" s="261" t="s">
        <v>21</v>
      </c>
      <c r="F1710" s="262" t="s">
        <v>2415</v>
      </c>
      <c r="G1710" s="260"/>
      <c r="H1710" s="261" t="s">
        <v>21</v>
      </c>
      <c r="I1710" s="263"/>
      <c r="J1710" s="260"/>
      <c r="K1710" s="260"/>
      <c r="L1710" s="264"/>
      <c r="M1710" s="265"/>
      <c r="N1710" s="266"/>
      <c r="O1710" s="266"/>
      <c r="P1710" s="266"/>
      <c r="Q1710" s="266"/>
      <c r="R1710" s="266"/>
      <c r="S1710" s="266"/>
      <c r="T1710" s="267"/>
      <c r="AT1710" s="268" t="s">
        <v>199</v>
      </c>
      <c r="AU1710" s="268" t="s">
        <v>84</v>
      </c>
      <c r="AV1710" s="13" t="s">
        <v>82</v>
      </c>
      <c r="AW1710" s="13" t="s">
        <v>37</v>
      </c>
      <c r="AX1710" s="13" t="s">
        <v>74</v>
      </c>
      <c r="AY1710" s="268" t="s">
        <v>189</v>
      </c>
    </row>
    <row r="1711" s="12" customFormat="1">
      <c r="B1711" s="247"/>
      <c r="C1711" s="248"/>
      <c r="D1711" s="249" t="s">
        <v>199</v>
      </c>
      <c r="E1711" s="250" t="s">
        <v>21</v>
      </c>
      <c r="F1711" s="251" t="s">
        <v>2434</v>
      </c>
      <c r="G1711" s="248"/>
      <c r="H1711" s="252">
        <v>37</v>
      </c>
      <c r="I1711" s="253"/>
      <c r="J1711" s="248"/>
      <c r="K1711" s="248"/>
      <c r="L1711" s="254"/>
      <c r="M1711" s="255"/>
      <c r="N1711" s="256"/>
      <c r="O1711" s="256"/>
      <c r="P1711" s="256"/>
      <c r="Q1711" s="256"/>
      <c r="R1711" s="256"/>
      <c r="S1711" s="256"/>
      <c r="T1711" s="257"/>
      <c r="AT1711" s="258" t="s">
        <v>199</v>
      </c>
      <c r="AU1711" s="258" t="s">
        <v>84</v>
      </c>
      <c r="AV1711" s="12" t="s">
        <v>84</v>
      </c>
      <c r="AW1711" s="12" t="s">
        <v>37</v>
      </c>
      <c r="AX1711" s="12" t="s">
        <v>82</v>
      </c>
      <c r="AY1711" s="258" t="s">
        <v>189</v>
      </c>
    </row>
    <row r="1712" s="1" customFormat="1" ht="51" customHeight="1">
      <c r="B1712" s="48"/>
      <c r="C1712" s="291" t="s">
        <v>2435</v>
      </c>
      <c r="D1712" s="291" t="s">
        <v>604</v>
      </c>
      <c r="E1712" s="292" t="s">
        <v>2436</v>
      </c>
      <c r="F1712" s="293" t="s">
        <v>2437</v>
      </c>
      <c r="G1712" s="294" t="s">
        <v>223</v>
      </c>
      <c r="H1712" s="295">
        <v>2</v>
      </c>
      <c r="I1712" s="296"/>
      <c r="J1712" s="297">
        <f>ROUND(I1712*H1712,2)</f>
        <v>0</v>
      </c>
      <c r="K1712" s="293" t="s">
        <v>21</v>
      </c>
      <c r="L1712" s="298"/>
      <c r="M1712" s="299" t="s">
        <v>21</v>
      </c>
      <c r="N1712" s="300" t="s">
        <v>45</v>
      </c>
      <c r="O1712" s="49"/>
      <c r="P1712" s="244">
        <f>O1712*H1712</f>
        <v>0</v>
      </c>
      <c r="Q1712" s="244">
        <v>0.060999999999999999</v>
      </c>
      <c r="R1712" s="244">
        <f>Q1712*H1712</f>
        <v>0.122</v>
      </c>
      <c r="S1712" s="244">
        <v>0</v>
      </c>
      <c r="T1712" s="245">
        <f>S1712*H1712</f>
        <v>0</v>
      </c>
      <c r="AR1712" s="26" t="s">
        <v>439</v>
      </c>
      <c r="AT1712" s="26" t="s">
        <v>604</v>
      </c>
      <c r="AU1712" s="26" t="s">
        <v>84</v>
      </c>
      <c r="AY1712" s="26" t="s">
        <v>189</v>
      </c>
      <c r="BE1712" s="246">
        <f>IF(N1712="základní",J1712,0)</f>
        <v>0</v>
      </c>
      <c r="BF1712" s="246">
        <f>IF(N1712="snížená",J1712,0)</f>
        <v>0</v>
      </c>
      <c r="BG1712" s="246">
        <f>IF(N1712="zákl. přenesená",J1712,0)</f>
        <v>0</v>
      </c>
      <c r="BH1712" s="246">
        <f>IF(N1712="sníž. přenesená",J1712,0)</f>
        <v>0</v>
      </c>
      <c r="BI1712" s="246">
        <f>IF(N1712="nulová",J1712,0)</f>
        <v>0</v>
      </c>
      <c r="BJ1712" s="26" t="s">
        <v>82</v>
      </c>
      <c r="BK1712" s="246">
        <f>ROUND(I1712*H1712,2)</f>
        <v>0</v>
      </c>
      <c r="BL1712" s="26" t="s">
        <v>323</v>
      </c>
      <c r="BM1712" s="26" t="s">
        <v>2438</v>
      </c>
    </row>
    <row r="1713" s="13" customFormat="1">
      <c r="B1713" s="259"/>
      <c r="C1713" s="260"/>
      <c r="D1713" s="249" t="s">
        <v>199</v>
      </c>
      <c r="E1713" s="261" t="s">
        <v>21</v>
      </c>
      <c r="F1713" s="262" t="s">
        <v>2415</v>
      </c>
      <c r="G1713" s="260"/>
      <c r="H1713" s="261" t="s">
        <v>21</v>
      </c>
      <c r="I1713" s="263"/>
      <c r="J1713" s="260"/>
      <c r="K1713" s="260"/>
      <c r="L1713" s="264"/>
      <c r="M1713" s="265"/>
      <c r="N1713" s="266"/>
      <c r="O1713" s="266"/>
      <c r="P1713" s="266"/>
      <c r="Q1713" s="266"/>
      <c r="R1713" s="266"/>
      <c r="S1713" s="266"/>
      <c r="T1713" s="267"/>
      <c r="AT1713" s="268" t="s">
        <v>199</v>
      </c>
      <c r="AU1713" s="268" t="s">
        <v>84</v>
      </c>
      <c r="AV1713" s="13" t="s">
        <v>82</v>
      </c>
      <c r="AW1713" s="13" t="s">
        <v>37</v>
      </c>
      <c r="AX1713" s="13" t="s">
        <v>74</v>
      </c>
      <c r="AY1713" s="268" t="s">
        <v>189</v>
      </c>
    </row>
    <row r="1714" s="12" customFormat="1">
      <c r="B1714" s="247"/>
      <c r="C1714" s="248"/>
      <c r="D1714" s="249" t="s">
        <v>199</v>
      </c>
      <c r="E1714" s="250" t="s">
        <v>21</v>
      </c>
      <c r="F1714" s="251" t="s">
        <v>2439</v>
      </c>
      <c r="G1714" s="248"/>
      <c r="H1714" s="252">
        <v>2</v>
      </c>
      <c r="I1714" s="253"/>
      <c r="J1714" s="248"/>
      <c r="K1714" s="248"/>
      <c r="L1714" s="254"/>
      <c r="M1714" s="255"/>
      <c r="N1714" s="256"/>
      <c r="O1714" s="256"/>
      <c r="P1714" s="256"/>
      <c r="Q1714" s="256"/>
      <c r="R1714" s="256"/>
      <c r="S1714" s="256"/>
      <c r="T1714" s="257"/>
      <c r="AT1714" s="258" t="s">
        <v>199</v>
      </c>
      <c r="AU1714" s="258" t="s">
        <v>84</v>
      </c>
      <c r="AV1714" s="12" t="s">
        <v>84</v>
      </c>
      <c r="AW1714" s="12" t="s">
        <v>37</v>
      </c>
      <c r="AX1714" s="12" t="s">
        <v>82</v>
      </c>
      <c r="AY1714" s="258" t="s">
        <v>189</v>
      </c>
    </row>
    <row r="1715" s="1" customFormat="1" ht="51" customHeight="1">
      <c r="B1715" s="48"/>
      <c r="C1715" s="291" t="s">
        <v>2440</v>
      </c>
      <c r="D1715" s="291" t="s">
        <v>604</v>
      </c>
      <c r="E1715" s="292" t="s">
        <v>2441</v>
      </c>
      <c r="F1715" s="293" t="s">
        <v>2442</v>
      </c>
      <c r="G1715" s="294" t="s">
        <v>223</v>
      </c>
      <c r="H1715" s="295">
        <v>2</v>
      </c>
      <c r="I1715" s="296"/>
      <c r="J1715" s="297">
        <f>ROUND(I1715*H1715,2)</f>
        <v>0</v>
      </c>
      <c r="K1715" s="293" t="s">
        <v>21</v>
      </c>
      <c r="L1715" s="298"/>
      <c r="M1715" s="299" t="s">
        <v>21</v>
      </c>
      <c r="N1715" s="300" t="s">
        <v>45</v>
      </c>
      <c r="O1715" s="49"/>
      <c r="P1715" s="244">
        <f>O1715*H1715</f>
        <v>0</v>
      </c>
      <c r="Q1715" s="244">
        <v>0.053999999999999999</v>
      </c>
      <c r="R1715" s="244">
        <f>Q1715*H1715</f>
        <v>0.108</v>
      </c>
      <c r="S1715" s="244">
        <v>0</v>
      </c>
      <c r="T1715" s="245">
        <f>S1715*H1715</f>
        <v>0</v>
      </c>
      <c r="AR1715" s="26" t="s">
        <v>439</v>
      </c>
      <c r="AT1715" s="26" t="s">
        <v>604</v>
      </c>
      <c r="AU1715" s="26" t="s">
        <v>84</v>
      </c>
      <c r="AY1715" s="26" t="s">
        <v>189</v>
      </c>
      <c r="BE1715" s="246">
        <f>IF(N1715="základní",J1715,0)</f>
        <v>0</v>
      </c>
      <c r="BF1715" s="246">
        <f>IF(N1715="snížená",J1715,0)</f>
        <v>0</v>
      </c>
      <c r="BG1715" s="246">
        <f>IF(N1715="zákl. přenesená",J1715,0)</f>
        <v>0</v>
      </c>
      <c r="BH1715" s="246">
        <f>IF(N1715="sníž. přenesená",J1715,0)</f>
        <v>0</v>
      </c>
      <c r="BI1715" s="246">
        <f>IF(N1715="nulová",J1715,0)</f>
        <v>0</v>
      </c>
      <c r="BJ1715" s="26" t="s">
        <v>82</v>
      </c>
      <c r="BK1715" s="246">
        <f>ROUND(I1715*H1715,2)</f>
        <v>0</v>
      </c>
      <c r="BL1715" s="26" t="s">
        <v>323</v>
      </c>
      <c r="BM1715" s="26" t="s">
        <v>2443</v>
      </c>
    </row>
    <row r="1716" s="13" customFormat="1">
      <c r="B1716" s="259"/>
      <c r="C1716" s="260"/>
      <c r="D1716" s="249" t="s">
        <v>199</v>
      </c>
      <c r="E1716" s="261" t="s">
        <v>21</v>
      </c>
      <c r="F1716" s="262" t="s">
        <v>2415</v>
      </c>
      <c r="G1716" s="260"/>
      <c r="H1716" s="261" t="s">
        <v>21</v>
      </c>
      <c r="I1716" s="263"/>
      <c r="J1716" s="260"/>
      <c r="K1716" s="260"/>
      <c r="L1716" s="264"/>
      <c r="M1716" s="265"/>
      <c r="N1716" s="266"/>
      <c r="O1716" s="266"/>
      <c r="P1716" s="266"/>
      <c r="Q1716" s="266"/>
      <c r="R1716" s="266"/>
      <c r="S1716" s="266"/>
      <c r="T1716" s="267"/>
      <c r="AT1716" s="268" t="s">
        <v>199</v>
      </c>
      <c r="AU1716" s="268" t="s">
        <v>84</v>
      </c>
      <c r="AV1716" s="13" t="s">
        <v>82</v>
      </c>
      <c r="AW1716" s="13" t="s">
        <v>37</v>
      </c>
      <c r="AX1716" s="13" t="s">
        <v>74</v>
      </c>
      <c r="AY1716" s="268" t="s">
        <v>189</v>
      </c>
    </row>
    <row r="1717" s="12" customFormat="1">
      <c r="B1717" s="247"/>
      <c r="C1717" s="248"/>
      <c r="D1717" s="249" t="s">
        <v>199</v>
      </c>
      <c r="E1717" s="250" t="s">
        <v>21</v>
      </c>
      <c r="F1717" s="251" t="s">
        <v>2444</v>
      </c>
      <c r="G1717" s="248"/>
      <c r="H1717" s="252">
        <v>2</v>
      </c>
      <c r="I1717" s="253"/>
      <c r="J1717" s="248"/>
      <c r="K1717" s="248"/>
      <c r="L1717" s="254"/>
      <c r="M1717" s="255"/>
      <c r="N1717" s="256"/>
      <c r="O1717" s="256"/>
      <c r="P1717" s="256"/>
      <c r="Q1717" s="256"/>
      <c r="R1717" s="256"/>
      <c r="S1717" s="256"/>
      <c r="T1717" s="257"/>
      <c r="AT1717" s="258" t="s">
        <v>199</v>
      </c>
      <c r="AU1717" s="258" t="s">
        <v>84</v>
      </c>
      <c r="AV1717" s="12" t="s">
        <v>84</v>
      </c>
      <c r="AW1717" s="12" t="s">
        <v>37</v>
      </c>
      <c r="AX1717" s="12" t="s">
        <v>82</v>
      </c>
      <c r="AY1717" s="258" t="s">
        <v>189</v>
      </c>
    </row>
    <row r="1718" s="1" customFormat="1" ht="51" customHeight="1">
      <c r="B1718" s="48"/>
      <c r="C1718" s="291" t="s">
        <v>2445</v>
      </c>
      <c r="D1718" s="291" t="s">
        <v>604</v>
      </c>
      <c r="E1718" s="292" t="s">
        <v>2446</v>
      </c>
      <c r="F1718" s="293" t="s">
        <v>2447</v>
      </c>
      <c r="G1718" s="294" t="s">
        <v>223</v>
      </c>
      <c r="H1718" s="295">
        <v>1</v>
      </c>
      <c r="I1718" s="296"/>
      <c r="J1718" s="297">
        <f>ROUND(I1718*H1718,2)</f>
        <v>0</v>
      </c>
      <c r="K1718" s="293" t="s">
        <v>21</v>
      </c>
      <c r="L1718" s="298"/>
      <c r="M1718" s="299" t="s">
        <v>21</v>
      </c>
      <c r="N1718" s="300" t="s">
        <v>45</v>
      </c>
      <c r="O1718" s="49"/>
      <c r="P1718" s="244">
        <f>O1718*H1718</f>
        <v>0</v>
      </c>
      <c r="Q1718" s="244">
        <v>0.035999999999999997</v>
      </c>
      <c r="R1718" s="244">
        <f>Q1718*H1718</f>
        <v>0.035999999999999997</v>
      </c>
      <c r="S1718" s="244">
        <v>0</v>
      </c>
      <c r="T1718" s="245">
        <f>S1718*H1718</f>
        <v>0</v>
      </c>
      <c r="AR1718" s="26" t="s">
        <v>439</v>
      </c>
      <c r="AT1718" s="26" t="s">
        <v>604</v>
      </c>
      <c r="AU1718" s="26" t="s">
        <v>84</v>
      </c>
      <c r="AY1718" s="26" t="s">
        <v>189</v>
      </c>
      <c r="BE1718" s="246">
        <f>IF(N1718="základní",J1718,0)</f>
        <v>0</v>
      </c>
      <c r="BF1718" s="246">
        <f>IF(N1718="snížená",J1718,0)</f>
        <v>0</v>
      </c>
      <c r="BG1718" s="246">
        <f>IF(N1718="zákl. přenesená",J1718,0)</f>
        <v>0</v>
      </c>
      <c r="BH1718" s="246">
        <f>IF(N1718="sníž. přenesená",J1718,0)</f>
        <v>0</v>
      </c>
      <c r="BI1718" s="246">
        <f>IF(N1718="nulová",J1718,0)</f>
        <v>0</v>
      </c>
      <c r="BJ1718" s="26" t="s">
        <v>82</v>
      </c>
      <c r="BK1718" s="246">
        <f>ROUND(I1718*H1718,2)</f>
        <v>0</v>
      </c>
      <c r="BL1718" s="26" t="s">
        <v>323</v>
      </c>
      <c r="BM1718" s="26" t="s">
        <v>2448</v>
      </c>
    </row>
    <row r="1719" s="13" customFormat="1">
      <c r="B1719" s="259"/>
      <c r="C1719" s="260"/>
      <c r="D1719" s="249" t="s">
        <v>199</v>
      </c>
      <c r="E1719" s="261" t="s">
        <v>21</v>
      </c>
      <c r="F1719" s="262" t="s">
        <v>2415</v>
      </c>
      <c r="G1719" s="260"/>
      <c r="H1719" s="261" t="s">
        <v>21</v>
      </c>
      <c r="I1719" s="263"/>
      <c r="J1719" s="260"/>
      <c r="K1719" s="260"/>
      <c r="L1719" s="264"/>
      <c r="M1719" s="265"/>
      <c r="N1719" s="266"/>
      <c r="O1719" s="266"/>
      <c r="P1719" s="266"/>
      <c r="Q1719" s="266"/>
      <c r="R1719" s="266"/>
      <c r="S1719" s="266"/>
      <c r="T1719" s="267"/>
      <c r="AT1719" s="268" t="s">
        <v>199</v>
      </c>
      <c r="AU1719" s="268" t="s">
        <v>84</v>
      </c>
      <c r="AV1719" s="13" t="s">
        <v>82</v>
      </c>
      <c r="AW1719" s="13" t="s">
        <v>37</v>
      </c>
      <c r="AX1719" s="13" t="s">
        <v>74</v>
      </c>
      <c r="AY1719" s="268" t="s">
        <v>189</v>
      </c>
    </row>
    <row r="1720" s="12" customFormat="1">
      <c r="B1720" s="247"/>
      <c r="C1720" s="248"/>
      <c r="D1720" s="249" t="s">
        <v>199</v>
      </c>
      <c r="E1720" s="250" t="s">
        <v>21</v>
      </c>
      <c r="F1720" s="251" t="s">
        <v>2449</v>
      </c>
      <c r="G1720" s="248"/>
      <c r="H1720" s="252">
        <v>1</v>
      </c>
      <c r="I1720" s="253"/>
      <c r="J1720" s="248"/>
      <c r="K1720" s="248"/>
      <c r="L1720" s="254"/>
      <c r="M1720" s="255"/>
      <c r="N1720" s="256"/>
      <c r="O1720" s="256"/>
      <c r="P1720" s="256"/>
      <c r="Q1720" s="256"/>
      <c r="R1720" s="256"/>
      <c r="S1720" s="256"/>
      <c r="T1720" s="257"/>
      <c r="AT1720" s="258" t="s">
        <v>199</v>
      </c>
      <c r="AU1720" s="258" t="s">
        <v>84</v>
      </c>
      <c r="AV1720" s="12" t="s">
        <v>84</v>
      </c>
      <c r="AW1720" s="12" t="s">
        <v>37</v>
      </c>
      <c r="AX1720" s="12" t="s">
        <v>82</v>
      </c>
      <c r="AY1720" s="258" t="s">
        <v>189</v>
      </c>
    </row>
    <row r="1721" s="1" customFormat="1" ht="25.5" customHeight="1">
      <c r="B1721" s="48"/>
      <c r="C1721" s="235" t="s">
        <v>2450</v>
      </c>
      <c r="D1721" s="235" t="s">
        <v>192</v>
      </c>
      <c r="E1721" s="236" t="s">
        <v>2451</v>
      </c>
      <c r="F1721" s="237" t="s">
        <v>2452</v>
      </c>
      <c r="G1721" s="238" t="s">
        <v>223</v>
      </c>
      <c r="H1721" s="239">
        <v>9.6799999999999997</v>
      </c>
      <c r="I1721" s="240"/>
      <c r="J1721" s="241">
        <f>ROUND(I1721*H1721,2)</f>
        <v>0</v>
      </c>
      <c r="K1721" s="237" t="s">
        <v>196</v>
      </c>
      <c r="L1721" s="74"/>
      <c r="M1721" s="242" t="s">
        <v>21</v>
      </c>
      <c r="N1721" s="243" t="s">
        <v>45</v>
      </c>
      <c r="O1721" s="49"/>
      <c r="P1721" s="244">
        <f>O1721*H1721</f>
        <v>0</v>
      </c>
      <c r="Q1721" s="244">
        <v>0.00025000000000000001</v>
      </c>
      <c r="R1721" s="244">
        <f>Q1721*H1721</f>
        <v>0.0024199999999999998</v>
      </c>
      <c r="S1721" s="244">
        <v>0</v>
      </c>
      <c r="T1721" s="245">
        <f>S1721*H1721</f>
        <v>0</v>
      </c>
      <c r="AR1721" s="26" t="s">
        <v>323</v>
      </c>
      <c r="AT1721" s="26" t="s">
        <v>192</v>
      </c>
      <c r="AU1721" s="26" t="s">
        <v>84</v>
      </c>
      <c r="AY1721" s="26" t="s">
        <v>189</v>
      </c>
      <c r="BE1721" s="246">
        <f>IF(N1721="základní",J1721,0)</f>
        <v>0</v>
      </c>
      <c r="BF1721" s="246">
        <f>IF(N1721="snížená",J1721,0)</f>
        <v>0</v>
      </c>
      <c r="BG1721" s="246">
        <f>IF(N1721="zákl. přenesená",J1721,0)</f>
        <v>0</v>
      </c>
      <c r="BH1721" s="246">
        <f>IF(N1721="sníž. přenesená",J1721,0)</f>
        <v>0</v>
      </c>
      <c r="BI1721" s="246">
        <f>IF(N1721="nulová",J1721,0)</f>
        <v>0</v>
      </c>
      <c r="BJ1721" s="26" t="s">
        <v>82</v>
      </c>
      <c r="BK1721" s="246">
        <f>ROUND(I1721*H1721,2)</f>
        <v>0</v>
      </c>
      <c r="BL1721" s="26" t="s">
        <v>323</v>
      </c>
      <c r="BM1721" s="26" t="s">
        <v>2453</v>
      </c>
    </row>
    <row r="1722" s="13" customFormat="1">
      <c r="B1722" s="259"/>
      <c r="C1722" s="260"/>
      <c r="D1722" s="249" t="s">
        <v>199</v>
      </c>
      <c r="E1722" s="261" t="s">
        <v>21</v>
      </c>
      <c r="F1722" s="262" t="s">
        <v>2415</v>
      </c>
      <c r="G1722" s="260"/>
      <c r="H1722" s="261" t="s">
        <v>21</v>
      </c>
      <c r="I1722" s="263"/>
      <c r="J1722" s="260"/>
      <c r="K1722" s="260"/>
      <c r="L1722" s="264"/>
      <c r="M1722" s="265"/>
      <c r="N1722" s="266"/>
      <c r="O1722" s="266"/>
      <c r="P1722" s="266"/>
      <c r="Q1722" s="266"/>
      <c r="R1722" s="266"/>
      <c r="S1722" s="266"/>
      <c r="T1722" s="267"/>
      <c r="AT1722" s="268" t="s">
        <v>199</v>
      </c>
      <c r="AU1722" s="268" t="s">
        <v>84</v>
      </c>
      <c r="AV1722" s="13" t="s">
        <v>82</v>
      </c>
      <c r="AW1722" s="13" t="s">
        <v>37</v>
      </c>
      <c r="AX1722" s="13" t="s">
        <v>74</v>
      </c>
      <c r="AY1722" s="268" t="s">
        <v>189</v>
      </c>
    </row>
    <row r="1723" s="12" customFormat="1">
      <c r="B1723" s="247"/>
      <c r="C1723" s="248"/>
      <c r="D1723" s="249" t="s">
        <v>199</v>
      </c>
      <c r="E1723" s="250" t="s">
        <v>21</v>
      </c>
      <c r="F1723" s="251" t="s">
        <v>2416</v>
      </c>
      <c r="G1723" s="248"/>
      <c r="H1723" s="252">
        <v>5.2000000000000002</v>
      </c>
      <c r="I1723" s="253"/>
      <c r="J1723" s="248"/>
      <c r="K1723" s="248"/>
      <c r="L1723" s="254"/>
      <c r="M1723" s="255"/>
      <c r="N1723" s="256"/>
      <c r="O1723" s="256"/>
      <c r="P1723" s="256"/>
      <c r="Q1723" s="256"/>
      <c r="R1723" s="256"/>
      <c r="S1723" s="256"/>
      <c r="T1723" s="257"/>
      <c r="AT1723" s="258" t="s">
        <v>199</v>
      </c>
      <c r="AU1723" s="258" t="s">
        <v>84</v>
      </c>
      <c r="AV1723" s="12" t="s">
        <v>84</v>
      </c>
      <c r="AW1723" s="12" t="s">
        <v>37</v>
      </c>
      <c r="AX1723" s="12" t="s">
        <v>74</v>
      </c>
      <c r="AY1723" s="258" t="s">
        <v>189</v>
      </c>
    </row>
    <row r="1724" s="12" customFormat="1">
      <c r="B1724" s="247"/>
      <c r="C1724" s="248"/>
      <c r="D1724" s="249" t="s">
        <v>199</v>
      </c>
      <c r="E1724" s="250" t="s">
        <v>21</v>
      </c>
      <c r="F1724" s="251" t="s">
        <v>2454</v>
      </c>
      <c r="G1724" s="248"/>
      <c r="H1724" s="252">
        <v>4.4800000000000004</v>
      </c>
      <c r="I1724" s="253"/>
      <c r="J1724" s="248"/>
      <c r="K1724" s="248"/>
      <c r="L1724" s="254"/>
      <c r="M1724" s="255"/>
      <c r="N1724" s="256"/>
      <c r="O1724" s="256"/>
      <c r="P1724" s="256"/>
      <c r="Q1724" s="256"/>
      <c r="R1724" s="256"/>
      <c r="S1724" s="256"/>
      <c r="T1724" s="257"/>
      <c r="AT1724" s="258" t="s">
        <v>199</v>
      </c>
      <c r="AU1724" s="258" t="s">
        <v>84</v>
      </c>
      <c r="AV1724" s="12" t="s">
        <v>84</v>
      </c>
      <c r="AW1724" s="12" t="s">
        <v>37</v>
      </c>
      <c r="AX1724" s="12" t="s">
        <v>74</v>
      </c>
      <c r="AY1724" s="258" t="s">
        <v>189</v>
      </c>
    </row>
    <row r="1725" s="14" customFormat="1">
      <c r="B1725" s="269"/>
      <c r="C1725" s="270"/>
      <c r="D1725" s="249" t="s">
        <v>199</v>
      </c>
      <c r="E1725" s="271" t="s">
        <v>21</v>
      </c>
      <c r="F1725" s="272" t="s">
        <v>214</v>
      </c>
      <c r="G1725" s="270"/>
      <c r="H1725" s="273">
        <v>9.6799999999999997</v>
      </c>
      <c r="I1725" s="274"/>
      <c r="J1725" s="270"/>
      <c r="K1725" s="270"/>
      <c r="L1725" s="275"/>
      <c r="M1725" s="276"/>
      <c r="N1725" s="277"/>
      <c r="O1725" s="277"/>
      <c r="P1725" s="277"/>
      <c r="Q1725" s="277"/>
      <c r="R1725" s="277"/>
      <c r="S1725" s="277"/>
      <c r="T1725" s="278"/>
      <c r="AT1725" s="279" t="s">
        <v>199</v>
      </c>
      <c r="AU1725" s="279" t="s">
        <v>84</v>
      </c>
      <c r="AV1725" s="14" t="s">
        <v>197</v>
      </c>
      <c r="AW1725" s="14" t="s">
        <v>37</v>
      </c>
      <c r="AX1725" s="14" t="s">
        <v>82</v>
      </c>
      <c r="AY1725" s="279" t="s">
        <v>189</v>
      </c>
    </row>
    <row r="1726" s="1" customFormat="1" ht="25.5" customHeight="1">
      <c r="B1726" s="48"/>
      <c r="C1726" s="235" t="s">
        <v>2455</v>
      </c>
      <c r="D1726" s="235" t="s">
        <v>192</v>
      </c>
      <c r="E1726" s="236" t="s">
        <v>2456</v>
      </c>
      <c r="F1726" s="237" t="s">
        <v>2457</v>
      </c>
      <c r="G1726" s="238" t="s">
        <v>223</v>
      </c>
      <c r="H1726" s="239">
        <v>15</v>
      </c>
      <c r="I1726" s="240"/>
      <c r="J1726" s="241">
        <f>ROUND(I1726*H1726,2)</f>
        <v>0</v>
      </c>
      <c r="K1726" s="237" t="s">
        <v>196</v>
      </c>
      <c r="L1726" s="74"/>
      <c r="M1726" s="242" t="s">
        <v>21</v>
      </c>
      <c r="N1726" s="243" t="s">
        <v>45</v>
      </c>
      <c r="O1726" s="49"/>
      <c r="P1726" s="244">
        <f>O1726*H1726</f>
        <v>0</v>
      </c>
      <c r="Q1726" s="244">
        <v>0</v>
      </c>
      <c r="R1726" s="244">
        <f>Q1726*H1726</f>
        <v>0</v>
      </c>
      <c r="S1726" s="244">
        <v>0</v>
      </c>
      <c r="T1726" s="245">
        <f>S1726*H1726</f>
        <v>0</v>
      </c>
      <c r="AR1726" s="26" t="s">
        <v>323</v>
      </c>
      <c r="AT1726" s="26" t="s">
        <v>192</v>
      </c>
      <c r="AU1726" s="26" t="s">
        <v>84</v>
      </c>
      <c r="AY1726" s="26" t="s">
        <v>189</v>
      </c>
      <c r="BE1726" s="246">
        <f>IF(N1726="základní",J1726,0)</f>
        <v>0</v>
      </c>
      <c r="BF1726" s="246">
        <f>IF(N1726="snížená",J1726,0)</f>
        <v>0</v>
      </c>
      <c r="BG1726" s="246">
        <f>IF(N1726="zákl. přenesená",J1726,0)</f>
        <v>0</v>
      </c>
      <c r="BH1726" s="246">
        <f>IF(N1726="sníž. přenesená",J1726,0)</f>
        <v>0</v>
      </c>
      <c r="BI1726" s="246">
        <f>IF(N1726="nulová",J1726,0)</f>
        <v>0</v>
      </c>
      <c r="BJ1726" s="26" t="s">
        <v>82</v>
      </c>
      <c r="BK1726" s="246">
        <f>ROUND(I1726*H1726,2)</f>
        <v>0</v>
      </c>
      <c r="BL1726" s="26" t="s">
        <v>323</v>
      </c>
      <c r="BM1726" s="26" t="s">
        <v>2458</v>
      </c>
    </row>
    <row r="1727" s="13" customFormat="1">
      <c r="B1727" s="259"/>
      <c r="C1727" s="260"/>
      <c r="D1727" s="249" t="s">
        <v>199</v>
      </c>
      <c r="E1727" s="261" t="s">
        <v>21</v>
      </c>
      <c r="F1727" s="262" t="s">
        <v>694</v>
      </c>
      <c r="G1727" s="260"/>
      <c r="H1727" s="261" t="s">
        <v>21</v>
      </c>
      <c r="I1727" s="263"/>
      <c r="J1727" s="260"/>
      <c r="K1727" s="260"/>
      <c r="L1727" s="264"/>
      <c r="M1727" s="265"/>
      <c r="N1727" s="266"/>
      <c r="O1727" s="266"/>
      <c r="P1727" s="266"/>
      <c r="Q1727" s="266"/>
      <c r="R1727" s="266"/>
      <c r="S1727" s="266"/>
      <c r="T1727" s="267"/>
      <c r="AT1727" s="268" t="s">
        <v>199</v>
      </c>
      <c r="AU1727" s="268" t="s">
        <v>84</v>
      </c>
      <c r="AV1727" s="13" t="s">
        <v>82</v>
      </c>
      <c r="AW1727" s="13" t="s">
        <v>37</v>
      </c>
      <c r="AX1727" s="13" t="s">
        <v>74</v>
      </c>
      <c r="AY1727" s="268" t="s">
        <v>189</v>
      </c>
    </row>
    <row r="1728" s="12" customFormat="1">
      <c r="B1728" s="247"/>
      <c r="C1728" s="248"/>
      <c r="D1728" s="249" t="s">
        <v>199</v>
      </c>
      <c r="E1728" s="250" t="s">
        <v>21</v>
      </c>
      <c r="F1728" s="251" t="s">
        <v>2459</v>
      </c>
      <c r="G1728" s="248"/>
      <c r="H1728" s="252">
        <v>2</v>
      </c>
      <c r="I1728" s="253"/>
      <c r="J1728" s="248"/>
      <c r="K1728" s="248"/>
      <c r="L1728" s="254"/>
      <c r="M1728" s="255"/>
      <c r="N1728" s="256"/>
      <c r="O1728" s="256"/>
      <c r="P1728" s="256"/>
      <c r="Q1728" s="256"/>
      <c r="R1728" s="256"/>
      <c r="S1728" s="256"/>
      <c r="T1728" s="257"/>
      <c r="AT1728" s="258" t="s">
        <v>199</v>
      </c>
      <c r="AU1728" s="258" t="s">
        <v>84</v>
      </c>
      <c r="AV1728" s="12" t="s">
        <v>84</v>
      </c>
      <c r="AW1728" s="12" t="s">
        <v>37</v>
      </c>
      <c r="AX1728" s="12" t="s">
        <v>74</v>
      </c>
      <c r="AY1728" s="258" t="s">
        <v>189</v>
      </c>
    </row>
    <row r="1729" s="12" customFormat="1">
      <c r="B1729" s="247"/>
      <c r="C1729" s="248"/>
      <c r="D1729" s="249" t="s">
        <v>199</v>
      </c>
      <c r="E1729" s="250" t="s">
        <v>21</v>
      </c>
      <c r="F1729" s="251" t="s">
        <v>2460</v>
      </c>
      <c r="G1729" s="248"/>
      <c r="H1729" s="252">
        <v>13</v>
      </c>
      <c r="I1729" s="253"/>
      <c r="J1729" s="248"/>
      <c r="K1729" s="248"/>
      <c r="L1729" s="254"/>
      <c r="M1729" s="255"/>
      <c r="N1729" s="256"/>
      <c r="O1729" s="256"/>
      <c r="P1729" s="256"/>
      <c r="Q1729" s="256"/>
      <c r="R1729" s="256"/>
      <c r="S1729" s="256"/>
      <c r="T1729" s="257"/>
      <c r="AT1729" s="258" t="s">
        <v>199</v>
      </c>
      <c r="AU1729" s="258" t="s">
        <v>84</v>
      </c>
      <c r="AV1729" s="12" t="s">
        <v>84</v>
      </c>
      <c r="AW1729" s="12" t="s">
        <v>37</v>
      </c>
      <c r="AX1729" s="12" t="s">
        <v>74</v>
      </c>
      <c r="AY1729" s="258" t="s">
        <v>189</v>
      </c>
    </row>
    <row r="1730" s="14" customFormat="1">
      <c r="B1730" s="269"/>
      <c r="C1730" s="270"/>
      <c r="D1730" s="249" t="s">
        <v>199</v>
      </c>
      <c r="E1730" s="271" t="s">
        <v>21</v>
      </c>
      <c r="F1730" s="272" t="s">
        <v>214</v>
      </c>
      <c r="G1730" s="270"/>
      <c r="H1730" s="273">
        <v>15</v>
      </c>
      <c r="I1730" s="274"/>
      <c r="J1730" s="270"/>
      <c r="K1730" s="270"/>
      <c r="L1730" s="275"/>
      <c r="M1730" s="276"/>
      <c r="N1730" s="277"/>
      <c r="O1730" s="277"/>
      <c r="P1730" s="277"/>
      <c r="Q1730" s="277"/>
      <c r="R1730" s="277"/>
      <c r="S1730" s="277"/>
      <c r="T1730" s="278"/>
      <c r="AT1730" s="279" t="s">
        <v>199</v>
      </c>
      <c r="AU1730" s="279" t="s">
        <v>84</v>
      </c>
      <c r="AV1730" s="14" t="s">
        <v>197</v>
      </c>
      <c r="AW1730" s="14" t="s">
        <v>37</v>
      </c>
      <c r="AX1730" s="14" t="s">
        <v>82</v>
      </c>
      <c r="AY1730" s="279" t="s">
        <v>189</v>
      </c>
    </row>
    <row r="1731" s="1" customFormat="1" ht="16.5" customHeight="1">
      <c r="B1731" s="48"/>
      <c r="C1731" s="291" t="s">
        <v>2461</v>
      </c>
      <c r="D1731" s="291" t="s">
        <v>604</v>
      </c>
      <c r="E1731" s="292" t="s">
        <v>2462</v>
      </c>
      <c r="F1731" s="293" t="s">
        <v>2463</v>
      </c>
      <c r="G1731" s="294" t="s">
        <v>223</v>
      </c>
      <c r="H1731" s="295">
        <v>2</v>
      </c>
      <c r="I1731" s="296"/>
      <c r="J1731" s="297">
        <f>ROUND(I1731*H1731,2)</f>
        <v>0</v>
      </c>
      <c r="K1731" s="293" t="s">
        <v>21</v>
      </c>
      <c r="L1731" s="298"/>
      <c r="M1731" s="299" t="s">
        <v>21</v>
      </c>
      <c r="N1731" s="300" t="s">
        <v>45</v>
      </c>
      <c r="O1731" s="49"/>
      <c r="P1731" s="244">
        <f>O1731*H1731</f>
        <v>0</v>
      </c>
      <c r="Q1731" s="244">
        <v>0.016</v>
      </c>
      <c r="R1731" s="244">
        <f>Q1731*H1731</f>
        <v>0.032000000000000001</v>
      </c>
      <c r="S1731" s="244">
        <v>0</v>
      </c>
      <c r="T1731" s="245">
        <f>S1731*H1731</f>
        <v>0</v>
      </c>
      <c r="AR1731" s="26" t="s">
        <v>439</v>
      </c>
      <c r="AT1731" s="26" t="s">
        <v>604</v>
      </c>
      <c r="AU1731" s="26" t="s">
        <v>84</v>
      </c>
      <c r="AY1731" s="26" t="s">
        <v>189</v>
      </c>
      <c r="BE1731" s="246">
        <f>IF(N1731="základní",J1731,0)</f>
        <v>0</v>
      </c>
      <c r="BF1731" s="246">
        <f>IF(N1731="snížená",J1731,0)</f>
        <v>0</v>
      </c>
      <c r="BG1731" s="246">
        <f>IF(N1731="zákl. přenesená",J1731,0)</f>
        <v>0</v>
      </c>
      <c r="BH1731" s="246">
        <f>IF(N1731="sníž. přenesená",J1731,0)</f>
        <v>0</v>
      </c>
      <c r="BI1731" s="246">
        <f>IF(N1731="nulová",J1731,0)</f>
        <v>0</v>
      </c>
      <c r="BJ1731" s="26" t="s">
        <v>82</v>
      </c>
      <c r="BK1731" s="246">
        <f>ROUND(I1731*H1731,2)</f>
        <v>0</v>
      </c>
      <c r="BL1731" s="26" t="s">
        <v>323</v>
      </c>
      <c r="BM1731" s="26" t="s">
        <v>2464</v>
      </c>
    </row>
    <row r="1732" s="13" customFormat="1">
      <c r="B1732" s="259"/>
      <c r="C1732" s="260"/>
      <c r="D1732" s="249" t="s">
        <v>199</v>
      </c>
      <c r="E1732" s="261" t="s">
        <v>21</v>
      </c>
      <c r="F1732" s="262" t="s">
        <v>694</v>
      </c>
      <c r="G1732" s="260"/>
      <c r="H1732" s="261" t="s">
        <v>21</v>
      </c>
      <c r="I1732" s="263"/>
      <c r="J1732" s="260"/>
      <c r="K1732" s="260"/>
      <c r="L1732" s="264"/>
      <c r="M1732" s="265"/>
      <c r="N1732" s="266"/>
      <c r="O1732" s="266"/>
      <c r="P1732" s="266"/>
      <c r="Q1732" s="266"/>
      <c r="R1732" s="266"/>
      <c r="S1732" s="266"/>
      <c r="T1732" s="267"/>
      <c r="AT1732" s="268" t="s">
        <v>199</v>
      </c>
      <c r="AU1732" s="268" t="s">
        <v>84</v>
      </c>
      <c r="AV1732" s="13" t="s">
        <v>82</v>
      </c>
      <c r="AW1732" s="13" t="s">
        <v>37</v>
      </c>
      <c r="AX1732" s="13" t="s">
        <v>74</v>
      </c>
      <c r="AY1732" s="268" t="s">
        <v>189</v>
      </c>
    </row>
    <row r="1733" s="12" customFormat="1">
      <c r="B1733" s="247"/>
      <c r="C1733" s="248"/>
      <c r="D1733" s="249" t="s">
        <v>199</v>
      </c>
      <c r="E1733" s="250" t="s">
        <v>21</v>
      </c>
      <c r="F1733" s="251" t="s">
        <v>2459</v>
      </c>
      <c r="G1733" s="248"/>
      <c r="H1733" s="252">
        <v>2</v>
      </c>
      <c r="I1733" s="253"/>
      <c r="J1733" s="248"/>
      <c r="K1733" s="248"/>
      <c r="L1733" s="254"/>
      <c r="M1733" s="255"/>
      <c r="N1733" s="256"/>
      <c r="O1733" s="256"/>
      <c r="P1733" s="256"/>
      <c r="Q1733" s="256"/>
      <c r="R1733" s="256"/>
      <c r="S1733" s="256"/>
      <c r="T1733" s="257"/>
      <c r="AT1733" s="258" t="s">
        <v>199</v>
      </c>
      <c r="AU1733" s="258" t="s">
        <v>84</v>
      </c>
      <c r="AV1733" s="12" t="s">
        <v>84</v>
      </c>
      <c r="AW1733" s="12" t="s">
        <v>37</v>
      </c>
      <c r="AX1733" s="12" t="s">
        <v>82</v>
      </c>
      <c r="AY1733" s="258" t="s">
        <v>189</v>
      </c>
    </row>
    <row r="1734" s="1" customFormat="1" ht="16.5" customHeight="1">
      <c r="B1734" s="48"/>
      <c r="C1734" s="291" t="s">
        <v>2465</v>
      </c>
      <c r="D1734" s="291" t="s">
        <v>604</v>
      </c>
      <c r="E1734" s="292" t="s">
        <v>2466</v>
      </c>
      <c r="F1734" s="293" t="s">
        <v>2467</v>
      </c>
      <c r="G1734" s="294" t="s">
        <v>223</v>
      </c>
      <c r="H1734" s="295">
        <v>13</v>
      </c>
      <c r="I1734" s="296"/>
      <c r="J1734" s="297">
        <f>ROUND(I1734*H1734,2)</f>
        <v>0</v>
      </c>
      <c r="K1734" s="293" t="s">
        <v>21</v>
      </c>
      <c r="L1734" s="298"/>
      <c r="M1734" s="299" t="s">
        <v>21</v>
      </c>
      <c r="N1734" s="300" t="s">
        <v>45</v>
      </c>
      <c r="O1734" s="49"/>
      <c r="P1734" s="244">
        <f>O1734*H1734</f>
        <v>0</v>
      </c>
      <c r="Q1734" s="244">
        <v>0.014</v>
      </c>
      <c r="R1734" s="244">
        <f>Q1734*H1734</f>
        <v>0.182</v>
      </c>
      <c r="S1734" s="244">
        <v>0</v>
      </c>
      <c r="T1734" s="245">
        <f>S1734*H1734</f>
        <v>0</v>
      </c>
      <c r="AR1734" s="26" t="s">
        <v>439</v>
      </c>
      <c r="AT1734" s="26" t="s">
        <v>604</v>
      </c>
      <c r="AU1734" s="26" t="s">
        <v>84</v>
      </c>
      <c r="AY1734" s="26" t="s">
        <v>189</v>
      </c>
      <c r="BE1734" s="246">
        <f>IF(N1734="základní",J1734,0)</f>
        <v>0</v>
      </c>
      <c r="BF1734" s="246">
        <f>IF(N1734="snížená",J1734,0)</f>
        <v>0</v>
      </c>
      <c r="BG1734" s="246">
        <f>IF(N1734="zákl. přenesená",J1734,0)</f>
        <v>0</v>
      </c>
      <c r="BH1734" s="246">
        <f>IF(N1734="sníž. přenesená",J1734,0)</f>
        <v>0</v>
      </c>
      <c r="BI1734" s="246">
        <f>IF(N1734="nulová",J1734,0)</f>
        <v>0</v>
      </c>
      <c r="BJ1734" s="26" t="s">
        <v>82</v>
      </c>
      <c r="BK1734" s="246">
        <f>ROUND(I1734*H1734,2)</f>
        <v>0</v>
      </c>
      <c r="BL1734" s="26" t="s">
        <v>323</v>
      </c>
      <c r="BM1734" s="26" t="s">
        <v>2468</v>
      </c>
    </row>
    <row r="1735" s="13" customFormat="1">
      <c r="B1735" s="259"/>
      <c r="C1735" s="260"/>
      <c r="D1735" s="249" t="s">
        <v>199</v>
      </c>
      <c r="E1735" s="261" t="s">
        <v>21</v>
      </c>
      <c r="F1735" s="262" t="s">
        <v>694</v>
      </c>
      <c r="G1735" s="260"/>
      <c r="H1735" s="261" t="s">
        <v>21</v>
      </c>
      <c r="I1735" s="263"/>
      <c r="J1735" s="260"/>
      <c r="K1735" s="260"/>
      <c r="L1735" s="264"/>
      <c r="M1735" s="265"/>
      <c r="N1735" s="266"/>
      <c r="O1735" s="266"/>
      <c r="P1735" s="266"/>
      <c r="Q1735" s="266"/>
      <c r="R1735" s="266"/>
      <c r="S1735" s="266"/>
      <c r="T1735" s="267"/>
      <c r="AT1735" s="268" t="s">
        <v>199</v>
      </c>
      <c r="AU1735" s="268" t="s">
        <v>84</v>
      </c>
      <c r="AV1735" s="13" t="s">
        <v>82</v>
      </c>
      <c r="AW1735" s="13" t="s">
        <v>37</v>
      </c>
      <c r="AX1735" s="13" t="s">
        <v>74</v>
      </c>
      <c r="AY1735" s="268" t="s">
        <v>189</v>
      </c>
    </row>
    <row r="1736" s="12" customFormat="1">
      <c r="B1736" s="247"/>
      <c r="C1736" s="248"/>
      <c r="D1736" s="249" t="s">
        <v>199</v>
      </c>
      <c r="E1736" s="250" t="s">
        <v>21</v>
      </c>
      <c r="F1736" s="251" t="s">
        <v>2460</v>
      </c>
      <c r="G1736" s="248"/>
      <c r="H1736" s="252">
        <v>13</v>
      </c>
      <c r="I1736" s="253"/>
      <c r="J1736" s="248"/>
      <c r="K1736" s="248"/>
      <c r="L1736" s="254"/>
      <c r="M1736" s="255"/>
      <c r="N1736" s="256"/>
      <c r="O1736" s="256"/>
      <c r="P1736" s="256"/>
      <c r="Q1736" s="256"/>
      <c r="R1736" s="256"/>
      <c r="S1736" s="256"/>
      <c r="T1736" s="257"/>
      <c r="AT1736" s="258" t="s">
        <v>199</v>
      </c>
      <c r="AU1736" s="258" t="s">
        <v>84</v>
      </c>
      <c r="AV1736" s="12" t="s">
        <v>84</v>
      </c>
      <c r="AW1736" s="12" t="s">
        <v>37</v>
      </c>
      <c r="AX1736" s="12" t="s">
        <v>82</v>
      </c>
      <c r="AY1736" s="258" t="s">
        <v>189</v>
      </c>
    </row>
    <row r="1737" s="1" customFormat="1" ht="25.5" customHeight="1">
      <c r="B1737" s="48"/>
      <c r="C1737" s="235" t="s">
        <v>2469</v>
      </c>
      <c r="D1737" s="235" t="s">
        <v>192</v>
      </c>
      <c r="E1737" s="236" t="s">
        <v>2470</v>
      </c>
      <c r="F1737" s="237" t="s">
        <v>2471</v>
      </c>
      <c r="G1737" s="238" t="s">
        <v>223</v>
      </c>
      <c r="H1737" s="239">
        <v>3</v>
      </c>
      <c r="I1737" s="240"/>
      <c r="J1737" s="241">
        <f>ROUND(I1737*H1737,2)</f>
        <v>0</v>
      </c>
      <c r="K1737" s="237" t="s">
        <v>196</v>
      </c>
      <c r="L1737" s="74"/>
      <c r="M1737" s="242" t="s">
        <v>21</v>
      </c>
      <c r="N1737" s="243" t="s">
        <v>45</v>
      </c>
      <c r="O1737" s="49"/>
      <c r="P1737" s="244">
        <f>O1737*H1737</f>
        <v>0</v>
      </c>
      <c r="Q1737" s="244">
        <v>0</v>
      </c>
      <c r="R1737" s="244">
        <f>Q1737*H1737</f>
        <v>0</v>
      </c>
      <c r="S1737" s="244">
        <v>0</v>
      </c>
      <c r="T1737" s="245">
        <f>S1737*H1737</f>
        <v>0</v>
      </c>
      <c r="AR1737" s="26" t="s">
        <v>323</v>
      </c>
      <c r="AT1737" s="26" t="s">
        <v>192</v>
      </c>
      <c r="AU1737" s="26" t="s">
        <v>84</v>
      </c>
      <c r="AY1737" s="26" t="s">
        <v>189</v>
      </c>
      <c r="BE1737" s="246">
        <f>IF(N1737="základní",J1737,0)</f>
        <v>0</v>
      </c>
      <c r="BF1737" s="246">
        <f>IF(N1737="snížená",J1737,0)</f>
        <v>0</v>
      </c>
      <c r="BG1737" s="246">
        <f>IF(N1737="zákl. přenesená",J1737,0)</f>
        <v>0</v>
      </c>
      <c r="BH1737" s="246">
        <f>IF(N1737="sníž. přenesená",J1737,0)</f>
        <v>0</v>
      </c>
      <c r="BI1737" s="246">
        <f>IF(N1737="nulová",J1737,0)</f>
        <v>0</v>
      </c>
      <c r="BJ1737" s="26" t="s">
        <v>82</v>
      </c>
      <c r="BK1737" s="246">
        <f>ROUND(I1737*H1737,2)</f>
        <v>0</v>
      </c>
      <c r="BL1737" s="26" t="s">
        <v>323</v>
      </c>
      <c r="BM1737" s="26" t="s">
        <v>2472</v>
      </c>
    </row>
    <row r="1738" s="13" customFormat="1">
      <c r="B1738" s="259"/>
      <c r="C1738" s="260"/>
      <c r="D1738" s="249" t="s">
        <v>199</v>
      </c>
      <c r="E1738" s="261" t="s">
        <v>21</v>
      </c>
      <c r="F1738" s="262" t="s">
        <v>694</v>
      </c>
      <c r="G1738" s="260"/>
      <c r="H1738" s="261" t="s">
        <v>21</v>
      </c>
      <c r="I1738" s="263"/>
      <c r="J1738" s="260"/>
      <c r="K1738" s="260"/>
      <c r="L1738" s="264"/>
      <c r="M1738" s="265"/>
      <c r="N1738" s="266"/>
      <c r="O1738" s="266"/>
      <c r="P1738" s="266"/>
      <c r="Q1738" s="266"/>
      <c r="R1738" s="266"/>
      <c r="S1738" s="266"/>
      <c r="T1738" s="267"/>
      <c r="AT1738" s="268" t="s">
        <v>199</v>
      </c>
      <c r="AU1738" s="268" t="s">
        <v>84</v>
      </c>
      <c r="AV1738" s="13" t="s">
        <v>82</v>
      </c>
      <c r="AW1738" s="13" t="s">
        <v>37</v>
      </c>
      <c r="AX1738" s="13" t="s">
        <v>74</v>
      </c>
      <c r="AY1738" s="268" t="s">
        <v>189</v>
      </c>
    </row>
    <row r="1739" s="12" customFormat="1">
      <c r="B1739" s="247"/>
      <c r="C1739" s="248"/>
      <c r="D1739" s="249" t="s">
        <v>199</v>
      </c>
      <c r="E1739" s="250" t="s">
        <v>21</v>
      </c>
      <c r="F1739" s="251" t="s">
        <v>695</v>
      </c>
      <c r="G1739" s="248"/>
      <c r="H1739" s="252">
        <v>3</v>
      </c>
      <c r="I1739" s="253"/>
      <c r="J1739" s="248"/>
      <c r="K1739" s="248"/>
      <c r="L1739" s="254"/>
      <c r="M1739" s="255"/>
      <c r="N1739" s="256"/>
      <c r="O1739" s="256"/>
      <c r="P1739" s="256"/>
      <c r="Q1739" s="256"/>
      <c r="R1739" s="256"/>
      <c r="S1739" s="256"/>
      <c r="T1739" s="257"/>
      <c r="AT1739" s="258" t="s">
        <v>199</v>
      </c>
      <c r="AU1739" s="258" t="s">
        <v>84</v>
      </c>
      <c r="AV1739" s="12" t="s">
        <v>84</v>
      </c>
      <c r="AW1739" s="12" t="s">
        <v>37</v>
      </c>
      <c r="AX1739" s="12" t="s">
        <v>82</v>
      </c>
      <c r="AY1739" s="258" t="s">
        <v>189</v>
      </c>
    </row>
    <row r="1740" s="1" customFormat="1" ht="16.5" customHeight="1">
      <c r="B1740" s="48"/>
      <c r="C1740" s="291" t="s">
        <v>2473</v>
      </c>
      <c r="D1740" s="291" t="s">
        <v>604</v>
      </c>
      <c r="E1740" s="292" t="s">
        <v>2474</v>
      </c>
      <c r="F1740" s="293" t="s">
        <v>2475</v>
      </c>
      <c r="G1740" s="294" t="s">
        <v>223</v>
      </c>
      <c r="H1740" s="295">
        <v>3</v>
      </c>
      <c r="I1740" s="296"/>
      <c r="J1740" s="297">
        <f>ROUND(I1740*H1740,2)</f>
        <v>0</v>
      </c>
      <c r="K1740" s="293" t="s">
        <v>21</v>
      </c>
      <c r="L1740" s="298"/>
      <c r="M1740" s="299" t="s">
        <v>21</v>
      </c>
      <c r="N1740" s="300" t="s">
        <v>45</v>
      </c>
      <c r="O1740" s="49"/>
      <c r="P1740" s="244">
        <f>O1740*H1740</f>
        <v>0</v>
      </c>
      <c r="Q1740" s="244">
        <v>0.019</v>
      </c>
      <c r="R1740" s="244">
        <f>Q1740*H1740</f>
        <v>0.056999999999999995</v>
      </c>
      <c r="S1740" s="244">
        <v>0</v>
      </c>
      <c r="T1740" s="245">
        <f>S1740*H1740</f>
        <v>0</v>
      </c>
      <c r="AR1740" s="26" t="s">
        <v>439</v>
      </c>
      <c r="AT1740" s="26" t="s">
        <v>604</v>
      </c>
      <c r="AU1740" s="26" t="s">
        <v>84</v>
      </c>
      <c r="AY1740" s="26" t="s">
        <v>189</v>
      </c>
      <c r="BE1740" s="246">
        <f>IF(N1740="základní",J1740,0)</f>
        <v>0</v>
      </c>
      <c r="BF1740" s="246">
        <f>IF(N1740="snížená",J1740,0)</f>
        <v>0</v>
      </c>
      <c r="BG1740" s="246">
        <f>IF(N1740="zákl. přenesená",J1740,0)</f>
        <v>0</v>
      </c>
      <c r="BH1740" s="246">
        <f>IF(N1740="sníž. přenesená",J1740,0)</f>
        <v>0</v>
      </c>
      <c r="BI1740" s="246">
        <f>IF(N1740="nulová",J1740,0)</f>
        <v>0</v>
      </c>
      <c r="BJ1740" s="26" t="s">
        <v>82</v>
      </c>
      <c r="BK1740" s="246">
        <f>ROUND(I1740*H1740,2)</f>
        <v>0</v>
      </c>
      <c r="BL1740" s="26" t="s">
        <v>323</v>
      </c>
      <c r="BM1740" s="26" t="s">
        <v>2476</v>
      </c>
    </row>
    <row r="1741" s="13" customFormat="1">
      <c r="B1741" s="259"/>
      <c r="C1741" s="260"/>
      <c r="D1741" s="249" t="s">
        <v>199</v>
      </c>
      <c r="E1741" s="261" t="s">
        <v>21</v>
      </c>
      <c r="F1741" s="262" t="s">
        <v>694</v>
      </c>
      <c r="G1741" s="260"/>
      <c r="H1741" s="261" t="s">
        <v>21</v>
      </c>
      <c r="I1741" s="263"/>
      <c r="J1741" s="260"/>
      <c r="K1741" s="260"/>
      <c r="L1741" s="264"/>
      <c r="M1741" s="265"/>
      <c r="N1741" s="266"/>
      <c r="O1741" s="266"/>
      <c r="P1741" s="266"/>
      <c r="Q1741" s="266"/>
      <c r="R1741" s="266"/>
      <c r="S1741" s="266"/>
      <c r="T1741" s="267"/>
      <c r="AT1741" s="268" t="s">
        <v>199</v>
      </c>
      <c r="AU1741" s="268" t="s">
        <v>84</v>
      </c>
      <c r="AV1741" s="13" t="s">
        <v>82</v>
      </c>
      <c r="AW1741" s="13" t="s">
        <v>37</v>
      </c>
      <c r="AX1741" s="13" t="s">
        <v>74</v>
      </c>
      <c r="AY1741" s="268" t="s">
        <v>189</v>
      </c>
    </row>
    <row r="1742" s="12" customFormat="1">
      <c r="B1742" s="247"/>
      <c r="C1742" s="248"/>
      <c r="D1742" s="249" t="s">
        <v>199</v>
      </c>
      <c r="E1742" s="250" t="s">
        <v>21</v>
      </c>
      <c r="F1742" s="251" t="s">
        <v>695</v>
      </c>
      <c r="G1742" s="248"/>
      <c r="H1742" s="252">
        <v>3</v>
      </c>
      <c r="I1742" s="253"/>
      <c r="J1742" s="248"/>
      <c r="K1742" s="248"/>
      <c r="L1742" s="254"/>
      <c r="M1742" s="255"/>
      <c r="N1742" s="256"/>
      <c r="O1742" s="256"/>
      <c r="P1742" s="256"/>
      <c r="Q1742" s="256"/>
      <c r="R1742" s="256"/>
      <c r="S1742" s="256"/>
      <c r="T1742" s="257"/>
      <c r="AT1742" s="258" t="s">
        <v>199</v>
      </c>
      <c r="AU1742" s="258" t="s">
        <v>84</v>
      </c>
      <c r="AV1742" s="12" t="s">
        <v>84</v>
      </c>
      <c r="AW1742" s="12" t="s">
        <v>37</v>
      </c>
      <c r="AX1742" s="12" t="s">
        <v>82</v>
      </c>
      <c r="AY1742" s="258" t="s">
        <v>189</v>
      </c>
    </row>
    <row r="1743" s="1" customFormat="1" ht="25.5" customHeight="1">
      <c r="B1743" s="48"/>
      <c r="C1743" s="235" t="s">
        <v>2477</v>
      </c>
      <c r="D1743" s="235" t="s">
        <v>192</v>
      </c>
      <c r="E1743" s="236" t="s">
        <v>2478</v>
      </c>
      <c r="F1743" s="237" t="s">
        <v>2479</v>
      </c>
      <c r="G1743" s="238" t="s">
        <v>223</v>
      </c>
      <c r="H1743" s="239">
        <v>5</v>
      </c>
      <c r="I1743" s="240"/>
      <c r="J1743" s="241">
        <f>ROUND(I1743*H1743,2)</f>
        <v>0</v>
      </c>
      <c r="K1743" s="237" t="s">
        <v>196</v>
      </c>
      <c r="L1743" s="74"/>
      <c r="M1743" s="242" t="s">
        <v>21</v>
      </c>
      <c r="N1743" s="243" t="s">
        <v>45</v>
      </c>
      <c r="O1743" s="49"/>
      <c r="P1743" s="244">
        <f>O1743*H1743</f>
        <v>0</v>
      </c>
      <c r="Q1743" s="244">
        <v>0</v>
      </c>
      <c r="R1743" s="244">
        <f>Q1743*H1743</f>
        <v>0</v>
      </c>
      <c r="S1743" s="244">
        <v>0</v>
      </c>
      <c r="T1743" s="245">
        <f>S1743*H1743</f>
        <v>0</v>
      </c>
      <c r="AR1743" s="26" t="s">
        <v>323</v>
      </c>
      <c r="AT1743" s="26" t="s">
        <v>192</v>
      </c>
      <c r="AU1743" s="26" t="s">
        <v>84</v>
      </c>
      <c r="AY1743" s="26" t="s">
        <v>189</v>
      </c>
      <c r="BE1743" s="246">
        <f>IF(N1743="základní",J1743,0)</f>
        <v>0</v>
      </c>
      <c r="BF1743" s="246">
        <f>IF(N1743="snížená",J1743,0)</f>
        <v>0</v>
      </c>
      <c r="BG1743" s="246">
        <f>IF(N1743="zákl. přenesená",J1743,0)</f>
        <v>0</v>
      </c>
      <c r="BH1743" s="246">
        <f>IF(N1743="sníž. přenesená",J1743,0)</f>
        <v>0</v>
      </c>
      <c r="BI1743" s="246">
        <f>IF(N1743="nulová",J1743,0)</f>
        <v>0</v>
      </c>
      <c r="BJ1743" s="26" t="s">
        <v>82</v>
      </c>
      <c r="BK1743" s="246">
        <f>ROUND(I1743*H1743,2)</f>
        <v>0</v>
      </c>
      <c r="BL1743" s="26" t="s">
        <v>323</v>
      </c>
      <c r="BM1743" s="26" t="s">
        <v>2480</v>
      </c>
    </row>
    <row r="1744" s="13" customFormat="1">
      <c r="B1744" s="259"/>
      <c r="C1744" s="260"/>
      <c r="D1744" s="249" t="s">
        <v>199</v>
      </c>
      <c r="E1744" s="261" t="s">
        <v>21</v>
      </c>
      <c r="F1744" s="262" t="s">
        <v>694</v>
      </c>
      <c r="G1744" s="260"/>
      <c r="H1744" s="261" t="s">
        <v>21</v>
      </c>
      <c r="I1744" s="263"/>
      <c r="J1744" s="260"/>
      <c r="K1744" s="260"/>
      <c r="L1744" s="264"/>
      <c r="M1744" s="265"/>
      <c r="N1744" s="266"/>
      <c r="O1744" s="266"/>
      <c r="P1744" s="266"/>
      <c r="Q1744" s="266"/>
      <c r="R1744" s="266"/>
      <c r="S1744" s="266"/>
      <c r="T1744" s="267"/>
      <c r="AT1744" s="268" t="s">
        <v>199</v>
      </c>
      <c r="AU1744" s="268" t="s">
        <v>84</v>
      </c>
      <c r="AV1744" s="13" t="s">
        <v>82</v>
      </c>
      <c r="AW1744" s="13" t="s">
        <v>37</v>
      </c>
      <c r="AX1744" s="13" t="s">
        <v>74</v>
      </c>
      <c r="AY1744" s="268" t="s">
        <v>189</v>
      </c>
    </row>
    <row r="1745" s="12" customFormat="1">
      <c r="B1745" s="247"/>
      <c r="C1745" s="248"/>
      <c r="D1745" s="249" t="s">
        <v>199</v>
      </c>
      <c r="E1745" s="250" t="s">
        <v>21</v>
      </c>
      <c r="F1745" s="251" t="s">
        <v>720</v>
      </c>
      <c r="G1745" s="248"/>
      <c r="H1745" s="252">
        <v>5</v>
      </c>
      <c r="I1745" s="253"/>
      <c r="J1745" s="248"/>
      <c r="K1745" s="248"/>
      <c r="L1745" s="254"/>
      <c r="M1745" s="255"/>
      <c r="N1745" s="256"/>
      <c r="O1745" s="256"/>
      <c r="P1745" s="256"/>
      <c r="Q1745" s="256"/>
      <c r="R1745" s="256"/>
      <c r="S1745" s="256"/>
      <c r="T1745" s="257"/>
      <c r="AT1745" s="258" t="s">
        <v>199</v>
      </c>
      <c r="AU1745" s="258" t="s">
        <v>84</v>
      </c>
      <c r="AV1745" s="12" t="s">
        <v>84</v>
      </c>
      <c r="AW1745" s="12" t="s">
        <v>37</v>
      </c>
      <c r="AX1745" s="12" t="s">
        <v>82</v>
      </c>
      <c r="AY1745" s="258" t="s">
        <v>189</v>
      </c>
    </row>
    <row r="1746" s="1" customFormat="1" ht="38.25" customHeight="1">
      <c r="B1746" s="48"/>
      <c r="C1746" s="291" t="s">
        <v>2481</v>
      </c>
      <c r="D1746" s="291" t="s">
        <v>604</v>
      </c>
      <c r="E1746" s="292" t="s">
        <v>2482</v>
      </c>
      <c r="F1746" s="293" t="s">
        <v>2483</v>
      </c>
      <c r="G1746" s="294" t="s">
        <v>223</v>
      </c>
      <c r="H1746" s="295">
        <v>5</v>
      </c>
      <c r="I1746" s="296"/>
      <c r="J1746" s="297">
        <f>ROUND(I1746*H1746,2)</f>
        <v>0</v>
      </c>
      <c r="K1746" s="293" t="s">
        <v>21</v>
      </c>
      <c r="L1746" s="298"/>
      <c r="M1746" s="299" t="s">
        <v>21</v>
      </c>
      <c r="N1746" s="300" t="s">
        <v>45</v>
      </c>
      <c r="O1746" s="49"/>
      <c r="P1746" s="244">
        <f>O1746*H1746</f>
        <v>0</v>
      </c>
      <c r="Q1746" s="244">
        <v>0.042999999999999997</v>
      </c>
      <c r="R1746" s="244">
        <f>Q1746*H1746</f>
        <v>0.21499999999999997</v>
      </c>
      <c r="S1746" s="244">
        <v>0</v>
      </c>
      <c r="T1746" s="245">
        <f>S1746*H1746</f>
        <v>0</v>
      </c>
      <c r="AR1746" s="26" t="s">
        <v>439</v>
      </c>
      <c r="AT1746" s="26" t="s">
        <v>604</v>
      </c>
      <c r="AU1746" s="26" t="s">
        <v>84</v>
      </c>
      <c r="AY1746" s="26" t="s">
        <v>189</v>
      </c>
      <c r="BE1746" s="246">
        <f>IF(N1746="základní",J1746,0)</f>
        <v>0</v>
      </c>
      <c r="BF1746" s="246">
        <f>IF(N1746="snížená",J1746,0)</f>
        <v>0</v>
      </c>
      <c r="BG1746" s="246">
        <f>IF(N1746="zákl. přenesená",J1746,0)</f>
        <v>0</v>
      </c>
      <c r="BH1746" s="246">
        <f>IF(N1746="sníž. přenesená",J1746,0)</f>
        <v>0</v>
      </c>
      <c r="BI1746" s="246">
        <f>IF(N1746="nulová",J1746,0)</f>
        <v>0</v>
      </c>
      <c r="BJ1746" s="26" t="s">
        <v>82</v>
      </c>
      <c r="BK1746" s="246">
        <f>ROUND(I1746*H1746,2)</f>
        <v>0</v>
      </c>
      <c r="BL1746" s="26" t="s">
        <v>323</v>
      </c>
      <c r="BM1746" s="26" t="s">
        <v>2484</v>
      </c>
    </row>
    <row r="1747" s="13" customFormat="1">
      <c r="B1747" s="259"/>
      <c r="C1747" s="260"/>
      <c r="D1747" s="249" t="s">
        <v>199</v>
      </c>
      <c r="E1747" s="261" t="s">
        <v>21</v>
      </c>
      <c r="F1747" s="262" t="s">
        <v>694</v>
      </c>
      <c r="G1747" s="260"/>
      <c r="H1747" s="261" t="s">
        <v>21</v>
      </c>
      <c r="I1747" s="263"/>
      <c r="J1747" s="260"/>
      <c r="K1747" s="260"/>
      <c r="L1747" s="264"/>
      <c r="M1747" s="265"/>
      <c r="N1747" s="266"/>
      <c r="O1747" s="266"/>
      <c r="P1747" s="266"/>
      <c r="Q1747" s="266"/>
      <c r="R1747" s="266"/>
      <c r="S1747" s="266"/>
      <c r="T1747" s="267"/>
      <c r="AT1747" s="268" t="s">
        <v>199</v>
      </c>
      <c r="AU1747" s="268" t="s">
        <v>84</v>
      </c>
      <c r="AV1747" s="13" t="s">
        <v>82</v>
      </c>
      <c r="AW1747" s="13" t="s">
        <v>37</v>
      </c>
      <c r="AX1747" s="13" t="s">
        <v>74</v>
      </c>
      <c r="AY1747" s="268" t="s">
        <v>189</v>
      </c>
    </row>
    <row r="1748" s="12" customFormat="1">
      <c r="B1748" s="247"/>
      <c r="C1748" s="248"/>
      <c r="D1748" s="249" t="s">
        <v>199</v>
      </c>
      <c r="E1748" s="250" t="s">
        <v>21</v>
      </c>
      <c r="F1748" s="251" t="s">
        <v>720</v>
      </c>
      <c r="G1748" s="248"/>
      <c r="H1748" s="252">
        <v>5</v>
      </c>
      <c r="I1748" s="253"/>
      <c r="J1748" s="248"/>
      <c r="K1748" s="248"/>
      <c r="L1748" s="254"/>
      <c r="M1748" s="255"/>
      <c r="N1748" s="256"/>
      <c r="O1748" s="256"/>
      <c r="P1748" s="256"/>
      <c r="Q1748" s="256"/>
      <c r="R1748" s="256"/>
      <c r="S1748" s="256"/>
      <c r="T1748" s="257"/>
      <c r="AT1748" s="258" t="s">
        <v>199</v>
      </c>
      <c r="AU1748" s="258" t="s">
        <v>84</v>
      </c>
      <c r="AV1748" s="12" t="s">
        <v>84</v>
      </c>
      <c r="AW1748" s="12" t="s">
        <v>37</v>
      </c>
      <c r="AX1748" s="12" t="s">
        <v>82</v>
      </c>
      <c r="AY1748" s="258" t="s">
        <v>189</v>
      </c>
    </row>
    <row r="1749" s="1" customFormat="1" ht="25.5" customHeight="1">
      <c r="B1749" s="48"/>
      <c r="C1749" s="235" t="s">
        <v>2485</v>
      </c>
      <c r="D1749" s="235" t="s">
        <v>192</v>
      </c>
      <c r="E1749" s="236" t="s">
        <v>2486</v>
      </c>
      <c r="F1749" s="237" t="s">
        <v>2487</v>
      </c>
      <c r="G1749" s="238" t="s">
        <v>223</v>
      </c>
      <c r="H1749" s="239">
        <v>1</v>
      </c>
      <c r="I1749" s="240"/>
      <c r="J1749" s="241">
        <f>ROUND(I1749*H1749,2)</f>
        <v>0</v>
      </c>
      <c r="K1749" s="237" t="s">
        <v>196</v>
      </c>
      <c r="L1749" s="74"/>
      <c r="M1749" s="242" t="s">
        <v>21</v>
      </c>
      <c r="N1749" s="243" t="s">
        <v>45</v>
      </c>
      <c r="O1749" s="49"/>
      <c r="P1749" s="244">
        <f>O1749*H1749</f>
        <v>0</v>
      </c>
      <c r="Q1749" s="244">
        <v>0</v>
      </c>
      <c r="R1749" s="244">
        <f>Q1749*H1749</f>
        <v>0</v>
      </c>
      <c r="S1749" s="244">
        <v>0</v>
      </c>
      <c r="T1749" s="245">
        <f>S1749*H1749</f>
        <v>0</v>
      </c>
      <c r="AR1749" s="26" t="s">
        <v>323</v>
      </c>
      <c r="AT1749" s="26" t="s">
        <v>192</v>
      </c>
      <c r="AU1749" s="26" t="s">
        <v>84</v>
      </c>
      <c r="AY1749" s="26" t="s">
        <v>189</v>
      </c>
      <c r="BE1749" s="246">
        <f>IF(N1749="základní",J1749,0)</f>
        <v>0</v>
      </c>
      <c r="BF1749" s="246">
        <f>IF(N1749="snížená",J1749,0)</f>
        <v>0</v>
      </c>
      <c r="BG1749" s="246">
        <f>IF(N1749="zákl. přenesená",J1749,0)</f>
        <v>0</v>
      </c>
      <c r="BH1749" s="246">
        <f>IF(N1749="sníž. přenesená",J1749,0)</f>
        <v>0</v>
      </c>
      <c r="BI1749" s="246">
        <f>IF(N1749="nulová",J1749,0)</f>
        <v>0</v>
      </c>
      <c r="BJ1749" s="26" t="s">
        <v>82</v>
      </c>
      <c r="BK1749" s="246">
        <f>ROUND(I1749*H1749,2)</f>
        <v>0</v>
      </c>
      <c r="BL1749" s="26" t="s">
        <v>323</v>
      </c>
      <c r="BM1749" s="26" t="s">
        <v>2488</v>
      </c>
    </row>
    <row r="1750" s="13" customFormat="1">
      <c r="B1750" s="259"/>
      <c r="C1750" s="260"/>
      <c r="D1750" s="249" t="s">
        <v>199</v>
      </c>
      <c r="E1750" s="261" t="s">
        <v>21</v>
      </c>
      <c r="F1750" s="262" t="s">
        <v>694</v>
      </c>
      <c r="G1750" s="260"/>
      <c r="H1750" s="261" t="s">
        <v>21</v>
      </c>
      <c r="I1750" s="263"/>
      <c r="J1750" s="260"/>
      <c r="K1750" s="260"/>
      <c r="L1750" s="264"/>
      <c r="M1750" s="265"/>
      <c r="N1750" s="266"/>
      <c r="O1750" s="266"/>
      <c r="P1750" s="266"/>
      <c r="Q1750" s="266"/>
      <c r="R1750" s="266"/>
      <c r="S1750" s="266"/>
      <c r="T1750" s="267"/>
      <c r="AT1750" s="268" t="s">
        <v>199</v>
      </c>
      <c r="AU1750" s="268" t="s">
        <v>84</v>
      </c>
      <c r="AV1750" s="13" t="s">
        <v>82</v>
      </c>
      <c r="AW1750" s="13" t="s">
        <v>37</v>
      </c>
      <c r="AX1750" s="13" t="s">
        <v>74</v>
      </c>
      <c r="AY1750" s="268" t="s">
        <v>189</v>
      </c>
    </row>
    <row r="1751" s="12" customFormat="1">
      <c r="B1751" s="247"/>
      <c r="C1751" s="248"/>
      <c r="D1751" s="249" t="s">
        <v>199</v>
      </c>
      <c r="E1751" s="250" t="s">
        <v>21</v>
      </c>
      <c r="F1751" s="251" t="s">
        <v>729</v>
      </c>
      <c r="G1751" s="248"/>
      <c r="H1751" s="252">
        <v>1</v>
      </c>
      <c r="I1751" s="253"/>
      <c r="J1751" s="248"/>
      <c r="K1751" s="248"/>
      <c r="L1751" s="254"/>
      <c r="M1751" s="255"/>
      <c r="N1751" s="256"/>
      <c r="O1751" s="256"/>
      <c r="P1751" s="256"/>
      <c r="Q1751" s="256"/>
      <c r="R1751" s="256"/>
      <c r="S1751" s="256"/>
      <c r="T1751" s="257"/>
      <c r="AT1751" s="258" t="s">
        <v>199</v>
      </c>
      <c r="AU1751" s="258" t="s">
        <v>84</v>
      </c>
      <c r="AV1751" s="12" t="s">
        <v>84</v>
      </c>
      <c r="AW1751" s="12" t="s">
        <v>37</v>
      </c>
      <c r="AX1751" s="12" t="s">
        <v>82</v>
      </c>
      <c r="AY1751" s="258" t="s">
        <v>189</v>
      </c>
    </row>
    <row r="1752" s="1" customFormat="1" ht="25.5" customHeight="1">
      <c r="B1752" s="48"/>
      <c r="C1752" s="291" t="s">
        <v>2489</v>
      </c>
      <c r="D1752" s="291" t="s">
        <v>604</v>
      </c>
      <c r="E1752" s="292" t="s">
        <v>2490</v>
      </c>
      <c r="F1752" s="293" t="s">
        <v>2491</v>
      </c>
      <c r="G1752" s="294" t="s">
        <v>223</v>
      </c>
      <c r="H1752" s="295">
        <v>1</v>
      </c>
      <c r="I1752" s="296"/>
      <c r="J1752" s="297">
        <f>ROUND(I1752*H1752,2)</f>
        <v>0</v>
      </c>
      <c r="K1752" s="293" t="s">
        <v>21</v>
      </c>
      <c r="L1752" s="298"/>
      <c r="M1752" s="299" t="s">
        <v>21</v>
      </c>
      <c r="N1752" s="300" t="s">
        <v>45</v>
      </c>
      <c r="O1752" s="49"/>
      <c r="P1752" s="244">
        <f>O1752*H1752</f>
        <v>0</v>
      </c>
      <c r="Q1752" s="244">
        <v>0.065000000000000002</v>
      </c>
      <c r="R1752" s="244">
        <f>Q1752*H1752</f>
        <v>0.065000000000000002</v>
      </c>
      <c r="S1752" s="244">
        <v>0</v>
      </c>
      <c r="T1752" s="245">
        <f>S1752*H1752</f>
        <v>0</v>
      </c>
      <c r="AR1752" s="26" t="s">
        <v>439</v>
      </c>
      <c r="AT1752" s="26" t="s">
        <v>604</v>
      </c>
      <c r="AU1752" s="26" t="s">
        <v>84</v>
      </c>
      <c r="AY1752" s="26" t="s">
        <v>189</v>
      </c>
      <c r="BE1752" s="246">
        <f>IF(N1752="základní",J1752,0)</f>
        <v>0</v>
      </c>
      <c r="BF1752" s="246">
        <f>IF(N1752="snížená",J1752,0)</f>
        <v>0</v>
      </c>
      <c r="BG1752" s="246">
        <f>IF(N1752="zákl. přenesená",J1752,0)</f>
        <v>0</v>
      </c>
      <c r="BH1752" s="246">
        <f>IF(N1752="sníž. přenesená",J1752,0)</f>
        <v>0</v>
      </c>
      <c r="BI1752" s="246">
        <f>IF(N1752="nulová",J1752,0)</f>
        <v>0</v>
      </c>
      <c r="BJ1752" s="26" t="s">
        <v>82</v>
      </c>
      <c r="BK1752" s="246">
        <f>ROUND(I1752*H1752,2)</f>
        <v>0</v>
      </c>
      <c r="BL1752" s="26" t="s">
        <v>323</v>
      </c>
      <c r="BM1752" s="26" t="s">
        <v>2492</v>
      </c>
    </row>
    <row r="1753" s="13" customFormat="1">
      <c r="B1753" s="259"/>
      <c r="C1753" s="260"/>
      <c r="D1753" s="249" t="s">
        <v>199</v>
      </c>
      <c r="E1753" s="261" t="s">
        <v>21</v>
      </c>
      <c r="F1753" s="262" t="s">
        <v>694</v>
      </c>
      <c r="G1753" s="260"/>
      <c r="H1753" s="261" t="s">
        <v>21</v>
      </c>
      <c r="I1753" s="263"/>
      <c r="J1753" s="260"/>
      <c r="K1753" s="260"/>
      <c r="L1753" s="264"/>
      <c r="M1753" s="265"/>
      <c r="N1753" s="266"/>
      <c r="O1753" s="266"/>
      <c r="P1753" s="266"/>
      <c r="Q1753" s="266"/>
      <c r="R1753" s="266"/>
      <c r="S1753" s="266"/>
      <c r="T1753" s="267"/>
      <c r="AT1753" s="268" t="s">
        <v>199</v>
      </c>
      <c r="AU1753" s="268" t="s">
        <v>84</v>
      </c>
      <c r="AV1753" s="13" t="s">
        <v>82</v>
      </c>
      <c r="AW1753" s="13" t="s">
        <v>37</v>
      </c>
      <c r="AX1753" s="13" t="s">
        <v>74</v>
      </c>
      <c r="AY1753" s="268" t="s">
        <v>189</v>
      </c>
    </row>
    <row r="1754" s="12" customFormat="1">
      <c r="B1754" s="247"/>
      <c r="C1754" s="248"/>
      <c r="D1754" s="249" t="s">
        <v>199</v>
      </c>
      <c r="E1754" s="250" t="s">
        <v>21</v>
      </c>
      <c r="F1754" s="251" t="s">
        <v>2493</v>
      </c>
      <c r="G1754" s="248"/>
      <c r="H1754" s="252">
        <v>1</v>
      </c>
      <c r="I1754" s="253"/>
      <c r="J1754" s="248"/>
      <c r="K1754" s="248"/>
      <c r="L1754" s="254"/>
      <c r="M1754" s="255"/>
      <c r="N1754" s="256"/>
      <c r="O1754" s="256"/>
      <c r="P1754" s="256"/>
      <c r="Q1754" s="256"/>
      <c r="R1754" s="256"/>
      <c r="S1754" s="256"/>
      <c r="T1754" s="257"/>
      <c r="AT1754" s="258" t="s">
        <v>199</v>
      </c>
      <c r="AU1754" s="258" t="s">
        <v>84</v>
      </c>
      <c r="AV1754" s="12" t="s">
        <v>84</v>
      </c>
      <c r="AW1754" s="12" t="s">
        <v>37</v>
      </c>
      <c r="AX1754" s="12" t="s">
        <v>82</v>
      </c>
      <c r="AY1754" s="258" t="s">
        <v>189</v>
      </c>
    </row>
    <row r="1755" s="1" customFormat="1" ht="25.5" customHeight="1">
      <c r="B1755" s="48"/>
      <c r="C1755" s="235" t="s">
        <v>2494</v>
      </c>
      <c r="D1755" s="235" t="s">
        <v>192</v>
      </c>
      <c r="E1755" s="236" t="s">
        <v>2495</v>
      </c>
      <c r="F1755" s="237" t="s">
        <v>2496</v>
      </c>
      <c r="G1755" s="238" t="s">
        <v>223</v>
      </c>
      <c r="H1755" s="239">
        <v>76</v>
      </c>
      <c r="I1755" s="240"/>
      <c r="J1755" s="241">
        <f>ROUND(I1755*H1755,2)</f>
        <v>0</v>
      </c>
      <c r="K1755" s="237" t="s">
        <v>196</v>
      </c>
      <c r="L1755" s="74"/>
      <c r="M1755" s="242" t="s">
        <v>21</v>
      </c>
      <c r="N1755" s="243" t="s">
        <v>45</v>
      </c>
      <c r="O1755" s="49"/>
      <c r="P1755" s="244">
        <f>O1755*H1755</f>
        <v>0</v>
      </c>
      <c r="Q1755" s="244">
        <v>0</v>
      </c>
      <c r="R1755" s="244">
        <f>Q1755*H1755</f>
        <v>0</v>
      </c>
      <c r="S1755" s="244">
        <v>0</v>
      </c>
      <c r="T1755" s="245">
        <f>S1755*H1755</f>
        <v>0</v>
      </c>
      <c r="AR1755" s="26" t="s">
        <v>323</v>
      </c>
      <c r="AT1755" s="26" t="s">
        <v>192</v>
      </c>
      <c r="AU1755" s="26" t="s">
        <v>84</v>
      </c>
      <c r="AY1755" s="26" t="s">
        <v>189</v>
      </c>
      <c r="BE1755" s="246">
        <f>IF(N1755="základní",J1755,0)</f>
        <v>0</v>
      </c>
      <c r="BF1755" s="246">
        <f>IF(N1755="snížená",J1755,0)</f>
        <v>0</v>
      </c>
      <c r="BG1755" s="246">
        <f>IF(N1755="zákl. přenesená",J1755,0)</f>
        <v>0</v>
      </c>
      <c r="BH1755" s="246">
        <f>IF(N1755="sníž. přenesená",J1755,0)</f>
        <v>0</v>
      </c>
      <c r="BI1755" s="246">
        <f>IF(N1755="nulová",J1755,0)</f>
        <v>0</v>
      </c>
      <c r="BJ1755" s="26" t="s">
        <v>82</v>
      </c>
      <c r="BK1755" s="246">
        <f>ROUND(I1755*H1755,2)</f>
        <v>0</v>
      </c>
      <c r="BL1755" s="26" t="s">
        <v>323</v>
      </c>
      <c r="BM1755" s="26" t="s">
        <v>2497</v>
      </c>
    </row>
    <row r="1756" s="13" customFormat="1">
      <c r="B1756" s="259"/>
      <c r="C1756" s="260"/>
      <c r="D1756" s="249" t="s">
        <v>199</v>
      </c>
      <c r="E1756" s="261" t="s">
        <v>21</v>
      </c>
      <c r="F1756" s="262" t="s">
        <v>2498</v>
      </c>
      <c r="G1756" s="260"/>
      <c r="H1756" s="261" t="s">
        <v>21</v>
      </c>
      <c r="I1756" s="263"/>
      <c r="J1756" s="260"/>
      <c r="K1756" s="260"/>
      <c r="L1756" s="264"/>
      <c r="M1756" s="265"/>
      <c r="N1756" s="266"/>
      <c r="O1756" s="266"/>
      <c r="P1756" s="266"/>
      <c r="Q1756" s="266"/>
      <c r="R1756" s="266"/>
      <c r="S1756" s="266"/>
      <c r="T1756" s="267"/>
      <c r="AT1756" s="268" t="s">
        <v>199</v>
      </c>
      <c r="AU1756" s="268" t="s">
        <v>84</v>
      </c>
      <c r="AV1756" s="13" t="s">
        <v>82</v>
      </c>
      <c r="AW1756" s="13" t="s">
        <v>37</v>
      </c>
      <c r="AX1756" s="13" t="s">
        <v>74</v>
      </c>
      <c r="AY1756" s="268" t="s">
        <v>189</v>
      </c>
    </row>
    <row r="1757" s="12" customFormat="1">
      <c r="B1757" s="247"/>
      <c r="C1757" s="248"/>
      <c r="D1757" s="249" t="s">
        <v>199</v>
      </c>
      <c r="E1757" s="250" t="s">
        <v>21</v>
      </c>
      <c r="F1757" s="251" t="s">
        <v>2499</v>
      </c>
      <c r="G1757" s="248"/>
      <c r="H1757" s="252">
        <v>75</v>
      </c>
      <c r="I1757" s="253"/>
      <c r="J1757" s="248"/>
      <c r="K1757" s="248"/>
      <c r="L1757" s="254"/>
      <c r="M1757" s="255"/>
      <c r="N1757" s="256"/>
      <c r="O1757" s="256"/>
      <c r="P1757" s="256"/>
      <c r="Q1757" s="256"/>
      <c r="R1757" s="256"/>
      <c r="S1757" s="256"/>
      <c r="T1757" s="257"/>
      <c r="AT1757" s="258" t="s">
        <v>199</v>
      </c>
      <c r="AU1757" s="258" t="s">
        <v>84</v>
      </c>
      <c r="AV1757" s="12" t="s">
        <v>84</v>
      </c>
      <c r="AW1757" s="12" t="s">
        <v>37</v>
      </c>
      <c r="AX1757" s="12" t="s">
        <v>74</v>
      </c>
      <c r="AY1757" s="258" t="s">
        <v>189</v>
      </c>
    </row>
    <row r="1758" s="12" customFormat="1">
      <c r="B1758" s="247"/>
      <c r="C1758" s="248"/>
      <c r="D1758" s="249" t="s">
        <v>199</v>
      </c>
      <c r="E1758" s="250" t="s">
        <v>21</v>
      </c>
      <c r="F1758" s="251" t="s">
        <v>2500</v>
      </c>
      <c r="G1758" s="248"/>
      <c r="H1758" s="252">
        <v>1</v>
      </c>
      <c r="I1758" s="253"/>
      <c r="J1758" s="248"/>
      <c r="K1758" s="248"/>
      <c r="L1758" s="254"/>
      <c r="M1758" s="255"/>
      <c r="N1758" s="256"/>
      <c r="O1758" s="256"/>
      <c r="P1758" s="256"/>
      <c r="Q1758" s="256"/>
      <c r="R1758" s="256"/>
      <c r="S1758" s="256"/>
      <c r="T1758" s="257"/>
      <c r="AT1758" s="258" t="s">
        <v>199</v>
      </c>
      <c r="AU1758" s="258" t="s">
        <v>84</v>
      </c>
      <c r="AV1758" s="12" t="s">
        <v>84</v>
      </c>
      <c r="AW1758" s="12" t="s">
        <v>37</v>
      </c>
      <c r="AX1758" s="12" t="s">
        <v>74</v>
      </c>
      <c r="AY1758" s="258" t="s">
        <v>189</v>
      </c>
    </row>
    <row r="1759" s="14" customFormat="1">
      <c r="B1759" s="269"/>
      <c r="C1759" s="270"/>
      <c r="D1759" s="249" t="s">
        <v>199</v>
      </c>
      <c r="E1759" s="271" t="s">
        <v>21</v>
      </c>
      <c r="F1759" s="272" t="s">
        <v>214</v>
      </c>
      <c r="G1759" s="270"/>
      <c r="H1759" s="273">
        <v>76</v>
      </c>
      <c r="I1759" s="274"/>
      <c r="J1759" s="270"/>
      <c r="K1759" s="270"/>
      <c r="L1759" s="275"/>
      <c r="M1759" s="276"/>
      <c r="N1759" s="277"/>
      <c r="O1759" s="277"/>
      <c r="P1759" s="277"/>
      <c r="Q1759" s="277"/>
      <c r="R1759" s="277"/>
      <c r="S1759" s="277"/>
      <c r="T1759" s="278"/>
      <c r="AT1759" s="279" t="s">
        <v>199</v>
      </c>
      <c r="AU1759" s="279" t="s">
        <v>84</v>
      </c>
      <c r="AV1759" s="14" t="s">
        <v>197</v>
      </c>
      <c r="AW1759" s="14" t="s">
        <v>37</v>
      </c>
      <c r="AX1759" s="14" t="s">
        <v>82</v>
      </c>
      <c r="AY1759" s="279" t="s">
        <v>189</v>
      </c>
    </row>
    <row r="1760" s="1" customFormat="1" ht="16.5" customHeight="1">
      <c r="B1760" s="48"/>
      <c r="C1760" s="291" t="s">
        <v>2501</v>
      </c>
      <c r="D1760" s="291" t="s">
        <v>604</v>
      </c>
      <c r="E1760" s="292" t="s">
        <v>2502</v>
      </c>
      <c r="F1760" s="293" t="s">
        <v>2503</v>
      </c>
      <c r="G1760" s="294" t="s">
        <v>223</v>
      </c>
      <c r="H1760" s="295">
        <v>75</v>
      </c>
      <c r="I1760" s="296"/>
      <c r="J1760" s="297">
        <f>ROUND(I1760*H1760,2)</f>
        <v>0</v>
      </c>
      <c r="K1760" s="293" t="s">
        <v>21</v>
      </c>
      <c r="L1760" s="298"/>
      <c r="M1760" s="299" t="s">
        <v>21</v>
      </c>
      <c r="N1760" s="300" t="s">
        <v>45</v>
      </c>
      <c r="O1760" s="49"/>
      <c r="P1760" s="244">
        <f>O1760*H1760</f>
        <v>0</v>
      </c>
      <c r="Q1760" s="244">
        <v>0</v>
      </c>
      <c r="R1760" s="244">
        <f>Q1760*H1760</f>
        <v>0</v>
      </c>
      <c r="S1760" s="244">
        <v>0</v>
      </c>
      <c r="T1760" s="245">
        <f>S1760*H1760</f>
        <v>0</v>
      </c>
      <c r="AR1760" s="26" t="s">
        <v>439</v>
      </c>
      <c r="AT1760" s="26" t="s">
        <v>604</v>
      </c>
      <c r="AU1760" s="26" t="s">
        <v>84</v>
      </c>
      <c r="AY1760" s="26" t="s">
        <v>189</v>
      </c>
      <c r="BE1760" s="246">
        <f>IF(N1760="základní",J1760,0)</f>
        <v>0</v>
      </c>
      <c r="BF1760" s="246">
        <f>IF(N1760="snížená",J1760,0)</f>
        <v>0</v>
      </c>
      <c r="BG1760" s="246">
        <f>IF(N1760="zákl. přenesená",J1760,0)</f>
        <v>0</v>
      </c>
      <c r="BH1760" s="246">
        <f>IF(N1760="sníž. přenesená",J1760,0)</f>
        <v>0</v>
      </c>
      <c r="BI1760" s="246">
        <f>IF(N1760="nulová",J1760,0)</f>
        <v>0</v>
      </c>
      <c r="BJ1760" s="26" t="s">
        <v>82</v>
      </c>
      <c r="BK1760" s="246">
        <f>ROUND(I1760*H1760,2)</f>
        <v>0</v>
      </c>
      <c r="BL1760" s="26" t="s">
        <v>323</v>
      </c>
      <c r="BM1760" s="26" t="s">
        <v>2504</v>
      </c>
    </row>
    <row r="1761" s="1" customFormat="1" ht="16.5" customHeight="1">
      <c r="B1761" s="48"/>
      <c r="C1761" s="291" t="s">
        <v>2505</v>
      </c>
      <c r="D1761" s="291" t="s">
        <v>604</v>
      </c>
      <c r="E1761" s="292" t="s">
        <v>2506</v>
      </c>
      <c r="F1761" s="293" t="s">
        <v>2507</v>
      </c>
      <c r="G1761" s="294" t="s">
        <v>223</v>
      </c>
      <c r="H1761" s="295">
        <v>1</v>
      </c>
      <c r="I1761" s="296"/>
      <c r="J1761" s="297">
        <f>ROUND(I1761*H1761,2)</f>
        <v>0</v>
      </c>
      <c r="K1761" s="293" t="s">
        <v>196</v>
      </c>
      <c r="L1761" s="298"/>
      <c r="M1761" s="299" t="s">
        <v>21</v>
      </c>
      <c r="N1761" s="300" t="s">
        <v>45</v>
      </c>
      <c r="O1761" s="49"/>
      <c r="P1761" s="244">
        <f>O1761*H1761</f>
        <v>0</v>
      </c>
      <c r="Q1761" s="244">
        <v>0.00035</v>
      </c>
      <c r="R1761" s="244">
        <f>Q1761*H1761</f>
        <v>0.00035</v>
      </c>
      <c r="S1761" s="244">
        <v>0</v>
      </c>
      <c r="T1761" s="245">
        <f>S1761*H1761</f>
        <v>0</v>
      </c>
      <c r="AR1761" s="26" t="s">
        <v>439</v>
      </c>
      <c r="AT1761" s="26" t="s">
        <v>604</v>
      </c>
      <c r="AU1761" s="26" t="s">
        <v>84</v>
      </c>
      <c r="AY1761" s="26" t="s">
        <v>189</v>
      </c>
      <c r="BE1761" s="246">
        <f>IF(N1761="základní",J1761,0)</f>
        <v>0</v>
      </c>
      <c r="BF1761" s="246">
        <f>IF(N1761="snížená",J1761,0)</f>
        <v>0</v>
      </c>
      <c r="BG1761" s="246">
        <f>IF(N1761="zákl. přenesená",J1761,0)</f>
        <v>0</v>
      </c>
      <c r="BH1761" s="246">
        <f>IF(N1761="sníž. přenesená",J1761,0)</f>
        <v>0</v>
      </c>
      <c r="BI1761" s="246">
        <f>IF(N1761="nulová",J1761,0)</f>
        <v>0</v>
      </c>
      <c r="BJ1761" s="26" t="s">
        <v>82</v>
      </c>
      <c r="BK1761" s="246">
        <f>ROUND(I1761*H1761,2)</f>
        <v>0</v>
      </c>
      <c r="BL1761" s="26" t="s">
        <v>323</v>
      </c>
      <c r="BM1761" s="26" t="s">
        <v>2508</v>
      </c>
    </row>
    <row r="1762" s="13" customFormat="1">
      <c r="B1762" s="259"/>
      <c r="C1762" s="260"/>
      <c r="D1762" s="249" t="s">
        <v>199</v>
      </c>
      <c r="E1762" s="261" t="s">
        <v>21</v>
      </c>
      <c r="F1762" s="262" t="s">
        <v>2498</v>
      </c>
      <c r="G1762" s="260"/>
      <c r="H1762" s="261" t="s">
        <v>21</v>
      </c>
      <c r="I1762" s="263"/>
      <c r="J1762" s="260"/>
      <c r="K1762" s="260"/>
      <c r="L1762" s="264"/>
      <c r="M1762" s="265"/>
      <c r="N1762" s="266"/>
      <c r="O1762" s="266"/>
      <c r="P1762" s="266"/>
      <c r="Q1762" s="266"/>
      <c r="R1762" s="266"/>
      <c r="S1762" s="266"/>
      <c r="T1762" s="267"/>
      <c r="AT1762" s="268" t="s">
        <v>199</v>
      </c>
      <c r="AU1762" s="268" t="s">
        <v>84</v>
      </c>
      <c r="AV1762" s="13" t="s">
        <v>82</v>
      </c>
      <c r="AW1762" s="13" t="s">
        <v>37</v>
      </c>
      <c r="AX1762" s="13" t="s">
        <v>74</v>
      </c>
      <c r="AY1762" s="268" t="s">
        <v>189</v>
      </c>
    </row>
    <row r="1763" s="12" customFormat="1">
      <c r="B1763" s="247"/>
      <c r="C1763" s="248"/>
      <c r="D1763" s="249" t="s">
        <v>199</v>
      </c>
      <c r="E1763" s="250" t="s">
        <v>21</v>
      </c>
      <c r="F1763" s="251" t="s">
        <v>2500</v>
      </c>
      <c r="G1763" s="248"/>
      <c r="H1763" s="252">
        <v>1</v>
      </c>
      <c r="I1763" s="253"/>
      <c r="J1763" s="248"/>
      <c r="K1763" s="248"/>
      <c r="L1763" s="254"/>
      <c r="M1763" s="255"/>
      <c r="N1763" s="256"/>
      <c r="O1763" s="256"/>
      <c r="P1763" s="256"/>
      <c r="Q1763" s="256"/>
      <c r="R1763" s="256"/>
      <c r="S1763" s="256"/>
      <c r="T1763" s="257"/>
      <c r="AT1763" s="258" t="s">
        <v>199</v>
      </c>
      <c r="AU1763" s="258" t="s">
        <v>84</v>
      </c>
      <c r="AV1763" s="12" t="s">
        <v>84</v>
      </c>
      <c r="AW1763" s="12" t="s">
        <v>37</v>
      </c>
      <c r="AX1763" s="12" t="s">
        <v>82</v>
      </c>
      <c r="AY1763" s="258" t="s">
        <v>189</v>
      </c>
    </row>
    <row r="1764" s="1" customFormat="1" ht="16.5" customHeight="1">
      <c r="B1764" s="48"/>
      <c r="C1764" s="235" t="s">
        <v>2509</v>
      </c>
      <c r="D1764" s="235" t="s">
        <v>192</v>
      </c>
      <c r="E1764" s="236" t="s">
        <v>2510</v>
      </c>
      <c r="F1764" s="237" t="s">
        <v>2511</v>
      </c>
      <c r="G1764" s="238" t="s">
        <v>223</v>
      </c>
      <c r="H1764" s="239">
        <v>24</v>
      </c>
      <c r="I1764" s="240"/>
      <c r="J1764" s="241">
        <f>ROUND(I1764*H1764,2)</f>
        <v>0</v>
      </c>
      <c r="K1764" s="237" t="s">
        <v>21</v>
      </c>
      <c r="L1764" s="74"/>
      <c r="M1764" s="242" t="s">
        <v>21</v>
      </c>
      <c r="N1764" s="243" t="s">
        <v>45</v>
      </c>
      <c r="O1764" s="49"/>
      <c r="P1764" s="244">
        <f>O1764*H1764</f>
        <v>0</v>
      </c>
      <c r="Q1764" s="244">
        <v>0</v>
      </c>
      <c r="R1764" s="244">
        <f>Q1764*H1764</f>
        <v>0</v>
      </c>
      <c r="S1764" s="244">
        <v>0</v>
      </c>
      <c r="T1764" s="245">
        <f>S1764*H1764</f>
        <v>0</v>
      </c>
      <c r="AR1764" s="26" t="s">
        <v>323</v>
      </c>
      <c r="AT1764" s="26" t="s">
        <v>192</v>
      </c>
      <c r="AU1764" s="26" t="s">
        <v>84</v>
      </c>
      <c r="AY1764" s="26" t="s">
        <v>189</v>
      </c>
      <c r="BE1764" s="246">
        <f>IF(N1764="základní",J1764,0)</f>
        <v>0</v>
      </c>
      <c r="BF1764" s="246">
        <f>IF(N1764="snížená",J1764,0)</f>
        <v>0</v>
      </c>
      <c r="BG1764" s="246">
        <f>IF(N1764="zákl. přenesená",J1764,0)</f>
        <v>0</v>
      </c>
      <c r="BH1764" s="246">
        <f>IF(N1764="sníž. přenesená",J1764,0)</f>
        <v>0</v>
      </c>
      <c r="BI1764" s="246">
        <f>IF(N1764="nulová",J1764,0)</f>
        <v>0</v>
      </c>
      <c r="BJ1764" s="26" t="s">
        <v>82</v>
      </c>
      <c r="BK1764" s="246">
        <f>ROUND(I1764*H1764,2)</f>
        <v>0</v>
      </c>
      <c r="BL1764" s="26" t="s">
        <v>323</v>
      </c>
      <c r="BM1764" s="26" t="s">
        <v>2512</v>
      </c>
    </row>
    <row r="1765" s="1" customFormat="1" ht="16.5" customHeight="1">
      <c r="B1765" s="48"/>
      <c r="C1765" s="291" t="s">
        <v>2513</v>
      </c>
      <c r="D1765" s="291" t="s">
        <v>604</v>
      </c>
      <c r="E1765" s="292" t="s">
        <v>2514</v>
      </c>
      <c r="F1765" s="293" t="s">
        <v>2515</v>
      </c>
      <c r="G1765" s="294" t="s">
        <v>223</v>
      </c>
      <c r="H1765" s="295">
        <v>8</v>
      </c>
      <c r="I1765" s="296"/>
      <c r="J1765" s="297">
        <f>ROUND(I1765*H1765,2)</f>
        <v>0</v>
      </c>
      <c r="K1765" s="293" t="s">
        <v>600</v>
      </c>
      <c r="L1765" s="298"/>
      <c r="M1765" s="299" t="s">
        <v>21</v>
      </c>
      <c r="N1765" s="300" t="s">
        <v>45</v>
      </c>
      <c r="O1765" s="49"/>
      <c r="P1765" s="244">
        <f>O1765*H1765</f>
        <v>0</v>
      </c>
      <c r="Q1765" s="244">
        <v>0.0011999999999999999</v>
      </c>
      <c r="R1765" s="244">
        <f>Q1765*H1765</f>
        <v>0.0095999999999999992</v>
      </c>
      <c r="S1765" s="244">
        <v>0</v>
      </c>
      <c r="T1765" s="245">
        <f>S1765*H1765</f>
        <v>0</v>
      </c>
      <c r="AR1765" s="26" t="s">
        <v>439</v>
      </c>
      <c r="AT1765" s="26" t="s">
        <v>604</v>
      </c>
      <c r="AU1765" s="26" t="s">
        <v>84</v>
      </c>
      <c r="AY1765" s="26" t="s">
        <v>189</v>
      </c>
      <c r="BE1765" s="246">
        <f>IF(N1765="základní",J1765,0)</f>
        <v>0</v>
      </c>
      <c r="BF1765" s="246">
        <f>IF(N1765="snížená",J1765,0)</f>
        <v>0</v>
      </c>
      <c r="BG1765" s="246">
        <f>IF(N1765="zákl. přenesená",J1765,0)</f>
        <v>0</v>
      </c>
      <c r="BH1765" s="246">
        <f>IF(N1765="sníž. přenesená",J1765,0)</f>
        <v>0</v>
      </c>
      <c r="BI1765" s="246">
        <f>IF(N1765="nulová",J1765,0)</f>
        <v>0</v>
      </c>
      <c r="BJ1765" s="26" t="s">
        <v>82</v>
      </c>
      <c r="BK1765" s="246">
        <f>ROUND(I1765*H1765,2)</f>
        <v>0</v>
      </c>
      <c r="BL1765" s="26" t="s">
        <v>323</v>
      </c>
      <c r="BM1765" s="26" t="s">
        <v>2516</v>
      </c>
    </row>
    <row r="1766" s="1" customFormat="1" ht="16.5" customHeight="1">
      <c r="B1766" s="48"/>
      <c r="C1766" s="291" t="s">
        <v>2517</v>
      </c>
      <c r="D1766" s="291" t="s">
        <v>604</v>
      </c>
      <c r="E1766" s="292" t="s">
        <v>2518</v>
      </c>
      <c r="F1766" s="293" t="s">
        <v>2519</v>
      </c>
      <c r="G1766" s="294" t="s">
        <v>223</v>
      </c>
      <c r="H1766" s="295">
        <v>16</v>
      </c>
      <c r="I1766" s="296"/>
      <c r="J1766" s="297">
        <f>ROUND(I1766*H1766,2)</f>
        <v>0</v>
      </c>
      <c r="K1766" s="293" t="s">
        <v>21</v>
      </c>
      <c r="L1766" s="298"/>
      <c r="M1766" s="299" t="s">
        <v>21</v>
      </c>
      <c r="N1766" s="300" t="s">
        <v>45</v>
      </c>
      <c r="O1766" s="49"/>
      <c r="P1766" s="244">
        <f>O1766*H1766</f>
        <v>0</v>
      </c>
      <c r="Q1766" s="244">
        <v>0.0011999999999999999</v>
      </c>
      <c r="R1766" s="244">
        <f>Q1766*H1766</f>
        <v>0.019199999999999998</v>
      </c>
      <c r="S1766" s="244">
        <v>0</v>
      </c>
      <c r="T1766" s="245">
        <f>S1766*H1766</f>
        <v>0</v>
      </c>
      <c r="AR1766" s="26" t="s">
        <v>439</v>
      </c>
      <c r="AT1766" s="26" t="s">
        <v>604</v>
      </c>
      <c r="AU1766" s="26" t="s">
        <v>84</v>
      </c>
      <c r="AY1766" s="26" t="s">
        <v>189</v>
      </c>
      <c r="BE1766" s="246">
        <f>IF(N1766="základní",J1766,0)</f>
        <v>0</v>
      </c>
      <c r="BF1766" s="246">
        <f>IF(N1766="snížená",J1766,0)</f>
        <v>0</v>
      </c>
      <c r="BG1766" s="246">
        <f>IF(N1766="zákl. přenesená",J1766,0)</f>
        <v>0</v>
      </c>
      <c r="BH1766" s="246">
        <f>IF(N1766="sníž. přenesená",J1766,0)</f>
        <v>0</v>
      </c>
      <c r="BI1766" s="246">
        <f>IF(N1766="nulová",J1766,0)</f>
        <v>0</v>
      </c>
      <c r="BJ1766" s="26" t="s">
        <v>82</v>
      </c>
      <c r="BK1766" s="246">
        <f>ROUND(I1766*H1766,2)</f>
        <v>0</v>
      </c>
      <c r="BL1766" s="26" t="s">
        <v>323</v>
      </c>
      <c r="BM1766" s="26" t="s">
        <v>2520</v>
      </c>
    </row>
    <row r="1767" s="1" customFormat="1" ht="16.5" customHeight="1">
      <c r="B1767" s="48"/>
      <c r="C1767" s="291" t="s">
        <v>2521</v>
      </c>
      <c r="D1767" s="291" t="s">
        <v>604</v>
      </c>
      <c r="E1767" s="292" t="s">
        <v>2522</v>
      </c>
      <c r="F1767" s="293" t="s">
        <v>2523</v>
      </c>
      <c r="G1767" s="294" t="s">
        <v>223</v>
      </c>
      <c r="H1767" s="295">
        <v>16</v>
      </c>
      <c r="I1767" s="296"/>
      <c r="J1767" s="297">
        <f>ROUND(I1767*H1767,2)</f>
        <v>0</v>
      </c>
      <c r="K1767" s="293" t="s">
        <v>21</v>
      </c>
      <c r="L1767" s="298"/>
      <c r="M1767" s="299" t="s">
        <v>21</v>
      </c>
      <c r="N1767" s="300" t="s">
        <v>45</v>
      </c>
      <c r="O1767" s="49"/>
      <c r="P1767" s="244">
        <f>O1767*H1767</f>
        <v>0</v>
      </c>
      <c r="Q1767" s="244">
        <v>0.00014999999999999999</v>
      </c>
      <c r="R1767" s="244">
        <f>Q1767*H1767</f>
        <v>0.0023999999999999998</v>
      </c>
      <c r="S1767" s="244">
        <v>0</v>
      </c>
      <c r="T1767" s="245">
        <f>S1767*H1767</f>
        <v>0</v>
      </c>
      <c r="AR1767" s="26" t="s">
        <v>439</v>
      </c>
      <c r="AT1767" s="26" t="s">
        <v>604</v>
      </c>
      <c r="AU1767" s="26" t="s">
        <v>84</v>
      </c>
      <c r="AY1767" s="26" t="s">
        <v>189</v>
      </c>
      <c r="BE1767" s="246">
        <f>IF(N1767="základní",J1767,0)</f>
        <v>0</v>
      </c>
      <c r="BF1767" s="246">
        <f>IF(N1767="snížená",J1767,0)</f>
        <v>0</v>
      </c>
      <c r="BG1767" s="246">
        <f>IF(N1767="zákl. přenesená",J1767,0)</f>
        <v>0</v>
      </c>
      <c r="BH1767" s="246">
        <f>IF(N1767="sníž. přenesená",J1767,0)</f>
        <v>0</v>
      </c>
      <c r="BI1767" s="246">
        <f>IF(N1767="nulová",J1767,0)</f>
        <v>0</v>
      </c>
      <c r="BJ1767" s="26" t="s">
        <v>82</v>
      </c>
      <c r="BK1767" s="246">
        <f>ROUND(I1767*H1767,2)</f>
        <v>0</v>
      </c>
      <c r="BL1767" s="26" t="s">
        <v>323</v>
      </c>
      <c r="BM1767" s="26" t="s">
        <v>2524</v>
      </c>
    </row>
    <row r="1768" s="1" customFormat="1" ht="38.25" customHeight="1">
      <c r="B1768" s="48"/>
      <c r="C1768" s="235" t="s">
        <v>2525</v>
      </c>
      <c r="D1768" s="235" t="s">
        <v>192</v>
      </c>
      <c r="E1768" s="236" t="s">
        <v>2526</v>
      </c>
      <c r="F1768" s="237" t="s">
        <v>2527</v>
      </c>
      <c r="G1768" s="238" t="s">
        <v>223</v>
      </c>
      <c r="H1768" s="239">
        <v>28</v>
      </c>
      <c r="I1768" s="240"/>
      <c r="J1768" s="241">
        <f>ROUND(I1768*H1768,2)</f>
        <v>0</v>
      </c>
      <c r="K1768" s="237" t="s">
        <v>196</v>
      </c>
      <c r="L1768" s="74"/>
      <c r="M1768" s="242" t="s">
        <v>21</v>
      </c>
      <c r="N1768" s="243" t="s">
        <v>45</v>
      </c>
      <c r="O1768" s="49"/>
      <c r="P1768" s="244">
        <f>O1768*H1768</f>
        <v>0</v>
      </c>
      <c r="Q1768" s="244">
        <v>0</v>
      </c>
      <c r="R1768" s="244">
        <f>Q1768*H1768</f>
        <v>0</v>
      </c>
      <c r="S1768" s="244">
        <v>0.024</v>
      </c>
      <c r="T1768" s="245">
        <f>S1768*H1768</f>
        <v>0.67200000000000004</v>
      </c>
      <c r="AR1768" s="26" t="s">
        <v>323</v>
      </c>
      <c r="AT1768" s="26" t="s">
        <v>192</v>
      </c>
      <c r="AU1768" s="26" t="s">
        <v>84</v>
      </c>
      <c r="AY1768" s="26" t="s">
        <v>189</v>
      </c>
      <c r="BE1768" s="246">
        <f>IF(N1768="základní",J1768,0)</f>
        <v>0</v>
      </c>
      <c r="BF1768" s="246">
        <f>IF(N1768="snížená",J1768,0)</f>
        <v>0</v>
      </c>
      <c r="BG1768" s="246">
        <f>IF(N1768="zákl. přenesená",J1768,0)</f>
        <v>0</v>
      </c>
      <c r="BH1768" s="246">
        <f>IF(N1768="sníž. přenesená",J1768,0)</f>
        <v>0</v>
      </c>
      <c r="BI1768" s="246">
        <f>IF(N1768="nulová",J1768,0)</f>
        <v>0</v>
      </c>
      <c r="BJ1768" s="26" t="s">
        <v>82</v>
      </c>
      <c r="BK1768" s="246">
        <f>ROUND(I1768*H1768,2)</f>
        <v>0</v>
      </c>
      <c r="BL1768" s="26" t="s">
        <v>323</v>
      </c>
      <c r="BM1768" s="26" t="s">
        <v>2528</v>
      </c>
    </row>
    <row r="1769" s="13" customFormat="1">
      <c r="B1769" s="259"/>
      <c r="C1769" s="260"/>
      <c r="D1769" s="249" t="s">
        <v>199</v>
      </c>
      <c r="E1769" s="261" t="s">
        <v>21</v>
      </c>
      <c r="F1769" s="262" t="s">
        <v>750</v>
      </c>
      <c r="G1769" s="260"/>
      <c r="H1769" s="261" t="s">
        <v>21</v>
      </c>
      <c r="I1769" s="263"/>
      <c r="J1769" s="260"/>
      <c r="K1769" s="260"/>
      <c r="L1769" s="264"/>
      <c r="M1769" s="265"/>
      <c r="N1769" s="266"/>
      <c r="O1769" s="266"/>
      <c r="P1769" s="266"/>
      <c r="Q1769" s="266"/>
      <c r="R1769" s="266"/>
      <c r="S1769" s="266"/>
      <c r="T1769" s="267"/>
      <c r="AT1769" s="268" t="s">
        <v>199</v>
      </c>
      <c r="AU1769" s="268" t="s">
        <v>84</v>
      </c>
      <c r="AV1769" s="13" t="s">
        <v>82</v>
      </c>
      <c r="AW1769" s="13" t="s">
        <v>37</v>
      </c>
      <c r="AX1769" s="13" t="s">
        <v>74</v>
      </c>
      <c r="AY1769" s="268" t="s">
        <v>189</v>
      </c>
    </row>
    <row r="1770" s="12" customFormat="1">
      <c r="B1770" s="247"/>
      <c r="C1770" s="248"/>
      <c r="D1770" s="249" t="s">
        <v>199</v>
      </c>
      <c r="E1770" s="250" t="s">
        <v>21</v>
      </c>
      <c r="F1770" s="251" t="s">
        <v>2529</v>
      </c>
      <c r="G1770" s="248"/>
      <c r="H1770" s="252">
        <v>28</v>
      </c>
      <c r="I1770" s="253"/>
      <c r="J1770" s="248"/>
      <c r="K1770" s="248"/>
      <c r="L1770" s="254"/>
      <c r="M1770" s="255"/>
      <c r="N1770" s="256"/>
      <c r="O1770" s="256"/>
      <c r="P1770" s="256"/>
      <c r="Q1770" s="256"/>
      <c r="R1770" s="256"/>
      <c r="S1770" s="256"/>
      <c r="T1770" s="257"/>
      <c r="AT1770" s="258" t="s">
        <v>199</v>
      </c>
      <c r="AU1770" s="258" t="s">
        <v>84</v>
      </c>
      <c r="AV1770" s="12" t="s">
        <v>84</v>
      </c>
      <c r="AW1770" s="12" t="s">
        <v>37</v>
      </c>
      <c r="AX1770" s="12" t="s">
        <v>74</v>
      </c>
      <c r="AY1770" s="258" t="s">
        <v>189</v>
      </c>
    </row>
    <row r="1771" s="15" customFormat="1">
      <c r="B1771" s="280"/>
      <c r="C1771" s="281"/>
      <c r="D1771" s="249" t="s">
        <v>199</v>
      </c>
      <c r="E1771" s="282" t="s">
        <v>21</v>
      </c>
      <c r="F1771" s="283" t="s">
        <v>825</v>
      </c>
      <c r="G1771" s="281"/>
      <c r="H1771" s="284">
        <v>28</v>
      </c>
      <c r="I1771" s="285"/>
      <c r="J1771" s="281"/>
      <c r="K1771" s="281"/>
      <c r="L1771" s="286"/>
      <c r="M1771" s="287"/>
      <c r="N1771" s="288"/>
      <c r="O1771" s="288"/>
      <c r="P1771" s="288"/>
      <c r="Q1771" s="288"/>
      <c r="R1771" s="288"/>
      <c r="S1771" s="288"/>
      <c r="T1771" s="289"/>
      <c r="AT1771" s="290" t="s">
        <v>199</v>
      </c>
      <c r="AU1771" s="290" t="s">
        <v>84</v>
      </c>
      <c r="AV1771" s="15" t="s">
        <v>190</v>
      </c>
      <c r="AW1771" s="15" t="s">
        <v>37</v>
      </c>
      <c r="AX1771" s="15" t="s">
        <v>82</v>
      </c>
      <c r="AY1771" s="290" t="s">
        <v>189</v>
      </c>
    </row>
    <row r="1772" s="1" customFormat="1" ht="38.25" customHeight="1">
      <c r="B1772" s="48"/>
      <c r="C1772" s="235" t="s">
        <v>2530</v>
      </c>
      <c r="D1772" s="235" t="s">
        <v>192</v>
      </c>
      <c r="E1772" s="236" t="s">
        <v>2531</v>
      </c>
      <c r="F1772" s="237" t="s">
        <v>2532</v>
      </c>
      <c r="G1772" s="238" t="s">
        <v>1071</v>
      </c>
      <c r="H1772" s="301"/>
      <c r="I1772" s="240"/>
      <c r="J1772" s="241">
        <f>ROUND(I1772*H1772,2)</f>
        <v>0</v>
      </c>
      <c r="K1772" s="237" t="s">
        <v>2533</v>
      </c>
      <c r="L1772" s="74"/>
      <c r="M1772" s="242" t="s">
        <v>21</v>
      </c>
      <c r="N1772" s="243" t="s">
        <v>45</v>
      </c>
      <c r="O1772" s="49"/>
      <c r="P1772" s="244">
        <f>O1772*H1772</f>
        <v>0</v>
      </c>
      <c r="Q1772" s="244">
        <v>0</v>
      </c>
      <c r="R1772" s="244">
        <f>Q1772*H1772</f>
        <v>0</v>
      </c>
      <c r="S1772" s="244">
        <v>0</v>
      </c>
      <c r="T1772" s="245">
        <f>S1772*H1772</f>
        <v>0</v>
      </c>
      <c r="AR1772" s="26" t="s">
        <v>323</v>
      </c>
      <c r="AT1772" s="26" t="s">
        <v>192</v>
      </c>
      <c r="AU1772" s="26" t="s">
        <v>84</v>
      </c>
      <c r="AY1772" s="26" t="s">
        <v>189</v>
      </c>
      <c r="BE1772" s="246">
        <f>IF(N1772="základní",J1772,0)</f>
        <v>0</v>
      </c>
      <c r="BF1772" s="246">
        <f>IF(N1772="snížená",J1772,0)</f>
        <v>0</v>
      </c>
      <c r="BG1772" s="246">
        <f>IF(N1772="zákl. přenesená",J1772,0)</f>
        <v>0</v>
      </c>
      <c r="BH1772" s="246">
        <f>IF(N1772="sníž. přenesená",J1772,0)</f>
        <v>0</v>
      </c>
      <c r="BI1772" s="246">
        <f>IF(N1772="nulová",J1772,0)</f>
        <v>0</v>
      </c>
      <c r="BJ1772" s="26" t="s">
        <v>82</v>
      </c>
      <c r="BK1772" s="246">
        <f>ROUND(I1772*H1772,2)</f>
        <v>0</v>
      </c>
      <c r="BL1772" s="26" t="s">
        <v>323</v>
      </c>
      <c r="BM1772" s="26" t="s">
        <v>2534</v>
      </c>
    </row>
    <row r="1773" s="11" customFormat="1" ht="29.88" customHeight="1">
      <c r="B1773" s="219"/>
      <c r="C1773" s="220"/>
      <c r="D1773" s="221" t="s">
        <v>73</v>
      </c>
      <c r="E1773" s="233" t="s">
        <v>2535</v>
      </c>
      <c r="F1773" s="233" t="s">
        <v>2536</v>
      </c>
      <c r="G1773" s="220"/>
      <c r="H1773" s="220"/>
      <c r="I1773" s="223"/>
      <c r="J1773" s="234">
        <f>BK1773</f>
        <v>0</v>
      </c>
      <c r="K1773" s="220"/>
      <c r="L1773" s="225"/>
      <c r="M1773" s="226"/>
      <c r="N1773" s="227"/>
      <c r="O1773" s="227"/>
      <c r="P1773" s="228">
        <f>SUM(P1774:P1856)</f>
        <v>0</v>
      </c>
      <c r="Q1773" s="227"/>
      <c r="R1773" s="228">
        <f>SUM(R1774:R1856)</f>
        <v>13.5124727</v>
      </c>
      <c r="S1773" s="227"/>
      <c r="T1773" s="229">
        <f>SUM(T1774:T1856)</f>
        <v>0</v>
      </c>
      <c r="AR1773" s="230" t="s">
        <v>84</v>
      </c>
      <c r="AT1773" s="231" t="s">
        <v>73</v>
      </c>
      <c r="AU1773" s="231" t="s">
        <v>82</v>
      </c>
      <c r="AY1773" s="230" t="s">
        <v>189</v>
      </c>
      <c r="BK1773" s="232">
        <f>SUM(BK1774:BK1856)</f>
        <v>0</v>
      </c>
    </row>
    <row r="1774" s="1" customFormat="1" ht="16.5" customHeight="1">
      <c r="B1774" s="48"/>
      <c r="C1774" s="235" t="s">
        <v>2537</v>
      </c>
      <c r="D1774" s="235" t="s">
        <v>192</v>
      </c>
      <c r="E1774" s="236" t="s">
        <v>2538</v>
      </c>
      <c r="F1774" s="237" t="s">
        <v>2539</v>
      </c>
      <c r="G1774" s="238" t="s">
        <v>916</v>
      </c>
      <c r="H1774" s="239">
        <v>2</v>
      </c>
      <c r="I1774" s="240"/>
      <c r="J1774" s="241">
        <f>ROUND(I1774*H1774,2)</f>
        <v>0</v>
      </c>
      <c r="K1774" s="237" t="s">
        <v>21</v>
      </c>
      <c r="L1774" s="74"/>
      <c r="M1774" s="242" t="s">
        <v>21</v>
      </c>
      <c r="N1774" s="243" t="s">
        <v>45</v>
      </c>
      <c r="O1774" s="49"/>
      <c r="P1774" s="244">
        <f>O1774*H1774</f>
        <v>0</v>
      </c>
      <c r="Q1774" s="244">
        <v>0</v>
      </c>
      <c r="R1774" s="244">
        <f>Q1774*H1774</f>
        <v>0</v>
      </c>
      <c r="S1774" s="244">
        <v>0</v>
      </c>
      <c r="T1774" s="245">
        <f>S1774*H1774</f>
        <v>0</v>
      </c>
      <c r="AR1774" s="26" t="s">
        <v>323</v>
      </c>
      <c r="AT1774" s="26" t="s">
        <v>192</v>
      </c>
      <c r="AU1774" s="26" t="s">
        <v>84</v>
      </c>
      <c r="AY1774" s="26" t="s">
        <v>189</v>
      </c>
      <c r="BE1774" s="246">
        <f>IF(N1774="základní",J1774,0)</f>
        <v>0</v>
      </c>
      <c r="BF1774" s="246">
        <f>IF(N1774="snížená",J1774,0)</f>
        <v>0</v>
      </c>
      <c r="BG1774" s="246">
        <f>IF(N1774="zákl. přenesená",J1774,0)</f>
        <v>0</v>
      </c>
      <c r="BH1774" s="246">
        <f>IF(N1774="sníž. přenesená",J1774,0)</f>
        <v>0</v>
      </c>
      <c r="BI1774" s="246">
        <f>IF(N1774="nulová",J1774,0)</f>
        <v>0</v>
      </c>
      <c r="BJ1774" s="26" t="s">
        <v>82</v>
      </c>
      <c r="BK1774" s="246">
        <f>ROUND(I1774*H1774,2)</f>
        <v>0</v>
      </c>
      <c r="BL1774" s="26" t="s">
        <v>323</v>
      </c>
      <c r="BM1774" s="26" t="s">
        <v>2540</v>
      </c>
    </row>
    <row r="1775" s="1" customFormat="1" ht="16.5" customHeight="1">
      <c r="B1775" s="48"/>
      <c r="C1775" s="235" t="s">
        <v>2541</v>
      </c>
      <c r="D1775" s="235" t="s">
        <v>192</v>
      </c>
      <c r="E1775" s="236" t="s">
        <v>2542</v>
      </c>
      <c r="F1775" s="237" t="s">
        <v>2543</v>
      </c>
      <c r="G1775" s="238" t="s">
        <v>223</v>
      </c>
      <c r="H1775" s="239">
        <v>6</v>
      </c>
      <c r="I1775" s="240"/>
      <c r="J1775" s="241">
        <f>ROUND(I1775*H1775,2)</f>
        <v>0</v>
      </c>
      <c r="K1775" s="237" t="s">
        <v>196</v>
      </c>
      <c r="L1775" s="74"/>
      <c r="M1775" s="242" t="s">
        <v>21</v>
      </c>
      <c r="N1775" s="243" t="s">
        <v>45</v>
      </c>
      <c r="O1775" s="49"/>
      <c r="P1775" s="244">
        <f>O1775*H1775</f>
        <v>0</v>
      </c>
      <c r="Q1775" s="244">
        <v>0</v>
      </c>
      <c r="R1775" s="244">
        <f>Q1775*H1775</f>
        <v>0</v>
      </c>
      <c r="S1775" s="244">
        <v>0</v>
      </c>
      <c r="T1775" s="245">
        <f>S1775*H1775</f>
        <v>0</v>
      </c>
      <c r="AR1775" s="26" t="s">
        <v>323</v>
      </c>
      <c r="AT1775" s="26" t="s">
        <v>192</v>
      </c>
      <c r="AU1775" s="26" t="s">
        <v>84</v>
      </c>
      <c r="AY1775" s="26" t="s">
        <v>189</v>
      </c>
      <c r="BE1775" s="246">
        <f>IF(N1775="základní",J1775,0)</f>
        <v>0</v>
      </c>
      <c r="BF1775" s="246">
        <f>IF(N1775="snížená",J1775,0)</f>
        <v>0</v>
      </c>
      <c r="BG1775" s="246">
        <f>IF(N1775="zákl. přenesená",J1775,0)</f>
        <v>0</v>
      </c>
      <c r="BH1775" s="246">
        <f>IF(N1775="sníž. přenesená",J1775,0)</f>
        <v>0</v>
      </c>
      <c r="BI1775" s="246">
        <f>IF(N1775="nulová",J1775,0)</f>
        <v>0</v>
      </c>
      <c r="BJ1775" s="26" t="s">
        <v>82</v>
      </c>
      <c r="BK1775" s="246">
        <f>ROUND(I1775*H1775,2)</f>
        <v>0</v>
      </c>
      <c r="BL1775" s="26" t="s">
        <v>323</v>
      </c>
      <c r="BM1775" s="26" t="s">
        <v>2544</v>
      </c>
    </row>
    <row r="1776" s="1" customFormat="1" ht="38.25" customHeight="1">
      <c r="B1776" s="48"/>
      <c r="C1776" s="291" t="s">
        <v>2545</v>
      </c>
      <c r="D1776" s="291" t="s">
        <v>604</v>
      </c>
      <c r="E1776" s="292" t="s">
        <v>2546</v>
      </c>
      <c r="F1776" s="293" t="s">
        <v>2547</v>
      </c>
      <c r="G1776" s="294" t="s">
        <v>223</v>
      </c>
      <c r="H1776" s="295">
        <v>6</v>
      </c>
      <c r="I1776" s="296"/>
      <c r="J1776" s="297">
        <f>ROUND(I1776*H1776,2)</f>
        <v>0</v>
      </c>
      <c r="K1776" s="293" t="s">
        <v>196</v>
      </c>
      <c r="L1776" s="298"/>
      <c r="M1776" s="299" t="s">
        <v>21</v>
      </c>
      <c r="N1776" s="300" t="s">
        <v>45</v>
      </c>
      <c r="O1776" s="49"/>
      <c r="P1776" s="244">
        <f>O1776*H1776</f>
        <v>0</v>
      </c>
      <c r="Q1776" s="244">
        <v>0.0047000000000000002</v>
      </c>
      <c r="R1776" s="244">
        <f>Q1776*H1776</f>
        <v>0.028200000000000003</v>
      </c>
      <c r="S1776" s="244">
        <v>0</v>
      </c>
      <c r="T1776" s="245">
        <f>S1776*H1776</f>
        <v>0</v>
      </c>
      <c r="AR1776" s="26" t="s">
        <v>439</v>
      </c>
      <c r="AT1776" s="26" t="s">
        <v>604</v>
      </c>
      <c r="AU1776" s="26" t="s">
        <v>84</v>
      </c>
      <c r="AY1776" s="26" t="s">
        <v>189</v>
      </c>
      <c r="BE1776" s="246">
        <f>IF(N1776="základní",J1776,0)</f>
        <v>0</v>
      </c>
      <c r="BF1776" s="246">
        <f>IF(N1776="snížená",J1776,0)</f>
        <v>0</v>
      </c>
      <c r="BG1776" s="246">
        <f>IF(N1776="zákl. přenesená",J1776,0)</f>
        <v>0</v>
      </c>
      <c r="BH1776" s="246">
        <f>IF(N1776="sníž. přenesená",J1776,0)</f>
        <v>0</v>
      </c>
      <c r="BI1776" s="246">
        <f>IF(N1776="nulová",J1776,0)</f>
        <v>0</v>
      </c>
      <c r="BJ1776" s="26" t="s">
        <v>82</v>
      </c>
      <c r="BK1776" s="246">
        <f>ROUND(I1776*H1776,2)</f>
        <v>0</v>
      </c>
      <c r="BL1776" s="26" t="s">
        <v>323</v>
      </c>
      <c r="BM1776" s="26" t="s">
        <v>2548</v>
      </c>
    </row>
    <row r="1777" s="1" customFormat="1" ht="51" customHeight="1">
      <c r="B1777" s="48"/>
      <c r="C1777" s="235" t="s">
        <v>2549</v>
      </c>
      <c r="D1777" s="235" t="s">
        <v>192</v>
      </c>
      <c r="E1777" s="236" t="s">
        <v>2550</v>
      </c>
      <c r="F1777" s="237" t="s">
        <v>2551</v>
      </c>
      <c r="G1777" s="238" t="s">
        <v>1344</v>
      </c>
      <c r="H1777" s="239">
        <v>702.01999999999998</v>
      </c>
      <c r="I1777" s="240"/>
      <c r="J1777" s="241">
        <f>ROUND(I1777*H1777,2)</f>
        <v>0</v>
      </c>
      <c r="K1777" s="237" t="s">
        <v>21</v>
      </c>
      <c r="L1777" s="74"/>
      <c r="M1777" s="242" t="s">
        <v>21</v>
      </c>
      <c r="N1777" s="243" t="s">
        <v>45</v>
      </c>
      <c r="O1777" s="49"/>
      <c r="P1777" s="244">
        <f>O1777*H1777</f>
        <v>0</v>
      </c>
      <c r="Q1777" s="244">
        <v>0.0010499999999999999</v>
      </c>
      <c r="R1777" s="244">
        <f>Q1777*H1777</f>
        <v>0.73712099999999992</v>
      </c>
      <c r="S1777" s="244">
        <v>0</v>
      </c>
      <c r="T1777" s="245">
        <f>S1777*H1777</f>
        <v>0</v>
      </c>
      <c r="AR1777" s="26" t="s">
        <v>323</v>
      </c>
      <c r="AT1777" s="26" t="s">
        <v>192</v>
      </c>
      <c r="AU1777" s="26" t="s">
        <v>84</v>
      </c>
      <c r="AY1777" s="26" t="s">
        <v>189</v>
      </c>
      <c r="BE1777" s="246">
        <f>IF(N1777="základní",J1777,0)</f>
        <v>0</v>
      </c>
      <c r="BF1777" s="246">
        <f>IF(N1777="snížená",J1777,0)</f>
        <v>0</v>
      </c>
      <c r="BG1777" s="246">
        <f>IF(N1777="zákl. přenesená",J1777,0)</f>
        <v>0</v>
      </c>
      <c r="BH1777" s="246">
        <f>IF(N1777="sníž. přenesená",J1777,0)</f>
        <v>0</v>
      </c>
      <c r="BI1777" s="246">
        <f>IF(N1777="nulová",J1777,0)</f>
        <v>0</v>
      </c>
      <c r="BJ1777" s="26" t="s">
        <v>82</v>
      </c>
      <c r="BK1777" s="246">
        <f>ROUND(I1777*H1777,2)</f>
        <v>0</v>
      </c>
      <c r="BL1777" s="26" t="s">
        <v>323</v>
      </c>
      <c r="BM1777" s="26" t="s">
        <v>2552</v>
      </c>
    </row>
    <row r="1778" s="13" customFormat="1">
      <c r="B1778" s="259"/>
      <c r="C1778" s="260"/>
      <c r="D1778" s="249" t="s">
        <v>199</v>
      </c>
      <c r="E1778" s="261" t="s">
        <v>21</v>
      </c>
      <c r="F1778" s="262" t="s">
        <v>267</v>
      </c>
      <c r="G1778" s="260"/>
      <c r="H1778" s="261" t="s">
        <v>21</v>
      </c>
      <c r="I1778" s="263"/>
      <c r="J1778" s="260"/>
      <c r="K1778" s="260"/>
      <c r="L1778" s="264"/>
      <c r="M1778" s="265"/>
      <c r="N1778" s="266"/>
      <c r="O1778" s="266"/>
      <c r="P1778" s="266"/>
      <c r="Q1778" s="266"/>
      <c r="R1778" s="266"/>
      <c r="S1778" s="266"/>
      <c r="T1778" s="267"/>
      <c r="AT1778" s="268" t="s">
        <v>199</v>
      </c>
      <c r="AU1778" s="268" t="s">
        <v>84</v>
      </c>
      <c r="AV1778" s="13" t="s">
        <v>82</v>
      </c>
      <c r="AW1778" s="13" t="s">
        <v>37</v>
      </c>
      <c r="AX1778" s="13" t="s">
        <v>74</v>
      </c>
      <c r="AY1778" s="268" t="s">
        <v>189</v>
      </c>
    </row>
    <row r="1779" s="13" customFormat="1">
      <c r="B1779" s="259"/>
      <c r="C1779" s="260"/>
      <c r="D1779" s="249" t="s">
        <v>199</v>
      </c>
      <c r="E1779" s="261" t="s">
        <v>21</v>
      </c>
      <c r="F1779" s="262" t="s">
        <v>421</v>
      </c>
      <c r="G1779" s="260"/>
      <c r="H1779" s="261" t="s">
        <v>21</v>
      </c>
      <c r="I1779" s="263"/>
      <c r="J1779" s="260"/>
      <c r="K1779" s="260"/>
      <c r="L1779" s="264"/>
      <c r="M1779" s="265"/>
      <c r="N1779" s="266"/>
      <c r="O1779" s="266"/>
      <c r="P1779" s="266"/>
      <c r="Q1779" s="266"/>
      <c r="R1779" s="266"/>
      <c r="S1779" s="266"/>
      <c r="T1779" s="267"/>
      <c r="AT1779" s="268" t="s">
        <v>199</v>
      </c>
      <c r="AU1779" s="268" t="s">
        <v>84</v>
      </c>
      <c r="AV1779" s="13" t="s">
        <v>82</v>
      </c>
      <c r="AW1779" s="13" t="s">
        <v>37</v>
      </c>
      <c r="AX1779" s="13" t="s">
        <v>74</v>
      </c>
      <c r="AY1779" s="268" t="s">
        <v>189</v>
      </c>
    </row>
    <row r="1780" s="13" customFormat="1">
      <c r="B1780" s="259"/>
      <c r="C1780" s="260"/>
      <c r="D1780" s="249" t="s">
        <v>199</v>
      </c>
      <c r="E1780" s="261" t="s">
        <v>21</v>
      </c>
      <c r="F1780" s="262" t="s">
        <v>2553</v>
      </c>
      <c r="G1780" s="260"/>
      <c r="H1780" s="261" t="s">
        <v>21</v>
      </c>
      <c r="I1780" s="263"/>
      <c r="J1780" s="260"/>
      <c r="K1780" s="260"/>
      <c r="L1780" s="264"/>
      <c r="M1780" s="265"/>
      <c r="N1780" s="266"/>
      <c r="O1780" s="266"/>
      <c r="P1780" s="266"/>
      <c r="Q1780" s="266"/>
      <c r="R1780" s="266"/>
      <c r="S1780" s="266"/>
      <c r="T1780" s="267"/>
      <c r="AT1780" s="268" t="s">
        <v>199</v>
      </c>
      <c r="AU1780" s="268" t="s">
        <v>84</v>
      </c>
      <c r="AV1780" s="13" t="s">
        <v>82</v>
      </c>
      <c r="AW1780" s="13" t="s">
        <v>37</v>
      </c>
      <c r="AX1780" s="13" t="s">
        <v>74</v>
      </c>
      <c r="AY1780" s="268" t="s">
        <v>189</v>
      </c>
    </row>
    <row r="1781" s="12" customFormat="1">
      <c r="B1781" s="247"/>
      <c r="C1781" s="248"/>
      <c r="D1781" s="249" t="s">
        <v>199</v>
      </c>
      <c r="E1781" s="250" t="s">
        <v>21</v>
      </c>
      <c r="F1781" s="251" t="s">
        <v>2554</v>
      </c>
      <c r="G1781" s="248"/>
      <c r="H1781" s="252">
        <v>68.459999999999994</v>
      </c>
      <c r="I1781" s="253"/>
      <c r="J1781" s="248"/>
      <c r="K1781" s="248"/>
      <c r="L1781" s="254"/>
      <c r="M1781" s="255"/>
      <c r="N1781" s="256"/>
      <c r="O1781" s="256"/>
      <c r="P1781" s="256"/>
      <c r="Q1781" s="256"/>
      <c r="R1781" s="256"/>
      <c r="S1781" s="256"/>
      <c r="T1781" s="257"/>
      <c r="AT1781" s="258" t="s">
        <v>199</v>
      </c>
      <c r="AU1781" s="258" t="s">
        <v>84</v>
      </c>
      <c r="AV1781" s="12" t="s">
        <v>84</v>
      </c>
      <c r="AW1781" s="12" t="s">
        <v>37</v>
      </c>
      <c r="AX1781" s="12" t="s">
        <v>74</v>
      </c>
      <c r="AY1781" s="258" t="s">
        <v>189</v>
      </c>
    </row>
    <row r="1782" s="12" customFormat="1">
      <c r="B1782" s="247"/>
      <c r="C1782" s="248"/>
      <c r="D1782" s="249" t="s">
        <v>199</v>
      </c>
      <c r="E1782" s="250" t="s">
        <v>21</v>
      </c>
      <c r="F1782" s="251" t="s">
        <v>2555</v>
      </c>
      <c r="G1782" s="248"/>
      <c r="H1782" s="252">
        <v>374</v>
      </c>
      <c r="I1782" s="253"/>
      <c r="J1782" s="248"/>
      <c r="K1782" s="248"/>
      <c r="L1782" s="254"/>
      <c r="M1782" s="255"/>
      <c r="N1782" s="256"/>
      <c r="O1782" s="256"/>
      <c r="P1782" s="256"/>
      <c r="Q1782" s="256"/>
      <c r="R1782" s="256"/>
      <c r="S1782" s="256"/>
      <c r="T1782" s="257"/>
      <c r="AT1782" s="258" t="s">
        <v>199</v>
      </c>
      <c r="AU1782" s="258" t="s">
        <v>84</v>
      </c>
      <c r="AV1782" s="12" t="s">
        <v>84</v>
      </c>
      <c r="AW1782" s="12" t="s">
        <v>37</v>
      </c>
      <c r="AX1782" s="12" t="s">
        <v>74</v>
      </c>
      <c r="AY1782" s="258" t="s">
        <v>189</v>
      </c>
    </row>
    <row r="1783" s="12" customFormat="1">
      <c r="B1783" s="247"/>
      <c r="C1783" s="248"/>
      <c r="D1783" s="249" t="s">
        <v>199</v>
      </c>
      <c r="E1783" s="250" t="s">
        <v>21</v>
      </c>
      <c r="F1783" s="251" t="s">
        <v>2556</v>
      </c>
      <c r="G1783" s="248"/>
      <c r="H1783" s="252">
        <v>162.72</v>
      </c>
      <c r="I1783" s="253"/>
      <c r="J1783" s="248"/>
      <c r="K1783" s="248"/>
      <c r="L1783" s="254"/>
      <c r="M1783" s="255"/>
      <c r="N1783" s="256"/>
      <c r="O1783" s="256"/>
      <c r="P1783" s="256"/>
      <c r="Q1783" s="256"/>
      <c r="R1783" s="256"/>
      <c r="S1783" s="256"/>
      <c r="T1783" s="257"/>
      <c r="AT1783" s="258" t="s">
        <v>199</v>
      </c>
      <c r="AU1783" s="258" t="s">
        <v>84</v>
      </c>
      <c r="AV1783" s="12" t="s">
        <v>84</v>
      </c>
      <c r="AW1783" s="12" t="s">
        <v>37</v>
      </c>
      <c r="AX1783" s="12" t="s">
        <v>74</v>
      </c>
      <c r="AY1783" s="258" t="s">
        <v>189</v>
      </c>
    </row>
    <row r="1784" s="12" customFormat="1">
      <c r="B1784" s="247"/>
      <c r="C1784" s="248"/>
      <c r="D1784" s="249" t="s">
        <v>199</v>
      </c>
      <c r="E1784" s="250" t="s">
        <v>21</v>
      </c>
      <c r="F1784" s="251" t="s">
        <v>2557</v>
      </c>
      <c r="G1784" s="248"/>
      <c r="H1784" s="252">
        <v>96.840000000000003</v>
      </c>
      <c r="I1784" s="253"/>
      <c r="J1784" s="248"/>
      <c r="K1784" s="248"/>
      <c r="L1784" s="254"/>
      <c r="M1784" s="255"/>
      <c r="N1784" s="256"/>
      <c r="O1784" s="256"/>
      <c r="P1784" s="256"/>
      <c r="Q1784" s="256"/>
      <c r="R1784" s="256"/>
      <c r="S1784" s="256"/>
      <c r="T1784" s="257"/>
      <c r="AT1784" s="258" t="s">
        <v>199</v>
      </c>
      <c r="AU1784" s="258" t="s">
        <v>84</v>
      </c>
      <c r="AV1784" s="12" t="s">
        <v>84</v>
      </c>
      <c r="AW1784" s="12" t="s">
        <v>37</v>
      </c>
      <c r="AX1784" s="12" t="s">
        <v>74</v>
      </c>
      <c r="AY1784" s="258" t="s">
        <v>189</v>
      </c>
    </row>
    <row r="1785" s="14" customFormat="1">
      <c r="B1785" s="269"/>
      <c r="C1785" s="270"/>
      <c r="D1785" s="249" t="s">
        <v>199</v>
      </c>
      <c r="E1785" s="271" t="s">
        <v>21</v>
      </c>
      <c r="F1785" s="272" t="s">
        <v>214</v>
      </c>
      <c r="G1785" s="270"/>
      <c r="H1785" s="273">
        <v>702.01999999999998</v>
      </c>
      <c r="I1785" s="274"/>
      <c r="J1785" s="270"/>
      <c r="K1785" s="270"/>
      <c r="L1785" s="275"/>
      <c r="M1785" s="276"/>
      <c r="N1785" s="277"/>
      <c r="O1785" s="277"/>
      <c r="P1785" s="277"/>
      <c r="Q1785" s="277"/>
      <c r="R1785" s="277"/>
      <c r="S1785" s="277"/>
      <c r="T1785" s="278"/>
      <c r="AT1785" s="279" t="s">
        <v>199</v>
      </c>
      <c r="AU1785" s="279" t="s">
        <v>84</v>
      </c>
      <c r="AV1785" s="14" t="s">
        <v>197</v>
      </c>
      <c r="AW1785" s="14" t="s">
        <v>37</v>
      </c>
      <c r="AX1785" s="14" t="s">
        <v>82</v>
      </c>
      <c r="AY1785" s="279" t="s">
        <v>189</v>
      </c>
    </row>
    <row r="1786" s="1" customFormat="1" ht="38.25" customHeight="1">
      <c r="B1786" s="48"/>
      <c r="C1786" s="235" t="s">
        <v>2558</v>
      </c>
      <c r="D1786" s="235" t="s">
        <v>192</v>
      </c>
      <c r="E1786" s="236" t="s">
        <v>2559</v>
      </c>
      <c r="F1786" s="237" t="s">
        <v>2560</v>
      </c>
      <c r="G1786" s="238" t="s">
        <v>2561</v>
      </c>
      <c r="H1786" s="239">
        <v>32.076000000000001</v>
      </c>
      <c r="I1786" s="240"/>
      <c r="J1786" s="241">
        <f>ROUND(I1786*H1786,2)</f>
        <v>0</v>
      </c>
      <c r="K1786" s="237" t="s">
        <v>21</v>
      </c>
      <c r="L1786" s="74"/>
      <c r="M1786" s="242" t="s">
        <v>21</v>
      </c>
      <c r="N1786" s="243" t="s">
        <v>45</v>
      </c>
      <c r="O1786" s="49"/>
      <c r="P1786" s="244">
        <f>O1786*H1786</f>
        <v>0</v>
      </c>
      <c r="Q1786" s="244">
        <v>0.0010499999999999999</v>
      </c>
      <c r="R1786" s="244">
        <f>Q1786*H1786</f>
        <v>0.033679799999999996</v>
      </c>
      <c r="S1786" s="244">
        <v>0</v>
      </c>
      <c r="T1786" s="245">
        <f>S1786*H1786</f>
        <v>0</v>
      </c>
      <c r="AR1786" s="26" t="s">
        <v>323</v>
      </c>
      <c r="AT1786" s="26" t="s">
        <v>192</v>
      </c>
      <c r="AU1786" s="26" t="s">
        <v>84</v>
      </c>
      <c r="AY1786" s="26" t="s">
        <v>189</v>
      </c>
      <c r="BE1786" s="246">
        <f>IF(N1786="základní",J1786,0)</f>
        <v>0</v>
      </c>
      <c r="BF1786" s="246">
        <f>IF(N1786="snížená",J1786,0)</f>
        <v>0</v>
      </c>
      <c r="BG1786" s="246">
        <f>IF(N1786="zákl. přenesená",J1786,0)</f>
        <v>0</v>
      </c>
      <c r="BH1786" s="246">
        <f>IF(N1786="sníž. přenesená",J1786,0)</f>
        <v>0</v>
      </c>
      <c r="BI1786" s="246">
        <f>IF(N1786="nulová",J1786,0)</f>
        <v>0</v>
      </c>
      <c r="BJ1786" s="26" t="s">
        <v>82</v>
      </c>
      <c r="BK1786" s="246">
        <f>ROUND(I1786*H1786,2)</f>
        <v>0</v>
      </c>
      <c r="BL1786" s="26" t="s">
        <v>323</v>
      </c>
      <c r="BM1786" s="26" t="s">
        <v>2562</v>
      </c>
    </row>
    <row r="1787" s="13" customFormat="1">
      <c r="B1787" s="259"/>
      <c r="C1787" s="260"/>
      <c r="D1787" s="249" t="s">
        <v>199</v>
      </c>
      <c r="E1787" s="261" t="s">
        <v>21</v>
      </c>
      <c r="F1787" s="262" t="s">
        <v>267</v>
      </c>
      <c r="G1787" s="260"/>
      <c r="H1787" s="261" t="s">
        <v>21</v>
      </c>
      <c r="I1787" s="263"/>
      <c r="J1787" s="260"/>
      <c r="K1787" s="260"/>
      <c r="L1787" s="264"/>
      <c r="M1787" s="265"/>
      <c r="N1787" s="266"/>
      <c r="O1787" s="266"/>
      <c r="P1787" s="266"/>
      <c r="Q1787" s="266"/>
      <c r="R1787" s="266"/>
      <c r="S1787" s="266"/>
      <c r="T1787" s="267"/>
      <c r="AT1787" s="268" t="s">
        <v>199</v>
      </c>
      <c r="AU1787" s="268" t="s">
        <v>84</v>
      </c>
      <c r="AV1787" s="13" t="s">
        <v>82</v>
      </c>
      <c r="AW1787" s="13" t="s">
        <v>37</v>
      </c>
      <c r="AX1787" s="13" t="s">
        <v>74</v>
      </c>
      <c r="AY1787" s="268" t="s">
        <v>189</v>
      </c>
    </row>
    <row r="1788" s="13" customFormat="1">
      <c r="B1788" s="259"/>
      <c r="C1788" s="260"/>
      <c r="D1788" s="249" t="s">
        <v>199</v>
      </c>
      <c r="E1788" s="261" t="s">
        <v>21</v>
      </c>
      <c r="F1788" s="262" t="s">
        <v>2563</v>
      </c>
      <c r="G1788" s="260"/>
      <c r="H1788" s="261" t="s">
        <v>21</v>
      </c>
      <c r="I1788" s="263"/>
      <c r="J1788" s="260"/>
      <c r="K1788" s="260"/>
      <c r="L1788" s="264"/>
      <c r="M1788" s="265"/>
      <c r="N1788" s="266"/>
      <c r="O1788" s="266"/>
      <c r="P1788" s="266"/>
      <c r="Q1788" s="266"/>
      <c r="R1788" s="266"/>
      <c r="S1788" s="266"/>
      <c r="T1788" s="267"/>
      <c r="AT1788" s="268" t="s">
        <v>199</v>
      </c>
      <c r="AU1788" s="268" t="s">
        <v>84</v>
      </c>
      <c r="AV1788" s="13" t="s">
        <v>82</v>
      </c>
      <c r="AW1788" s="13" t="s">
        <v>37</v>
      </c>
      <c r="AX1788" s="13" t="s">
        <v>74</v>
      </c>
      <c r="AY1788" s="268" t="s">
        <v>189</v>
      </c>
    </row>
    <row r="1789" s="13" customFormat="1">
      <c r="B1789" s="259"/>
      <c r="C1789" s="260"/>
      <c r="D1789" s="249" t="s">
        <v>199</v>
      </c>
      <c r="E1789" s="261" t="s">
        <v>21</v>
      </c>
      <c r="F1789" s="262" t="s">
        <v>2564</v>
      </c>
      <c r="G1789" s="260"/>
      <c r="H1789" s="261" t="s">
        <v>21</v>
      </c>
      <c r="I1789" s="263"/>
      <c r="J1789" s="260"/>
      <c r="K1789" s="260"/>
      <c r="L1789" s="264"/>
      <c r="M1789" s="265"/>
      <c r="N1789" s="266"/>
      <c r="O1789" s="266"/>
      <c r="P1789" s="266"/>
      <c r="Q1789" s="266"/>
      <c r="R1789" s="266"/>
      <c r="S1789" s="266"/>
      <c r="T1789" s="267"/>
      <c r="AT1789" s="268" t="s">
        <v>199</v>
      </c>
      <c r="AU1789" s="268" t="s">
        <v>84</v>
      </c>
      <c r="AV1789" s="13" t="s">
        <v>82</v>
      </c>
      <c r="AW1789" s="13" t="s">
        <v>37</v>
      </c>
      <c r="AX1789" s="13" t="s">
        <v>74</v>
      </c>
      <c r="AY1789" s="268" t="s">
        <v>189</v>
      </c>
    </row>
    <row r="1790" s="12" customFormat="1">
      <c r="B1790" s="247"/>
      <c r="C1790" s="248"/>
      <c r="D1790" s="249" t="s">
        <v>199</v>
      </c>
      <c r="E1790" s="250" t="s">
        <v>21</v>
      </c>
      <c r="F1790" s="251" t="s">
        <v>2565</v>
      </c>
      <c r="G1790" s="248"/>
      <c r="H1790" s="252">
        <v>32.076000000000001</v>
      </c>
      <c r="I1790" s="253"/>
      <c r="J1790" s="248"/>
      <c r="K1790" s="248"/>
      <c r="L1790" s="254"/>
      <c r="M1790" s="255"/>
      <c r="N1790" s="256"/>
      <c r="O1790" s="256"/>
      <c r="P1790" s="256"/>
      <c r="Q1790" s="256"/>
      <c r="R1790" s="256"/>
      <c r="S1790" s="256"/>
      <c r="T1790" s="257"/>
      <c r="AT1790" s="258" t="s">
        <v>199</v>
      </c>
      <c r="AU1790" s="258" t="s">
        <v>84</v>
      </c>
      <c r="AV1790" s="12" t="s">
        <v>84</v>
      </c>
      <c r="AW1790" s="12" t="s">
        <v>37</v>
      </c>
      <c r="AX1790" s="12" t="s">
        <v>82</v>
      </c>
      <c r="AY1790" s="258" t="s">
        <v>189</v>
      </c>
    </row>
    <row r="1791" s="1" customFormat="1" ht="38.25" customHeight="1">
      <c r="B1791" s="48"/>
      <c r="C1791" s="235" t="s">
        <v>2566</v>
      </c>
      <c r="D1791" s="235" t="s">
        <v>192</v>
      </c>
      <c r="E1791" s="236" t="s">
        <v>2567</v>
      </c>
      <c r="F1791" s="237" t="s">
        <v>2568</v>
      </c>
      <c r="G1791" s="238" t="s">
        <v>1344</v>
      </c>
      <c r="H1791" s="239">
        <v>10100.700000000001</v>
      </c>
      <c r="I1791" s="240"/>
      <c r="J1791" s="241">
        <f>ROUND(I1791*H1791,2)</f>
        <v>0</v>
      </c>
      <c r="K1791" s="237" t="s">
        <v>21</v>
      </c>
      <c r="L1791" s="74"/>
      <c r="M1791" s="242" t="s">
        <v>21</v>
      </c>
      <c r="N1791" s="243" t="s">
        <v>45</v>
      </c>
      <c r="O1791" s="49"/>
      <c r="P1791" s="244">
        <f>O1791*H1791</f>
        <v>0</v>
      </c>
      <c r="Q1791" s="244">
        <v>0.0010499999999999999</v>
      </c>
      <c r="R1791" s="244">
        <f>Q1791*H1791</f>
        <v>10.605734999999999</v>
      </c>
      <c r="S1791" s="244">
        <v>0</v>
      </c>
      <c r="T1791" s="245">
        <f>S1791*H1791</f>
        <v>0</v>
      </c>
      <c r="AR1791" s="26" t="s">
        <v>323</v>
      </c>
      <c r="AT1791" s="26" t="s">
        <v>192</v>
      </c>
      <c r="AU1791" s="26" t="s">
        <v>84</v>
      </c>
      <c r="AY1791" s="26" t="s">
        <v>189</v>
      </c>
      <c r="BE1791" s="246">
        <f>IF(N1791="základní",J1791,0)</f>
        <v>0</v>
      </c>
      <c r="BF1791" s="246">
        <f>IF(N1791="snížená",J1791,0)</f>
        <v>0</v>
      </c>
      <c r="BG1791" s="246">
        <f>IF(N1791="zákl. přenesená",J1791,0)</f>
        <v>0</v>
      </c>
      <c r="BH1791" s="246">
        <f>IF(N1791="sníž. přenesená",J1791,0)</f>
        <v>0</v>
      </c>
      <c r="BI1791" s="246">
        <f>IF(N1791="nulová",J1791,0)</f>
        <v>0</v>
      </c>
      <c r="BJ1791" s="26" t="s">
        <v>82</v>
      </c>
      <c r="BK1791" s="246">
        <f>ROUND(I1791*H1791,2)</f>
        <v>0</v>
      </c>
      <c r="BL1791" s="26" t="s">
        <v>323</v>
      </c>
      <c r="BM1791" s="26" t="s">
        <v>2569</v>
      </c>
    </row>
    <row r="1792" s="13" customFormat="1">
      <c r="B1792" s="259"/>
      <c r="C1792" s="260"/>
      <c r="D1792" s="249" t="s">
        <v>199</v>
      </c>
      <c r="E1792" s="261" t="s">
        <v>21</v>
      </c>
      <c r="F1792" s="262" t="s">
        <v>267</v>
      </c>
      <c r="G1792" s="260"/>
      <c r="H1792" s="261" t="s">
        <v>21</v>
      </c>
      <c r="I1792" s="263"/>
      <c r="J1792" s="260"/>
      <c r="K1792" s="260"/>
      <c r="L1792" s="264"/>
      <c r="M1792" s="265"/>
      <c r="N1792" s="266"/>
      <c r="O1792" s="266"/>
      <c r="P1792" s="266"/>
      <c r="Q1792" s="266"/>
      <c r="R1792" s="266"/>
      <c r="S1792" s="266"/>
      <c r="T1792" s="267"/>
      <c r="AT1792" s="268" t="s">
        <v>199</v>
      </c>
      <c r="AU1792" s="268" t="s">
        <v>84</v>
      </c>
      <c r="AV1792" s="13" t="s">
        <v>82</v>
      </c>
      <c r="AW1792" s="13" t="s">
        <v>37</v>
      </c>
      <c r="AX1792" s="13" t="s">
        <v>74</v>
      </c>
      <c r="AY1792" s="268" t="s">
        <v>189</v>
      </c>
    </row>
    <row r="1793" s="13" customFormat="1">
      <c r="B1793" s="259"/>
      <c r="C1793" s="260"/>
      <c r="D1793" s="249" t="s">
        <v>199</v>
      </c>
      <c r="E1793" s="261" t="s">
        <v>21</v>
      </c>
      <c r="F1793" s="262" t="s">
        <v>268</v>
      </c>
      <c r="G1793" s="260"/>
      <c r="H1793" s="261" t="s">
        <v>21</v>
      </c>
      <c r="I1793" s="263"/>
      <c r="J1793" s="260"/>
      <c r="K1793" s="260"/>
      <c r="L1793" s="264"/>
      <c r="M1793" s="265"/>
      <c r="N1793" s="266"/>
      <c r="O1793" s="266"/>
      <c r="P1793" s="266"/>
      <c r="Q1793" s="266"/>
      <c r="R1793" s="266"/>
      <c r="S1793" s="266"/>
      <c r="T1793" s="267"/>
      <c r="AT1793" s="268" t="s">
        <v>199</v>
      </c>
      <c r="AU1793" s="268" t="s">
        <v>84</v>
      </c>
      <c r="AV1793" s="13" t="s">
        <v>82</v>
      </c>
      <c r="AW1793" s="13" t="s">
        <v>37</v>
      </c>
      <c r="AX1793" s="13" t="s">
        <v>74</v>
      </c>
      <c r="AY1793" s="268" t="s">
        <v>189</v>
      </c>
    </row>
    <row r="1794" s="13" customFormat="1">
      <c r="B1794" s="259"/>
      <c r="C1794" s="260"/>
      <c r="D1794" s="249" t="s">
        <v>199</v>
      </c>
      <c r="E1794" s="261" t="s">
        <v>21</v>
      </c>
      <c r="F1794" s="262" t="s">
        <v>2570</v>
      </c>
      <c r="G1794" s="260"/>
      <c r="H1794" s="261" t="s">
        <v>21</v>
      </c>
      <c r="I1794" s="263"/>
      <c r="J1794" s="260"/>
      <c r="K1794" s="260"/>
      <c r="L1794" s="264"/>
      <c r="M1794" s="265"/>
      <c r="N1794" s="266"/>
      <c r="O1794" s="266"/>
      <c r="P1794" s="266"/>
      <c r="Q1794" s="266"/>
      <c r="R1794" s="266"/>
      <c r="S1794" s="266"/>
      <c r="T1794" s="267"/>
      <c r="AT1794" s="268" t="s">
        <v>199</v>
      </c>
      <c r="AU1794" s="268" t="s">
        <v>84</v>
      </c>
      <c r="AV1794" s="13" t="s">
        <v>82</v>
      </c>
      <c r="AW1794" s="13" t="s">
        <v>37</v>
      </c>
      <c r="AX1794" s="13" t="s">
        <v>74</v>
      </c>
      <c r="AY1794" s="268" t="s">
        <v>189</v>
      </c>
    </row>
    <row r="1795" s="12" customFormat="1">
      <c r="B1795" s="247"/>
      <c r="C1795" s="248"/>
      <c r="D1795" s="249" t="s">
        <v>199</v>
      </c>
      <c r="E1795" s="250" t="s">
        <v>21</v>
      </c>
      <c r="F1795" s="251" t="s">
        <v>2571</v>
      </c>
      <c r="G1795" s="248"/>
      <c r="H1795" s="252">
        <v>5106</v>
      </c>
      <c r="I1795" s="253"/>
      <c r="J1795" s="248"/>
      <c r="K1795" s="248"/>
      <c r="L1795" s="254"/>
      <c r="M1795" s="255"/>
      <c r="N1795" s="256"/>
      <c r="O1795" s="256"/>
      <c r="P1795" s="256"/>
      <c r="Q1795" s="256"/>
      <c r="R1795" s="256"/>
      <c r="S1795" s="256"/>
      <c r="T1795" s="257"/>
      <c r="AT1795" s="258" t="s">
        <v>199</v>
      </c>
      <c r="AU1795" s="258" t="s">
        <v>84</v>
      </c>
      <c r="AV1795" s="12" t="s">
        <v>84</v>
      </c>
      <c r="AW1795" s="12" t="s">
        <v>37</v>
      </c>
      <c r="AX1795" s="12" t="s">
        <v>74</v>
      </c>
      <c r="AY1795" s="258" t="s">
        <v>189</v>
      </c>
    </row>
    <row r="1796" s="12" customFormat="1">
      <c r="B1796" s="247"/>
      <c r="C1796" s="248"/>
      <c r="D1796" s="249" t="s">
        <v>199</v>
      </c>
      <c r="E1796" s="250" t="s">
        <v>21</v>
      </c>
      <c r="F1796" s="251" t="s">
        <v>2572</v>
      </c>
      <c r="G1796" s="248"/>
      <c r="H1796" s="252">
        <v>3496.5</v>
      </c>
      <c r="I1796" s="253"/>
      <c r="J1796" s="248"/>
      <c r="K1796" s="248"/>
      <c r="L1796" s="254"/>
      <c r="M1796" s="255"/>
      <c r="N1796" s="256"/>
      <c r="O1796" s="256"/>
      <c r="P1796" s="256"/>
      <c r="Q1796" s="256"/>
      <c r="R1796" s="256"/>
      <c r="S1796" s="256"/>
      <c r="T1796" s="257"/>
      <c r="AT1796" s="258" t="s">
        <v>199</v>
      </c>
      <c r="AU1796" s="258" t="s">
        <v>84</v>
      </c>
      <c r="AV1796" s="12" t="s">
        <v>84</v>
      </c>
      <c r="AW1796" s="12" t="s">
        <v>37</v>
      </c>
      <c r="AX1796" s="12" t="s">
        <v>74</v>
      </c>
      <c r="AY1796" s="258" t="s">
        <v>189</v>
      </c>
    </row>
    <row r="1797" s="12" customFormat="1">
      <c r="B1797" s="247"/>
      <c r="C1797" s="248"/>
      <c r="D1797" s="249" t="s">
        <v>199</v>
      </c>
      <c r="E1797" s="250" t="s">
        <v>21</v>
      </c>
      <c r="F1797" s="251" t="s">
        <v>2573</v>
      </c>
      <c r="G1797" s="248"/>
      <c r="H1797" s="252">
        <v>750</v>
      </c>
      <c r="I1797" s="253"/>
      <c r="J1797" s="248"/>
      <c r="K1797" s="248"/>
      <c r="L1797" s="254"/>
      <c r="M1797" s="255"/>
      <c r="N1797" s="256"/>
      <c r="O1797" s="256"/>
      <c r="P1797" s="256"/>
      <c r="Q1797" s="256"/>
      <c r="R1797" s="256"/>
      <c r="S1797" s="256"/>
      <c r="T1797" s="257"/>
      <c r="AT1797" s="258" t="s">
        <v>199</v>
      </c>
      <c r="AU1797" s="258" t="s">
        <v>84</v>
      </c>
      <c r="AV1797" s="12" t="s">
        <v>84</v>
      </c>
      <c r="AW1797" s="12" t="s">
        <v>37</v>
      </c>
      <c r="AX1797" s="12" t="s">
        <v>74</v>
      </c>
      <c r="AY1797" s="258" t="s">
        <v>189</v>
      </c>
    </row>
    <row r="1798" s="14" customFormat="1">
      <c r="B1798" s="269"/>
      <c r="C1798" s="270"/>
      <c r="D1798" s="249" t="s">
        <v>199</v>
      </c>
      <c r="E1798" s="271" t="s">
        <v>21</v>
      </c>
      <c r="F1798" s="272" t="s">
        <v>214</v>
      </c>
      <c r="G1798" s="270"/>
      <c r="H1798" s="273">
        <v>9352.5</v>
      </c>
      <c r="I1798" s="274"/>
      <c r="J1798" s="270"/>
      <c r="K1798" s="270"/>
      <c r="L1798" s="275"/>
      <c r="M1798" s="276"/>
      <c r="N1798" s="277"/>
      <c r="O1798" s="277"/>
      <c r="P1798" s="277"/>
      <c r="Q1798" s="277"/>
      <c r="R1798" s="277"/>
      <c r="S1798" s="277"/>
      <c r="T1798" s="278"/>
      <c r="AT1798" s="279" t="s">
        <v>199</v>
      </c>
      <c r="AU1798" s="279" t="s">
        <v>84</v>
      </c>
      <c r="AV1798" s="14" t="s">
        <v>197</v>
      </c>
      <c r="AW1798" s="14" t="s">
        <v>37</v>
      </c>
      <c r="AX1798" s="14" t="s">
        <v>82</v>
      </c>
      <c r="AY1798" s="279" t="s">
        <v>189</v>
      </c>
    </row>
    <row r="1799" s="12" customFormat="1">
      <c r="B1799" s="247"/>
      <c r="C1799" s="248"/>
      <c r="D1799" s="249" t="s">
        <v>199</v>
      </c>
      <c r="E1799" s="248"/>
      <c r="F1799" s="251" t="s">
        <v>2574</v>
      </c>
      <c r="G1799" s="248"/>
      <c r="H1799" s="252">
        <v>10100.700000000001</v>
      </c>
      <c r="I1799" s="253"/>
      <c r="J1799" s="248"/>
      <c r="K1799" s="248"/>
      <c r="L1799" s="254"/>
      <c r="M1799" s="255"/>
      <c r="N1799" s="256"/>
      <c r="O1799" s="256"/>
      <c r="P1799" s="256"/>
      <c r="Q1799" s="256"/>
      <c r="R1799" s="256"/>
      <c r="S1799" s="256"/>
      <c r="T1799" s="257"/>
      <c r="AT1799" s="258" t="s">
        <v>199</v>
      </c>
      <c r="AU1799" s="258" t="s">
        <v>84</v>
      </c>
      <c r="AV1799" s="12" t="s">
        <v>84</v>
      </c>
      <c r="AW1799" s="12" t="s">
        <v>6</v>
      </c>
      <c r="AX1799" s="12" t="s">
        <v>82</v>
      </c>
      <c r="AY1799" s="258" t="s">
        <v>189</v>
      </c>
    </row>
    <row r="1800" s="1" customFormat="1" ht="51" customHeight="1">
      <c r="B1800" s="48"/>
      <c r="C1800" s="235" t="s">
        <v>2575</v>
      </c>
      <c r="D1800" s="235" t="s">
        <v>192</v>
      </c>
      <c r="E1800" s="236" t="s">
        <v>2576</v>
      </c>
      <c r="F1800" s="237" t="s">
        <v>2577</v>
      </c>
      <c r="G1800" s="238" t="s">
        <v>1344</v>
      </c>
      <c r="H1800" s="239">
        <v>5542.5190000000002</v>
      </c>
      <c r="I1800" s="240"/>
      <c r="J1800" s="241">
        <f>ROUND(I1800*H1800,2)</f>
        <v>0</v>
      </c>
      <c r="K1800" s="237" t="s">
        <v>21</v>
      </c>
      <c r="L1800" s="74"/>
      <c r="M1800" s="242" t="s">
        <v>21</v>
      </c>
      <c r="N1800" s="243" t="s">
        <v>45</v>
      </c>
      <c r="O1800" s="49"/>
      <c r="P1800" s="244">
        <f>O1800*H1800</f>
        <v>0</v>
      </c>
      <c r="Q1800" s="244">
        <v>5.0000000000000002E-05</v>
      </c>
      <c r="R1800" s="244">
        <f>Q1800*H1800</f>
        <v>0.27712595000000001</v>
      </c>
      <c r="S1800" s="244">
        <v>0</v>
      </c>
      <c r="T1800" s="245">
        <f>S1800*H1800</f>
        <v>0</v>
      </c>
      <c r="AR1800" s="26" t="s">
        <v>323</v>
      </c>
      <c r="AT1800" s="26" t="s">
        <v>192</v>
      </c>
      <c r="AU1800" s="26" t="s">
        <v>84</v>
      </c>
      <c r="AY1800" s="26" t="s">
        <v>189</v>
      </c>
      <c r="BE1800" s="246">
        <f>IF(N1800="základní",J1800,0)</f>
        <v>0</v>
      </c>
      <c r="BF1800" s="246">
        <f>IF(N1800="snížená",J1800,0)</f>
        <v>0</v>
      </c>
      <c r="BG1800" s="246">
        <f>IF(N1800="zákl. přenesená",J1800,0)</f>
        <v>0</v>
      </c>
      <c r="BH1800" s="246">
        <f>IF(N1800="sníž. přenesená",J1800,0)</f>
        <v>0</v>
      </c>
      <c r="BI1800" s="246">
        <f>IF(N1800="nulová",J1800,0)</f>
        <v>0</v>
      </c>
      <c r="BJ1800" s="26" t="s">
        <v>82</v>
      </c>
      <c r="BK1800" s="246">
        <f>ROUND(I1800*H1800,2)</f>
        <v>0</v>
      </c>
      <c r="BL1800" s="26" t="s">
        <v>323</v>
      </c>
      <c r="BM1800" s="26" t="s">
        <v>2578</v>
      </c>
    </row>
    <row r="1801" s="13" customFormat="1">
      <c r="B1801" s="259"/>
      <c r="C1801" s="260"/>
      <c r="D1801" s="249" t="s">
        <v>199</v>
      </c>
      <c r="E1801" s="261" t="s">
        <v>21</v>
      </c>
      <c r="F1801" s="262" t="s">
        <v>267</v>
      </c>
      <c r="G1801" s="260"/>
      <c r="H1801" s="261" t="s">
        <v>21</v>
      </c>
      <c r="I1801" s="263"/>
      <c r="J1801" s="260"/>
      <c r="K1801" s="260"/>
      <c r="L1801" s="264"/>
      <c r="M1801" s="265"/>
      <c r="N1801" s="266"/>
      <c r="O1801" s="266"/>
      <c r="P1801" s="266"/>
      <c r="Q1801" s="266"/>
      <c r="R1801" s="266"/>
      <c r="S1801" s="266"/>
      <c r="T1801" s="267"/>
      <c r="AT1801" s="268" t="s">
        <v>199</v>
      </c>
      <c r="AU1801" s="268" t="s">
        <v>84</v>
      </c>
      <c r="AV1801" s="13" t="s">
        <v>82</v>
      </c>
      <c r="AW1801" s="13" t="s">
        <v>37</v>
      </c>
      <c r="AX1801" s="13" t="s">
        <v>74</v>
      </c>
      <c r="AY1801" s="268" t="s">
        <v>189</v>
      </c>
    </row>
    <row r="1802" s="13" customFormat="1">
      <c r="B1802" s="259"/>
      <c r="C1802" s="260"/>
      <c r="D1802" s="249" t="s">
        <v>199</v>
      </c>
      <c r="E1802" s="261" t="s">
        <v>21</v>
      </c>
      <c r="F1802" s="262" t="s">
        <v>421</v>
      </c>
      <c r="G1802" s="260"/>
      <c r="H1802" s="261" t="s">
        <v>21</v>
      </c>
      <c r="I1802" s="263"/>
      <c r="J1802" s="260"/>
      <c r="K1802" s="260"/>
      <c r="L1802" s="264"/>
      <c r="M1802" s="265"/>
      <c r="N1802" s="266"/>
      <c r="O1802" s="266"/>
      <c r="P1802" s="266"/>
      <c r="Q1802" s="266"/>
      <c r="R1802" s="266"/>
      <c r="S1802" s="266"/>
      <c r="T1802" s="267"/>
      <c r="AT1802" s="268" t="s">
        <v>199</v>
      </c>
      <c r="AU1802" s="268" t="s">
        <v>84</v>
      </c>
      <c r="AV1802" s="13" t="s">
        <v>82</v>
      </c>
      <c r="AW1802" s="13" t="s">
        <v>37</v>
      </c>
      <c r="AX1802" s="13" t="s">
        <v>74</v>
      </c>
      <c r="AY1802" s="268" t="s">
        <v>189</v>
      </c>
    </row>
    <row r="1803" s="12" customFormat="1">
      <c r="B1803" s="247"/>
      <c r="C1803" s="248"/>
      <c r="D1803" s="249" t="s">
        <v>199</v>
      </c>
      <c r="E1803" s="250" t="s">
        <v>21</v>
      </c>
      <c r="F1803" s="251" t="s">
        <v>2579</v>
      </c>
      <c r="G1803" s="248"/>
      <c r="H1803" s="252">
        <v>1483.9000000000001</v>
      </c>
      <c r="I1803" s="253"/>
      <c r="J1803" s="248"/>
      <c r="K1803" s="248"/>
      <c r="L1803" s="254"/>
      <c r="M1803" s="255"/>
      <c r="N1803" s="256"/>
      <c r="O1803" s="256"/>
      <c r="P1803" s="256"/>
      <c r="Q1803" s="256"/>
      <c r="R1803" s="256"/>
      <c r="S1803" s="256"/>
      <c r="T1803" s="257"/>
      <c r="AT1803" s="258" t="s">
        <v>199</v>
      </c>
      <c r="AU1803" s="258" t="s">
        <v>84</v>
      </c>
      <c r="AV1803" s="12" t="s">
        <v>84</v>
      </c>
      <c r="AW1803" s="12" t="s">
        <v>37</v>
      </c>
      <c r="AX1803" s="12" t="s">
        <v>74</v>
      </c>
      <c r="AY1803" s="258" t="s">
        <v>189</v>
      </c>
    </row>
    <row r="1804" s="12" customFormat="1">
      <c r="B1804" s="247"/>
      <c r="C1804" s="248"/>
      <c r="D1804" s="249" t="s">
        <v>199</v>
      </c>
      <c r="E1804" s="250" t="s">
        <v>21</v>
      </c>
      <c r="F1804" s="251" t="s">
        <v>2580</v>
      </c>
      <c r="G1804" s="248"/>
      <c r="H1804" s="252">
        <v>82.983999999999995</v>
      </c>
      <c r="I1804" s="253"/>
      <c r="J1804" s="248"/>
      <c r="K1804" s="248"/>
      <c r="L1804" s="254"/>
      <c r="M1804" s="255"/>
      <c r="N1804" s="256"/>
      <c r="O1804" s="256"/>
      <c r="P1804" s="256"/>
      <c r="Q1804" s="256"/>
      <c r="R1804" s="256"/>
      <c r="S1804" s="256"/>
      <c r="T1804" s="257"/>
      <c r="AT1804" s="258" t="s">
        <v>199</v>
      </c>
      <c r="AU1804" s="258" t="s">
        <v>84</v>
      </c>
      <c r="AV1804" s="12" t="s">
        <v>84</v>
      </c>
      <c r="AW1804" s="12" t="s">
        <v>37</v>
      </c>
      <c r="AX1804" s="12" t="s">
        <v>74</v>
      </c>
      <c r="AY1804" s="258" t="s">
        <v>189</v>
      </c>
    </row>
    <row r="1805" s="12" customFormat="1">
      <c r="B1805" s="247"/>
      <c r="C1805" s="248"/>
      <c r="D1805" s="249" t="s">
        <v>199</v>
      </c>
      <c r="E1805" s="250" t="s">
        <v>21</v>
      </c>
      <c r="F1805" s="251" t="s">
        <v>2581</v>
      </c>
      <c r="G1805" s="248"/>
      <c r="H1805" s="252">
        <v>63.506999999999998</v>
      </c>
      <c r="I1805" s="253"/>
      <c r="J1805" s="248"/>
      <c r="K1805" s="248"/>
      <c r="L1805" s="254"/>
      <c r="M1805" s="255"/>
      <c r="N1805" s="256"/>
      <c r="O1805" s="256"/>
      <c r="P1805" s="256"/>
      <c r="Q1805" s="256"/>
      <c r="R1805" s="256"/>
      <c r="S1805" s="256"/>
      <c r="T1805" s="257"/>
      <c r="AT1805" s="258" t="s">
        <v>199</v>
      </c>
      <c r="AU1805" s="258" t="s">
        <v>84</v>
      </c>
      <c r="AV1805" s="12" t="s">
        <v>84</v>
      </c>
      <c r="AW1805" s="12" t="s">
        <v>37</v>
      </c>
      <c r="AX1805" s="12" t="s">
        <v>74</v>
      </c>
      <c r="AY1805" s="258" t="s">
        <v>189</v>
      </c>
    </row>
    <row r="1806" s="12" customFormat="1">
      <c r="B1806" s="247"/>
      <c r="C1806" s="248"/>
      <c r="D1806" s="249" t="s">
        <v>199</v>
      </c>
      <c r="E1806" s="250" t="s">
        <v>21</v>
      </c>
      <c r="F1806" s="251" t="s">
        <v>2582</v>
      </c>
      <c r="G1806" s="248"/>
      <c r="H1806" s="252">
        <v>388.03199999999998</v>
      </c>
      <c r="I1806" s="253"/>
      <c r="J1806" s="248"/>
      <c r="K1806" s="248"/>
      <c r="L1806" s="254"/>
      <c r="M1806" s="255"/>
      <c r="N1806" s="256"/>
      <c r="O1806" s="256"/>
      <c r="P1806" s="256"/>
      <c r="Q1806" s="256"/>
      <c r="R1806" s="256"/>
      <c r="S1806" s="256"/>
      <c r="T1806" s="257"/>
      <c r="AT1806" s="258" t="s">
        <v>199</v>
      </c>
      <c r="AU1806" s="258" t="s">
        <v>84</v>
      </c>
      <c r="AV1806" s="12" t="s">
        <v>84</v>
      </c>
      <c r="AW1806" s="12" t="s">
        <v>37</v>
      </c>
      <c r="AX1806" s="12" t="s">
        <v>74</v>
      </c>
      <c r="AY1806" s="258" t="s">
        <v>189</v>
      </c>
    </row>
    <row r="1807" s="12" customFormat="1">
      <c r="B1807" s="247"/>
      <c r="C1807" s="248"/>
      <c r="D1807" s="249" t="s">
        <v>199</v>
      </c>
      <c r="E1807" s="250" t="s">
        <v>21</v>
      </c>
      <c r="F1807" s="251" t="s">
        <v>2583</v>
      </c>
      <c r="G1807" s="248"/>
      <c r="H1807" s="252">
        <v>15.810000000000001</v>
      </c>
      <c r="I1807" s="253"/>
      <c r="J1807" s="248"/>
      <c r="K1807" s="248"/>
      <c r="L1807" s="254"/>
      <c r="M1807" s="255"/>
      <c r="N1807" s="256"/>
      <c r="O1807" s="256"/>
      <c r="P1807" s="256"/>
      <c r="Q1807" s="256"/>
      <c r="R1807" s="256"/>
      <c r="S1807" s="256"/>
      <c r="T1807" s="257"/>
      <c r="AT1807" s="258" t="s">
        <v>199</v>
      </c>
      <c r="AU1807" s="258" t="s">
        <v>84</v>
      </c>
      <c r="AV1807" s="12" t="s">
        <v>84</v>
      </c>
      <c r="AW1807" s="12" t="s">
        <v>37</v>
      </c>
      <c r="AX1807" s="12" t="s">
        <v>74</v>
      </c>
      <c r="AY1807" s="258" t="s">
        <v>189</v>
      </c>
    </row>
    <row r="1808" s="12" customFormat="1">
      <c r="B1808" s="247"/>
      <c r="C1808" s="248"/>
      <c r="D1808" s="249" t="s">
        <v>199</v>
      </c>
      <c r="E1808" s="250" t="s">
        <v>21</v>
      </c>
      <c r="F1808" s="251" t="s">
        <v>2584</v>
      </c>
      <c r="G1808" s="248"/>
      <c r="H1808" s="252">
        <v>15.385</v>
      </c>
      <c r="I1808" s="253"/>
      <c r="J1808" s="248"/>
      <c r="K1808" s="248"/>
      <c r="L1808" s="254"/>
      <c r="M1808" s="255"/>
      <c r="N1808" s="256"/>
      <c r="O1808" s="256"/>
      <c r="P1808" s="256"/>
      <c r="Q1808" s="256"/>
      <c r="R1808" s="256"/>
      <c r="S1808" s="256"/>
      <c r="T1808" s="257"/>
      <c r="AT1808" s="258" t="s">
        <v>199</v>
      </c>
      <c r="AU1808" s="258" t="s">
        <v>84</v>
      </c>
      <c r="AV1808" s="12" t="s">
        <v>84</v>
      </c>
      <c r="AW1808" s="12" t="s">
        <v>37</v>
      </c>
      <c r="AX1808" s="12" t="s">
        <v>74</v>
      </c>
      <c r="AY1808" s="258" t="s">
        <v>189</v>
      </c>
    </row>
    <row r="1809" s="12" customFormat="1">
      <c r="B1809" s="247"/>
      <c r="C1809" s="248"/>
      <c r="D1809" s="249" t="s">
        <v>199</v>
      </c>
      <c r="E1809" s="250" t="s">
        <v>21</v>
      </c>
      <c r="F1809" s="251" t="s">
        <v>2585</v>
      </c>
      <c r="G1809" s="248"/>
      <c r="H1809" s="252">
        <v>767.03999999999996</v>
      </c>
      <c r="I1809" s="253"/>
      <c r="J1809" s="248"/>
      <c r="K1809" s="248"/>
      <c r="L1809" s="254"/>
      <c r="M1809" s="255"/>
      <c r="N1809" s="256"/>
      <c r="O1809" s="256"/>
      <c r="P1809" s="256"/>
      <c r="Q1809" s="256"/>
      <c r="R1809" s="256"/>
      <c r="S1809" s="256"/>
      <c r="T1809" s="257"/>
      <c r="AT1809" s="258" t="s">
        <v>199</v>
      </c>
      <c r="AU1809" s="258" t="s">
        <v>84</v>
      </c>
      <c r="AV1809" s="12" t="s">
        <v>84</v>
      </c>
      <c r="AW1809" s="12" t="s">
        <v>37</v>
      </c>
      <c r="AX1809" s="12" t="s">
        <v>74</v>
      </c>
      <c r="AY1809" s="258" t="s">
        <v>189</v>
      </c>
    </row>
    <row r="1810" s="12" customFormat="1">
      <c r="B1810" s="247"/>
      <c r="C1810" s="248"/>
      <c r="D1810" s="249" t="s">
        <v>199</v>
      </c>
      <c r="E1810" s="250" t="s">
        <v>21</v>
      </c>
      <c r="F1810" s="251" t="s">
        <v>2586</v>
      </c>
      <c r="G1810" s="248"/>
      <c r="H1810" s="252">
        <v>1086.3</v>
      </c>
      <c r="I1810" s="253"/>
      <c r="J1810" s="248"/>
      <c r="K1810" s="248"/>
      <c r="L1810" s="254"/>
      <c r="M1810" s="255"/>
      <c r="N1810" s="256"/>
      <c r="O1810" s="256"/>
      <c r="P1810" s="256"/>
      <c r="Q1810" s="256"/>
      <c r="R1810" s="256"/>
      <c r="S1810" s="256"/>
      <c r="T1810" s="257"/>
      <c r="AT1810" s="258" t="s">
        <v>199</v>
      </c>
      <c r="AU1810" s="258" t="s">
        <v>84</v>
      </c>
      <c r="AV1810" s="12" t="s">
        <v>84</v>
      </c>
      <c r="AW1810" s="12" t="s">
        <v>37</v>
      </c>
      <c r="AX1810" s="12" t="s">
        <v>74</v>
      </c>
      <c r="AY1810" s="258" t="s">
        <v>189</v>
      </c>
    </row>
    <row r="1811" s="12" customFormat="1">
      <c r="B1811" s="247"/>
      <c r="C1811" s="248"/>
      <c r="D1811" s="249" t="s">
        <v>199</v>
      </c>
      <c r="E1811" s="250" t="s">
        <v>21</v>
      </c>
      <c r="F1811" s="251" t="s">
        <v>2587</v>
      </c>
      <c r="G1811" s="248"/>
      <c r="H1811" s="252">
        <v>112.941</v>
      </c>
      <c r="I1811" s="253"/>
      <c r="J1811" s="248"/>
      <c r="K1811" s="248"/>
      <c r="L1811" s="254"/>
      <c r="M1811" s="255"/>
      <c r="N1811" s="256"/>
      <c r="O1811" s="256"/>
      <c r="P1811" s="256"/>
      <c r="Q1811" s="256"/>
      <c r="R1811" s="256"/>
      <c r="S1811" s="256"/>
      <c r="T1811" s="257"/>
      <c r="AT1811" s="258" t="s">
        <v>199</v>
      </c>
      <c r="AU1811" s="258" t="s">
        <v>84</v>
      </c>
      <c r="AV1811" s="12" t="s">
        <v>84</v>
      </c>
      <c r="AW1811" s="12" t="s">
        <v>37</v>
      </c>
      <c r="AX1811" s="12" t="s">
        <v>74</v>
      </c>
      <c r="AY1811" s="258" t="s">
        <v>189</v>
      </c>
    </row>
    <row r="1812" s="12" customFormat="1">
      <c r="B1812" s="247"/>
      <c r="C1812" s="248"/>
      <c r="D1812" s="249" t="s">
        <v>199</v>
      </c>
      <c r="E1812" s="250" t="s">
        <v>21</v>
      </c>
      <c r="F1812" s="251" t="s">
        <v>2588</v>
      </c>
      <c r="G1812" s="248"/>
      <c r="H1812" s="252">
        <v>29.914000000000001</v>
      </c>
      <c r="I1812" s="253"/>
      <c r="J1812" s="248"/>
      <c r="K1812" s="248"/>
      <c r="L1812" s="254"/>
      <c r="M1812" s="255"/>
      <c r="N1812" s="256"/>
      <c r="O1812" s="256"/>
      <c r="P1812" s="256"/>
      <c r="Q1812" s="256"/>
      <c r="R1812" s="256"/>
      <c r="S1812" s="256"/>
      <c r="T1812" s="257"/>
      <c r="AT1812" s="258" t="s">
        <v>199</v>
      </c>
      <c r="AU1812" s="258" t="s">
        <v>84</v>
      </c>
      <c r="AV1812" s="12" t="s">
        <v>84</v>
      </c>
      <c r="AW1812" s="12" t="s">
        <v>37</v>
      </c>
      <c r="AX1812" s="12" t="s">
        <v>74</v>
      </c>
      <c r="AY1812" s="258" t="s">
        <v>189</v>
      </c>
    </row>
    <row r="1813" s="12" customFormat="1">
      <c r="B1813" s="247"/>
      <c r="C1813" s="248"/>
      <c r="D1813" s="249" t="s">
        <v>199</v>
      </c>
      <c r="E1813" s="250" t="s">
        <v>21</v>
      </c>
      <c r="F1813" s="251" t="s">
        <v>2589</v>
      </c>
      <c r="G1813" s="248"/>
      <c r="H1813" s="252">
        <v>29.731000000000002</v>
      </c>
      <c r="I1813" s="253"/>
      <c r="J1813" s="248"/>
      <c r="K1813" s="248"/>
      <c r="L1813" s="254"/>
      <c r="M1813" s="255"/>
      <c r="N1813" s="256"/>
      <c r="O1813" s="256"/>
      <c r="P1813" s="256"/>
      <c r="Q1813" s="256"/>
      <c r="R1813" s="256"/>
      <c r="S1813" s="256"/>
      <c r="T1813" s="257"/>
      <c r="AT1813" s="258" t="s">
        <v>199</v>
      </c>
      <c r="AU1813" s="258" t="s">
        <v>84</v>
      </c>
      <c r="AV1813" s="12" t="s">
        <v>84</v>
      </c>
      <c r="AW1813" s="12" t="s">
        <v>37</v>
      </c>
      <c r="AX1813" s="12" t="s">
        <v>74</v>
      </c>
      <c r="AY1813" s="258" t="s">
        <v>189</v>
      </c>
    </row>
    <row r="1814" s="12" customFormat="1">
      <c r="B1814" s="247"/>
      <c r="C1814" s="248"/>
      <c r="D1814" s="249" t="s">
        <v>199</v>
      </c>
      <c r="E1814" s="250" t="s">
        <v>21</v>
      </c>
      <c r="F1814" s="251" t="s">
        <v>2590</v>
      </c>
      <c r="G1814" s="248"/>
      <c r="H1814" s="252">
        <v>57.671999999999997</v>
      </c>
      <c r="I1814" s="253"/>
      <c r="J1814" s="248"/>
      <c r="K1814" s="248"/>
      <c r="L1814" s="254"/>
      <c r="M1814" s="255"/>
      <c r="N1814" s="256"/>
      <c r="O1814" s="256"/>
      <c r="P1814" s="256"/>
      <c r="Q1814" s="256"/>
      <c r="R1814" s="256"/>
      <c r="S1814" s="256"/>
      <c r="T1814" s="257"/>
      <c r="AT1814" s="258" t="s">
        <v>199</v>
      </c>
      <c r="AU1814" s="258" t="s">
        <v>84</v>
      </c>
      <c r="AV1814" s="12" t="s">
        <v>84</v>
      </c>
      <c r="AW1814" s="12" t="s">
        <v>37</v>
      </c>
      <c r="AX1814" s="12" t="s">
        <v>74</v>
      </c>
      <c r="AY1814" s="258" t="s">
        <v>189</v>
      </c>
    </row>
    <row r="1815" s="12" customFormat="1">
      <c r="B1815" s="247"/>
      <c r="C1815" s="248"/>
      <c r="D1815" s="249" t="s">
        <v>199</v>
      </c>
      <c r="E1815" s="250" t="s">
        <v>21</v>
      </c>
      <c r="F1815" s="251" t="s">
        <v>2591</v>
      </c>
      <c r="G1815" s="248"/>
      <c r="H1815" s="252">
        <v>47.899999999999999</v>
      </c>
      <c r="I1815" s="253"/>
      <c r="J1815" s="248"/>
      <c r="K1815" s="248"/>
      <c r="L1815" s="254"/>
      <c r="M1815" s="255"/>
      <c r="N1815" s="256"/>
      <c r="O1815" s="256"/>
      <c r="P1815" s="256"/>
      <c r="Q1815" s="256"/>
      <c r="R1815" s="256"/>
      <c r="S1815" s="256"/>
      <c r="T1815" s="257"/>
      <c r="AT1815" s="258" t="s">
        <v>199</v>
      </c>
      <c r="AU1815" s="258" t="s">
        <v>84</v>
      </c>
      <c r="AV1815" s="12" t="s">
        <v>84</v>
      </c>
      <c r="AW1815" s="12" t="s">
        <v>37</v>
      </c>
      <c r="AX1815" s="12" t="s">
        <v>74</v>
      </c>
      <c r="AY1815" s="258" t="s">
        <v>189</v>
      </c>
    </row>
    <row r="1816" s="12" customFormat="1">
      <c r="B1816" s="247"/>
      <c r="C1816" s="248"/>
      <c r="D1816" s="249" t="s">
        <v>199</v>
      </c>
      <c r="E1816" s="250" t="s">
        <v>21</v>
      </c>
      <c r="F1816" s="251" t="s">
        <v>2592</v>
      </c>
      <c r="G1816" s="248"/>
      <c r="H1816" s="252">
        <v>50.542999999999999</v>
      </c>
      <c r="I1816" s="253"/>
      <c r="J1816" s="248"/>
      <c r="K1816" s="248"/>
      <c r="L1816" s="254"/>
      <c r="M1816" s="255"/>
      <c r="N1816" s="256"/>
      <c r="O1816" s="256"/>
      <c r="P1816" s="256"/>
      <c r="Q1816" s="256"/>
      <c r="R1816" s="256"/>
      <c r="S1816" s="256"/>
      <c r="T1816" s="257"/>
      <c r="AT1816" s="258" t="s">
        <v>199</v>
      </c>
      <c r="AU1816" s="258" t="s">
        <v>84</v>
      </c>
      <c r="AV1816" s="12" t="s">
        <v>84</v>
      </c>
      <c r="AW1816" s="12" t="s">
        <v>37</v>
      </c>
      <c r="AX1816" s="12" t="s">
        <v>74</v>
      </c>
      <c r="AY1816" s="258" t="s">
        <v>189</v>
      </c>
    </row>
    <row r="1817" s="12" customFormat="1">
      <c r="B1817" s="247"/>
      <c r="C1817" s="248"/>
      <c r="D1817" s="249" t="s">
        <v>199</v>
      </c>
      <c r="E1817" s="250" t="s">
        <v>21</v>
      </c>
      <c r="F1817" s="251" t="s">
        <v>2593</v>
      </c>
      <c r="G1817" s="248"/>
      <c r="H1817" s="252">
        <v>52.545999999999999</v>
      </c>
      <c r="I1817" s="253"/>
      <c r="J1817" s="248"/>
      <c r="K1817" s="248"/>
      <c r="L1817" s="254"/>
      <c r="M1817" s="255"/>
      <c r="N1817" s="256"/>
      <c r="O1817" s="256"/>
      <c r="P1817" s="256"/>
      <c r="Q1817" s="256"/>
      <c r="R1817" s="256"/>
      <c r="S1817" s="256"/>
      <c r="T1817" s="257"/>
      <c r="AT1817" s="258" t="s">
        <v>199</v>
      </c>
      <c r="AU1817" s="258" t="s">
        <v>84</v>
      </c>
      <c r="AV1817" s="12" t="s">
        <v>84</v>
      </c>
      <c r="AW1817" s="12" t="s">
        <v>37</v>
      </c>
      <c r="AX1817" s="12" t="s">
        <v>74</v>
      </c>
      <c r="AY1817" s="258" t="s">
        <v>189</v>
      </c>
    </row>
    <row r="1818" s="12" customFormat="1">
      <c r="B1818" s="247"/>
      <c r="C1818" s="248"/>
      <c r="D1818" s="249" t="s">
        <v>199</v>
      </c>
      <c r="E1818" s="250" t="s">
        <v>21</v>
      </c>
      <c r="F1818" s="251" t="s">
        <v>2594</v>
      </c>
      <c r="G1818" s="248"/>
      <c r="H1818" s="252">
        <v>60.875999999999998</v>
      </c>
      <c r="I1818" s="253"/>
      <c r="J1818" s="248"/>
      <c r="K1818" s="248"/>
      <c r="L1818" s="254"/>
      <c r="M1818" s="255"/>
      <c r="N1818" s="256"/>
      <c r="O1818" s="256"/>
      <c r="P1818" s="256"/>
      <c r="Q1818" s="256"/>
      <c r="R1818" s="256"/>
      <c r="S1818" s="256"/>
      <c r="T1818" s="257"/>
      <c r="AT1818" s="258" t="s">
        <v>199</v>
      </c>
      <c r="AU1818" s="258" t="s">
        <v>84</v>
      </c>
      <c r="AV1818" s="12" t="s">
        <v>84</v>
      </c>
      <c r="AW1818" s="12" t="s">
        <v>37</v>
      </c>
      <c r="AX1818" s="12" t="s">
        <v>74</v>
      </c>
      <c r="AY1818" s="258" t="s">
        <v>189</v>
      </c>
    </row>
    <row r="1819" s="12" customFormat="1">
      <c r="B1819" s="247"/>
      <c r="C1819" s="248"/>
      <c r="D1819" s="249" t="s">
        <v>199</v>
      </c>
      <c r="E1819" s="250" t="s">
        <v>21</v>
      </c>
      <c r="F1819" s="251" t="s">
        <v>2595</v>
      </c>
      <c r="G1819" s="248"/>
      <c r="H1819" s="252">
        <v>50.063000000000002</v>
      </c>
      <c r="I1819" s="253"/>
      <c r="J1819" s="248"/>
      <c r="K1819" s="248"/>
      <c r="L1819" s="254"/>
      <c r="M1819" s="255"/>
      <c r="N1819" s="256"/>
      <c r="O1819" s="256"/>
      <c r="P1819" s="256"/>
      <c r="Q1819" s="256"/>
      <c r="R1819" s="256"/>
      <c r="S1819" s="256"/>
      <c r="T1819" s="257"/>
      <c r="AT1819" s="258" t="s">
        <v>199</v>
      </c>
      <c r="AU1819" s="258" t="s">
        <v>84</v>
      </c>
      <c r="AV1819" s="12" t="s">
        <v>84</v>
      </c>
      <c r="AW1819" s="12" t="s">
        <v>37</v>
      </c>
      <c r="AX1819" s="12" t="s">
        <v>74</v>
      </c>
      <c r="AY1819" s="258" t="s">
        <v>189</v>
      </c>
    </row>
    <row r="1820" s="12" customFormat="1">
      <c r="B1820" s="247"/>
      <c r="C1820" s="248"/>
      <c r="D1820" s="249" t="s">
        <v>199</v>
      </c>
      <c r="E1820" s="250" t="s">
        <v>21</v>
      </c>
      <c r="F1820" s="251" t="s">
        <v>2596</v>
      </c>
      <c r="G1820" s="248"/>
      <c r="H1820" s="252">
        <v>38.448</v>
      </c>
      <c r="I1820" s="253"/>
      <c r="J1820" s="248"/>
      <c r="K1820" s="248"/>
      <c r="L1820" s="254"/>
      <c r="M1820" s="255"/>
      <c r="N1820" s="256"/>
      <c r="O1820" s="256"/>
      <c r="P1820" s="256"/>
      <c r="Q1820" s="256"/>
      <c r="R1820" s="256"/>
      <c r="S1820" s="256"/>
      <c r="T1820" s="257"/>
      <c r="AT1820" s="258" t="s">
        <v>199</v>
      </c>
      <c r="AU1820" s="258" t="s">
        <v>84</v>
      </c>
      <c r="AV1820" s="12" t="s">
        <v>84</v>
      </c>
      <c r="AW1820" s="12" t="s">
        <v>37</v>
      </c>
      <c r="AX1820" s="12" t="s">
        <v>74</v>
      </c>
      <c r="AY1820" s="258" t="s">
        <v>189</v>
      </c>
    </row>
    <row r="1821" s="12" customFormat="1">
      <c r="B1821" s="247"/>
      <c r="C1821" s="248"/>
      <c r="D1821" s="249" t="s">
        <v>199</v>
      </c>
      <c r="E1821" s="250" t="s">
        <v>21</v>
      </c>
      <c r="F1821" s="251" t="s">
        <v>2597</v>
      </c>
      <c r="G1821" s="248"/>
      <c r="H1821" s="252">
        <v>41.731999999999999</v>
      </c>
      <c r="I1821" s="253"/>
      <c r="J1821" s="248"/>
      <c r="K1821" s="248"/>
      <c r="L1821" s="254"/>
      <c r="M1821" s="255"/>
      <c r="N1821" s="256"/>
      <c r="O1821" s="256"/>
      <c r="P1821" s="256"/>
      <c r="Q1821" s="256"/>
      <c r="R1821" s="256"/>
      <c r="S1821" s="256"/>
      <c r="T1821" s="257"/>
      <c r="AT1821" s="258" t="s">
        <v>199</v>
      </c>
      <c r="AU1821" s="258" t="s">
        <v>84</v>
      </c>
      <c r="AV1821" s="12" t="s">
        <v>84</v>
      </c>
      <c r="AW1821" s="12" t="s">
        <v>37</v>
      </c>
      <c r="AX1821" s="12" t="s">
        <v>74</v>
      </c>
      <c r="AY1821" s="258" t="s">
        <v>189</v>
      </c>
    </row>
    <row r="1822" s="12" customFormat="1">
      <c r="B1822" s="247"/>
      <c r="C1822" s="248"/>
      <c r="D1822" s="249" t="s">
        <v>199</v>
      </c>
      <c r="E1822" s="250" t="s">
        <v>21</v>
      </c>
      <c r="F1822" s="251" t="s">
        <v>2598</v>
      </c>
      <c r="G1822" s="248"/>
      <c r="H1822" s="252">
        <v>44.134999999999998</v>
      </c>
      <c r="I1822" s="253"/>
      <c r="J1822" s="248"/>
      <c r="K1822" s="248"/>
      <c r="L1822" s="254"/>
      <c r="M1822" s="255"/>
      <c r="N1822" s="256"/>
      <c r="O1822" s="256"/>
      <c r="P1822" s="256"/>
      <c r="Q1822" s="256"/>
      <c r="R1822" s="256"/>
      <c r="S1822" s="256"/>
      <c r="T1822" s="257"/>
      <c r="AT1822" s="258" t="s">
        <v>199</v>
      </c>
      <c r="AU1822" s="258" t="s">
        <v>84</v>
      </c>
      <c r="AV1822" s="12" t="s">
        <v>84</v>
      </c>
      <c r="AW1822" s="12" t="s">
        <v>37</v>
      </c>
      <c r="AX1822" s="12" t="s">
        <v>74</v>
      </c>
      <c r="AY1822" s="258" t="s">
        <v>189</v>
      </c>
    </row>
    <row r="1823" s="12" customFormat="1">
      <c r="B1823" s="247"/>
      <c r="C1823" s="248"/>
      <c r="D1823" s="249" t="s">
        <v>199</v>
      </c>
      <c r="E1823" s="250" t="s">
        <v>21</v>
      </c>
      <c r="F1823" s="251" t="s">
        <v>2599</v>
      </c>
      <c r="G1823" s="248"/>
      <c r="H1823" s="252">
        <v>407.327</v>
      </c>
      <c r="I1823" s="253"/>
      <c r="J1823" s="248"/>
      <c r="K1823" s="248"/>
      <c r="L1823" s="254"/>
      <c r="M1823" s="255"/>
      <c r="N1823" s="256"/>
      <c r="O1823" s="256"/>
      <c r="P1823" s="256"/>
      <c r="Q1823" s="256"/>
      <c r="R1823" s="256"/>
      <c r="S1823" s="256"/>
      <c r="T1823" s="257"/>
      <c r="AT1823" s="258" t="s">
        <v>199</v>
      </c>
      <c r="AU1823" s="258" t="s">
        <v>84</v>
      </c>
      <c r="AV1823" s="12" t="s">
        <v>84</v>
      </c>
      <c r="AW1823" s="12" t="s">
        <v>37</v>
      </c>
      <c r="AX1823" s="12" t="s">
        <v>74</v>
      </c>
      <c r="AY1823" s="258" t="s">
        <v>189</v>
      </c>
    </row>
    <row r="1824" s="12" customFormat="1">
      <c r="B1824" s="247"/>
      <c r="C1824" s="248"/>
      <c r="D1824" s="249" t="s">
        <v>199</v>
      </c>
      <c r="E1824" s="250" t="s">
        <v>21</v>
      </c>
      <c r="F1824" s="251" t="s">
        <v>2600</v>
      </c>
      <c r="G1824" s="248"/>
      <c r="H1824" s="252">
        <v>185.17599999999999</v>
      </c>
      <c r="I1824" s="253"/>
      <c r="J1824" s="248"/>
      <c r="K1824" s="248"/>
      <c r="L1824" s="254"/>
      <c r="M1824" s="255"/>
      <c r="N1824" s="256"/>
      <c r="O1824" s="256"/>
      <c r="P1824" s="256"/>
      <c r="Q1824" s="256"/>
      <c r="R1824" s="256"/>
      <c r="S1824" s="256"/>
      <c r="T1824" s="257"/>
      <c r="AT1824" s="258" t="s">
        <v>199</v>
      </c>
      <c r="AU1824" s="258" t="s">
        <v>84</v>
      </c>
      <c r="AV1824" s="12" t="s">
        <v>84</v>
      </c>
      <c r="AW1824" s="12" t="s">
        <v>37</v>
      </c>
      <c r="AX1824" s="12" t="s">
        <v>74</v>
      </c>
      <c r="AY1824" s="258" t="s">
        <v>189</v>
      </c>
    </row>
    <row r="1825" s="12" customFormat="1">
      <c r="B1825" s="247"/>
      <c r="C1825" s="248"/>
      <c r="D1825" s="249" t="s">
        <v>199</v>
      </c>
      <c r="E1825" s="250" t="s">
        <v>21</v>
      </c>
      <c r="F1825" s="251" t="s">
        <v>2601</v>
      </c>
      <c r="G1825" s="248"/>
      <c r="H1825" s="252">
        <v>12</v>
      </c>
      <c r="I1825" s="253"/>
      <c r="J1825" s="248"/>
      <c r="K1825" s="248"/>
      <c r="L1825" s="254"/>
      <c r="M1825" s="255"/>
      <c r="N1825" s="256"/>
      <c r="O1825" s="256"/>
      <c r="P1825" s="256"/>
      <c r="Q1825" s="256"/>
      <c r="R1825" s="256"/>
      <c r="S1825" s="256"/>
      <c r="T1825" s="257"/>
      <c r="AT1825" s="258" t="s">
        <v>199</v>
      </c>
      <c r="AU1825" s="258" t="s">
        <v>84</v>
      </c>
      <c r="AV1825" s="12" t="s">
        <v>84</v>
      </c>
      <c r="AW1825" s="12" t="s">
        <v>37</v>
      </c>
      <c r="AX1825" s="12" t="s">
        <v>74</v>
      </c>
      <c r="AY1825" s="258" t="s">
        <v>189</v>
      </c>
    </row>
    <row r="1826" s="12" customFormat="1">
      <c r="B1826" s="247"/>
      <c r="C1826" s="248"/>
      <c r="D1826" s="249" t="s">
        <v>199</v>
      </c>
      <c r="E1826" s="250" t="s">
        <v>21</v>
      </c>
      <c r="F1826" s="251" t="s">
        <v>2602</v>
      </c>
      <c r="G1826" s="248"/>
      <c r="H1826" s="252">
        <v>8</v>
      </c>
      <c r="I1826" s="253"/>
      <c r="J1826" s="248"/>
      <c r="K1826" s="248"/>
      <c r="L1826" s="254"/>
      <c r="M1826" s="255"/>
      <c r="N1826" s="256"/>
      <c r="O1826" s="256"/>
      <c r="P1826" s="256"/>
      <c r="Q1826" s="256"/>
      <c r="R1826" s="256"/>
      <c r="S1826" s="256"/>
      <c r="T1826" s="257"/>
      <c r="AT1826" s="258" t="s">
        <v>199</v>
      </c>
      <c r="AU1826" s="258" t="s">
        <v>84</v>
      </c>
      <c r="AV1826" s="12" t="s">
        <v>84</v>
      </c>
      <c r="AW1826" s="12" t="s">
        <v>37</v>
      </c>
      <c r="AX1826" s="12" t="s">
        <v>74</v>
      </c>
      <c r="AY1826" s="258" t="s">
        <v>189</v>
      </c>
    </row>
    <row r="1827" s="14" customFormat="1">
      <c r="B1827" s="269"/>
      <c r="C1827" s="270"/>
      <c r="D1827" s="249" t="s">
        <v>199</v>
      </c>
      <c r="E1827" s="271" t="s">
        <v>21</v>
      </c>
      <c r="F1827" s="272" t="s">
        <v>214</v>
      </c>
      <c r="G1827" s="270"/>
      <c r="H1827" s="273">
        <v>5131.9620000000004</v>
      </c>
      <c r="I1827" s="274"/>
      <c r="J1827" s="270"/>
      <c r="K1827" s="270"/>
      <c r="L1827" s="275"/>
      <c r="M1827" s="276"/>
      <c r="N1827" s="277"/>
      <c r="O1827" s="277"/>
      <c r="P1827" s="277"/>
      <c r="Q1827" s="277"/>
      <c r="R1827" s="277"/>
      <c r="S1827" s="277"/>
      <c r="T1827" s="278"/>
      <c r="AT1827" s="279" t="s">
        <v>199</v>
      </c>
      <c r="AU1827" s="279" t="s">
        <v>84</v>
      </c>
      <c r="AV1827" s="14" t="s">
        <v>197</v>
      </c>
      <c r="AW1827" s="14" t="s">
        <v>37</v>
      </c>
      <c r="AX1827" s="14" t="s">
        <v>82</v>
      </c>
      <c r="AY1827" s="279" t="s">
        <v>189</v>
      </c>
    </row>
    <row r="1828" s="12" customFormat="1">
      <c r="B1828" s="247"/>
      <c r="C1828" s="248"/>
      <c r="D1828" s="249" t="s">
        <v>199</v>
      </c>
      <c r="E1828" s="248"/>
      <c r="F1828" s="251" t="s">
        <v>2603</v>
      </c>
      <c r="G1828" s="248"/>
      <c r="H1828" s="252">
        <v>5542.5190000000002</v>
      </c>
      <c r="I1828" s="253"/>
      <c r="J1828" s="248"/>
      <c r="K1828" s="248"/>
      <c r="L1828" s="254"/>
      <c r="M1828" s="255"/>
      <c r="N1828" s="256"/>
      <c r="O1828" s="256"/>
      <c r="P1828" s="256"/>
      <c r="Q1828" s="256"/>
      <c r="R1828" s="256"/>
      <c r="S1828" s="256"/>
      <c r="T1828" s="257"/>
      <c r="AT1828" s="258" t="s">
        <v>199</v>
      </c>
      <c r="AU1828" s="258" t="s">
        <v>84</v>
      </c>
      <c r="AV1828" s="12" t="s">
        <v>84</v>
      </c>
      <c r="AW1828" s="12" t="s">
        <v>6</v>
      </c>
      <c r="AX1828" s="12" t="s">
        <v>82</v>
      </c>
      <c r="AY1828" s="258" t="s">
        <v>189</v>
      </c>
    </row>
    <row r="1829" s="1" customFormat="1" ht="76.5" customHeight="1">
      <c r="B1829" s="48"/>
      <c r="C1829" s="235" t="s">
        <v>2604</v>
      </c>
      <c r="D1829" s="235" t="s">
        <v>192</v>
      </c>
      <c r="E1829" s="236" t="s">
        <v>2605</v>
      </c>
      <c r="F1829" s="237" t="s">
        <v>2606</v>
      </c>
      <c r="G1829" s="238" t="s">
        <v>1344</v>
      </c>
      <c r="H1829" s="239">
        <v>1743.4390000000001</v>
      </c>
      <c r="I1829" s="240"/>
      <c r="J1829" s="241">
        <f>ROUND(I1829*H1829,2)</f>
        <v>0</v>
      </c>
      <c r="K1829" s="237" t="s">
        <v>21</v>
      </c>
      <c r="L1829" s="74"/>
      <c r="M1829" s="242" t="s">
        <v>21</v>
      </c>
      <c r="N1829" s="243" t="s">
        <v>45</v>
      </c>
      <c r="O1829" s="49"/>
      <c r="P1829" s="244">
        <f>O1829*H1829</f>
        <v>0</v>
      </c>
      <c r="Q1829" s="244">
        <v>0.0010499999999999999</v>
      </c>
      <c r="R1829" s="244">
        <f>Q1829*H1829</f>
        <v>1.8306109500000001</v>
      </c>
      <c r="S1829" s="244">
        <v>0</v>
      </c>
      <c r="T1829" s="245">
        <f>S1829*H1829</f>
        <v>0</v>
      </c>
      <c r="AR1829" s="26" t="s">
        <v>323</v>
      </c>
      <c r="AT1829" s="26" t="s">
        <v>192</v>
      </c>
      <c r="AU1829" s="26" t="s">
        <v>84</v>
      </c>
      <c r="AY1829" s="26" t="s">
        <v>189</v>
      </c>
      <c r="BE1829" s="246">
        <f>IF(N1829="základní",J1829,0)</f>
        <v>0</v>
      </c>
      <c r="BF1829" s="246">
        <f>IF(N1829="snížená",J1829,0)</f>
        <v>0</v>
      </c>
      <c r="BG1829" s="246">
        <f>IF(N1829="zákl. přenesená",J1829,0)</f>
        <v>0</v>
      </c>
      <c r="BH1829" s="246">
        <f>IF(N1829="sníž. přenesená",J1829,0)</f>
        <v>0</v>
      </c>
      <c r="BI1829" s="246">
        <f>IF(N1829="nulová",J1829,0)</f>
        <v>0</v>
      </c>
      <c r="BJ1829" s="26" t="s">
        <v>82</v>
      </c>
      <c r="BK1829" s="246">
        <f>ROUND(I1829*H1829,2)</f>
        <v>0</v>
      </c>
      <c r="BL1829" s="26" t="s">
        <v>323</v>
      </c>
      <c r="BM1829" s="26" t="s">
        <v>2607</v>
      </c>
    </row>
    <row r="1830" s="13" customFormat="1">
      <c r="B1830" s="259"/>
      <c r="C1830" s="260"/>
      <c r="D1830" s="249" t="s">
        <v>199</v>
      </c>
      <c r="E1830" s="261" t="s">
        <v>21</v>
      </c>
      <c r="F1830" s="262" t="s">
        <v>267</v>
      </c>
      <c r="G1830" s="260"/>
      <c r="H1830" s="261" t="s">
        <v>21</v>
      </c>
      <c r="I1830" s="263"/>
      <c r="J1830" s="260"/>
      <c r="K1830" s="260"/>
      <c r="L1830" s="264"/>
      <c r="M1830" s="265"/>
      <c r="N1830" s="266"/>
      <c r="O1830" s="266"/>
      <c r="P1830" s="266"/>
      <c r="Q1830" s="266"/>
      <c r="R1830" s="266"/>
      <c r="S1830" s="266"/>
      <c r="T1830" s="267"/>
      <c r="AT1830" s="268" t="s">
        <v>199</v>
      </c>
      <c r="AU1830" s="268" t="s">
        <v>84</v>
      </c>
      <c r="AV1830" s="13" t="s">
        <v>82</v>
      </c>
      <c r="AW1830" s="13" t="s">
        <v>37</v>
      </c>
      <c r="AX1830" s="13" t="s">
        <v>74</v>
      </c>
      <c r="AY1830" s="268" t="s">
        <v>189</v>
      </c>
    </row>
    <row r="1831" s="13" customFormat="1">
      <c r="B1831" s="259"/>
      <c r="C1831" s="260"/>
      <c r="D1831" s="249" t="s">
        <v>199</v>
      </c>
      <c r="E1831" s="261" t="s">
        <v>21</v>
      </c>
      <c r="F1831" s="262" t="s">
        <v>354</v>
      </c>
      <c r="G1831" s="260"/>
      <c r="H1831" s="261" t="s">
        <v>21</v>
      </c>
      <c r="I1831" s="263"/>
      <c r="J1831" s="260"/>
      <c r="K1831" s="260"/>
      <c r="L1831" s="264"/>
      <c r="M1831" s="265"/>
      <c r="N1831" s="266"/>
      <c r="O1831" s="266"/>
      <c r="P1831" s="266"/>
      <c r="Q1831" s="266"/>
      <c r="R1831" s="266"/>
      <c r="S1831" s="266"/>
      <c r="T1831" s="267"/>
      <c r="AT1831" s="268" t="s">
        <v>199</v>
      </c>
      <c r="AU1831" s="268" t="s">
        <v>84</v>
      </c>
      <c r="AV1831" s="13" t="s">
        <v>82</v>
      </c>
      <c r="AW1831" s="13" t="s">
        <v>37</v>
      </c>
      <c r="AX1831" s="13" t="s">
        <v>74</v>
      </c>
      <c r="AY1831" s="268" t="s">
        <v>189</v>
      </c>
    </row>
    <row r="1832" s="12" customFormat="1">
      <c r="B1832" s="247"/>
      <c r="C1832" s="248"/>
      <c r="D1832" s="249" t="s">
        <v>199</v>
      </c>
      <c r="E1832" s="250" t="s">
        <v>21</v>
      </c>
      <c r="F1832" s="251" t="s">
        <v>2608</v>
      </c>
      <c r="G1832" s="248"/>
      <c r="H1832" s="252">
        <v>511.64999999999998</v>
      </c>
      <c r="I1832" s="253"/>
      <c r="J1832" s="248"/>
      <c r="K1832" s="248"/>
      <c r="L1832" s="254"/>
      <c r="M1832" s="255"/>
      <c r="N1832" s="256"/>
      <c r="O1832" s="256"/>
      <c r="P1832" s="256"/>
      <c r="Q1832" s="256"/>
      <c r="R1832" s="256"/>
      <c r="S1832" s="256"/>
      <c r="T1832" s="257"/>
      <c r="AT1832" s="258" t="s">
        <v>199</v>
      </c>
      <c r="AU1832" s="258" t="s">
        <v>84</v>
      </c>
      <c r="AV1832" s="12" t="s">
        <v>84</v>
      </c>
      <c r="AW1832" s="12" t="s">
        <v>37</v>
      </c>
      <c r="AX1832" s="12" t="s">
        <v>74</v>
      </c>
      <c r="AY1832" s="258" t="s">
        <v>189</v>
      </c>
    </row>
    <row r="1833" s="12" customFormat="1">
      <c r="B1833" s="247"/>
      <c r="C1833" s="248"/>
      <c r="D1833" s="249" t="s">
        <v>199</v>
      </c>
      <c r="E1833" s="250" t="s">
        <v>21</v>
      </c>
      <c r="F1833" s="251" t="s">
        <v>2609</v>
      </c>
      <c r="G1833" s="248"/>
      <c r="H1833" s="252">
        <v>60.783999999999999</v>
      </c>
      <c r="I1833" s="253"/>
      <c r="J1833" s="248"/>
      <c r="K1833" s="248"/>
      <c r="L1833" s="254"/>
      <c r="M1833" s="255"/>
      <c r="N1833" s="256"/>
      <c r="O1833" s="256"/>
      <c r="P1833" s="256"/>
      <c r="Q1833" s="256"/>
      <c r="R1833" s="256"/>
      <c r="S1833" s="256"/>
      <c r="T1833" s="257"/>
      <c r="AT1833" s="258" t="s">
        <v>199</v>
      </c>
      <c r="AU1833" s="258" t="s">
        <v>84</v>
      </c>
      <c r="AV1833" s="12" t="s">
        <v>84</v>
      </c>
      <c r="AW1833" s="12" t="s">
        <v>37</v>
      </c>
      <c r="AX1833" s="12" t="s">
        <v>74</v>
      </c>
      <c r="AY1833" s="258" t="s">
        <v>189</v>
      </c>
    </row>
    <row r="1834" s="12" customFormat="1">
      <c r="B1834" s="247"/>
      <c r="C1834" s="248"/>
      <c r="D1834" s="249" t="s">
        <v>199</v>
      </c>
      <c r="E1834" s="250" t="s">
        <v>21</v>
      </c>
      <c r="F1834" s="251" t="s">
        <v>2610</v>
      </c>
      <c r="G1834" s="248"/>
      <c r="H1834" s="252">
        <v>3.6739999999999999</v>
      </c>
      <c r="I1834" s="253"/>
      <c r="J1834" s="248"/>
      <c r="K1834" s="248"/>
      <c r="L1834" s="254"/>
      <c r="M1834" s="255"/>
      <c r="N1834" s="256"/>
      <c r="O1834" s="256"/>
      <c r="P1834" s="256"/>
      <c r="Q1834" s="256"/>
      <c r="R1834" s="256"/>
      <c r="S1834" s="256"/>
      <c r="T1834" s="257"/>
      <c r="AT1834" s="258" t="s">
        <v>199</v>
      </c>
      <c r="AU1834" s="258" t="s">
        <v>84</v>
      </c>
      <c r="AV1834" s="12" t="s">
        <v>84</v>
      </c>
      <c r="AW1834" s="12" t="s">
        <v>37</v>
      </c>
      <c r="AX1834" s="12" t="s">
        <v>74</v>
      </c>
      <c r="AY1834" s="258" t="s">
        <v>189</v>
      </c>
    </row>
    <row r="1835" s="12" customFormat="1">
      <c r="B1835" s="247"/>
      <c r="C1835" s="248"/>
      <c r="D1835" s="249" t="s">
        <v>199</v>
      </c>
      <c r="E1835" s="250" t="s">
        <v>21</v>
      </c>
      <c r="F1835" s="251" t="s">
        <v>2611</v>
      </c>
      <c r="G1835" s="248"/>
      <c r="H1835" s="252">
        <v>7.9400000000000004</v>
      </c>
      <c r="I1835" s="253"/>
      <c r="J1835" s="248"/>
      <c r="K1835" s="248"/>
      <c r="L1835" s="254"/>
      <c r="M1835" s="255"/>
      <c r="N1835" s="256"/>
      <c r="O1835" s="256"/>
      <c r="P1835" s="256"/>
      <c r="Q1835" s="256"/>
      <c r="R1835" s="256"/>
      <c r="S1835" s="256"/>
      <c r="T1835" s="257"/>
      <c r="AT1835" s="258" t="s">
        <v>199</v>
      </c>
      <c r="AU1835" s="258" t="s">
        <v>84</v>
      </c>
      <c r="AV1835" s="12" t="s">
        <v>84</v>
      </c>
      <c r="AW1835" s="12" t="s">
        <v>37</v>
      </c>
      <c r="AX1835" s="12" t="s">
        <v>74</v>
      </c>
      <c r="AY1835" s="258" t="s">
        <v>189</v>
      </c>
    </row>
    <row r="1836" s="12" customFormat="1">
      <c r="B1836" s="247"/>
      <c r="C1836" s="248"/>
      <c r="D1836" s="249" t="s">
        <v>199</v>
      </c>
      <c r="E1836" s="250" t="s">
        <v>21</v>
      </c>
      <c r="F1836" s="251" t="s">
        <v>2612</v>
      </c>
      <c r="G1836" s="248"/>
      <c r="H1836" s="252">
        <v>19.670999999999999</v>
      </c>
      <c r="I1836" s="253"/>
      <c r="J1836" s="248"/>
      <c r="K1836" s="248"/>
      <c r="L1836" s="254"/>
      <c r="M1836" s="255"/>
      <c r="N1836" s="256"/>
      <c r="O1836" s="256"/>
      <c r="P1836" s="256"/>
      <c r="Q1836" s="256"/>
      <c r="R1836" s="256"/>
      <c r="S1836" s="256"/>
      <c r="T1836" s="257"/>
      <c r="AT1836" s="258" t="s">
        <v>199</v>
      </c>
      <c r="AU1836" s="258" t="s">
        <v>84</v>
      </c>
      <c r="AV1836" s="12" t="s">
        <v>84</v>
      </c>
      <c r="AW1836" s="12" t="s">
        <v>37</v>
      </c>
      <c r="AX1836" s="12" t="s">
        <v>74</v>
      </c>
      <c r="AY1836" s="258" t="s">
        <v>189</v>
      </c>
    </row>
    <row r="1837" s="12" customFormat="1">
      <c r="B1837" s="247"/>
      <c r="C1837" s="248"/>
      <c r="D1837" s="249" t="s">
        <v>199</v>
      </c>
      <c r="E1837" s="250" t="s">
        <v>21</v>
      </c>
      <c r="F1837" s="251" t="s">
        <v>2613</v>
      </c>
      <c r="G1837" s="248"/>
      <c r="H1837" s="252">
        <v>37.920000000000002</v>
      </c>
      <c r="I1837" s="253"/>
      <c r="J1837" s="248"/>
      <c r="K1837" s="248"/>
      <c r="L1837" s="254"/>
      <c r="M1837" s="255"/>
      <c r="N1837" s="256"/>
      <c r="O1837" s="256"/>
      <c r="P1837" s="256"/>
      <c r="Q1837" s="256"/>
      <c r="R1837" s="256"/>
      <c r="S1837" s="256"/>
      <c r="T1837" s="257"/>
      <c r="AT1837" s="258" t="s">
        <v>199</v>
      </c>
      <c r="AU1837" s="258" t="s">
        <v>84</v>
      </c>
      <c r="AV1837" s="12" t="s">
        <v>84</v>
      </c>
      <c r="AW1837" s="12" t="s">
        <v>37</v>
      </c>
      <c r="AX1837" s="12" t="s">
        <v>74</v>
      </c>
      <c r="AY1837" s="258" t="s">
        <v>189</v>
      </c>
    </row>
    <row r="1838" s="12" customFormat="1">
      <c r="B1838" s="247"/>
      <c r="C1838" s="248"/>
      <c r="D1838" s="249" t="s">
        <v>199</v>
      </c>
      <c r="E1838" s="250" t="s">
        <v>21</v>
      </c>
      <c r="F1838" s="251" t="s">
        <v>2614</v>
      </c>
      <c r="G1838" s="248"/>
      <c r="H1838" s="252">
        <v>95.748000000000005</v>
      </c>
      <c r="I1838" s="253"/>
      <c r="J1838" s="248"/>
      <c r="K1838" s="248"/>
      <c r="L1838" s="254"/>
      <c r="M1838" s="255"/>
      <c r="N1838" s="256"/>
      <c r="O1838" s="256"/>
      <c r="P1838" s="256"/>
      <c r="Q1838" s="256"/>
      <c r="R1838" s="256"/>
      <c r="S1838" s="256"/>
      <c r="T1838" s="257"/>
      <c r="AT1838" s="258" t="s">
        <v>199</v>
      </c>
      <c r="AU1838" s="258" t="s">
        <v>84</v>
      </c>
      <c r="AV1838" s="12" t="s">
        <v>84</v>
      </c>
      <c r="AW1838" s="12" t="s">
        <v>37</v>
      </c>
      <c r="AX1838" s="12" t="s">
        <v>74</v>
      </c>
      <c r="AY1838" s="258" t="s">
        <v>189</v>
      </c>
    </row>
    <row r="1839" s="12" customFormat="1">
      <c r="B1839" s="247"/>
      <c r="C1839" s="248"/>
      <c r="D1839" s="249" t="s">
        <v>199</v>
      </c>
      <c r="E1839" s="250" t="s">
        <v>21</v>
      </c>
      <c r="F1839" s="251" t="s">
        <v>2615</v>
      </c>
      <c r="G1839" s="248"/>
      <c r="H1839" s="252">
        <v>149.31</v>
      </c>
      <c r="I1839" s="253"/>
      <c r="J1839" s="248"/>
      <c r="K1839" s="248"/>
      <c r="L1839" s="254"/>
      <c r="M1839" s="255"/>
      <c r="N1839" s="256"/>
      <c r="O1839" s="256"/>
      <c r="P1839" s="256"/>
      <c r="Q1839" s="256"/>
      <c r="R1839" s="256"/>
      <c r="S1839" s="256"/>
      <c r="T1839" s="257"/>
      <c r="AT1839" s="258" t="s">
        <v>199</v>
      </c>
      <c r="AU1839" s="258" t="s">
        <v>84</v>
      </c>
      <c r="AV1839" s="12" t="s">
        <v>84</v>
      </c>
      <c r="AW1839" s="12" t="s">
        <v>37</v>
      </c>
      <c r="AX1839" s="12" t="s">
        <v>74</v>
      </c>
      <c r="AY1839" s="258" t="s">
        <v>189</v>
      </c>
    </row>
    <row r="1840" s="12" customFormat="1">
      <c r="B1840" s="247"/>
      <c r="C1840" s="248"/>
      <c r="D1840" s="249" t="s">
        <v>199</v>
      </c>
      <c r="E1840" s="250" t="s">
        <v>21</v>
      </c>
      <c r="F1840" s="251" t="s">
        <v>2616</v>
      </c>
      <c r="G1840" s="248"/>
      <c r="H1840" s="252">
        <v>25.478000000000002</v>
      </c>
      <c r="I1840" s="253"/>
      <c r="J1840" s="248"/>
      <c r="K1840" s="248"/>
      <c r="L1840" s="254"/>
      <c r="M1840" s="255"/>
      <c r="N1840" s="256"/>
      <c r="O1840" s="256"/>
      <c r="P1840" s="256"/>
      <c r="Q1840" s="256"/>
      <c r="R1840" s="256"/>
      <c r="S1840" s="256"/>
      <c r="T1840" s="257"/>
      <c r="AT1840" s="258" t="s">
        <v>199</v>
      </c>
      <c r="AU1840" s="258" t="s">
        <v>84</v>
      </c>
      <c r="AV1840" s="12" t="s">
        <v>84</v>
      </c>
      <c r="AW1840" s="12" t="s">
        <v>37</v>
      </c>
      <c r="AX1840" s="12" t="s">
        <v>74</v>
      </c>
      <c r="AY1840" s="258" t="s">
        <v>189</v>
      </c>
    </row>
    <row r="1841" s="12" customFormat="1">
      <c r="B1841" s="247"/>
      <c r="C1841" s="248"/>
      <c r="D1841" s="249" t="s">
        <v>199</v>
      </c>
      <c r="E1841" s="250" t="s">
        <v>21</v>
      </c>
      <c r="F1841" s="251" t="s">
        <v>2617</v>
      </c>
      <c r="G1841" s="248"/>
      <c r="H1841" s="252">
        <v>59.012999999999998</v>
      </c>
      <c r="I1841" s="253"/>
      <c r="J1841" s="248"/>
      <c r="K1841" s="248"/>
      <c r="L1841" s="254"/>
      <c r="M1841" s="255"/>
      <c r="N1841" s="256"/>
      <c r="O1841" s="256"/>
      <c r="P1841" s="256"/>
      <c r="Q1841" s="256"/>
      <c r="R1841" s="256"/>
      <c r="S1841" s="256"/>
      <c r="T1841" s="257"/>
      <c r="AT1841" s="258" t="s">
        <v>199</v>
      </c>
      <c r="AU1841" s="258" t="s">
        <v>84</v>
      </c>
      <c r="AV1841" s="12" t="s">
        <v>84</v>
      </c>
      <c r="AW1841" s="12" t="s">
        <v>37</v>
      </c>
      <c r="AX1841" s="12" t="s">
        <v>74</v>
      </c>
      <c r="AY1841" s="258" t="s">
        <v>189</v>
      </c>
    </row>
    <row r="1842" s="12" customFormat="1">
      <c r="B1842" s="247"/>
      <c r="C1842" s="248"/>
      <c r="D1842" s="249" t="s">
        <v>199</v>
      </c>
      <c r="E1842" s="250" t="s">
        <v>21</v>
      </c>
      <c r="F1842" s="251" t="s">
        <v>2618</v>
      </c>
      <c r="G1842" s="248"/>
      <c r="H1842" s="252">
        <v>173.00999999999999</v>
      </c>
      <c r="I1842" s="253"/>
      <c r="J1842" s="248"/>
      <c r="K1842" s="248"/>
      <c r="L1842" s="254"/>
      <c r="M1842" s="255"/>
      <c r="N1842" s="256"/>
      <c r="O1842" s="256"/>
      <c r="P1842" s="256"/>
      <c r="Q1842" s="256"/>
      <c r="R1842" s="256"/>
      <c r="S1842" s="256"/>
      <c r="T1842" s="257"/>
      <c r="AT1842" s="258" t="s">
        <v>199</v>
      </c>
      <c r="AU1842" s="258" t="s">
        <v>84</v>
      </c>
      <c r="AV1842" s="12" t="s">
        <v>84</v>
      </c>
      <c r="AW1842" s="12" t="s">
        <v>37</v>
      </c>
      <c r="AX1842" s="12" t="s">
        <v>74</v>
      </c>
      <c r="AY1842" s="258" t="s">
        <v>189</v>
      </c>
    </row>
    <row r="1843" s="12" customFormat="1">
      <c r="B1843" s="247"/>
      <c r="C1843" s="248"/>
      <c r="D1843" s="249" t="s">
        <v>199</v>
      </c>
      <c r="E1843" s="250" t="s">
        <v>21</v>
      </c>
      <c r="F1843" s="251" t="s">
        <v>2619</v>
      </c>
      <c r="G1843" s="248"/>
      <c r="H1843" s="252">
        <v>96.695999999999998</v>
      </c>
      <c r="I1843" s="253"/>
      <c r="J1843" s="248"/>
      <c r="K1843" s="248"/>
      <c r="L1843" s="254"/>
      <c r="M1843" s="255"/>
      <c r="N1843" s="256"/>
      <c r="O1843" s="256"/>
      <c r="P1843" s="256"/>
      <c r="Q1843" s="256"/>
      <c r="R1843" s="256"/>
      <c r="S1843" s="256"/>
      <c r="T1843" s="257"/>
      <c r="AT1843" s="258" t="s">
        <v>199</v>
      </c>
      <c r="AU1843" s="258" t="s">
        <v>84</v>
      </c>
      <c r="AV1843" s="12" t="s">
        <v>84</v>
      </c>
      <c r="AW1843" s="12" t="s">
        <v>37</v>
      </c>
      <c r="AX1843" s="12" t="s">
        <v>74</v>
      </c>
      <c r="AY1843" s="258" t="s">
        <v>189</v>
      </c>
    </row>
    <row r="1844" s="12" customFormat="1">
      <c r="B1844" s="247"/>
      <c r="C1844" s="248"/>
      <c r="D1844" s="249" t="s">
        <v>199</v>
      </c>
      <c r="E1844" s="250" t="s">
        <v>21</v>
      </c>
      <c r="F1844" s="251" t="s">
        <v>2620</v>
      </c>
      <c r="G1844" s="248"/>
      <c r="H1844" s="252">
        <v>128.47200000000001</v>
      </c>
      <c r="I1844" s="253"/>
      <c r="J1844" s="248"/>
      <c r="K1844" s="248"/>
      <c r="L1844" s="254"/>
      <c r="M1844" s="255"/>
      <c r="N1844" s="256"/>
      <c r="O1844" s="256"/>
      <c r="P1844" s="256"/>
      <c r="Q1844" s="256"/>
      <c r="R1844" s="256"/>
      <c r="S1844" s="256"/>
      <c r="T1844" s="257"/>
      <c r="AT1844" s="258" t="s">
        <v>199</v>
      </c>
      <c r="AU1844" s="258" t="s">
        <v>84</v>
      </c>
      <c r="AV1844" s="12" t="s">
        <v>84</v>
      </c>
      <c r="AW1844" s="12" t="s">
        <v>37</v>
      </c>
      <c r="AX1844" s="12" t="s">
        <v>74</v>
      </c>
      <c r="AY1844" s="258" t="s">
        <v>189</v>
      </c>
    </row>
    <row r="1845" s="12" customFormat="1">
      <c r="B1845" s="247"/>
      <c r="C1845" s="248"/>
      <c r="D1845" s="249" t="s">
        <v>199</v>
      </c>
      <c r="E1845" s="250" t="s">
        <v>21</v>
      </c>
      <c r="F1845" s="251" t="s">
        <v>2621</v>
      </c>
      <c r="G1845" s="248"/>
      <c r="H1845" s="252">
        <v>48.124000000000002</v>
      </c>
      <c r="I1845" s="253"/>
      <c r="J1845" s="248"/>
      <c r="K1845" s="248"/>
      <c r="L1845" s="254"/>
      <c r="M1845" s="255"/>
      <c r="N1845" s="256"/>
      <c r="O1845" s="256"/>
      <c r="P1845" s="256"/>
      <c r="Q1845" s="256"/>
      <c r="R1845" s="256"/>
      <c r="S1845" s="256"/>
      <c r="T1845" s="257"/>
      <c r="AT1845" s="258" t="s">
        <v>199</v>
      </c>
      <c r="AU1845" s="258" t="s">
        <v>84</v>
      </c>
      <c r="AV1845" s="12" t="s">
        <v>84</v>
      </c>
      <c r="AW1845" s="12" t="s">
        <v>37</v>
      </c>
      <c r="AX1845" s="12" t="s">
        <v>74</v>
      </c>
      <c r="AY1845" s="258" t="s">
        <v>189</v>
      </c>
    </row>
    <row r="1846" s="12" customFormat="1">
      <c r="B1846" s="247"/>
      <c r="C1846" s="248"/>
      <c r="D1846" s="249" t="s">
        <v>199</v>
      </c>
      <c r="E1846" s="250" t="s">
        <v>21</v>
      </c>
      <c r="F1846" s="251" t="s">
        <v>2622</v>
      </c>
      <c r="G1846" s="248"/>
      <c r="H1846" s="252">
        <v>97.519999999999996</v>
      </c>
      <c r="I1846" s="253"/>
      <c r="J1846" s="248"/>
      <c r="K1846" s="248"/>
      <c r="L1846" s="254"/>
      <c r="M1846" s="255"/>
      <c r="N1846" s="256"/>
      <c r="O1846" s="256"/>
      <c r="P1846" s="256"/>
      <c r="Q1846" s="256"/>
      <c r="R1846" s="256"/>
      <c r="S1846" s="256"/>
      <c r="T1846" s="257"/>
      <c r="AT1846" s="258" t="s">
        <v>199</v>
      </c>
      <c r="AU1846" s="258" t="s">
        <v>84</v>
      </c>
      <c r="AV1846" s="12" t="s">
        <v>84</v>
      </c>
      <c r="AW1846" s="12" t="s">
        <v>37</v>
      </c>
      <c r="AX1846" s="12" t="s">
        <v>74</v>
      </c>
      <c r="AY1846" s="258" t="s">
        <v>189</v>
      </c>
    </row>
    <row r="1847" s="12" customFormat="1">
      <c r="B1847" s="247"/>
      <c r="C1847" s="248"/>
      <c r="D1847" s="249" t="s">
        <v>199</v>
      </c>
      <c r="E1847" s="250" t="s">
        <v>21</v>
      </c>
      <c r="F1847" s="251" t="s">
        <v>2623</v>
      </c>
      <c r="G1847" s="248"/>
      <c r="H1847" s="252">
        <v>23.088000000000001</v>
      </c>
      <c r="I1847" s="253"/>
      <c r="J1847" s="248"/>
      <c r="K1847" s="248"/>
      <c r="L1847" s="254"/>
      <c r="M1847" s="255"/>
      <c r="N1847" s="256"/>
      <c r="O1847" s="256"/>
      <c r="P1847" s="256"/>
      <c r="Q1847" s="256"/>
      <c r="R1847" s="256"/>
      <c r="S1847" s="256"/>
      <c r="T1847" s="257"/>
      <c r="AT1847" s="258" t="s">
        <v>199</v>
      </c>
      <c r="AU1847" s="258" t="s">
        <v>84</v>
      </c>
      <c r="AV1847" s="12" t="s">
        <v>84</v>
      </c>
      <c r="AW1847" s="12" t="s">
        <v>37</v>
      </c>
      <c r="AX1847" s="12" t="s">
        <v>74</v>
      </c>
      <c r="AY1847" s="258" t="s">
        <v>189</v>
      </c>
    </row>
    <row r="1848" s="12" customFormat="1">
      <c r="B1848" s="247"/>
      <c r="C1848" s="248"/>
      <c r="D1848" s="249" t="s">
        <v>199</v>
      </c>
      <c r="E1848" s="250" t="s">
        <v>21</v>
      </c>
      <c r="F1848" s="251" t="s">
        <v>21</v>
      </c>
      <c r="G1848" s="248"/>
      <c r="H1848" s="252">
        <v>0</v>
      </c>
      <c r="I1848" s="253"/>
      <c r="J1848" s="248"/>
      <c r="K1848" s="248"/>
      <c r="L1848" s="254"/>
      <c r="M1848" s="255"/>
      <c r="N1848" s="256"/>
      <c r="O1848" s="256"/>
      <c r="P1848" s="256"/>
      <c r="Q1848" s="256"/>
      <c r="R1848" s="256"/>
      <c r="S1848" s="256"/>
      <c r="T1848" s="257"/>
      <c r="AT1848" s="258" t="s">
        <v>199</v>
      </c>
      <c r="AU1848" s="258" t="s">
        <v>84</v>
      </c>
      <c r="AV1848" s="12" t="s">
        <v>84</v>
      </c>
      <c r="AW1848" s="12" t="s">
        <v>37</v>
      </c>
      <c r="AX1848" s="12" t="s">
        <v>74</v>
      </c>
      <c r="AY1848" s="258" t="s">
        <v>189</v>
      </c>
    </row>
    <row r="1849" s="12" customFormat="1">
      <c r="B1849" s="247"/>
      <c r="C1849" s="248"/>
      <c r="D1849" s="249" t="s">
        <v>199</v>
      </c>
      <c r="E1849" s="250" t="s">
        <v>21</v>
      </c>
      <c r="F1849" s="251" t="s">
        <v>2624</v>
      </c>
      <c r="G1849" s="248"/>
      <c r="H1849" s="252">
        <v>93.859999999999999</v>
      </c>
      <c r="I1849" s="253"/>
      <c r="J1849" s="248"/>
      <c r="K1849" s="248"/>
      <c r="L1849" s="254"/>
      <c r="M1849" s="255"/>
      <c r="N1849" s="256"/>
      <c r="O1849" s="256"/>
      <c r="P1849" s="256"/>
      <c r="Q1849" s="256"/>
      <c r="R1849" s="256"/>
      <c r="S1849" s="256"/>
      <c r="T1849" s="257"/>
      <c r="AT1849" s="258" t="s">
        <v>199</v>
      </c>
      <c r="AU1849" s="258" t="s">
        <v>84</v>
      </c>
      <c r="AV1849" s="12" t="s">
        <v>84</v>
      </c>
      <c r="AW1849" s="12" t="s">
        <v>37</v>
      </c>
      <c r="AX1849" s="12" t="s">
        <v>74</v>
      </c>
      <c r="AY1849" s="258" t="s">
        <v>189</v>
      </c>
    </row>
    <row r="1850" s="12" customFormat="1">
      <c r="B1850" s="247"/>
      <c r="C1850" s="248"/>
      <c r="D1850" s="249" t="s">
        <v>199</v>
      </c>
      <c r="E1850" s="250" t="s">
        <v>21</v>
      </c>
      <c r="F1850" s="251" t="s">
        <v>21</v>
      </c>
      <c r="G1850" s="248"/>
      <c r="H1850" s="252">
        <v>0</v>
      </c>
      <c r="I1850" s="253"/>
      <c r="J1850" s="248"/>
      <c r="K1850" s="248"/>
      <c r="L1850" s="254"/>
      <c r="M1850" s="255"/>
      <c r="N1850" s="256"/>
      <c r="O1850" s="256"/>
      <c r="P1850" s="256"/>
      <c r="Q1850" s="256"/>
      <c r="R1850" s="256"/>
      <c r="S1850" s="256"/>
      <c r="T1850" s="257"/>
      <c r="AT1850" s="258" t="s">
        <v>199</v>
      </c>
      <c r="AU1850" s="258" t="s">
        <v>84</v>
      </c>
      <c r="AV1850" s="12" t="s">
        <v>84</v>
      </c>
      <c r="AW1850" s="12" t="s">
        <v>37</v>
      </c>
      <c r="AX1850" s="12" t="s">
        <v>74</v>
      </c>
      <c r="AY1850" s="258" t="s">
        <v>189</v>
      </c>
    </row>
    <row r="1851" s="12" customFormat="1">
      <c r="B1851" s="247"/>
      <c r="C1851" s="248"/>
      <c r="D1851" s="249" t="s">
        <v>199</v>
      </c>
      <c r="E1851" s="250" t="s">
        <v>21</v>
      </c>
      <c r="F1851" s="251" t="s">
        <v>2625</v>
      </c>
      <c r="G1851" s="248"/>
      <c r="H1851" s="252">
        <v>6.2800000000000002</v>
      </c>
      <c r="I1851" s="253"/>
      <c r="J1851" s="248"/>
      <c r="K1851" s="248"/>
      <c r="L1851" s="254"/>
      <c r="M1851" s="255"/>
      <c r="N1851" s="256"/>
      <c r="O1851" s="256"/>
      <c r="P1851" s="256"/>
      <c r="Q1851" s="256"/>
      <c r="R1851" s="256"/>
      <c r="S1851" s="256"/>
      <c r="T1851" s="257"/>
      <c r="AT1851" s="258" t="s">
        <v>199</v>
      </c>
      <c r="AU1851" s="258" t="s">
        <v>84</v>
      </c>
      <c r="AV1851" s="12" t="s">
        <v>84</v>
      </c>
      <c r="AW1851" s="12" t="s">
        <v>37</v>
      </c>
      <c r="AX1851" s="12" t="s">
        <v>74</v>
      </c>
      <c r="AY1851" s="258" t="s">
        <v>189</v>
      </c>
    </row>
    <row r="1852" s="12" customFormat="1">
      <c r="B1852" s="247"/>
      <c r="C1852" s="248"/>
      <c r="D1852" s="249" t="s">
        <v>199</v>
      </c>
      <c r="E1852" s="250" t="s">
        <v>21</v>
      </c>
      <c r="F1852" s="251" t="s">
        <v>2626</v>
      </c>
      <c r="G1852" s="248"/>
      <c r="H1852" s="252">
        <v>17.66</v>
      </c>
      <c r="I1852" s="253"/>
      <c r="J1852" s="248"/>
      <c r="K1852" s="248"/>
      <c r="L1852" s="254"/>
      <c r="M1852" s="255"/>
      <c r="N1852" s="256"/>
      <c r="O1852" s="256"/>
      <c r="P1852" s="256"/>
      <c r="Q1852" s="256"/>
      <c r="R1852" s="256"/>
      <c r="S1852" s="256"/>
      <c r="T1852" s="257"/>
      <c r="AT1852" s="258" t="s">
        <v>199</v>
      </c>
      <c r="AU1852" s="258" t="s">
        <v>84</v>
      </c>
      <c r="AV1852" s="12" t="s">
        <v>84</v>
      </c>
      <c r="AW1852" s="12" t="s">
        <v>37</v>
      </c>
      <c r="AX1852" s="12" t="s">
        <v>74</v>
      </c>
      <c r="AY1852" s="258" t="s">
        <v>189</v>
      </c>
    </row>
    <row r="1853" s="12" customFormat="1">
      <c r="B1853" s="247"/>
      <c r="C1853" s="248"/>
      <c r="D1853" s="249" t="s">
        <v>199</v>
      </c>
      <c r="E1853" s="250" t="s">
        <v>21</v>
      </c>
      <c r="F1853" s="251" t="s">
        <v>2627</v>
      </c>
      <c r="G1853" s="248"/>
      <c r="H1853" s="252">
        <v>4.5199999999999996</v>
      </c>
      <c r="I1853" s="253"/>
      <c r="J1853" s="248"/>
      <c r="K1853" s="248"/>
      <c r="L1853" s="254"/>
      <c r="M1853" s="255"/>
      <c r="N1853" s="256"/>
      <c r="O1853" s="256"/>
      <c r="P1853" s="256"/>
      <c r="Q1853" s="256"/>
      <c r="R1853" s="256"/>
      <c r="S1853" s="256"/>
      <c r="T1853" s="257"/>
      <c r="AT1853" s="258" t="s">
        <v>199</v>
      </c>
      <c r="AU1853" s="258" t="s">
        <v>84</v>
      </c>
      <c r="AV1853" s="12" t="s">
        <v>84</v>
      </c>
      <c r="AW1853" s="12" t="s">
        <v>37</v>
      </c>
      <c r="AX1853" s="12" t="s">
        <v>74</v>
      </c>
      <c r="AY1853" s="258" t="s">
        <v>189</v>
      </c>
    </row>
    <row r="1854" s="14" customFormat="1">
      <c r="B1854" s="269"/>
      <c r="C1854" s="270"/>
      <c r="D1854" s="249" t="s">
        <v>199</v>
      </c>
      <c r="E1854" s="271" t="s">
        <v>21</v>
      </c>
      <c r="F1854" s="272" t="s">
        <v>214</v>
      </c>
      <c r="G1854" s="270"/>
      <c r="H1854" s="273">
        <v>1660.4179999999999</v>
      </c>
      <c r="I1854" s="274"/>
      <c r="J1854" s="270"/>
      <c r="K1854" s="270"/>
      <c r="L1854" s="275"/>
      <c r="M1854" s="276"/>
      <c r="N1854" s="277"/>
      <c r="O1854" s="277"/>
      <c r="P1854" s="277"/>
      <c r="Q1854" s="277"/>
      <c r="R1854" s="277"/>
      <c r="S1854" s="277"/>
      <c r="T1854" s="278"/>
      <c r="AT1854" s="279" t="s">
        <v>199</v>
      </c>
      <c r="AU1854" s="279" t="s">
        <v>84</v>
      </c>
      <c r="AV1854" s="14" t="s">
        <v>197</v>
      </c>
      <c r="AW1854" s="14" t="s">
        <v>37</v>
      </c>
      <c r="AX1854" s="14" t="s">
        <v>82</v>
      </c>
      <c r="AY1854" s="279" t="s">
        <v>189</v>
      </c>
    </row>
    <row r="1855" s="12" customFormat="1">
      <c r="B1855" s="247"/>
      <c r="C1855" s="248"/>
      <c r="D1855" s="249" t="s">
        <v>199</v>
      </c>
      <c r="E1855" s="248"/>
      <c r="F1855" s="251" t="s">
        <v>2628</v>
      </c>
      <c r="G1855" s="248"/>
      <c r="H1855" s="252">
        <v>1743.4390000000001</v>
      </c>
      <c r="I1855" s="253"/>
      <c r="J1855" s="248"/>
      <c r="K1855" s="248"/>
      <c r="L1855" s="254"/>
      <c r="M1855" s="255"/>
      <c r="N1855" s="256"/>
      <c r="O1855" s="256"/>
      <c r="P1855" s="256"/>
      <c r="Q1855" s="256"/>
      <c r="R1855" s="256"/>
      <c r="S1855" s="256"/>
      <c r="T1855" s="257"/>
      <c r="AT1855" s="258" t="s">
        <v>199</v>
      </c>
      <c r="AU1855" s="258" t="s">
        <v>84</v>
      </c>
      <c r="AV1855" s="12" t="s">
        <v>84</v>
      </c>
      <c r="AW1855" s="12" t="s">
        <v>6</v>
      </c>
      <c r="AX1855" s="12" t="s">
        <v>82</v>
      </c>
      <c r="AY1855" s="258" t="s">
        <v>189</v>
      </c>
    </row>
    <row r="1856" s="1" customFormat="1" ht="38.25" customHeight="1">
      <c r="B1856" s="48"/>
      <c r="C1856" s="235" t="s">
        <v>2629</v>
      </c>
      <c r="D1856" s="235" t="s">
        <v>192</v>
      </c>
      <c r="E1856" s="236" t="s">
        <v>2630</v>
      </c>
      <c r="F1856" s="237" t="s">
        <v>2631</v>
      </c>
      <c r="G1856" s="238" t="s">
        <v>1071</v>
      </c>
      <c r="H1856" s="301"/>
      <c r="I1856" s="240"/>
      <c r="J1856" s="241">
        <f>ROUND(I1856*H1856,2)</f>
        <v>0</v>
      </c>
      <c r="K1856" s="237" t="s">
        <v>196</v>
      </c>
      <c r="L1856" s="74"/>
      <c r="M1856" s="242" t="s">
        <v>21</v>
      </c>
      <c r="N1856" s="243" t="s">
        <v>45</v>
      </c>
      <c r="O1856" s="49"/>
      <c r="P1856" s="244">
        <f>O1856*H1856</f>
        <v>0</v>
      </c>
      <c r="Q1856" s="244">
        <v>0</v>
      </c>
      <c r="R1856" s="244">
        <f>Q1856*H1856</f>
        <v>0</v>
      </c>
      <c r="S1856" s="244">
        <v>0</v>
      </c>
      <c r="T1856" s="245">
        <f>S1856*H1856</f>
        <v>0</v>
      </c>
      <c r="AR1856" s="26" t="s">
        <v>323</v>
      </c>
      <c r="AT1856" s="26" t="s">
        <v>192</v>
      </c>
      <c r="AU1856" s="26" t="s">
        <v>84</v>
      </c>
      <c r="AY1856" s="26" t="s">
        <v>189</v>
      </c>
      <c r="BE1856" s="246">
        <f>IF(N1856="základní",J1856,0)</f>
        <v>0</v>
      </c>
      <c r="BF1856" s="246">
        <f>IF(N1856="snížená",J1856,0)</f>
        <v>0</v>
      </c>
      <c r="BG1856" s="246">
        <f>IF(N1856="zákl. přenesená",J1856,0)</f>
        <v>0</v>
      </c>
      <c r="BH1856" s="246">
        <f>IF(N1856="sníž. přenesená",J1856,0)</f>
        <v>0</v>
      </c>
      <c r="BI1856" s="246">
        <f>IF(N1856="nulová",J1856,0)</f>
        <v>0</v>
      </c>
      <c r="BJ1856" s="26" t="s">
        <v>82</v>
      </c>
      <c r="BK1856" s="246">
        <f>ROUND(I1856*H1856,2)</f>
        <v>0</v>
      </c>
      <c r="BL1856" s="26" t="s">
        <v>323</v>
      </c>
      <c r="BM1856" s="26" t="s">
        <v>2632</v>
      </c>
    </row>
    <row r="1857" s="11" customFormat="1" ht="29.88" customHeight="1">
      <c r="B1857" s="219"/>
      <c r="C1857" s="220"/>
      <c r="D1857" s="221" t="s">
        <v>73</v>
      </c>
      <c r="E1857" s="233" t="s">
        <v>2633</v>
      </c>
      <c r="F1857" s="233" t="s">
        <v>2634</v>
      </c>
      <c r="G1857" s="220"/>
      <c r="H1857" s="220"/>
      <c r="I1857" s="223"/>
      <c r="J1857" s="234">
        <f>BK1857</f>
        <v>0</v>
      </c>
      <c r="K1857" s="220"/>
      <c r="L1857" s="225"/>
      <c r="M1857" s="226"/>
      <c r="N1857" s="227"/>
      <c r="O1857" s="227"/>
      <c r="P1857" s="228">
        <f>SUM(P1858:P1921)</f>
        <v>0</v>
      </c>
      <c r="Q1857" s="227"/>
      <c r="R1857" s="228">
        <f>SUM(R1858:R1921)</f>
        <v>6.7486644999999994</v>
      </c>
      <c r="S1857" s="227"/>
      <c r="T1857" s="229">
        <f>SUM(T1858:T1921)</f>
        <v>0</v>
      </c>
      <c r="AR1857" s="230" t="s">
        <v>84</v>
      </c>
      <c r="AT1857" s="231" t="s">
        <v>73</v>
      </c>
      <c r="AU1857" s="231" t="s">
        <v>82</v>
      </c>
      <c r="AY1857" s="230" t="s">
        <v>189</v>
      </c>
      <c r="BK1857" s="232">
        <f>SUM(BK1858:BK1921)</f>
        <v>0</v>
      </c>
    </row>
    <row r="1858" s="1" customFormat="1" ht="25.5" customHeight="1">
      <c r="B1858" s="48"/>
      <c r="C1858" s="235" t="s">
        <v>2635</v>
      </c>
      <c r="D1858" s="235" t="s">
        <v>192</v>
      </c>
      <c r="E1858" s="236" t="s">
        <v>2636</v>
      </c>
      <c r="F1858" s="237" t="s">
        <v>2637</v>
      </c>
      <c r="G1858" s="238" t="s">
        <v>349</v>
      </c>
      <c r="H1858" s="239">
        <v>48.100000000000001</v>
      </c>
      <c r="I1858" s="240"/>
      <c r="J1858" s="241">
        <f>ROUND(I1858*H1858,2)</f>
        <v>0</v>
      </c>
      <c r="K1858" s="237" t="s">
        <v>196</v>
      </c>
      <c r="L1858" s="74"/>
      <c r="M1858" s="242" t="s">
        <v>21</v>
      </c>
      <c r="N1858" s="243" t="s">
        <v>45</v>
      </c>
      <c r="O1858" s="49"/>
      <c r="P1858" s="244">
        <f>O1858*H1858</f>
        <v>0</v>
      </c>
      <c r="Q1858" s="244">
        <v>0.00046000000000000001</v>
      </c>
      <c r="R1858" s="244">
        <f>Q1858*H1858</f>
        <v>0.022126</v>
      </c>
      <c r="S1858" s="244">
        <v>0</v>
      </c>
      <c r="T1858" s="245">
        <f>S1858*H1858</f>
        <v>0</v>
      </c>
      <c r="AR1858" s="26" t="s">
        <v>323</v>
      </c>
      <c r="AT1858" s="26" t="s">
        <v>192</v>
      </c>
      <c r="AU1858" s="26" t="s">
        <v>84</v>
      </c>
      <c r="AY1858" s="26" t="s">
        <v>189</v>
      </c>
      <c r="BE1858" s="246">
        <f>IF(N1858="základní",J1858,0)</f>
        <v>0</v>
      </c>
      <c r="BF1858" s="246">
        <f>IF(N1858="snížená",J1858,0)</f>
        <v>0</v>
      </c>
      <c r="BG1858" s="246">
        <f>IF(N1858="zákl. přenesená",J1858,0)</f>
        <v>0</v>
      </c>
      <c r="BH1858" s="246">
        <f>IF(N1858="sníž. přenesená",J1858,0)</f>
        <v>0</v>
      </c>
      <c r="BI1858" s="246">
        <f>IF(N1858="nulová",J1858,0)</f>
        <v>0</v>
      </c>
      <c r="BJ1858" s="26" t="s">
        <v>82</v>
      </c>
      <c r="BK1858" s="246">
        <f>ROUND(I1858*H1858,2)</f>
        <v>0</v>
      </c>
      <c r="BL1858" s="26" t="s">
        <v>323</v>
      </c>
      <c r="BM1858" s="26" t="s">
        <v>2638</v>
      </c>
    </row>
    <row r="1859" s="13" customFormat="1">
      <c r="B1859" s="259"/>
      <c r="C1859" s="260"/>
      <c r="D1859" s="249" t="s">
        <v>199</v>
      </c>
      <c r="E1859" s="261" t="s">
        <v>21</v>
      </c>
      <c r="F1859" s="262" t="s">
        <v>242</v>
      </c>
      <c r="G1859" s="260"/>
      <c r="H1859" s="261" t="s">
        <v>21</v>
      </c>
      <c r="I1859" s="263"/>
      <c r="J1859" s="260"/>
      <c r="K1859" s="260"/>
      <c r="L1859" s="264"/>
      <c r="M1859" s="265"/>
      <c r="N1859" s="266"/>
      <c r="O1859" s="266"/>
      <c r="P1859" s="266"/>
      <c r="Q1859" s="266"/>
      <c r="R1859" s="266"/>
      <c r="S1859" s="266"/>
      <c r="T1859" s="267"/>
      <c r="AT1859" s="268" t="s">
        <v>199</v>
      </c>
      <c r="AU1859" s="268" t="s">
        <v>84</v>
      </c>
      <c r="AV1859" s="13" t="s">
        <v>82</v>
      </c>
      <c r="AW1859" s="13" t="s">
        <v>37</v>
      </c>
      <c r="AX1859" s="13" t="s">
        <v>74</v>
      </c>
      <c r="AY1859" s="268" t="s">
        <v>189</v>
      </c>
    </row>
    <row r="1860" s="12" customFormat="1">
      <c r="B1860" s="247"/>
      <c r="C1860" s="248"/>
      <c r="D1860" s="249" t="s">
        <v>199</v>
      </c>
      <c r="E1860" s="250" t="s">
        <v>21</v>
      </c>
      <c r="F1860" s="251" t="s">
        <v>2639</v>
      </c>
      <c r="G1860" s="248"/>
      <c r="H1860" s="252">
        <v>34.399999999999999</v>
      </c>
      <c r="I1860" s="253"/>
      <c r="J1860" s="248"/>
      <c r="K1860" s="248"/>
      <c r="L1860" s="254"/>
      <c r="M1860" s="255"/>
      <c r="N1860" s="256"/>
      <c r="O1860" s="256"/>
      <c r="P1860" s="256"/>
      <c r="Q1860" s="256"/>
      <c r="R1860" s="256"/>
      <c r="S1860" s="256"/>
      <c r="T1860" s="257"/>
      <c r="AT1860" s="258" t="s">
        <v>199</v>
      </c>
      <c r="AU1860" s="258" t="s">
        <v>84</v>
      </c>
      <c r="AV1860" s="12" t="s">
        <v>84</v>
      </c>
      <c r="AW1860" s="12" t="s">
        <v>37</v>
      </c>
      <c r="AX1860" s="12" t="s">
        <v>74</v>
      </c>
      <c r="AY1860" s="258" t="s">
        <v>189</v>
      </c>
    </row>
    <row r="1861" s="12" customFormat="1">
      <c r="B1861" s="247"/>
      <c r="C1861" s="248"/>
      <c r="D1861" s="249" t="s">
        <v>199</v>
      </c>
      <c r="E1861" s="250" t="s">
        <v>21</v>
      </c>
      <c r="F1861" s="251" t="s">
        <v>2640</v>
      </c>
      <c r="G1861" s="248"/>
      <c r="H1861" s="252">
        <v>5.5999999999999996</v>
      </c>
      <c r="I1861" s="253"/>
      <c r="J1861" s="248"/>
      <c r="K1861" s="248"/>
      <c r="L1861" s="254"/>
      <c r="M1861" s="255"/>
      <c r="N1861" s="256"/>
      <c r="O1861" s="256"/>
      <c r="P1861" s="256"/>
      <c r="Q1861" s="256"/>
      <c r="R1861" s="256"/>
      <c r="S1861" s="256"/>
      <c r="T1861" s="257"/>
      <c r="AT1861" s="258" t="s">
        <v>199</v>
      </c>
      <c r="AU1861" s="258" t="s">
        <v>84</v>
      </c>
      <c r="AV1861" s="12" t="s">
        <v>84</v>
      </c>
      <c r="AW1861" s="12" t="s">
        <v>37</v>
      </c>
      <c r="AX1861" s="12" t="s">
        <v>74</v>
      </c>
      <c r="AY1861" s="258" t="s">
        <v>189</v>
      </c>
    </row>
    <row r="1862" s="12" customFormat="1">
      <c r="B1862" s="247"/>
      <c r="C1862" s="248"/>
      <c r="D1862" s="249" t="s">
        <v>199</v>
      </c>
      <c r="E1862" s="250" t="s">
        <v>21</v>
      </c>
      <c r="F1862" s="251" t="s">
        <v>2641</v>
      </c>
      <c r="G1862" s="248"/>
      <c r="H1862" s="252">
        <v>8.0999999999999996</v>
      </c>
      <c r="I1862" s="253"/>
      <c r="J1862" s="248"/>
      <c r="K1862" s="248"/>
      <c r="L1862" s="254"/>
      <c r="M1862" s="255"/>
      <c r="N1862" s="256"/>
      <c r="O1862" s="256"/>
      <c r="P1862" s="256"/>
      <c r="Q1862" s="256"/>
      <c r="R1862" s="256"/>
      <c r="S1862" s="256"/>
      <c r="T1862" s="257"/>
      <c r="AT1862" s="258" t="s">
        <v>199</v>
      </c>
      <c r="AU1862" s="258" t="s">
        <v>84</v>
      </c>
      <c r="AV1862" s="12" t="s">
        <v>84</v>
      </c>
      <c r="AW1862" s="12" t="s">
        <v>37</v>
      </c>
      <c r="AX1862" s="12" t="s">
        <v>74</v>
      </c>
      <c r="AY1862" s="258" t="s">
        <v>189</v>
      </c>
    </row>
    <row r="1863" s="15" customFormat="1">
      <c r="B1863" s="280"/>
      <c r="C1863" s="281"/>
      <c r="D1863" s="249" t="s">
        <v>199</v>
      </c>
      <c r="E1863" s="282" t="s">
        <v>21</v>
      </c>
      <c r="F1863" s="283" t="s">
        <v>246</v>
      </c>
      <c r="G1863" s="281"/>
      <c r="H1863" s="284">
        <v>48.100000000000001</v>
      </c>
      <c r="I1863" s="285"/>
      <c r="J1863" s="281"/>
      <c r="K1863" s="281"/>
      <c r="L1863" s="286"/>
      <c r="M1863" s="287"/>
      <c r="N1863" s="288"/>
      <c r="O1863" s="288"/>
      <c r="P1863" s="288"/>
      <c r="Q1863" s="288"/>
      <c r="R1863" s="288"/>
      <c r="S1863" s="288"/>
      <c r="T1863" s="289"/>
      <c r="AT1863" s="290" t="s">
        <v>199</v>
      </c>
      <c r="AU1863" s="290" t="s">
        <v>84</v>
      </c>
      <c r="AV1863" s="15" t="s">
        <v>190</v>
      </c>
      <c r="AW1863" s="15" t="s">
        <v>37</v>
      </c>
      <c r="AX1863" s="15" t="s">
        <v>82</v>
      </c>
      <c r="AY1863" s="290" t="s">
        <v>189</v>
      </c>
    </row>
    <row r="1864" s="1" customFormat="1" ht="25.5" customHeight="1">
      <c r="B1864" s="48"/>
      <c r="C1864" s="235" t="s">
        <v>2642</v>
      </c>
      <c r="D1864" s="235" t="s">
        <v>192</v>
      </c>
      <c r="E1864" s="236" t="s">
        <v>2643</v>
      </c>
      <c r="F1864" s="237" t="s">
        <v>2644</v>
      </c>
      <c r="G1864" s="238" t="s">
        <v>273</v>
      </c>
      <c r="H1864" s="239">
        <v>131.44999999999999</v>
      </c>
      <c r="I1864" s="240"/>
      <c r="J1864" s="241">
        <f>ROUND(I1864*H1864,2)</f>
        <v>0</v>
      </c>
      <c r="K1864" s="237" t="s">
        <v>196</v>
      </c>
      <c r="L1864" s="74"/>
      <c r="M1864" s="242" t="s">
        <v>21</v>
      </c>
      <c r="N1864" s="243" t="s">
        <v>45</v>
      </c>
      <c r="O1864" s="49"/>
      <c r="P1864" s="244">
        <f>O1864*H1864</f>
        <v>0</v>
      </c>
      <c r="Q1864" s="244">
        <v>0.00316</v>
      </c>
      <c r="R1864" s="244">
        <f>Q1864*H1864</f>
        <v>0.41538199999999997</v>
      </c>
      <c r="S1864" s="244">
        <v>0</v>
      </c>
      <c r="T1864" s="245">
        <f>S1864*H1864</f>
        <v>0</v>
      </c>
      <c r="AR1864" s="26" t="s">
        <v>323</v>
      </c>
      <c r="AT1864" s="26" t="s">
        <v>192</v>
      </c>
      <c r="AU1864" s="26" t="s">
        <v>84</v>
      </c>
      <c r="AY1864" s="26" t="s">
        <v>189</v>
      </c>
      <c r="BE1864" s="246">
        <f>IF(N1864="základní",J1864,0)</f>
        <v>0</v>
      </c>
      <c r="BF1864" s="246">
        <f>IF(N1864="snížená",J1864,0)</f>
        <v>0</v>
      </c>
      <c r="BG1864" s="246">
        <f>IF(N1864="zákl. přenesená",J1864,0)</f>
        <v>0</v>
      </c>
      <c r="BH1864" s="246">
        <f>IF(N1864="sníž. přenesená",J1864,0)</f>
        <v>0</v>
      </c>
      <c r="BI1864" s="246">
        <f>IF(N1864="nulová",J1864,0)</f>
        <v>0</v>
      </c>
      <c r="BJ1864" s="26" t="s">
        <v>82</v>
      </c>
      <c r="BK1864" s="246">
        <f>ROUND(I1864*H1864,2)</f>
        <v>0</v>
      </c>
      <c r="BL1864" s="26" t="s">
        <v>323</v>
      </c>
      <c r="BM1864" s="26" t="s">
        <v>2645</v>
      </c>
    </row>
    <row r="1865" s="13" customFormat="1">
      <c r="B1865" s="259"/>
      <c r="C1865" s="260"/>
      <c r="D1865" s="249" t="s">
        <v>199</v>
      </c>
      <c r="E1865" s="261" t="s">
        <v>21</v>
      </c>
      <c r="F1865" s="262" t="s">
        <v>242</v>
      </c>
      <c r="G1865" s="260"/>
      <c r="H1865" s="261" t="s">
        <v>21</v>
      </c>
      <c r="I1865" s="263"/>
      <c r="J1865" s="260"/>
      <c r="K1865" s="260"/>
      <c r="L1865" s="264"/>
      <c r="M1865" s="265"/>
      <c r="N1865" s="266"/>
      <c r="O1865" s="266"/>
      <c r="P1865" s="266"/>
      <c r="Q1865" s="266"/>
      <c r="R1865" s="266"/>
      <c r="S1865" s="266"/>
      <c r="T1865" s="267"/>
      <c r="AT1865" s="268" t="s">
        <v>199</v>
      </c>
      <c r="AU1865" s="268" t="s">
        <v>84</v>
      </c>
      <c r="AV1865" s="13" t="s">
        <v>82</v>
      </c>
      <c r="AW1865" s="13" t="s">
        <v>37</v>
      </c>
      <c r="AX1865" s="13" t="s">
        <v>74</v>
      </c>
      <c r="AY1865" s="268" t="s">
        <v>189</v>
      </c>
    </row>
    <row r="1866" s="12" customFormat="1">
      <c r="B1866" s="247"/>
      <c r="C1866" s="248"/>
      <c r="D1866" s="249" t="s">
        <v>199</v>
      </c>
      <c r="E1866" s="250" t="s">
        <v>21</v>
      </c>
      <c r="F1866" s="251" t="s">
        <v>2646</v>
      </c>
      <c r="G1866" s="248"/>
      <c r="H1866" s="252">
        <v>84</v>
      </c>
      <c r="I1866" s="253"/>
      <c r="J1866" s="248"/>
      <c r="K1866" s="248"/>
      <c r="L1866" s="254"/>
      <c r="M1866" s="255"/>
      <c r="N1866" s="256"/>
      <c r="O1866" s="256"/>
      <c r="P1866" s="256"/>
      <c r="Q1866" s="256"/>
      <c r="R1866" s="256"/>
      <c r="S1866" s="256"/>
      <c r="T1866" s="257"/>
      <c r="AT1866" s="258" t="s">
        <v>199</v>
      </c>
      <c r="AU1866" s="258" t="s">
        <v>84</v>
      </c>
      <c r="AV1866" s="12" t="s">
        <v>84</v>
      </c>
      <c r="AW1866" s="12" t="s">
        <v>37</v>
      </c>
      <c r="AX1866" s="12" t="s">
        <v>74</v>
      </c>
      <c r="AY1866" s="258" t="s">
        <v>189</v>
      </c>
    </row>
    <row r="1867" s="12" customFormat="1">
      <c r="B1867" s="247"/>
      <c r="C1867" s="248"/>
      <c r="D1867" s="249" t="s">
        <v>199</v>
      </c>
      <c r="E1867" s="250" t="s">
        <v>21</v>
      </c>
      <c r="F1867" s="251" t="s">
        <v>2647</v>
      </c>
      <c r="G1867" s="248"/>
      <c r="H1867" s="252">
        <v>6.75</v>
      </c>
      <c r="I1867" s="253"/>
      <c r="J1867" s="248"/>
      <c r="K1867" s="248"/>
      <c r="L1867" s="254"/>
      <c r="M1867" s="255"/>
      <c r="N1867" s="256"/>
      <c r="O1867" s="256"/>
      <c r="P1867" s="256"/>
      <c r="Q1867" s="256"/>
      <c r="R1867" s="256"/>
      <c r="S1867" s="256"/>
      <c r="T1867" s="257"/>
      <c r="AT1867" s="258" t="s">
        <v>199</v>
      </c>
      <c r="AU1867" s="258" t="s">
        <v>84</v>
      </c>
      <c r="AV1867" s="12" t="s">
        <v>84</v>
      </c>
      <c r="AW1867" s="12" t="s">
        <v>37</v>
      </c>
      <c r="AX1867" s="12" t="s">
        <v>74</v>
      </c>
      <c r="AY1867" s="258" t="s">
        <v>189</v>
      </c>
    </row>
    <row r="1868" s="12" customFormat="1">
      <c r="B1868" s="247"/>
      <c r="C1868" s="248"/>
      <c r="D1868" s="249" t="s">
        <v>199</v>
      </c>
      <c r="E1868" s="250" t="s">
        <v>21</v>
      </c>
      <c r="F1868" s="251" t="s">
        <v>2648</v>
      </c>
      <c r="G1868" s="248"/>
      <c r="H1868" s="252">
        <v>3.7999999999999998</v>
      </c>
      <c r="I1868" s="253"/>
      <c r="J1868" s="248"/>
      <c r="K1868" s="248"/>
      <c r="L1868" s="254"/>
      <c r="M1868" s="255"/>
      <c r="N1868" s="256"/>
      <c r="O1868" s="256"/>
      <c r="P1868" s="256"/>
      <c r="Q1868" s="256"/>
      <c r="R1868" s="256"/>
      <c r="S1868" s="256"/>
      <c r="T1868" s="257"/>
      <c r="AT1868" s="258" t="s">
        <v>199</v>
      </c>
      <c r="AU1868" s="258" t="s">
        <v>84</v>
      </c>
      <c r="AV1868" s="12" t="s">
        <v>84</v>
      </c>
      <c r="AW1868" s="12" t="s">
        <v>37</v>
      </c>
      <c r="AX1868" s="12" t="s">
        <v>74</v>
      </c>
      <c r="AY1868" s="258" t="s">
        <v>189</v>
      </c>
    </row>
    <row r="1869" s="12" customFormat="1">
      <c r="B1869" s="247"/>
      <c r="C1869" s="248"/>
      <c r="D1869" s="249" t="s">
        <v>199</v>
      </c>
      <c r="E1869" s="250" t="s">
        <v>21</v>
      </c>
      <c r="F1869" s="251" t="s">
        <v>2649</v>
      </c>
      <c r="G1869" s="248"/>
      <c r="H1869" s="252">
        <v>2.2000000000000002</v>
      </c>
      <c r="I1869" s="253"/>
      <c r="J1869" s="248"/>
      <c r="K1869" s="248"/>
      <c r="L1869" s="254"/>
      <c r="M1869" s="255"/>
      <c r="N1869" s="256"/>
      <c r="O1869" s="256"/>
      <c r="P1869" s="256"/>
      <c r="Q1869" s="256"/>
      <c r="R1869" s="256"/>
      <c r="S1869" s="256"/>
      <c r="T1869" s="257"/>
      <c r="AT1869" s="258" t="s">
        <v>199</v>
      </c>
      <c r="AU1869" s="258" t="s">
        <v>84</v>
      </c>
      <c r="AV1869" s="12" t="s">
        <v>84</v>
      </c>
      <c r="AW1869" s="12" t="s">
        <v>37</v>
      </c>
      <c r="AX1869" s="12" t="s">
        <v>74</v>
      </c>
      <c r="AY1869" s="258" t="s">
        <v>189</v>
      </c>
    </row>
    <row r="1870" s="12" customFormat="1">
      <c r="B1870" s="247"/>
      <c r="C1870" s="248"/>
      <c r="D1870" s="249" t="s">
        <v>199</v>
      </c>
      <c r="E1870" s="250" t="s">
        <v>21</v>
      </c>
      <c r="F1870" s="251" t="s">
        <v>2650</v>
      </c>
      <c r="G1870" s="248"/>
      <c r="H1870" s="252">
        <v>3.2000000000000002</v>
      </c>
      <c r="I1870" s="253"/>
      <c r="J1870" s="248"/>
      <c r="K1870" s="248"/>
      <c r="L1870" s="254"/>
      <c r="M1870" s="255"/>
      <c r="N1870" s="256"/>
      <c r="O1870" s="256"/>
      <c r="P1870" s="256"/>
      <c r="Q1870" s="256"/>
      <c r="R1870" s="256"/>
      <c r="S1870" s="256"/>
      <c r="T1870" s="257"/>
      <c r="AT1870" s="258" t="s">
        <v>199</v>
      </c>
      <c r="AU1870" s="258" t="s">
        <v>84</v>
      </c>
      <c r="AV1870" s="12" t="s">
        <v>84</v>
      </c>
      <c r="AW1870" s="12" t="s">
        <v>37</v>
      </c>
      <c r="AX1870" s="12" t="s">
        <v>74</v>
      </c>
      <c r="AY1870" s="258" t="s">
        <v>189</v>
      </c>
    </row>
    <row r="1871" s="12" customFormat="1">
      <c r="B1871" s="247"/>
      <c r="C1871" s="248"/>
      <c r="D1871" s="249" t="s">
        <v>199</v>
      </c>
      <c r="E1871" s="250" t="s">
        <v>21</v>
      </c>
      <c r="F1871" s="251" t="s">
        <v>2651</v>
      </c>
      <c r="G1871" s="248"/>
      <c r="H1871" s="252">
        <v>5.5499999999999998</v>
      </c>
      <c r="I1871" s="253"/>
      <c r="J1871" s="248"/>
      <c r="K1871" s="248"/>
      <c r="L1871" s="254"/>
      <c r="M1871" s="255"/>
      <c r="N1871" s="256"/>
      <c r="O1871" s="256"/>
      <c r="P1871" s="256"/>
      <c r="Q1871" s="256"/>
      <c r="R1871" s="256"/>
      <c r="S1871" s="256"/>
      <c r="T1871" s="257"/>
      <c r="AT1871" s="258" t="s">
        <v>199</v>
      </c>
      <c r="AU1871" s="258" t="s">
        <v>84</v>
      </c>
      <c r="AV1871" s="12" t="s">
        <v>84</v>
      </c>
      <c r="AW1871" s="12" t="s">
        <v>37</v>
      </c>
      <c r="AX1871" s="12" t="s">
        <v>74</v>
      </c>
      <c r="AY1871" s="258" t="s">
        <v>189</v>
      </c>
    </row>
    <row r="1872" s="12" customFormat="1">
      <c r="B1872" s="247"/>
      <c r="C1872" s="248"/>
      <c r="D1872" s="249" t="s">
        <v>199</v>
      </c>
      <c r="E1872" s="250" t="s">
        <v>21</v>
      </c>
      <c r="F1872" s="251" t="s">
        <v>2652</v>
      </c>
      <c r="G1872" s="248"/>
      <c r="H1872" s="252">
        <v>5.4500000000000002</v>
      </c>
      <c r="I1872" s="253"/>
      <c r="J1872" s="248"/>
      <c r="K1872" s="248"/>
      <c r="L1872" s="254"/>
      <c r="M1872" s="255"/>
      <c r="N1872" s="256"/>
      <c r="O1872" s="256"/>
      <c r="P1872" s="256"/>
      <c r="Q1872" s="256"/>
      <c r="R1872" s="256"/>
      <c r="S1872" s="256"/>
      <c r="T1872" s="257"/>
      <c r="AT1872" s="258" t="s">
        <v>199</v>
      </c>
      <c r="AU1872" s="258" t="s">
        <v>84</v>
      </c>
      <c r="AV1872" s="12" t="s">
        <v>84</v>
      </c>
      <c r="AW1872" s="12" t="s">
        <v>37</v>
      </c>
      <c r="AX1872" s="12" t="s">
        <v>74</v>
      </c>
      <c r="AY1872" s="258" t="s">
        <v>189</v>
      </c>
    </row>
    <row r="1873" s="12" customFormat="1">
      <c r="B1873" s="247"/>
      <c r="C1873" s="248"/>
      <c r="D1873" s="249" t="s">
        <v>199</v>
      </c>
      <c r="E1873" s="250" t="s">
        <v>21</v>
      </c>
      <c r="F1873" s="251" t="s">
        <v>2653</v>
      </c>
      <c r="G1873" s="248"/>
      <c r="H1873" s="252">
        <v>5.5999999999999996</v>
      </c>
      <c r="I1873" s="253"/>
      <c r="J1873" s="248"/>
      <c r="K1873" s="248"/>
      <c r="L1873" s="254"/>
      <c r="M1873" s="255"/>
      <c r="N1873" s="256"/>
      <c r="O1873" s="256"/>
      <c r="P1873" s="256"/>
      <c r="Q1873" s="256"/>
      <c r="R1873" s="256"/>
      <c r="S1873" s="256"/>
      <c r="T1873" s="257"/>
      <c r="AT1873" s="258" t="s">
        <v>199</v>
      </c>
      <c r="AU1873" s="258" t="s">
        <v>84</v>
      </c>
      <c r="AV1873" s="12" t="s">
        <v>84</v>
      </c>
      <c r="AW1873" s="12" t="s">
        <v>37</v>
      </c>
      <c r="AX1873" s="12" t="s">
        <v>74</v>
      </c>
      <c r="AY1873" s="258" t="s">
        <v>189</v>
      </c>
    </row>
    <row r="1874" s="12" customFormat="1">
      <c r="B1874" s="247"/>
      <c r="C1874" s="248"/>
      <c r="D1874" s="249" t="s">
        <v>199</v>
      </c>
      <c r="E1874" s="250" t="s">
        <v>21</v>
      </c>
      <c r="F1874" s="251" t="s">
        <v>2654</v>
      </c>
      <c r="G1874" s="248"/>
      <c r="H1874" s="252">
        <v>5.2999999999999998</v>
      </c>
      <c r="I1874" s="253"/>
      <c r="J1874" s="248"/>
      <c r="K1874" s="248"/>
      <c r="L1874" s="254"/>
      <c r="M1874" s="255"/>
      <c r="N1874" s="256"/>
      <c r="O1874" s="256"/>
      <c r="P1874" s="256"/>
      <c r="Q1874" s="256"/>
      <c r="R1874" s="256"/>
      <c r="S1874" s="256"/>
      <c r="T1874" s="257"/>
      <c r="AT1874" s="258" t="s">
        <v>199</v>
      </c>
      <c r="AU1874" s="258" t="s">
        <v>84</v>
      </c>
      <c r="AV1874" s="12" t="s">
        <v>84</v>
      </c>
      <c r="AW1874" s="12" t="s">
        <v>37</v>
      </c>
      <c r="AX1874" s="12" t="s">
        <v>74</v>
      </c>
      <c r="AY1874" s="258" t="s">
        <v>189</v>
      </c>
    </row>
    <row r="1875" s="12" customFormat="1">
      <c r="B1875" s="247"/>
      <c r="C1875" s="248"/>
      <c r="D1875" s="249" t="s">
        <v>199</v>
      </c>
      <c r="E1875" s="250" t="s">
        <v>21</v>
      </c>
      <c r="F1875" s="251" t="s">
        <v>2655</v>
      </c>
      <c r="G1875" s="248"/>
      <c r="H1875" s="252">
        <v>5.2999999999999998</v>
      </c>
      <c r="I1875" s="253"/>
      <c r="J1875" s="248"/>
      <c r="K1875" s="248"/>
      <c r="L1875" s="254"/>
      <c r="M1875" s="255"/>
      <c r="N1875" s="256"/>
      <c r="O1875" s="256"/>
      <c r="P1875" s="256"/>
      <c r="Q1875" s="256"/>
      <c r="R1875" s="256"/>
      <c r="S1875" s="256"/>
      <c r="T1875" s="257"/>
      <c r="AT1875" s="258" t="s">
        <v>199</v>
      </c>
      <c r="AU1875" s="258" t="s">
        <v>84</v>
      </c>
      <c r="AV1875" s="12" t="s">
        <v>84</v>
      </c>
      <c r="AW1875" s="12" t="s">
        <v>37</v>
      </c>
      <c r="AX1875" s="12" t="s">
        <v>74</v>
      </c>
      <c r="AY1875" s="258" t="s">
        <v>189</v>
      </c>
    </row>
    <row r="1876" s="12" customFormat="1">
      <c r="B1876" s="247"/>
      <c r="C1876" s="248"/>
      <c r="D1876" s="249" t="s">
        <v>199</v>
      </c>
      <c r="E1876" s="250" t="s">
        <v>21</v>
      </c>
      <c r="F1876" s="251" t="s">
        <v>2656</v>
      </c>
      <c r="G1876" s="248"/>
      <c r="H1876" s="252">
        <v>4.2999999999999998</v>
      </c>
      <c r="I1876" s="253"/>
      <c r="J1876" s="248"/>
      <c r="K1876" s="248"/>
      <c r="L1876" s="254"/>
      <c r="M1876" s="255"/>
      <c r="N1876" s="256"/>
      <c r="O1876" s="256"/>
      <c r="P1876" s="256"/>
      <c r="Q1876" s="256"/>
      <c r="R1876" s="256"/>
      <c r="S1876" s="256"/>
      <c r="T1876" s="257"/>
      <c r="AT1876" s="258" t="s">
        <v>199</v>
      </c>
      <c r="AU1876" s="258" t="s">
        <v>84</v>
      </c>
      <c r="AV1876" s="12" t="s">
        <v>84</v>
      </c>
      <c r="AW1876" s="12" t="s">
        <v>37</v>
      </c>
      <c r="AX1876" s="12" t="s">
        <v>74</v>
      </c>
      <c r="AY1876" s="258" t="s">
        <v>189</v>
      </c>
    </row>
    <row r="1877" s="15" customFormat="1">
      <c r="B1877" s="280"/>
      <c r="C1877" s="281"/>
      <c r="D1877" s="249" t="s">
        <v>199</v>
      </c>
      <c r="E1877" s="282" t="s">
        <v>21</v>
      </c>
      <c r="F1877" s="283" t="s">
        <v>246</v>
      </c>
      <c r="G1877" s="281"/>
      <c r="H1877" s="284">
        <v>131.44999999999999</v>
      </c>
      <c r="I1877" s="285"/>
      <c r="J1877" s="281"/>
      <c r="K1877" s="281"/>
      <c r="L1877" s="286"/>
      <c r="M1877" s="287"/>
      <c r="N1877" s="288"/>
      <c r="O1877" s="288"/>
      <c r="P1877" s="288"/>
      <c r="Q1877" s="288"/>
      <c r="R1877" s="288"/>
      <c r="S1877" s="288"/>
      <c r="T1877" s="289"/>
      <c r="AT1877" s="290" t="s">
        <v>199</v>
      </c>
      <c r="AU1877" s="290" t="s">
        <v>84</v>
      </c>
      <c r="AV1877" s="15" t="s">
        <v>190</v>
      </c>
      <c r="AW1877" s="15" t="s">
        <v>37</v>
      </c>
      <c r="AX1877" s="15" t="s">
        <v>82</v>
      </c>
      <c r="AY1877" s="290" t="s">
        <v>189</v>
      </c>
    </row>
    <row r="1878" s="1" customFormat="1" ht="16.5" customHeight="1">
      <c r="B1878" s="48"/>
      <c r="C1878" s="235" t="s">
        <v>2657</v>
      </c>
      <c r="D1878" s="235" t="s">
        <v>192</v>
      </c>
      <c r="E1878" s="236" t="s">
        <v>2658</v>
      </c>
      <c r="F1878" s="237" t="s">
        <v>2659</v>
      </c>
      <c r="G1878" s="238" t="s">
        <v>273</v>
      </c>
      <c r="H1878" s="239">
        <v>136.25999999999999</v>
      </c>
      <c r="I1878" s="240"/>
      <c r="J1878" s="241">
        <f>ROUND(I1878*H1878,2)</f>
        <v>0</v>
      </c>
      <c r="K1878" s="237" t="s">
        <v>196</v>
      </c>
      <c r="L1878" s="74"/>
      <c r="M1878" s="242" t="s">
        <v>21</v>
      </c>
      <c r="N1878" s="243" t="s">
        <v>45</v>
      </c>
      <c r="O1878" s="49"/>
      <c r="P1878" s="244">
        <f>O1878*H1878</f>
        <v>0</v>
      </c>
      <c r="Q1878" s="244">
        <v>0</v>
      </c>
      <c r="R1878" s="244">
        <f>Q1878*H1878</f>
        <v>0</v>
      </c>
      <c r="S1878" s="244">
        <v>0</v>
      </c>
      <c r="T1878" s="245">
        <f>S1878*H1878</f>
        <v>0</v>
      </c>
      <c r="AR1878" s="26" t="s">
        <v>323</v>
      </c>
      <c r="AT1878" s="26" t="s">
        <v>192</v>
      </c>
      <c r="AU1878" s="26" t="s">
        <v>84</v>
      </c>
      <c r="AY1878" s="26" t="s">
        <v>189</v>
      </c>
      <c r="BE1878" s="246">
        <f>IF(N1878="základní",J1878,0)</f>
        <v>0</v>
      </c>
      <c r="BF1878" s="246">
        <f>IF(N1878="snížená",J1878,0)</f>
        <v>0</v>
      </c>
      <c r="BG1878" s="246">
        <f>IF(N1878="zákl. přenesená",J1878,0)</f>
        <v>0</v>
      </c>
      <c r="BH1878" s="246">
        <f>IF(N1878="sníž. přenesená",J1878,0)</f>
        <v>0</v>
      </c>
      <c r="BI1878" s="246">
        <f>IF(N1878="nulová",J1878,0)</f>
        <v>0</v>
      </c>
      <c r="BJ1878" s="26" t="s">
        <v>82</v>
      </c>
      <c r="BK1878" s="246">
        <f>ROUND(I1878*H1878,2)</f>
        <v>0</v>
      </c>
      <c r="BL1878" s="26" t="s">
        <v>323</v>
      </c>
      <c r="BM1878" s="26" t="s">
        <v>2660</v>
      </c>
    </row>
    <row r="1879" s="12" customFormat="1">
      <c r="B1879" s="247"/>
      <c r="C1879" s="248"/>
      <c r="D1879" s="249" t="s">
        <v>199</v>
      </c>
      <c r="E1879" s="250" t="s">
        <v>21</v>
      </c>
      <c r="F1879" s="251" t="s">
        <v>2661</v>
      </c>
      <c r="G1879" s="248"/>
      <c r="H1879" s="252">
        <v>131.44999999999999</v>
      </c>
      <c r="I1879" s="253"/>
      <c r="J1879" s="248"/>
      <c r="K1879" s="248"/>
      <c r="L1879" s="254"/>
      <c r="M1879" s="255"/>
      <c r="N1879" s="256"/>
      <c r="O1879" s="256"/>
      <c r="P1879" s="256"/>
      <c r="Q1879" s="256"/>
      <c r="R1879" s="256"/>
      <c r="S1879" s="256"/>
      <c r="T1879" s="257"/>
      <c r="AT1879" s="258" t="s">
        <v>199</v>
      </c>
      <c r="AU1879" s="258" t="s">
        <v>84</v>
      </c>
      <c r="AV1879" s="12" t="s">
        <v>84</v>
      </c>
      <c r="AW1879" s="12" t="s">
        <v>37</v>
      </c>
      <c r="AX1879" s="12" t="s">
        <v>74</v>
      </c>
      <c r="AY1879" s="258" t="s">
        <v>189</v>
      </c>
    </row>
    <row r="1880" s="12" customFormat="1">
      <c r="B1880" s="247"/>
      <c r="C1880" s="248"/>
      <c r="D1880" s="249" t="s">
        <v>199</v>
      </c>
      <c r="E1880" s="250" t="s">
        <v>21</v>
      </c>
      <c r="F1880" s="251" t="s">
        <v>2662</v>
      </c>
      <c r="G1880" s="248"/>
      <c r="H1880" s="252">
        <v>4.8099999999999996</v>
      </c>
      <c r="I1880" s="253"/>
      <c r="J1880" s="248"/>
      <c r="K1880" s="248"/>
      <c r="L1880" s="254"/>
      <c r="M1880" s="255"/>
      <c r="N1880" s="256"/>
      <c r="O1880" s="256"/>
      <c r="P1880" s="256"/>
      <c r="Q1880" s="256"/>
      <c r="R1880" s="256"/>
      <c r="S1880" s="256"/>
      <c r="T1880" s="257"/>
      <c r="AT1880" s="258" t="s">
        <v>199</v>
      </c>
      <c r="AU1880" s="258" t="s">
        <v>84</v>
      </c>
      <c r="AV1880" s="12" t="s">
        <v>84</v>
      </c>
      <c r="AW1880" s="12" t="s">
        <v>37</v>
      </c>
      <c r="AX1880" s="12" t="s">
        <v>74</v>
      </c>
      <c r="AY1880" s="258" t="s">
        <v>189</v>
      </c>
    </row>
    <row r="1881" s="14" customFormat="1">
      <c r="B1881" s="269"/>
      <c r="C1881" s="270"/>
      <c r="D1881" s="249" t="s">
        <v>199</v>
      </c>
      <c r="E1881" s="271" t="s">
        <v>21</v>
      </c>
      <c r="F1881" s="272" t="s">
        <v>214</v>
      </c>
      <c r="G1881" s="270"/>
      <c r="H1881" s="273">
        <v>136.25999999999999</v>
      </c>
      <c r="I1881" s="274"/>
      <c r="J1881" s="270"/>
      <c r="K1881" s="270"/>
      <c r="L1881" s="275"/>
      <c r="M1881" s="276"/>
      <c r="N1881" s="277"/>
      <c r="O1881" s="277"/>
      <c r="P1881" s="277"/>
      <c r="Q1881" s="277"/>
      <c r="R1881" s="277"/>
      <c r="S1881" s="277"/>
      <c r="T1881" s="278"/>
      <c r="AT1881" s="279" t="s">
        <v>199</v>
      </c>
      <c r="AU1881" s="279" t="s">
        <v>84</v>
      </c>
      <c r="AV1881" s="14" t="s">
        <v>197</v>
      </c>
      <c r="AW1881" s="14" t="s">
        <v>37</v>
      </c>
      <c r="AX1881" s="14" t="s">
        <v>82</v>
      </c>
      <c r="AY1881" s="279" t="s">
        <v>189</v>
      </c>
    </row>
    <row r="1882" s="1" customFormat="1" ht="25.5" customHeight="1">
      <c r="B1882" s="48"/>
      <c r="C1882" s="291" t="s">
        <v>2663</v>
      </c>
      <c r="D1882" s="291" t="s">
        <v>604</v>
      </c>
      <c r="E1882" s="292" t="s">
        <v>2664</v>
      </c>
      <c r="F1882" s="293" t="s">
        <v>2665</v>
      </c>
      <c r="G1882" s="294" t="s">
        <v>273</v>
      </c>
      <c r="H1882" s="295">
        <v>156.76400000000001</v>
      </c>
      <c r="I1882" s="296"/>
      <c r="J1882" s="297">
        <f>ROUND(I1882*H1882,2)</f>
        <v>0</v>
      </c>
      <c r="K1882" s="293" t="s">
        <v>21</v>
      </c>
      <c r="L1882" s="298"/>
      <c r="M1882" s="299" t="s">
        <v>21</v>
      </c>
      <c r="N1882" s="300" t="s">
        <v>45</v>
      </c>
      <c r="O1882" s="49"/>
      <c r="P1882" s="244">
        <f>O1882*H1882</f>
        <v>0</v>
      </c>
      <c r="Q1882" s="244">
        <v>0.022499999999999999</v>
      </c>
      <c r="R1882" s="244">
        <f>Q1882*H1882</f>
        <v>3.52719</v>
      </c>
      <c r="S1882" s="244">
        <v>0</v>
      </c>
      <c r="T1882" s="245">
        <f>S1882*H1882</f>
        <v>0</v>
      </c>
      <c r="AR1882" s="26" t="s">
        <v>439</v>
      </c>
      <c r="AT1882" s="26" t="s">
        <v>604</v>
      </c>
      <c r="AU1882" s="26" t="s">
        <v>84</v>
      </c>
      <c r="AY1882" s="26" t="s">
        <v>189</v>
      </c>
      <c r="BE1882" s="246">
        <f>IF(N1882="základní",J1882,0)</f>
        <v>0</v>
      </c>
      <c r="BF1882" s="246">
        <f>IF(N1882="snížená",J1882,0)</f>
        <v>0</v>
      </c>
      <c r="BG1882" s="246">
        <f>IF(N1882="zákl. přenesená",J1882,0)</f>
        <v>0</v>
      </c>
      <c r="BH1882" s="246">
        <f>IF(N1882="sníž. přenesená",J1882,0)</f>
        <v>0</v>
      </c>
      <c r="BI1882" s="246">
        <f>IF(N1882="nulová",J1882,0)</f>
        <v>0</v>
      </c>
      <c r="BJ1882" s="26" t="s">
        <v>82</v>
      </c>
      <c r="BK1882" s="246">
        <f>ROUND(I1882*H1882,2)</f>
        <v>0</v>
      </c>
      <c r="BL1882" s="26" t="s">
        <v>323</v>
      </c>
      <c r="BM1882" s="26" t="s">
        <v>2666</v>
      </c>
    </row>
    <row r="1883" s="12" customFormat="1">
      <c r="B1883" s="247"/>
      <c r="C1883" s="248"/>
      <c r="D1883" s="249" t="s">
        <v>199</v>
      </c>
      <c r="E1883" s="250" t="s">
        <v>21</v>
      </c>
      <c r="F1883" s="251" t="s">
        <v>2661</v>
      </c>
      <c r="G1883" s="248"/>
      <c r="H1883" s="252">
        <v>131.44999999999999</v>
      </c>
      <c r="I1883" s="253"/>
      <c r="J1883" s="248"/>
      <c r="K1883" s="248"/>
      <c r="L1883" s="254"/>
      <c r="M1883" s="255"/>
      <c r="N1883" s="256"/>
      <c r="O1883" s="256"/>
      <c r="P1883" s="256"/>
      <c r="Q1883" s="256"/>
      <c r="R1883" s="256"/>
      <c r="S1883" s="256"/>
      <c r="T1883" s="257"/>
      <c r="AT1883" s="258" t="s">
        <v>199</v>
      </c>
      <c r="AU1883" s="258" t="s">
        <v>84</v>
      </c>
      <c r="AV1883" s="12" t="s">
        <v>84</v>
      </c>
      <c r="AW1883" s="12" t="s">
        <v>37</v>
      </c>
      <c r="AX1883" s="12" t="s">
        <v>74</v>
      </c>
      <c r="AY1883" s="258" t="s">
        <v>189</v>
      </c>
    </row>
    <row r="1884" s="12" customFormat="1">
      <c r="B1884" s="247"/>
      <c r="C1884" s="248"/>
      <c r="D1884" s="249" t="s">
        <v>199</v>
      </c>
      <c r="E1884" s="250" t="s">
        <v>21</v>
      </c>
      <c r="F1884" s="251" t="s">
        <v>2667</v>
      </c>
      <c r="G1884" s="248"/>
      <c r="H1884" s="252">
        <v>11.063000000000001</v>
      </c>
      <c r="I1884" s="253"/>
      <c r="J1884" s="248"/>
      <c r="K1884" s="248"/>
      <c r="L1884" s="254"/>
      <c r="M1884" s="255"/>
      <c r="N1884" s="256"/>
      <c r="O1884" s="256"/>
      <c r="P1884" s="256"/>
      <c r="Q1884" s="256"/>
      <c r="R1884" s="256"/>
      <c r="S1884" s="256"/>
      <c r="T1884" s="257"/>
      <c r="AT1884" s="258" t="s">
        <v>199</v>
      </c>
      <c r="AU1884" s="258" t="s">
        <v>84</v>
      </c>
      <c r="AV1884" s="12" t="s">
        <v>84</v>
      </c>
      <c r="AW1884" s="12" t="s">
        <v>37</v>
      </c>
      <c r="AX1884" s="12" t="s">
        <v>74</v>
      </c>
      <c r="AY1884" s="258" t="s">
        <v>189</v>
      </c>
    </row>
    <row r="1885" s="14" customFormat="1">
      <c r="B1885" s="269"/>
      <c r="C1885" s="270"/>
      <c r="D1885" s="249" t="s">
        <v>199</v>
      </c>
      <c r="E1885" s="271" t="s">
        <v>21</v>
      </c>
      <c r="F1885" s="272" t="s">
        <v>214</v>
      </c>
      <c r="G1885" s="270"/>
      <c r="H1885" s="273">
        <v>142.51300000000001</v>
      </c>
      <c r="I1885" s="274"/>
      <c r="J1885" s="270"/>
      <c r="K1885" s="270"/>
      <c r="L1885" s="275"/>
      <c r="M1885" s="276"/>
      <c r="N1885" s="277"/>
      <c r="O1885" s="277"/>
      <c r="P1885" s="277"/>
      <c r="Q1885" s="277"/>
      <c r="R1885" s="277"/>
      <c r="S1885" s="277"/>
      <c r="T1885" s="278"/>
      <c r="AT1885" s="279" t="s">
        <v>199</v>
      </c>
      <c r="AU1885" s="279" t="s">
        <v>84</v>
      </c>
      <c r="AV1885" s="14" t="s">
        <v>197</v>
      </c>
      <c r="AW1885" s="14" t="s">
        <v>37</v>
      </c>
      <c r="AX1885" s="14" t="s">
        <v>82</v>
      </c>
      <c r="AY1885" s="279" t="s">
        <v>189</v>
      </c>
    </row>
    <row r="1886" s="12" customFormat="1">
      <c r="B1886" s="247"/>
      <c r="C1886" s="248"/>
      <c r="D1886" s="249" t="s">
        <v>199</v>
      </c>
      <c r="E1886" s="248"/>
      <c r="F1886" s="251" t="s">
        <v>2668</v>
      </c>
      <c r="G1886" s="248"/>
      <c r="H1886" s="252">
        <v>156.76400000000001</v>
      </c>
      <c r="I1886" s="253"/>
      <c r="J1886" s="248"/>
      <c r="K1886" s="248"/>
      <c r="L1886" s="254"/>
      <c r="M1886" s="255"/>
      <c r="N1886" s="256"/>
      <c r="O1886" s="256"/>
      <c r="P1886" s="256"/>
      <c r="Q1886" s="256"/>
      <c r="R1886" s="256"/>
      <c r="S1886" s="256"/>
      <c r="T1886" s="257"/>
      <c r="AT1886" s="258" t="s">
        <v>199</v>
      </c>
      <c r="AU1886" s="258" t="s">
        <v>84</v>
      </c>
      <c r="AV1886" s="12" t="s">
        <v>84</v>
      </c>
      <c r="AW1886" s="12" t="s">
        <v>6</v>
      </c>
      <c r="AX1886" s="12" t="s">
        <v>82</v>
      </c>
      <c r="AY1886" s="258" t="s">
        <v>189</v>
      </c>
    </row>
    <row r="1887" s="1" customFormat="1" ht="16.5" customHeight="1">
      <c r="B1887" s="48"/>
      <c r="C1887" s="235" t="s">
        <v>2669</v>
      </c>
      <c r="D1887" s="235" t="s">
        <v>192</v>
      </c>
      <c r="E1887" s="236" t="s">
        <v>2670</v>
      </c>
      <c r="F1887" s="237" t="s">
        <v>2671</v>
      </c>
      <c r="G1887" s="238" t="s">
        <v>273</v>
      </c>
      <c r="H1887" s="239">
        <v>136.25999999999999</v>
      </c>
      <c r="I1887" s="240"/>
      <c r="J1887" s="241">
        <f>ROUND(I1887*H1887,2)</f>
        <v>0</v>
      </c>
      <c r="K1887" s="237" t="s">
        <v>196</v>
      </c>
      <c r="L1887" s="74"/>
      <c r="M1887" s="242" t="s">
        <v>21</v>
      </c>
      <c r="N1887" s="243" t="s">
        <v>45</v>
      </c>
      <c r="O1887" s="49"/>
      <c r="P1887" s="244">
        <f>O1887*H1887</f>
        <v>0</v>
      </c>
      <c r="Q1887" s="244">
        <v>0.00029999999999999997</v>
      </c>
      <c r="R1887" s="244">
        <f>Q1887*H1887</f>
        <v>0.040877999999999991</v>
      </c>
      <c r="S1887" s="244">
        <v>0</v>
      </c>
      <c r="T1887" s="245">
        <f>S1887*H1887</f>
        <v>0</v>
      </c>
      <c r="AR1887" s="26" t="s">
        <v>323</v>
      </c>
      <c r="AT1887" s="26" t="s">
        <v>192</v>
      </c>
      <c r="AU1887" s="26" t="s">
        <v>84</v>
      </c>
      <c r="AY1887" s="26" t="s">
        <v>189</v>
      </c>
      <c r="BE1887" s="246">
        <f>IF(N1887="základní",J1887,0)</f>
        <v>0</v>
      </c>
      <c r="BF1887" s="246">
        <f>IF(N1887="snížená",J1887,0)</f>
        <v>0</v>
      </c>
      <c r="BG1887" s="246">
        <f>IF(N1887="zákl. přenesená",J1887,0)</f>
        <v>0</v>
      </c>
      <c r="BH1887" s="246">
        <f>IF(N1887="sníž. přenesená",J1887,0)</f>
        <v>0</v>
      </c>
      <c r="BI1887" s="246">
        <f>IF(N1887="nulová",J1887,0)</f>
        <v>0</v>
      </c>
      <c r="BJ1887" s="26" t="s">
        <v>82</v>
      </c>
      <c r="BK1887" s="246">
        <f>ROUND(I1887*H1887,2)</f>
        <v>0</v>
      </c>
      <c r="BL1887" s="26" t="s">
        <v>323</v>
      </c>
      <c r="BM1887" s="26" t="s">
        <v>2672</v>
      </c>
    </row>
    <row r="1888" s="1" customFormat="1" ht="16.5" customHeight="1">
      <c r="B1888" s="48"/>
      <c r="C1888" s="235" t="s">
        <v>2673</v>
      </c>
      <c r="D1888" s="235" t="s">
        <v>192</v>
      </c>
      <c r="E1888" s="236" t="s">
        <v>2674</v>
      </c>
      <c r="F1888" s="237" t="s">
        <v>2675</v>
      </c>
      <c r="G1888" s="238" t="s">
        <v>223</v>
      </c>
      <c r="H1888" s="239">
        <v>160.333</v>
      </c>
      <c r="I1888" s="240"/>
      <c r="J1888" s="241">
        <f>ROUND(I1888*H1888,2)</f>
        <v>0</v>
      </c>
      <c r="K1888" s="237" t="s">
        <v>196</v>
      </c>
      <c r="L1888" s="74"/>
      <c r="M1888" s="242" t="s">
        <v>21</v>
      </c>
      <c r="N1888" s="243" t="s">
        <v>45</v>
      </c>
      <c r="O1888" s="49"/>
      <c r="P1888" s="244">
        <f>O1888*H1888</f>
        <v>0</v>
      </c>
      <c r="Q1888" s="244">
        <v>0</v>
      </c>
      <c r="R1888" s="244">
        <f>Q1888*H1888</f>
        <v>0</v>
      </c>
      <c r="S1888" s="244">
        <v>0</v>
      </c>
      <c r="T1888" s="245">
        <f>S1888*H1888</f>
        <v>0</v>
      </c>
      <c r="AR1888" s="26" t="s">
        <v>323</v>
      </c>
      <c r="AT1888" s="26" t="s">
        <v>192</v>
      </c>
      <c r="AU1888" s="26" t="s">
        <v>84</v>
      </c>
      <c r="AY1888" s="26" t="s">
        <v>189</v>
      </c>
      <c r="BE1888" s="246">
        <f>IF(N1888="základní",J1888,0)</f>
        <v>0</v>
      </c>
      <c r="BF1888" s="246">
        <f>IF(N1888="snížená",J1888,0)</f>
        <v>0</v>
      </c>
      <c r="BG1888" s="246">
        <f>IF(N1888="zákl. přenesená",J1888,0)</f>
        <v>0</v>
      </c>
      <c r="BH1888" s="246">
        <f>IF(N1888="sníž. přenesená",J1888,0)</f>
        <v>0</v>
      </c>
      <c r="BI1888" s="246">
        <f>IF(N1888="nulová",J1888,0)</f>
        <v>0</v>
      </c>
      <c r="BJ1888" s="26" t="s">
        <v>82</v>
      </c>
      <c r="BK1888" s="246">
        <f>ROUND(I1888*H1888,2)</f>
        <v>0</v>
      </c>
      <c r="BL1888" s="26" t="s">
        <v>323</v>
      </c>
      <c r="BM1888" s="26" t="s">
        <v>2676</v>
      </c>
    </row>
    <row r="1889" s="13" customFormat="1">
      <c r="B1889" s="259"/>
      <c r="C1889" s="260"/>
      <c r="D1889" s="249" t="s">
        <v>199</v>
      </c>
      <c r="E1889" s="261" t="s">
        <v>21</v>
      </c>
      <c r="F1889" s="262" t="s">
        <v>242</v>
      </c>
      <c r="G1889" s="260"/>
      <c r="H1889" s="261" t="s">
        <v>21</v>
      </c>
      <c r="I1889" s="263"/>
      <c r="J1889" s="260"/>
      <c r="K1889" s="260"/>
      <c r="L1889" s="264"/>
      <c r="M1889" s="265"/>
      <c r="N1889" s="266"/>
      <c r="O1889" s="266"/>
      <c r="P1889" s="266"/>
      <c r="Q1889" s="266"/>
      <c r="R1889" s="266"/>
      <c r="S1889" s="266"/>
      <c r="T1889" s="267"/>
      <c r="AT1889" s="268" t="s">
        <v>199</v>
      </c>
      <c r="AU1889" s="268" t="s">
        <v>84</v>
      </c>
      <c r="AV1889" s="13" t="s">
        <v>82</v>
      </c>
      <c r="AW1889" s="13" t="s">
        <v>37</v>
      </c>
      <c r="AX1889" s="13" t="s">
        <v>74</v>
      </c>
      <c r="AY1889" s="268" t="s">
        <v>189</v>
      </c>
    </row>
    <row r="1890" s="12" customFormat="1">
      <c r="B1890" s="247"/>
      <c r="C1890" s="248"/>
      <c r="D1890" s="249" t="s">
        <v>199</v>
      </c>
      <c r="E1890" s="250" t="s">
        <v>21</v>
      </c>
      <c r="F1890" s="251" t="s">
        <v>2639</v>
      </c>
      <c r="G1890" s="248"/>
      <c r="H1890" s="252">
        <v>34.399999999999999</v>
      </c>
      <c r="I1890" s="253"/>
      <c r="J1890" s="248"/>
      <c r="K1890" s="248"/>
      <c r="L1890" s="254"/>
      <c r="M1890" s="255"/>
      <c r="N1890" s="256"/>
      <c r="O1890" s="256"/>
      <c r="P1890" s="256"/>
      <c r="Q1890" s="256"/>
      <c r="R1890" s="256"/>
      <c r="S1890" s="256"/>
      <c r="T1890" s="257"/>
      <c r="AT1890" s="258" t="s">
        <v>199</v>
      </c>
      <c r="AU1890" s="258" t="s">
        <v>84</v>
      </c>
      <c r="AV1890" s="12" t="s">
        <v>84</v>
      </c>
      <c r="AW1890" s="12" t="s">
        <v>37</v>
      </c>
      <c r="AX1890" s="12" t="s">
        <v>74</v>
      </c>
      <c r="AY1890" s="258" t="s">
        <v>189</v>
      </c>
    </row>
    <row r="1891" s="12" customFormat="1">
      <c r="B1891" s="247"/>
      <c r="C1891" s="248"/>
      <c r="D1891" s="249" t="s">
        <v>199</v>
      </c>
      <c r="E1891" s="250" t="s">
        <v>21</v>
      </c>
      <c r="F1891" s="251" t="s">
        <v>2640</v>
      </c>
      <c r="G1891" s="248"/>
      <c r="H1891" s="252">
        <v>5.5999999999999996</v>
      </c>
      <c r="I1891" s="253"/>
      <c r="J1891" s="248"/>
      <c r="K1891" s="248"/>
      <c r="L1891" s="254"/>
      <c r="M1891" s="255"/>
      <c r="N1891" s="256"/>
      <c r="O1891" s="256"/>
      <c r="P1891" s="256"/>
      <c r="Q1891" s="256"/>
      <c r="R1891" s="256"/>
      <c r="S1891" s="256"/>
      <c r="T1891" s="257"/>
      <c r="AT1891" s="258" t="s">
        <v>199</v>
      </c>
      <c r="AU1891" s="258" t="s">
        <v>84</v>
      </c>
      <c r="AV1891" s="12" t="s">
        <v>84</v>
      </c>
      <c r="AW1891" s="12" t="s">
        <v>37</v>
      </c>
      <c r="AX1891" s="12" t="s">
        <v>74</v>
      </c>
      <c r="AY1891" s="258" t="s">
        <v>189</v>
      </c>
    </row>
    <row r="1892" s="12" customFormat="1">
      <c r="B1892" s="247"/>
      <c r="C1892" s="248"/>
      <c r="D1892" s="249" t="s">
        <v>199</v>
      </c>
      <c r="E1892" s="250" t="s">
        <v>21</v>
      </c>
      <c r="F1892" s="251" t="s">
        <v>2641</v>
      </c>
      <c r="G1892" s="248"/>
      <c r="H1892" s="252">
        <v>8.0999999999999996</v>
      </c>
      <c r="I1892" s="253"/>
      <c r="J1892" s="248"/>
      <c r="K1892" s="248"/>
      <c r="L1892" s="254"/>
      <c r="M1892" s="255"/>
      <c r="N1892" s="256"/>
      <c r="O1892" s="256"/>
      <c r="P1892" s="256"/>
      <c r="Q1892" s="256"/>
      <c r="R1892" s="256"/>
      <c r="S1892" s="256"/>
      <c r="T1892" s="257"/>
      <c r="AT1892" s="258" t="s">
        <v>199</v>
      </c>
      <c r="AU1892" s="258" t="s">
        <v>84</v>
      </c>
      <c r="AV1892" s="12" t="s">
        <v>84</v>
      </c>
      <c r="AW1892" s="12" t="s">
        <v>37</v>
      </c>
      <c r="AX1892" s="12" t="s">
        <v>74</v>
      </c>
      <c r="AY1892" s="258" t="s">
        <v>189</v>
      </c>
    </row>
    <row r="1893" s="15" customFormat="1">
      <c r="B1893" s="280"/>
      <c r="C1893" s="281"/>
      <c r="D1893" s="249" t="s">
        <v>199</v>
      </c>
      <c r="E1893" s="282" t="s">
        <v>21</v>
      </c>
      <c r="F1893" s="283" t="s">
        <v>246</v>
      </c>
      <c r="G1893" s="281"/>
      <c r="H1893" s="284">
        <v>48.100000000000001</v>
      </c>
      <c r="I1893" s="285"/>
      <c r="J1893" s="281"/>
      <c r="K1893" s="281"/>
      <c r="L1893" s="286"/>
      <c r="M1893" s="287"/>
      <c r="N1893" s="288"/>
      <c r="O1893" s="288"/>
      <c r="P1893" s="288"/>
      <c r="Q1893" s="288"/>
      <c r="R1893" s="288"/>
      <c r="S1893" s="288"/>
      <c r="T1893" s="289"/>
      <c r="AT1893" s="290" t="s">
        <v>199</v>
      </c>
      <c r="AU1893" s="290" t="s">
        <v>84</v>
      </c>
      <c r="AV1893" s="15" t="s">
        <v>190</v>
      </c>
      <c r="AW1893" s="15" t="s">
        <v>37</v>
      </c>
      <c r="AX1893" s="15" t="s">
        <v>74</v>
      </c>
      <c r="AY1893" s="290" t="s">
        <v>189</v>
      </c>
    </row>
    <row r="1894" s="12" customFormat="1">
      <c r="B1894" s="247"/>
      <c r="C1894" s="248"/>
      <c r="D1894" s="249" t="s">
        <v>199</v>
      </c>
      <c r="E1894" s="250" t="s">
        <v>21</v>
      </c>
      <c r="F1894" s="251" t="s">
        <v>2677</v>
      </c>
      <c r="G1894" s="248"/>
      <c r="H1894" s="252">
        <v>160.333</v>
      </c>
      <c r="I1894" s="253"/>
      <c r="J1894" s="248"/>
      <c r="K1894" s="248"/>
      <c r="L1894" s="254"/>
      <c r="M1894" s="255"/>
      <c r="N1894" s="256"/>
      <c r="O1894" s="256"/>
      <c r="P1894" s="256"/>
      <c r="Q1894" s="256"/>
      <c r="R1894" s="256"/>
      <c r="S1894" s="256"/>
      <c r="T1894" s="257"/>
      <c r="AT1894" s="258" t="s">
        <v>199</v>
      </c>
      <c r="AU1894" s="258" t="s">
        <v>84</v>
      </c>
      <c r="AV1894" s="12" t="s">
        <v>84</v>
      </c>
      <c r="AW1894" s="12" t="s">
        <v>37</v>
      </c>
      <c r="AX1894" s="12" t="s">
        <v>82</v>
      </c>
      <c r="AY1894" s="258" t="s">
        <v>189</v>
      </c>
    </row>
    <row r="1895" s="1" customFormat="1" ht="16.5" customHeight="1">
      <c r="B1895" s="48"/>
      <c r="C1895" s="235" t="s">
        <v>2678</v>
      </c>
      <c r="D1895" s="235" t="s">
        <v>192</v>
      </c>
      <c r="E1895" s="236" t="s">
        <v>2679</v>
      </c>
      <c r="F1895" s="237" t="s">
        <v>2680</v>
      </c>
      <c r="G1895" s="238" t="s">
        <v>273</v>
      </c>
      <c r="H1895" s="239">
        <v>40.950000000000003</v>
      </c>
      <c r="I1895" s="240"/>
      <c r="J1895" s="241">
        <f>ROUND(I1895*H1895,2)</f>
        <v>0</v>
      </c>
      <c r="K1895" s="237" t="s">
        <v>600</v>
      </c>
      <c r="L1895" s="74"/>
      <c r="M1895" s="242" t="s">
        <v>21</v>
      </c>
      <c r="N1895" s="243" t="s">
        <v>45</v>
      </c>
      <c r="O1895" s="49"/>
      <c r="P1895" s="244">
        <f>O1895*H1895</f>
        <v>0</v>
      </c>
      <c r="Q1895" s="244">
        <v>0.0046299999999999996</v>
      </c>
      <c r="R1895" s="244">
        <f>Q1895*H1895</f>
        <v>0.1895985</v>
      </c>
      <c r="S1895" s="244">
        <v>0</v>
      </c>
      <c r="T1895" s="245">
        <f>S1895*H1895</f>
        <v>0</v>
      </c>
      <c r="AR1895" s="26" t="s">
        <v>323</v>
      </c>
      <c r="AT1895" s="26" t="s">
        <v>192</v>
      </c>
      <c r="AU1895" s="26" t="s">
        <v>84</v>
      </c>
      <c r="AY1895" s="26" t="s">
        <v>189</v>
      </c>
      <c r="BE1895" s="246">
        <f>IF(N1895="základní",J1895,0)</f>
        <v>0</v>
      </c>
      <c r="BF1895" s="246">
        <f>IF(N1895="snížená",J1895,0)</f>
        <v>0</v>
      </c>
      <c r="BG1895" s="246">
        <f>IF(N1895="zákl. přenesená",J1895,0)</f>
        <v>0</v>
      </c>
      <c r="BH1895" s="246">
        <f>IF(N1895="sníž. přenesená",J1895,0)</f>
        <v>0</v>
      </c>
      <c r="BI1895" s="246">
        <f>IF(N1895="nulová",J1895,0)</f>
        <v>0</v>
      </c>
      <c r="BJ1895" s="26" t="s">
        <v>82</v>
      </c>
      <c r="BK1895" s="246">
        <f>ROUND(I1895*H1895,2)</f>
        <v>0</v>
      </c>
      <c r="BL1895" s="26" t="s">
        <v>323</v>
      </c>
      <c r="BM1895" s="26" t="s">
        <v>2681</v>
      </c>
    </row>
    <row r="1896" s="13" customFormat="1">
      <c r="B1896" s="259"/>
      <c r="C1896" s="260"/>
      <c r="D1896" s="249" t="s">
        <v>199</v>
      </c>
      <c r="E1896" s="261" t="s">
        <v>21</v>
      </c>
      <c r="F1896" s="262" t="s">
        <v>242</v>
      </c>
      <c r="G1896" s="260"/>
      <c r="H1896" s="261" t="s">
        <v>21</v>
      </c>
      <c r="I1896" s="263"/>
      <c r="J1896" s="260"/>
      <c r="K1896" s="260"/>
      <c r="L1896" s="264"/>
      <c r="M1896" s="265"/>
      <c r="N1896" s="266"/>
      <c r="O1896" s="266"/>
      <c r="P1896" s="266"/>
      <c r="Q1896" s="266"/>
      <c r="R1896" s="266"/>
      <c r="S1896" s="266"/>
      <c r="T1896" s="267"/>
      <c r="AT1896" s="268" t="s">
        <v>199</v>
      </c>
      <c r="AU1896" s="268" t="s">
        <v>84</v>
      </c>
      <c r="AV1896" s="13" t="s">
        <v>82</v>
      </c>
      <c r="AW1896" s="13" t="s">
        <v>37</v>
      </c>
      <c r="AX1896" s="13" t="s">
        <v>74</v>
      </c>
      <c r="AY1896" s="268" t="s">
        <v>189</v>
      </c>
    </row>
    <row r="1897" s="12" customFormat="1">
      <c r="B1897" s="247"/>
      <c r="C1897" s="248"/>
      <c r="D1897" s="249" t="s">
        <v>199</v>
      </c>
      <c r="E1897" s="250" t="s">
        <v>21</v>
      </c>
      <c r="F1897" s="251" t="s">
        <v>2647</v>
      </c>
      <c r="G1897" s="248"/>
      <c r="H1897" s="252">
        <v>6.75</v>
      </c>
      <c r="I1897" s="253"/>
      <c r="J1897" s="248"/>
      <c r="K1897" s="248"/>
      <c r="L1897" s="254"/>
      <c r="M1897" s="255"/>
      <c r="N1897" s="256"/>
      <c r="O1897" s="256"/>
      <c r="P1897" s="256"/>
      <c r="Q1897" s="256"/>
      <c r="R1897" s="256"/>
      <c r="S1897" s="256"/>
      <c r="T1897" s="257"/>
      <c r="AT1897" s="258" t="s">
        <v>199</v>
      </c>
      <c r="AU1897" s="258" t="s">
        <v>84</v>
      </c>
      <c r="AV1897" s="12" t="s">
        <v>84</v>
      </c>
      <c r="AW1897" s="12" t="s">
        <v>37</v>
      </c>
      <c r="AX1897" s="12" t="s">
        <v>74</v>
      </c>
      <c r="AY1897" s="258" t="s">
        <v>189</v>
      </c>
    </row>
    <row r="1898" s="12" customFormat="1">
      <c r="B1898" s="247"/>
      <c r="C1898" s="248"/>
      <c r="D1898" s="249" t="s">
        <v>199</v>
      </c>
      <c r="E1898" s="250" t="s">
        <v>21</v>
      </c>
      <c r="F1898" s="251" t="s">
        <v>2648</v>
      </c>
      <c r="G1898" s="248"/>
      <c r="H1898" s="252">
        <v>3.7999999999999998</v>
      </c>
      <c r="I1898" s="253"/>
      <c r="J1898" s="248"/>
      <c r="K1898" s="248"/>
      <c r="L1898" s="254"/>
      <c r="M1898" s="255"/>
      <c r="N1898" s="256"/>
      <c r="O1898" s="256"/>
      <c r="P1898" s="256"/>
      <c r="Q1898" s="256"/>
      <c r="R1898" s="256"/>
      <c r="S1898" s="256"/>
      <c r="T1898" s="257"/>
      <c r="AT1898" s="258" t="s">
        <v>199</v>
      </c>
      <c r="AU1898" s="258" t="s">
        <v>84</v>
      </c>
      <c r="AV1898" s="12" t="s">
        <v>84</v>
      </c>
      <c r="AW1898" s="12" t="s">
        <v>37</v>
      </c>
      <c r="AX1898" s="12" t="s">
        <v>74</v>
      </c>
      <c r="AY1898" s="258" t="s">
        <v>189</v>
      </c>
    </row>
    <row r="1899" s="12" customFormat="1">
      <c r="B1899" s="247"/>
      <c r="C1899" s="248"/>
      <c r="D1899" s="249" t="s">
        <v>199</v>
      </c>
      <c r="E1899" s="250" t="s">
        <v>21</v>
      </c>
      <c r="F1899" s="251" t="s">
        <v>2650</v>
      </c>
      <c r="G1899" s="248"/>
      <c r="H1899" s="252">
        <v>3.2000000000000002</v>
      </c>
      <c r="I1899" s="253"/>
      <c r="J1899" s="248"/>
      <c r="K1899" s="248"/>
      <c r="L1899" s="254"/>
      <c r="M1899" s="255"/>
      <c r="N1899" s="256"/>
      <c r="O1899" s="256"/>
      <c r="P1899" s="256"/>
      <c r="Q1899" s="256"/>
      <c r="R1899" s="256"/>
      <c r="S1899" s="256"/>
      <c r="T1899" s="257"/>
      <c r="AT1899" s="258" t="s">
        <v>199</v>
      </c>
      <c r="AU1899" s="258" t="s">
        <v>84</v>
      </c>
      <c r="AV1899" s="12" t="s">
        <v>84</v>
      </c>
      <c r="AW1899" s="12" t="s">
        <v>37</v>
      </c>
      <c r="AX1899" s="12" t="s">
        <v>74</v>
      </c>
      <c r="AY1899" s="258" t="s">
        <v>189</v>
      </c>
    </row>
    <row r="1900" s="12" customFormat="1">
      <c r="B1900" s="247"/>
      <c r="C1900" s="248"/>
      <c r="D1900" s="249" t="s">
        <v>199</v>
      </c>
      <c r="E1900" s="250" t="s">
        <v>21</v>
      </c>
      <c r="F1900" s="251" t="s">
        <v>2651</v>
      </c>
      <c r="G1900" s="248"/>
      <c r="H1900" s="252">
        <v>5.5499999999999998</v>
      </c>
      <c r="I1900" s="253"/>
      <c r="J1900" s="248"/>
      <c r="K1900" s="248"/>
      <c r="L1900" s="254"/>
      <c r="M1900" s="255"/>
      <c r="N1900" s="256"/>
      <c r="O1900" s="256"/>
      <c r="P1900" s="256"/>
      <c r="Q1900" s="256"/>
      <c r="R1900" s="256"/>
      <c r="S1900" s="256"/>
      <c r="T1900" s="257"/>
      <c r="AT1900" s="258" t="s">
        <v>199</v>
      </c>
      <c r="AU1900" s="258" t="s">
        <v>84</v>
      </c>
      <c r="AV1900" s="12" t="s">
        <v>84</v>
      </c>
      <c r="AW1900" s="12" t="s">
        <v>37</v>
      </c>
      <c r="AX1900" s="12" t="s">
        <v>74</v>
      </c>
      <c r="AY1900" s="258" t="s">
        <v>189</v>
      </c>
    </row>
    <row r="1901" s="12" customFormat="1">
      <c r="B1901" s="247"/>
      <c r="C1901" s="248"/>
      <c r="D1901" s="249" t="s">
        <v>199</v>
      </c>
      <c r="E1901" s="250" t="s">
        <v>21</v>
      </c>
      <c r="F1901" s="251" t="s">
        <v>2652</v>
      </c>
      <c r="G1901" s="248"/>
      <c r="H1901" s="252">
        <v>5.4500000000000002</v>
      </c>
      <c r="I1901" s="253"/>
      <c r="J1901" s="248"/>
      <c r="K1901" s="248"/>
      <c r="L1901" s="254"/>
      <c r="M1901" s="255"/>
      <c r="N1901" s="256"/>
      <c r="O1901" s="256"/>
      <c r="P1901" s="256"/>
      <c r="Q1901" s="256"/>
      <c r="R1901" s="256"/>
      <c r="S1901" s="256"/>
      <c r="T1901" s="257"/>
      <c r="AT1901" s="258" t="s">
        <v>199</v>
      </c>
      <c r="AU1901" s="258" t="s">
        <v>84</v>
      </c>
      <c r="AV1901" s="12" t="s">
        <v>84</v>
      </c>
      <c r="AW1901" s="12" t="s">
        <v>37</v>
      </c>
      <c r="AX1901" s="12" t="s">
        <v>74</v>
      </c>
      <c r="AY1901" s="258" t="s">
        <v>189</v>
      </c>
    </row>
    <row r="1902" s="12" customFormat="1">
      <c r="B1902" s="247"/>
      <c r="C1902" s="248"/>
      <c r="D1902" s="249" t="s">
        <v>199</v>
      </c>
      <c r="E1902" s="250" t="s">
        <v>21</v>
      </c>
      <c r="F1902" s="251" t="s">
        <v>2653</v>
      </c>
      <c r="G1902" s="248"/>
      <c r="H1902" s="252">
        <v>5.5999999999999996</v>
      </c>
      <c r="I1902" s="253"/>
      <c r="J1902" s="248"/>
      <c r="K1902" s="248"/>
      <c r="L1902" s="254"/>
      <c r="M1902" s="255"/>
      <c r="N1902" s="256"/>
      <c r="O1902" s="256"/>
      <c r="P1902" s="256"/>
      <c r="Q1902" s="256"/>
      <c r="R1902" s="256"/>
      <c r="S1902" s="256"/>
      <c r="T1902" s="257"/>
      <c r="AT1902" s="258" t="s">
        <v>199</v>
      </c>
      <c r="AU1902" s="258" t="s">
        <v>84</v>
      </c>
      <c r="AV1902" s="12" t="s">
        <v>84</v>
      </c>
      <c r="AW1902" s="12" t="s">
        <v>37</v>
      </c>
      <c r="AX1902" s="12" t="s">
        <v>74</v>
      </c>
      <c r="AY1902" s="258" t="s">
        <v>189</v>
      </c>
    </row>
    <row r="1903" s="12" customFormat="1">
      <c r="B1903" s="247"/>
      <c r="C1903" s="248"/>
      <c r="D1903" s="249" t="s">
        <v>199</v>
      </c>
      <c r="E1903" s="250" t="s">
        <v>21</v>
      </c>
      <c r="F1903" s="251" t="s">
        <v>2654</v>
      </c>
      <c r="G1903" s="248"/>
      <c r="H1903" s="252">
        <v>5.2999999999999998</v>
      </c>
      <c r="I1903" s="253"/>
      <c r="J1903" s="248"/>
      <c r="K1903" s="248"/>
      <c r="L1903" s="254"/>
      <c r="M1903" s="255"/>
      <c r="N1903" s="256"/>
      <c r="O1903" s="256"/>
      <c r="P1903" s="256"/>
      <c r="Q1903" s="256"/>
      <c r="R1903" s="256"/>
      <c r="S1903" s="256"/>
      <c r="T1903" s="257"/>
      <c r="AT1903" s="258" t="s">
        <v>199</v>
      </c>
      <c r="AU1903" s="258" t="s">
        <v>84</v>
      </c>
      <c r="AV1903" s="12" t="s">
        <v>84</v>
      </c>
      <c r="AW1903" s="12" t="s">
        <v>37</v>
      </c>
      <c r="AX1903" s="12" t="s">
        <v>74</v>
      </c>
      <c r="AY1903" s="258" t="s">
        <v>189</v>
      </c>
    </row>
    <row r="1904" s="12" customFormat="1">
      <c r="B1904" s="247"/>
      <c r="C1904" s="248"/>
      <c r="D1904" s="249" t="s">
        <v>199</v>
      </c>
      <c r="E1904" s="250" t="s">
        <v>21</v>
      </c>
      <c r="F1904" s="251" t="s">
        <v>2655</v>
      </c>
      <c r="G1904" s="248"/>
      <c r="H1904" s="252">
        <v>5.2999999999999998</v>
      </c>
      <c r="I1904" s="253"/>
      <c r="J1904" s="248"/>
      <c r="K1904" s="248"/>
      <c r="L1904" s="254"/>
      <c r="M1904" s="255"/>
      <c r="N1904" s="256"/>
      <c r="O1904" s="256"/>
      <c r="P1904" s="256"/>
      <c r="Q1904" s="256"/>
      <c r="R1904" s="256"/>
      <c r="S1904" s="256"/>
      <c r="T1904" s="257"/>
      <c r="AT1904" s="258" t="s">
        <v>199</v>
      </c>
      <c r="AU1904" s="258" t="s">
        <v>84</v>
      </c>
      <c r="AV1904" s="12" t="s">
        <v>84</v>
      </c>
      <c r="AW1904" s="12" t="s">
        <v>37</v>
      </c>
      <c r="AX1904" s="12" t="s">
        <v>74</v>
      </c>
      <c r="AY1904" s="258" t="s">
        <v>189</v>
      </c>
    </row>
    <row r="1905" s="15" customFormat="1">
      <c r="B1905" s="280"/>
      <c r="C1905" s="281"/>
      <c r="D1905" s="249" t="s">
        <v>199</v>
      </c>
      <c r="E1905" s="282" t="s">
        <v>21</v>
      </c>
      <c r="F1905" s="283" t="s">
        <v>246</v>
      </c>
      <c r="G1905" s="281"/>
      <c r="H1905" s="284">
        <v>40.950000000000003</v>
      </c>
      <c r="I1905" s="285"/>
      <c r="J1905" s="281"/>
      <c r="K1905" s="281"/>
      <c r="L1905" s="286"/>
      <c r="M1905" s="287"/>
      <c r="N1905" s="288"/>
      <c r="O1905" s="288"/>
      <c r="P1905" s="288"/>
      <c r="Q1905" s="288"/>
      <c r="R1905" s="288"/>
      <c r="S1905" s="288"/>
      <c r="T1905" s="289"/>
      <c r="AT1905" s="290" t="s">
        <v>199</v>
      </c>
      <c r="AU1905" s="290" t="s">
        <v>84</v>
      </c>
      <c r="AV1905" s="15" t="s">
        <v>190</v>
      </c>
      <c r="AW1905" s="15" t="s">
        <v>37</v>
      </c>
      <c r="AX1905" s="15" t="s">
        <v>82</v>
      </c>
      <c r="AY1905" s="290" t="s">
        <v>189</v>
      </c>
    </row>
    <row r="1906" s="1" customFormat="1" ht="16.5" customHeight="1">
      <c r="B1906" s="48"/>
      <c r="C1906" s="235" t="s">
        <v>2682</v>
      </c>
      <c r="D1906" s="235" t="s">
        <v>192</v>
      </c>
      <c r="E1906" s="236" t="s">
        <v>2683</v>
      </c>
      <c r="F1906" s="237" t="s">
        <v>2684</v>
      </c>
      <c r="G1906" s="238" t="s">
        <v>349</v>
      </c>
      <c r="H1906" s="239">
        <v>106.3</v>
      </c>
      <c r="I1906" s="240"/>
      <c r="J1906" s="241">
        <f>ROUND(I1906*H1906,2)</f>
        <v>0</v>
      </c>
      <c r="K1906" s="237" t="s">
        <v>196</v>
      </c>
      <c r="L1906" s="74"/>
      <c r="M1906" s="242" t="s">
        <v>21</v>
      </c>
      <c r="N1906" s="243" t="s">
        <v>45</v>
      </c>
      <c r="O1906" s="49"/>
      <c r="P1906" s="244">
        <f>O1906*H1906</f>
        <v>0</v>
      </c>
      <c r="Q1906" s="244">
        <v>0.00018000000000000001</v>
      </c>
      <c r="R1906" s="244">
        <f>Q1906*H1906</f>
        <v>0.019134000000000002</v>
      </c>
      <c r="S1906" s="244">
        <v>0</v>
      </c>
      <c r="T1906" s="245">
        <f>S1906*H1906</f>
        <v>0</v>
      </c>
      <c r="AR1906" s="26" t="s">
        <v>323</v>
      </c>
      <c r="AT1906" s="26" t="s">
        <v>192</v>
      </c>
      <c r="AU1906" s="26" t="s">
        <v>84</v>
      </c>
      <c r="AY1906" s="26" t="s">
        <v>189</v>
      </c>
      <c r="BE1906" s="246">
        <f>IF(N1906="základní",J1906,0)</f>
        <v>0</v>
      </c>
      <c r="BF1906" s="246">
        <f>IF(N1906="snížená",J1906,0)</f>
        <v>0</v>
      </c>
      <c r="BG1906" s="246">
        <f>IF(N1906="zákl. přenesená",J1906,0)</f>
        <v>0</v>
      </c>
      <c r="BH1906" s="246">
        <f>IF(N1906="sníž. přenesená",J1906,0)</f>
        <v>0</v>
      </c>
      <c r="BI1906" s="246">
        <f>IF(N1906="nulová",J1906,0)</f>
        <v>0</v>
      </c>
      <c r="BJ1906" s="26" t="s">
        <v>82</v>
      </c>
      <c r="BK1906" s="246">
        <f>ROUND(I1906*H1906,2)</f>
        <v>0</v>
      </c>
      <c r="BL1906" s="26" t="s">
        <v>323</v>
      </c>
      <c r="BM1906" s="26" t="s">
        <v>2685</v>
      </c>
    </row>
    <row r="1907" s="13" customFormat="1">
      <c r="B1907" s="259"/>
      <c r="C1907" s="260"/>
      <c r="D1907" s="249" t="s">
        <v>199</v>
      </c>
      <c r="E1907" s="261" t="s">
        <v>21</v>
      </c>
      <c r="F1907" s="262" t="s">
        <v>242</v>
      </c>
      <c r="G1907" s="260"/>
      <c r="H1907" s="261" t="s">
        <v>21</v>
      </c>
      <c r="I1907" s="263"/>
      <c r="J1907" s="260"/>
      <c r="K1907" s="260"/>
      <c r="L1907" s="264"/>
      <c r="M1907" s="265"/>
      <c r="N1907" s="266"/>
      <c r="O1907" s="266"/>
      <c r="P1907" s="266"/>
      <c r="Q1907" s="266"/>
      <c r="R1907" s="266"/>
      <c r="S1907" s="266"/>
      <c r="T1907" s="267"/>
      <c r="AT1907" s="268" t="s">
        <v>199</v>
      </c>
      <c r="AU1907" s="268" t="s">
        <v>84</v>
      </c>
      <c r="AV1907" s="13" t="s">
        <v>82</v>
      </c>
      <c r="AW1907" s="13" t="s">
        <v>37</v>
      </c>
      <c r="AX1907" s="13" t="s">
        <v>74</v>
      </c>
      <c r="AY1907" s="268" t="s">
        <v>189</v>
      </c>
    </row>
    <row r="1908" s="12" customFormat="1">
      <c r="B1908" s="247"/>
      <c r="C1908" s="248"/>
      <c r="D1908" s="249" t="s">
        <v>199</v>
      </c>
      <c r="E1908" s="250" t="s">
        <v>21</v>
      </c>
      <c r="F1908" s="251" t="s">
        <v>2686</v>
      </c>
      <c r="G1908" s="248"/>
      <c r="H1908" s="252">
        <v>18.199999999999999</v>
      </c>
      <c r="I1908" s="253"/>
      <c r="J1908" s="248"/>
      <c r="K1908" s="248"/>
      <c r="L1908" s="254"/>
      <c r="M1908" s="255"/>
      <c r="N1908" s="256"/>
      <c r="O1908" s="256"/>
      <c r="P1908" s="256"/>
      <c r="Q1908" s="256"/>
      <c r="R1908" s="256"/>
      <c r="S1908" s="256"/>
      <c r="T1908" s="257"/>
      <c r="AT1908" s="258" t="s">
        <v>199</v>
      </c>
      <c r="AU1908" s="258" t="s">
        <v>84</v>
      </c>
      <c r="AV1908" s="12" t="s">
        <v>84</v>
      </c>
      <c r="AW1908" s="12" t="s">
        <v>37</v>
      </c>
      <c r="AX1908" s="12" t="s">
        <v>74</v>
      </c>
      <c r="AY1908" s="258" t="s">
        <v>189</v>
      </c>
    </row>
    <row r="1909" s="12" customFormat="1">
      <c r="B1909" s="247"/>
      <c r="C1909" s="248"/>
      <c r="D1909" s="249" t="s">
        <v>199</v>
      </c>
      <c r="E1909" s="250" t="s">
        <v>21</v>
      </c>
      <c r="F1909" s="251" t="s">
        <v>2687</v>
      </c>
      <c r="G1909" s="248"/>
      <c r="H1909" s="252">
        <v>7</v>
      </c>
      <c r="I1909" s="253"/>
      <c r="J1909" s="248"/>
      <c r="K1909" s="248"/>
      <c r="L1909" s="254"/>
      <c r="M1909" s="255"/>
      <c r="N1909" s="256"/>
      <c r="O1909" s="256"/>
      <c r="P1909" s="256"/>
      <c r="Q1909" s="256"/>
      <c r="R1909" s="256"/>
      <c r="S1909" s="256"/>
      <c r="T1909" s="257"/>
      <c r="AT1909" s="258" t="s">
        <v>199</v>
      </c>
      <c r="AU1909" s="258" t="s">
        <v>84</v>
      </c>
      <c r="AV1909" s="12" t="s">
        <v>84</v>
      </c>
      <c r="AW1909" s="12" t="s">
        <v>37</v>
      </c>
      <c r="AX1909" s="12" t="s">
        <v>74</v>
      </c>
      <c r="AY1909" s="258" t="s">
        <v>189</v>
      </c>
    </row>
    <row r="1910" s="12" customFormat="1">
      <c r="B1910" s="247"/>
      <c r="C1910" s="248"/>
      <c r="D1910" s="249" t="s">
        <v>199</v>
      </c>
      <c r="E1910" s="250" t="s">
        <v>21</v>
      </c>
      <c r="F1910" s="251" t="s">
        <v>680</v>
      </c>
      <c r="G1910" s="248"/>
      <c r="H1910" s="252">
        <v>6.5999999999999996</v>
      </c>
      <c r="I1910" s="253"/>
      <c r="J1910" s="248"/>
      <c r="K1910" s="248"/>
      <c r="L1910" s="254"/>
      <c r="M1910" s="255"/>
      <c r="N1910" s="256"/>
      <c r="O1910" s="256"/>
      <c r="P1910" s="256"/>
      <c r="Q1910" s="256"/>
      <c r="R1910" s="256"/>
      <c r="S1910" s="256"/>
      <c r="T1910" s="257"/>
      <c r="AT1910" s="258" t="s">
        <v>199</v>
      </c>
      <c r="AU1910" s="258" t="s">
        <v>84</v>
      </c>
      <c r="AV1910" s="12" t="s">
        <v>84</v>
      </c>
      <c r="AW1910" s="12" t="s">
        <v>37</v>
      </c>
      <c r="AX1910" s="12" t="s">
        <v>74</v>
      </c>
      <c r="AY1910" s="258" t="s">
        <v>189</v>
      </c>
    </row>
    <row r="1911" s="12" customFormat="1">
      <c r="B1911" s="247"/>
      <c r="C1911" s="248"/>
      <c r="D1911" s="249" t="s">
        <v>199</v>
      </c>
      <c r="E1911" s="250" t="s">
        <v>21</v>
      </c>
      <c r="F1911" s="251" t="s">
        <v>591</v>
      </c>
      <c r="G1911" s="248"/>
      <c r="H1911" s="252">
        <v>7.25</v>
      </c>
      <c r="I1911" s="253"/>
      <c r="J1911" s="248"/>
      <c r="K1911" s="248"/>
      <c r="L1911" s="254"/>
      <c r="M1911" s="255"/>
      <c r="N1911" s="256"/>
      <c r="O1911" s="256"/>
      <c r="P1911" s="256"/>
      <c r="Q1911" s="256"/>
      <c r="R1911" s="256"/>
      <c r="S1911" s="256"/>
      <c r="T1911" s="257"/>
      <c r="AT1911" s="258" t="s">
        <v>199</v>
      </c>
      <c r="AU1911" s="258" t="s">
        <v>84</v>
      </c>
      <c r="AV1911" s="12" t="s">
        <v>84</v>
      </c>
      <c r="AW1911" s="12" t="s">
        <v>37</v>
      </c>
      <c r="AX1911" s="12" t="s">
        <v>74</v>
      </c>
      <c r="AY1911" s="258" t="s">
        <v>189</v>
      </c>
    </row>
    <row r="1912" s="12" customFormat="1">
      <c r="B1912" s="247"/>
      <c r="C1912" s="248"/>
      <c r="D1912" s="249" t="s">
        <v>199</v>
      </c>
      <c r="E1912" s="250" t="s">
        <v>21</v>
      </c>
      <c r="F1912" s="251" t="s">
        <v>592</v>
      </c>
      <c r="G1912" s="248"/>
      <c r="H1912" s="252">
        <v>11.15</v>
      </c>
      <c r="I1912" s="253"/>
      <c r="J1912" s="248"/>
      <c r="K1912" s="248"/>
      <c r="L1912" s="254"/>
      <c r="M1912" s="255"/>
      <c r="N1912" s="256"/>
      <c r="O1912" s="256"/>
      <c r="P1912" s="256"/>
      <c r="Q1912" s="256"/>
      <c r="R1912" s="256"/>
      <c r="S1912" s="256"/>
      <c r="T1912" s="257"/>
      <c r="AT1912" s="258" t="s">
        <v>199</v>
      </c>
      <c r="AU1912" s="258" t="s">
        <v>84</v>
      </c>
      <c r="AV1912" s="12" t="s">
        <v>84</v>
      </c>
      <c r="AW1912" s="12" t="s">
        <v>37</v>
      </c>
      <c r="AX1912" s="12" t="s">
        <v>74</v>
      </c>
      <c r="AY1912" s="258" t="s">
        <v>189</v>
      </c>
    </row>
    <row r="1913" s="12" customFormat="1">
      <c r="B1913" s="247"/>
      <c r="C1913" s="248"/>
      <c r="D1913" s="249" t="s">
        <v>199</v>
      </c>
      <c r="E1913" s="250" t="s">
        <v>21</v>
      </c>
      <c r="F1913" s="251" t="s">
        <v>2688</v>
      </c>
      <c r="G1913" s="248"/>
      <c r="H1913" s="252">
        <v>16</v>
      </c>
      <c r="I1913" s="253"/>
      <c r="J1913" s="248"/>
      <c r="K1913" s="248"/>
      <c r="L1913" s="254"/>
      <c r="M1913" s="255"/>
      <c r="N1913" s="256"/>
      <c r="O1913" s="256"/>
      <c r="P1913" s="256"/>
      <c r="Q1913" s="256"/>
      <c r="R1913" s="256"/>
      <c r="S1913" s="256"/>
      <c r="T1913" s="257"/>
      <c r="AT1913" s="258" t="s">
        <v>199</v>
      </c>
      <c r="AU1913" s="258" t="s">
        <v>84</v>
      </c>
      <c r="AV1913" s="12" t="s">
        <v>84</v>
      </c>
      <c r="AW1913" s="12" t="s">
        <v>37</v>
      </c>
      <c r="AX1913" s="12" t="s">
        <v>74</v>
      </c>
      <c r="AY1913" s="258" t="s">
        <v>189</v>
      </c>
    </row>
    <row r="1914" s="12" customFormat="1">
      <c r="B1914" s="247"/>
      <c r="C1914" s="248"/>
      <c r="D1914" s="249" t="s">
        <v>199</v>
      </c>
      <c r="E1914" s="250" t="s">
        <v>21</v>
      </c>
      <c r="F1914" s="251" t="s">
        <v>2689</v>
      </c>
      <c r="G1914" s="248"/>
      <c r="H1914" s="252">
        <v>13.699999999999999</v>
      </c>
      <c r="I1914" s="253"/>
      <c r="J1914" s="248"/>
      <c r="K1914" s="248"/>
      <c r="L1914" s="254"/>
      <c r="M1914" s="255"/>
      <c r="N1914" s="256"/>
      <c r="O1914" s="256"/>
      <c r="P1914" s="256"/>
      <c r="Q1914" s="256"/>
      <c r="R1914" s="256"/>
      <c r="S1914" s="256"/>
      <c r="T1914" s="257"/>
      <c r="AT1914" s="258" t="s">
        <v>199</v>
      </c>
      <c r="AU1914" s="258" t="s">
        <v>84</v>
      </c>
      <c r="AV1914" s="12" t="s">
        <v>84</v>
      </c>
      <c r="AW1914" s="12" t="s">
        <v>37</v>
      </c>
      <c r="AX1914" s="12" t="s">
        <v>74</v>
      </c>
      <c r="AY1914" s="258" t="s">
        <v>189</v>
      </c>
    </row>
    <row r="1915" s="12" customFormat="1">
      <c r="B1915" s="247"/>
      <c r="C1915" s="248"/>
      <c r="D1915" s="249" t="s">
        <v>199</v>
      </c>
      <c r="E1915" s="250" t="s">
        <v>21</v>
      </c>
      <c r="F1915" s="251" t="s">
        <v>2690</v>
      </c>
      <c r="G1915" s="248"/>
      <c r="H1915" s="252">
        <v>13.199999999999999</v>
      </c>
      <c r="I1915" s="253"/>
      <c r="J1915" s="248"/>
      <c r="K1915" s="248"/>
      <c r="L1915" s="254"/>
      <c r="M1915" s="255"/>
      <c r="N1915" s="256"/>
      <c r="O1915" s="256"/>
      <c r="P1915" s="256"/>
      <c r="Q1915" s="256"/>
      <c r="R1915" s="256"/>
      <c r="S1915" s="256"/>
      <c r="T1915" s="257"/>
      <c r="AT1915" s="258" t="s">
        <v>199</v>
      </c>
      <c r="AU1915" s="258" t="s">
        <v>84</v>
      </c>
      <c r="AV1915" s="12" t="s">
        <v>84</v>
      </c>
      <c r="AW1915" s="12" t="s">
        <v>37</v>
      </c>
      <c r="AX1915" s="12" t="s">
        <v>74</v>
      </c>
      <c r="AY1915" s="258" t="s">
        <v>189</v>
      </c>
    </row>
    <row r="1916" s="12" customFormat="1">
      <c r="B1916" s="247"/>
      <c r="C1916" s="248"/>
      <c r="D1916" s="249" t="s">
        <v>199</v>
      </c>
      <c r="E1916" s="250" t="s">
        <v>21</v>
      </c>
      <c r="F1916" s="251" t="s">
        <v>2691</v>
      </c>
      <c r="G1916" s="248"/>
      <c r="H1916" s="252">
        <v>13.199999999999999</v>
      </c>
      <c r="I1916" s="253"/>
      <c r="J1916" s="248"/>
      <c r="K1916" s="248"/>
      <c r="L1916" s="254"/>
      <c r="M1916" s="255"/>
      <c r="N1916" s="256"/>
      <c r="O1916" s="256"/>
      <c r="P1916" s="256"/>
      <c r="Q1916" s="256"/>
      <c r="R1916" s="256"/>
      <c r="S1916" s="256"/>
      <c r="T1916" s="257"/>
      <c r="AT1916" s="258" t="s">
        <v>199</v>
      </c>
      <c r="AU1916" s="258" t="s">
        <v>84</v>
      </c>
      <c r="AV1916" s="12" t="s">
        <v>84</v>
      </c>
      <c r="AW1916" s="12" t="s">
        <v>37</v>
      </c>
      <c r="AX1916" s="12" t="s">
        <v>74</v>
      </c>
      <c r="AY1916" s="258" t="s">
        <v>189</v>
      </c>
    </row>
    <row r="1917" s="15" customFormat="1">
      <c r="B1917" s="280"/>
      <c r="C1917" s="281"/>
      <c r="D1917" s="249" t="s">
        <v>199</v>
      </c>
      <c r="E1917" s="282" t="s">
        <v>21</v>
      </c>
      <c r="F1917" s="283" t="s">
        <v>246</v>
      </c>
      <c r="G1917" s="281"/>
      <c r="H1917" s="284">
        <v>106.3</v>
      </c>
      <c r="I1917" s="285"/>
      <c r="J1917" s="281"/>
      <c r="K1917" s="281"/>
      <c r="L1917" s="286"/>
      <c r="M1917" s="287"/>
      <c r="N1917" s="288"/>
      <c r="O1917" s="288"/>
      <c r="P1917" s="288"/>
      <c r="Q1917" s="288"/>
      <c r="R1917" s="288"/>
      <c r="S1917" s="288"/>
      <c r="T1917" s="289"/>
      <c r="AT1917" s="290" t="s">
        <v>199</v>
      </c>
      <c r="AU1917" s="290" t="s">
        <v>84</v>
      </c>
      <c r="AV1917" s="15" t="s">
        <v>190</v>
      </c>
      <c r="AW1917" s="15" t="s">
        <v>37</v>
      </c>
      <c r="AX1917" s="15" t="s">
        <v>82</v>
      </c>
      <c r="AY1917" s="290" t="s">
        <v>189</v>
      </c>
    </row>
    <row r="1918" s="1" customFormat="1" ht="25.5" customHeight="1">
      <c r="B1918" s="48"/>
      <c r="C1918" s="235" t="s">
        <v>2692</v>
      </c>
      <c r="D1918" s="235" t="s">
        <v>192</v>
      </c>
      <c r="E1918" s="236" t="s">
        <v>2693</v>
      </c>
      <c r="F1918" s="237" t="s">
        <v>2694</v>
      </c>
      <c r="G1918" s="238" t="s">
        <v>273</v>
      </c>
      <c r="H1918" s="239">
        <v>131.44999999999999</v>
      </c>
      <c r="I1918" s="240"/>
      <c r="J1918" s="241">
        <f>ROUND(I1918*H1918,2)</f>
        <v>0</v>
      </c>
      <c r="K1918" s="237" t="s">
        <v>196</v>
      </c>
      <c r="L1918" s="74"/>
      <c r="M1918" s="242" t="s">
        <v>21</v>
      </c>
      <c r="N1918" s="243" t="s">
        <v>45</v>
      </c>
      <c r="O1918" s="49"/>
      <c r="P1918" s="244">
        <f>O1918*H1918</f>
        <v>0</v>
      </c>
      <c r="Q1918" s="244">
        <v>0.0077000000000000002</v>
      </c>
      <c r="R1918" s="244">
        <f>Q1918*H1918</f>
        <v>1.012165</v>
      </c>
      <c r="S1918" s="244">
        <v>0</v>
      </c>
      <c r="T1918" s="245">
        <f>S1918*H1918</f>
        <v>0</v>
      </c>
      <c r="AR1918" s="26" t="s">
        <v>323</v>
      </c>
      <c r="AT1918" s="26" t="s">
        <v>192</v>
      </c>
      <c r="AU1918" s="26" t="s">
        <v>84</v>
      </c>
      <c r="AY1918" s="26" t="s">
        <v>189</v>
      </c>
      <c r="BE1918" s="246">
        <f>IF(N1918="základní",J1918,0)</f>
        <v>0</v>
      </c>
      <c r="BF1918" s="246">
        <f>IF(N1918="snížená",J1918,0)</f>
        <v>0</v>
      </c>
      <c r="BG1918" s="246">
        <f>IF(N1918="zákl. přenesená",J1918,0)</f>
        <v>0</v>
      </c>
      <c r="BH1918" s="246">
        <f>IF(N1918="sníž. přenesená",J1918,0)</f>
        <v>0</v>
      </c>
      <c r="BI1918" s="246">
        <f>IF(N1918="nulová",J1918,0)</f>
        <v>0</v>
      </c>
      <c r="BJ1918" s="26" t="s">
        <v>82</v>
      </c>
      <c r="BK1918" s="246">
        <f>ROUND(I1918*H1918,2)</f>
        <v>0</v>
      </c>
      <c r="BL1918" s="26" t="s">
        <v>323</v>
      </c>
      <c r="BM1918" s="26" t="s">
        <v>2695</v>
      </c>
    </row>
    <row r="1919" s="1" customFormat="1" ht="25.5" customHeight="1">
      <c r="B1919" s="48"/>
      <c r="C1919" s="235" t="s">
        <v>2696</v>
      </c>
      <c r="D1919" s="235" t="s">
        <v>192</v>
      </c>
      <c r="E1919" s="236" t="s">
        <v>2697</v>
      </c>
      <c r="F1919" s="237" t="s">
        <v>2698</v>
      </c>
      <c r="G1919" s="238" t="s">
        <v>273</v>
      </c>
      <c r="H1919" s="239">
        <v>788.70000000000005</v>
      </c>
      <c r="I1919" s="240"/>
      <c r="J1919" s="241">
        <f>ROUND(I1919*H1919,2)</f>
        <v>0</v>
      </c>
      <c r="K1919" s="237" t="s">
        <v>196</v>
      </c>
      <c r="L1919" s="74"/>
      <c r="M1919" s="242" t="s">
        <v>21</v>
      </c>
      <c r="N1919" s="243" t="s">
        <v>45</v>
      </c>
      <c r="O1919" s="49"/>
      <c r="P1919" s="244">
        <f>O1919*H1919</f>
        <v>0</v>
      </c>
      <c r="Q1919" s="244">
        <v>0.0019300000000000001</v>
      </c>
      <c r="R1919" s="244">
        <f>Q1919*H1919</f>
        <v>1.5221910000000001</v>
      </c>
      <c r="S1919" s="244">
        <v>0</v>
      </c>
      <c r="T1919" s="245">
        <f>S1919*H1919</f>
        <v>0</v>
      </c>
      <c r="AR1919" s="26" t="s">
        <v>323</v>
      </c>
      <c r="AT1919" s="26" t="s">
        <v>192</v>
      </c>
      <c r="AU1919" s="26" t="s">
        <v>84</v>
      </c>
      <c r="AY1919" s="26" t="s">
        <v>189</v>
      </c>
      <c r="BE1919" s="246">
        <f>IF(N1919="základní",J1919,0)</f>
        <v>0</v>
      </c>
      <c r="BF1919" s="246">
        <f>IF(N1919="snížená",J1919,0)</f>
        <v>0</v>
      </c>
      <c r="BG1919" s="246">
        <f>IF(N1919="zákl. přenesená",J1919,0)</f>
        <v>0</v>
      </c>
      <c r="BH1919" s="246">
        <f>IF(N1919="sníž. přenesená",J1919,0)</f>
        <v>0</v>
      </c>
      <c r="BI1919" s="246">
        <f>IF(N1919="nulová",J1919,0)</f>
        <v>0</v>
      </c>
      <c r="BJ1919" s="26" t="s">
        <v>82</v>
      </c>
      <c r="BK1919" s="246">
        <f>ROUND(I1919*H1919,2)</f>
        <v>0</v>
      </c>
      <c r="BL1919" s="26" t="s">
        <v>323</v>
      </c>
      <c r="BM1919" s="26" t="s">
        <v>2699</v>
      </c>
    </row>
    <row r="1920" s="12" customFormat="1">
      <c r="B1920" s="247"/>
      <c r="C1920" s="248"/>
      <c r="D1920" s="249" t="s">
        <v>199</v>
      </c>
      <c r="E1920" s="248"/>
      <c r="F1920" s="251" t="s">
        <v>2700</v>
      </c>
      <c r="G1920" s="248"/>
      <c r="H1920" s="252">
        <v>788.70000000000005</v>
      </c>
      <c r="I1920" s="253"/>
      <c r="J1920" s="248"/>
      <c r="K1920" s="248"/>
      <c r="L1920" s="254"/>
      <c r="M1920" s="255"/>
      <c r="N1920" s="256"/>
      <c r="O1920" s="256"/>
      <c r="P1920" s="256"/>
      <c r="Q1920" s="256"/>
      <c r="R1920" s="256"/>
      <c r="S1920" s="256"/>
      <c r="T1920" s="257"/>
      <c r="AT1920" s="258" t="s">
        <v>199</v>
      </c>
      <c r="AU1920" s="258" t="s">
        <v>84</v>
      </c>
      <c r="AV1920" s="12" t="s">
        <v>84</v>
      </c>
      <c r="AW1920" s="12" t="s">
        <v>6</v>
      </c>
      <c r="AX1920" s="12" t="s">
        <v>82</v>
      </c>
      <c r="AY1920" s="258" t="s">
        <v>189</v>
      </c>
    </row>
    <row r="1921" s="1" customFormat="1" ht="38.25" customHeight="1">
      <c r="B1921" s="48"/>
      <c r="C1921" s="235" t="s">
        <v>2701</v>
      </c>
      <c r="D1921" s="235" t="s">
        <v>192</v>
      </c>
      <c r="E1921" s="236" t="s">
        <v>2702</v>
      </c>
      <c r="F1921" s="237" t="s">
        <v>2703</v>
      </c>
      <c r="G1921" s="238" t="s">
        <v>1071</v>
      </c>
      <c r="H1921" s="301"/>
      <c r="I1921" s="240"/>
      <c r="J1921" s="241">
        <f>ROUND(I1921*H1921,2)</f>
        <v>0</v>
      </c>
      <c r="K1921" s="237" t="s">
        <v>196</v>
      </c>
      <c r="L1921" s="74"/>
      <c r="M1921" s="242" t="s">
        <v>21</v>
      </c>
      <c r="N1921" s="243" t="s">
        <v>45</v>
      </c>
      <c r="O1921" s="49"/>
      <c r="P1921" s="244">
        <f>O1921*H1921</f>
        <v>0</v>
      </c>
      <c r="Q1921" s="244">
        <v>0</v>
      </c>
      <c r="R1921" s="244">
        <f>Q1921*H1921</f>
        <v>0</v>
      </c>
      <c r="S1921" s="244">
        <v>0</v>
      </c>
      <c r="T1921" s="245">
        <f>S1921*H1921</f>
        <v>0</v>
      </c>
      <c r="AR1921" s="26" t="s">
        <v>323</v>
      </c>
      <c r="AT1921" s="26" t="s">
        <v>192</v>
      </c>
      <c r="AU1921" s="26" t="s">
        <v>84</v>
      </c>
      <c r="AY1921" s="26" t="s">
        <v>189</v>
      </c>
      <c r="BE1921" s="246">
        <f>IF(N1921="základní",J1921,0)</f>
        <v>0</v>
      </c>
      <c r="BF1921" s="246">
        <f>IF(N1921="snížená",J1921,0)</f>
        <v>0</v>
      </c>
      <c r="BG1921" s="246">
        <f>IF(N1921="zákl. přenesená",J1921,0)</f>
        <v>0</v>
      </c>
      <c r="BH1921" s="246">
        <f>IF(N1921="sníž. přenesená",J1921,0)</f>
        <v>0</v>
      </c>
      <c r="BI1921" s="246">
        <f>IF(N1921="nulová",J1921,0)</f>
        <v>0</v>
      </c>
      <c r="BJ1921" s="26" t="s">
        <v>82</v>
      </c>
      <c r="BK1921" s="246">
        <f>ROUND(I1921*H1921,2)</f>
        <v>0</v>
      </c>
      <c r="BL1921" s="26" t="s">
        <v>323</v>
      </c>
      <c r="BM1921" s="26" t="s">
        <v>2704</v>
      </c>
    </row>
    <row r="1922" s="11" customFormat="1" ht="29.88" customHeight="1">
      <c r="B1922" s="219"/>
      <c r="C1922" s="220"/>
      <c r="D1922" s="221" t="s">
        <v>73</v>
      </c>
      <c r="E1922" s="233" t="s">
        <v>2705</v>
      </c>
      <c r="F1922" s="233" t="s">
        <v>2706</v>
      </c>
      <c r="G1922" s="220"/>
      <c r="H1922" s="220"/>
      <c r="I1922" s="223"/>
      <c r="J1922" s="234">
        <f>BK1922</f>
        <v>0</v>
      </c>
      <c r="K1922" s="220"/>
      <c r="L1922" s="225"/>
      <c r="M1922" s="226"/>
      <c r="N1922" s="227"/>
      <c r="O1922" s="227"/>
      <c r="P1922" s="228">
        <f>SUM(P1923:P1931)</f>
        <v>0</v>
      </c>
      <c r="Q1922" s="227"/>
      <c r="R1922" s="228">
        <f>SUM(R1923:R1931)</f>
        <v>0</v>
      </c>
      <c r="S1922" s="227"/>
      <c r="T1922" s="229">
        <f>SUM(T1923:T1931)</f>
        <v>9.6564599999999992</v>
      </c>
      <c r="AR1922" s="230" t="s">
        <v>84</v>
      </c>
      <c r="AT1922" s="231" t="s">
        <v>73</v>
      </c>
      <c r="AU1922" s="231" t="s">
        <v>82</v>
      </c>
      <c r="AY1922" s="230" t="s">
        <v>189</v>
      </c>
      <c r="BK1922" s="232">
        <f>SUM(BK1923:BK1931)</f>
        <v>0</v>
      </c>
    </row>
    <row r="1923" s="1" customFormat="1" ht="16.5" customHeight="1">
      <c r="B1923" s="48"/>
      <c r="C1923" s="235" t="s">
        <v>2707</v>
      </c>
      <c r="D1923" s="235" t="s">
        <v>192</v>
      </c>
      <c r="E1923" s="236" t="s">
        <v>2708</v>
      </c>
      <c r="F1923" s="237" t="s">
        <v>2709</v>
      </c>
      <c r="G1923" s="238" t="s">
        <v>273</v>
      </c>
      <c r="H1923" s="239">
        <v>482.82299999999998</v>
      </c>
      <c r="I1923" s="240"/>
      <c r="J1923" s="241">
        <f>ROUND(I1923*H1923,2)</f>
        <v>0</v>
      </c>
      <c r="K1923" s="237" t="s">
        <v>21</v>
      </c>
      <c r="L1923" s="74"/>
      <c r="M1923" s="242" t="s">
        <v>21</v>
      </c>
      <c r="N1923" s="243" t="s">
        <v>45</v>
      </c>
      <c r="O1923" s="49"/>
      <c r="P1923" s="244">
        <f>O1923*H1923</f>
        <v>0</v>
      </c>
      <c r="Q1923" s="244">
        <v>0</v>
      </c>
      <c r="R1923" s="244">
        <f>Q1923*H1923</f>
        <v>0</v>
      </c>
      <c r="S1923" s="244">
        <v>0.02</v>
      </c>
      <c r="T1923" s="245">
        <f>S1923*H1923</f>
        <v>9.6564599999999992</v>
      </c>
      <c r="AR1923" s="26" t="s">
        <v>323</v>
      </c>
      <c r="AT1923" s="26" t="s">
        <v>192</v>
      </c>
      <c r="AU1923" s="26" t="s">
        <v>84</v>
      </c>
      <c r="AY1923" s="26" t="s">
        <v>189</v>
      </c>
      <c r="BE1923" s="246">
        <f>IF(N1923="základní",J1923,0)</f>
        <v>0</v>
      </c>
      <c r="BF1923" s="246">
        <f>IF(N1923="snížená",J1923,0)</f>
        <v>0</v>
      </c>
      <c r="BG1923" s="246">
        <f>IF(N1923="zákl. přenesená",J1923,0)</f>
        <v>0</v>
      </c>
      <c r="BH1923" s="246">
        <f>IF(N1923="sníž. přenesená",J1923,0)</f>
        <v>0</v>
      </c>
      <c r="BI1923" s="246">
        <f>IF(N1923="nulová",J1923,0)</f>
        <v>0</v>
      </c>
      <c r="BJ1923" s="26" t="s">
        <v>82</v>
      </c>
      <c r="BK1923" s="246">
        <f>ROUND(I1923*H1923,2)</f>
        <v>0</v>
      </c>
      <c r="BL1923" s="26" t="s">
        <v>323</v>
      </c>
      <c r="BM1923" s="26" t="s">
        <v>2710</v>
      </c>
    </row>
    <row r="1924" s="13" customFormat="1">
      <c r="B1924" s="259"/>
      <c r="C1924" s="260"/>
      <c r="D1924" s="249" t="s">
        <v>199</v>
      </c>
      <c r="E1924" s="261" t="s">
        <v>21</v>
      </c>
      <c r="F1924" s="262" t="s">
        <v>811</v>
      </c>
      <c r="G1924" s="260"/>
      <c r="H1924" s="261" t="s">
        <v>21</v>
      </c>
      <c r="I1924" s="263"/>
      <c r="J1924" s="260"/>
      <c r="K1924" s="260"/>
      <c r="L1924" s="264"/>
      <c r="M1924" s="265"/>
      <c r="N1924" s="266"/>
      <c r="O1924" s="266"/>
      <c r="P1924" s="266"/>
      <c r="Q1924" s="266"/>
      <c r="R1924" s="266"/>
      <c r="S1924" s="266"/>
      <c r="T1924" s="267"/>
      <c r="AT1924" s="268" t="s">
        <v>199</v>
      </c>
      <c r="AU1924" s="268" t="s">
        <v>84</v>
      </c>
      <c r="AV1924" s="13" t="s">
        <v>82</v>
      </c>
      <c r="AW1924" s="13" t="s">
        <v>37</v>
      </c>
      <c r="AX1924" s="13" t="s">
        <v>74</v>
      </c>
      <c r="AY1924" s="268" t="s">
        <v>189</v>
      </c>
    </row>
    <row r="1925" s="13" customFormat="1">
      <c r="B1925" s="259"/>
      <c r="C1925" s="260"/>
      <c r="D1925" s="249" t="s">
        <v>199</v>
      </c>
      <c r="E1925" s="261" t="s">
        <v>21</v>
      </c>
      <c r="F1925" s="262" t="s">
        <v>750</v>
      </c>
      <c r="G1925" s="260"/>
      <c r="H1925" s="261" t="s">
        <v>21</v>
      </c>
      <c r="I1925" s="263"/>
      <c r="J1925" s="260"/>
      <c r="K1925" s="260"/>
      <c r="L1925" s="264"/>
      <c r="M1925" s="265"/>
      <c r="N1925" s="266"/>
      <c r="O1925" s="266"/>
      <c r="P1925" s="266"/>
      <c r="Q1925" s="266"/>
      <c r="R1925" s="266"/>
      <c r="S1925" s="266"/>
      <c r="T1925" s="267"/>
      <c r="AT1925" s="268" t="s">
        <v>199</v>
      </c>
      <c r="AU1925" s="268" t="s">
        <v>84</v>
      </c>
      <c r="AV1925" s="13" t="s">
        <v>82</v>
      </c>
      <c r="AW1925" s="13" t="s">
        <v>37</v>
      </c>
      <c r="AX1925" s="13" t="s">
        <v>74</v>
      </c>
      <c r="AY1925" s="268" t="s">
        <v>189</v>
      </c>
    </row>
    <row r="1926" s="12" customFormat="1">
      <c r="B1926" s="247"/>
      <c r="C1926" s="248"/>
      <c r="D1926" s="249" t="s">
        <v>199</v>
      </c>
      <c r="E1926" s="250" t="s">
        <v>21</v>
      </c>
      <c r="F1926" s="251" t="s">
        <v>883</v>
      </c>
      <c r="G1926" s="248"/>
      <c r="H1926" s="252">
        <v>130</v>
      </c>
      <c r="I1926" s="253"/>
      <c r="J1926" s="248"/>
      <c r="K1926" s="248"/>
      <c r="L1926" s="254"/>
      <c r="M1926" s="255"/>
      <c r="N1926" s="256"/>
      <c r="O1926" s="256"/>
      <c r="P1926" s="256"/>
      <c r="Q1926" s="256"/>
      <c r="R1926" s="256"/>
      <c r="S1926" s="256"/>
      <c r="T1926" s="257"/>
      <c r="AT1926" s="258" t="s">
        <v>199</v>
      </c>
      <c r="AU1926" s="258" t="s">
        <v>84</v>
      </c>
      <c r="AV1926" s="12" t="s">
        <v>84</v>
      </c>
      <c r="AW1926" s="12" t="s">
        <v>37</v>
      </c>
      <c r="AX1926" s="12" t="s">
        <v>74</v>
      </c>
      <c r="AY1926" s="258" t="s">
        <v>189</v>
      </c>
    </row>
    <row r="1927" s="12" customFormat="1">
      <c r="B1927" s="247"/>
      <c r="C1927" s="248"/>
      <c r="D1927" s="249" t="s">
        <v>199</v>
      </c>
      <c r="E1927" s="250" t="s">
        <v>21</v>
      </c>
      <c r="F1927" s="251" t="s">
        <v>884</v>
      </c>
      <c r="G1927" s="248"/>
      <c r="H1927" s="252">
        <v>120.015</v>
      </c>
      <c r="I1927" s="253"/>
      <c r="J1927" s="248"/>
      <c r="K1927" s="248"/>
      <c r="L1927" s="254"/>
      <c r="M1927" s="255"/>
      <c r="N1927" s="256"/>
      <c r="O1927" s="256"/>
      <c r="P1927" s="256"/>
      <c r="Q1927" s="256"/>
      <c r="R1927" s="256"/>
      <c r="S1927" s="256"/>
      <c r="T1927" s="257"/>
      <c r="AT1927" s="258" t="s">
        <v>199</v>
      </c>
      <c r="AU1927" s="258" t="s">
        <v>84</v>
      </c>
      <c r="AV1927" s="12" t="s">
        <v>84</v>
      </c>
      <c r="AW1927" s="12" t="s">
        <v>37</v>
      </c>
      <c r="AX1927" s="12" t="s">
        <v>74</v>
      </c>
      <c r="AY1927" s="258" t="s">
        <v>189</v>
      </c>
    </row>
    <row r="1928" s="12" customFormat="1">
      <c r="B1928" s="247"/>
      <c r="C1928" s="248"/>
      <c r="D1928" s="249" t="s">
        <v>199</v>
      </c>
      <c r="E1928" s="250" t="s">
        <v>21</v>
      </c>
      <c r="F1928" s="251" t="s">
        <v>885</v>
      </c>
      <c r="G1928" s="248"/>
      <c r="H1928" s="252">
        <v>97.087999999999994</v>
      </c>
      <c r="I1928" s="253"/>
      <c r="J1928" s="248"/>
      <c r="K1928" s="248"/>
      <c r="L1928" s="254"/>
      <c r="M1928" s="255"/>
      <c r="N1928" s="256"/>
      <c r="O1928" s="256"/>
      <c r="P1928" s="256"/>
      <c r="Q1928" s="256"/>
      <c r="R1928" s="256"/>
      <c r="S1928" s="256"/>
      <c r="T1928" s="257"/>
      <c r="AT1928" s="258" t="s">
        <v>199</v>
      </c>
      <c r="AU1928" s="258" t="s">
        <v>84</v>
      </c>
      <c r="AV1928" s="12" t="s">
        <v>84</v>
      </c>
      <c r="AW1928" s="12" t="s">
        <v>37</v>
      </c>
      <c r="AX1928" s="12" t="s">
        <v>74</v>
      </c>
      <c r="AY1928" s="258" t="s">
        <v>189</v>
      </c>
    </row>
    <row r="1929" s="12" customFormat="1">
      <c r="B1929" s="247"/>
      <c r="C1929" s="248"/>
      <c r="D1929" s="249" t="s">
        <v>199</v>
      </c>
      <c r="E1929" s="250" t="s">
        <v>21</v>
      </c>
      <c r="F1929" s="251" t="s">
        <v>886</v>
      </c>
      <c r="G1929" s="248"/>
      <c r="H1929" s="252">
        <v>5.7199999999999998</v>
      </c>
      <c r="I1929" s="253"/>
      <c r="J1929" s="248"/>
      <c r="K1929" s="248"/>
      <c r="L1929" s="254"/>
      <c r="M1929" s="255"/>
      <c r="N1929" s="256"/>
      <c r="O1929" s="256"/>
      <c r="P1929" s="256"/>
      <c r="Q1929" s="256"/>
      <c r="R1929" s="256"/>
      <c r="S1929" s="256"/>
      <c r="T1929" s="257"/>
      <c r="AT1929" s="258" t="s">
        <v>199</v>
      </c>
      <c r="AU1929" s="258" t="s">
        <v>84</v>
      </c>
      <c r="AV1929" s="12" t="s">
        <v>84</v>
      </c>
      <c r="AW1929" s="12" t="s">
        <v>37</v>
      </c>
      <c r="AX1929" s="12" t="s">
        <v>74</v>
      </c>
      <c r="AY1929" s="258" t="s">
        <v>189</v>
      </c>
    </row>
    <row r="1930" s="12" customFormat="1">
      <c r="B1930" s="247"/>
      <c r="C1930" s="248"/>
      <c r="D1930" s="249" t="s">
        <v>199</v>
      </c>
      <c r="E1930" s="250" t="s">
        <v>21</v>
      </c>
      <c r="F1930" s="251" t="s">
        <v>887</v>
      </c>
      <c r="G1930" s="248"/>
      <c r="H1930" s="252">
        <v>130</v>
      </c>
      <c r="I1930" s="253"/>
      <c r="J1930" s="248"/>
      <c r="K1930" s="248"/>
      <c r="L1930" s="254"/>
      <c r="M1930" s="255"/>
      <c r="N1930" s="256"/>
      <c r="O1930" s="256"/>
      <c r="P1930" s="256"/>
      <c r="Q1930" s="256"/>
      <c r="R1930" s="256"/>
      <c r="S1930" s="256"/>
      <c r="T1930" s="257"/>
      <c r="AT1930" s="258" t="s">
        <v>199</v>
      </c>
      <c r="AU1930" s="258" t="s">
        <v>84</v>
      </c>
      <c r="AV1930" s="12" t="s">
        <v>84</v>
      </c>
      <c r="AW1930" s="12" t="s">
        <v>37</v>
      </c>
      <c r="AX1930" s="12" t="s">
        <v>74</v>
      </c>
      <c r="AY1930" s="258" t="s">
        <v>189</v>
      </c>
    </row>
    <row r="1931" s="15" customFormat="1">
      <c r="B1931" s="280"/>
      <c r="C1931" s="281"/>
      <c r="D1931" s="249" t="s">
        <v>199</v>
      </c>
      <c r="E1931" s="282" t="s">
        <v>21</v>
      </c>
      <c r="F1931" s="283" t="s">
        <v>825</v>
      </c>
      <c r="G1931" s="281"/>
      <c r="H1931" s="284">
        <v>482.82299999999998</v>
      </c>
      <c r="I1931" s="285"/>
      <c r="J1931" s="281"/>
      <c r="K1931" s="281"/>
      <c r="L1931" s="286"/>
      <c r="M1931" s="287"/>
      <c r="N1931" s="288"/>
      <c r="O1931" s="288"/>
      <c r="P1931" s="288"/>
      <c r="Q1931" s="288"/>
      <c r="R1931" s="288"/>
      <c r="S1931" s="288"/>
      <c r="T1931" s="289"/>
      <c r="AT1931" s="290" t="s">
        <v>199</v>
      </c>
      <c r="AU1931" s="290" t="s">
        <v>84</v>
      </c>
      <c r="AV1931" s="15" t="s">
        <v>190</v>
      </c>
      <c r="AW1931" s="15" t="s">
        <v>37</v>
      </c>
      <c r="AX1931" s="15" t="s">
        <v>82</v>
      </c>
      <c r="AY1931" s="290" t="s">
        <v>189</v>
      </c>
    </row>
    <row r="1932" s="11" customFormat="1" ht="29.88" customHeight="1">
      <c r="B1932" s="219"/>
      <c r="C1932" s="220"/>
      <c r="D1932" s="221" t="s">
        <v>73</v>
      </c>
      <c r="E1932" s="233" t="s">
        <v>2711</v>
      </c>
      <c r="F1932" s="233" t="s">
        <v>2712</v>
      </c>
      <c r="G1932" s="220"/>
      <c r="H1932" s="220"/>
      <c r="I1932" s="223"/>
      <c r="J1932" s="234">
        <f>BK1932</f>
        <v>0</v>
      </c>
      <c r="K1932" s="220"/>
      <c r="L1932" s="225"/>
      <c r="M1932" s="226"/>
      <c r="N1932" s="227"/>
      <c r="O1932" s="227"/>
      <c r="P1932" s="228">
        <f>SUM(P1933:P2156)</f>
        <v>0</v>
      </c>
      <c r="Q1932" s="227"/>
      <c r="R1932" s="228">
        <f>SUM(R1933:R2156)</f>
        <v>18.305984309999996</v>
      </c>
      <c r="S1932" s="227"/>
      <c r="T1932" s="229">
        <f>SUM(T1933:T2156)</f>
        <v>1.6129199999999999</v>
      </c>
      <c r="AR1932" s="230" t="s">
        <v>84</v>
      </c>
      <c r="AT1932" s="231" t="s">
        <v>73</v>
      </c>
      <c r="AU1932" s="231" t="s">
        <v>82</v>
      </c>
      <c r="AY1932" s="230" t="s">
        <v>189</v>
      </c>
      <c r="BK1932" s="232">
        <f>SUM(BK1933:BK2156)</f>
        <v>0</v>
      </c>
    </row>
    <row r="1933" s="1" customFormat="1" ht="16.5" customHeight="1">
      <c r="B1933" s="48"/>
      <c r="C1933" s="235" t="s">
        <v>2713</v>
      </c>
      <c r="D1933" s="235" t="s">
        <v>192</v>
      </c>
      <c r="E1933" s="236" t="s">
        <v>2714</v>
      </c>
      <c r="F1933" s="237" t="s">
        <v>2715</v>
      </c>
      <c r="G1933" s="238" t="s">
        <v>273</v>
      </c>
      <c r="H1933" s="239">
        <v>1003.67</v>
      </c>
      <c r="I1933" s="240"/>
      <c r="J1933" s="241">
        <f>ROUND(I1933*H1933,2)</f>
        <v>0</v>
      </c>
      <c r="K1933" s="237" t="s">
        <v>196</v>
      </c>
      <c r="L1933" s="74"/>
      <c r="M1933" s="242" t="s">
        <v>21</v>
      </c>
      <c r="N1933" s="243" t="s">
        <v>45</v>
      </c>
      <c r="O1933" s="49"/>
      <c r="P1933" s="244">
        <f>O1933*H1933</f>
        <v>0</v>
      </c>
      <c r="Q1933" s="244">
        <v>0</v>
      </c>
      <c r="R1933" s="244">
        <f>Q1933*H1933</f>
        <v>0</v>
      </c>
      <c r="S1933" s="244">
        <v>0</v>
      </c>
      <c r="T1933" s="245">
        <f>S1933*H1933</f>
        <v>0</v>
      </c>
      <c r="AR1933" s="26" t="s">
        <v>323</v>
      </c>
      <c r="AT1933" s="26" t="s">
        <v>192</v>
      </c>
      <c r="AU1933" s="26" t="s">
        <v>84</v>
      </c>
      <c r="AY1933" s="26" t="s">
        <v>189</v>
      </c>
      <c r="BE1933" s="246">
        <f>IF(N1933="základní",J1933,0)</f>
        <v>0</v>
      </c>
      <c r="BF1933" s="246">
        <f>IF(N1933="snížená",J1933,0)</f>
        <v>0</v>
      </c>
      <c r="BG1933" s="246">
        <f>IF(N1933="zákl. přenesená",J1933,0)</f>
        <v>0</v>
      </c>
      <c r="BH1933" s="246">
        <f>IF(N1933="sníž. přenesená",J1933,0)</f>
        <v>0</v>
      </c>
      <c r="BI1933" s="246">
        <f>IF(N1933="nulová",J1933,0)</f>
        <v>0</v>
      </c>
      <c r="BJ1933" s="26" t="s">
        <v>82</v>
      </c>
      <c r="BK1933" s="246">
        <f>ROUND(I1933*H1933,2)</f>
        <v>0</v>
      </c>
      <c r="BL1933" s="26" t="s">
        <v>323</v>
      </c>
      <c r="BM1933" s="26" t="s">
        <v>2716</v>
      </c>
    </row>
    <row r="1934" s="13" customFormat="1">
      <c r="B1934" s="259"/>
      <c r="C1934" s="260"/>
      <c r="D1934" s="249" t="s">
        <v>199</v>
      </c>
      <c r="E1934" s="261" t="s">
        <v>21</v>
      </c>
      <c r="F1934" s="262" t="s">
        <v>275</v>
      </c>
      <c r="G1934" s="260"/>
      <c r="H1934" s="261" t="s">
        <v>21</v>
      </c>
      <c r="I1934" s="263"/>
      <c r="J1934" s="260"/>
      <c r="K1934" s="260"/>
      <c r="L1934" s="264"/>
      <c r="M1934" s="265"/>
      <c r="N1934" s="266"/>
      <c r="O1934" s="266"/>
      <c r="P1934" s="266"/>
      <c r="Q1934" s="266"/>
      <c r="R1934" s="266"/>
      <c r="S1934" s="266"/>
      <c r="T1934" s="267"/>
      <c r="AT1934" s="268" t="s">
        <v>199</v>
      </c>
      <c r="AU1934" s="268" t="s">
        <v>84</v>
      </c>
      <c r="AV1934" s="13" t="s">
        <v>82</v>
      </c>
      <c r="AW1934" s="13" t="s">
        <v>37</v>
      </c>
      <c r="AX1934" s="13" t="s">
        <v>74</v>
      </c>
      <c r="AY1934" s="268" t="s">
        <v>189</v>
      </c>
    </row>
    <row r="1935" s="13" customFormat="1">
      <c r="B1935" s="259"/>
      <c r="C1935" s="260"/>
      <c r="D1935" s="249" t="s">
        <v>199</v>
      </c>
      <c r="E1935" s="261" t="s">
        <v>21</v>
      </c>
      <c r="F1935" s="262" t="s">
        <v>924</v>
      </c>
      <c r="G1935" s="260"/>
      <c r="H1935" s="261" t="s">
        <v>21</v>
      </c>
      <c r="I1935" s="263"/>
      <c r="J1935" s="260"/>
      <c r="K1935" s="260"/>
      <c r="L1935" s="264"/>
      <c r="M1935" s="265"/>
      <c r="N1935" s="266"/>
      <c r="O1935" s="266"/>
      <c r="P1935" s="266"/>
      <c r="Q1935" s="266"/>
      <c r="R1935" s="266"/>
      <c r="S1935" s="266"/>
      <c r="T1935" s="267"/>
      <c r="AT1935" s="268" t="s">
        <v>199</v>
      </c>
      <c r="AU1935" s="268" t="s">
        <v>84</v>
      </c>
      <c r="AV1935" s="13" t="s">
        <v>82</v>
      </c>
      <c r="AW1935" s="13" t="s">
        <v>37</v>
      </c>
      <c r="AX1935" s="13" t="s">
        <v>74</v>
      </c>
      <c r="AY1935" s="268" t="s">
        <v>189</v>
      </c>
    </row>
    <row r="1936" s="12" customFormat="1">
      <c r="B1936" s="247"/>
      <c r="C1936" s="248"/>
      <c r="D1936" s="249" t="s">
        <v>199</v>
      </c>
      <c r="E1936" s="250" t="s">
        <v>21</v>
      </c>
      <c r="F1936" s="251" t="s">
        <v>925</v>
      </c>
      <c r="G1936" s="248"/>
      <c r="H1936" s="252">
        <v>61.299999999999997</v>
      </c>
      <c r="I1936" s="253"/>
      <c r="J1936" s="248"/>
      <c r="K1936" s="248"/>
      <c r="L1936" s="254"/>
      <c r="M1936" s="255"/>
      <c r="N1936" s="256"/>
      <c r="O1936" s="256"/>
      <c r="P1936" s="256"/>
      <c r="Q1936" s="256"/>
      <c r="R1936" s="256"/>
      <c r="S1936" s="256"/>
      <c r="T1936" s="257"/>
      <c r="AT1936" s="258" t="s">
        <v>199</v>
      </c>
      <c r="AU1936" s="258" t="s">
        <v>84</v>
      </c>
      <c r="AV1936" s="12" t="s">
        <v>84</v>
      </c>
      <c r="AW1936" s="12" t="s">
        <v>37</v>
      </c>
      <c r="AX1936" s="12" t="s">
        <v>74</v>
      </c>
      <c r="AY1936" s="258" t="s">
        <v>189</v>
      </c>
    </row>
    <row r="1937" s="12" customFormat="1">
      <c r="B1937" s="247"/>
      <c r="C1937" s="248"/>
      <c r="D1937" s="249" t="s">
        <v>199</v>
      </c>
      <c r="E1937" s="250" t="s">
        <v>21</v>
      </c>
      <c r="F1937" s="251" t="s">
        <v>926</v>
      </c>
      <c r="G1937" s="248"/>
      <c r="H1937" s="252">
        <v>6.7999999999999998</v>
      </c>
      <c r="I1937" s="253"/>
      <c r="J1937" s="248"/>
      <c r="K1937" s="248"/>
      <c r="L1937" s="254"/>
      <c r="M1937" s="255"/>
      <c r="N1937" s="256"/>
      <c r="O1937" s="256"/>
      <c r="P1937" s="256"/>
      <c r="Q1937" s="256"/>
      <c r="R1937" s="256"/>
      <c r="S1937" s="256"/>
      <c r="T1937" s="257"/>
      <c r="AT1937" s="258" t="s">
        <v>199</v>
      </c>
      <c r="AU1937" s="258" t="s">
        <v>84</v>
      </c>
      <c r="AV1937" s="12" t="s">
        <v>84</v>
      </c>
      <c r="AW1937" s="12" t="s">
        <v>37</v>
      </c>
      <c r="AX1937" s="12" t="s">
        <v>74</v>
      </c>
      <c r="AY1937" s="258" t="s">
        <v>189</v>
      </c>
    </row>
    <row r="1938" s="12" customFormat="1">
      <c r="B1938" s="247"/>
      <c r="C1938" s="248"/>
      <c r="D1938" s="249" t="s">
        <v>199</v>
      </c>
      <c r="E1938" s="250" t="s">
        <v>21</v>
      </c>
      <c r="F1938" s="251" t="s">
        <v>927</v>
      </c>
      <c r="G1938" s="248"/>
      <c r="H1938" s="252">
        <v>10.4</v>
      </c>
      <c r="I1938" s="253"/>
      <c r="J1938" s="248"/>
      <c r="K1938" s="248"/>
      <c r="L1938" s="254"/>
      <c r="M1938" s="255"/>
      <c r="N1938" s="256"/>
      <c r="O1938" s="256"/>
      <c r="P1938" s="256"/>
      <c r="Q1938" s="256"/>
      <c r="R1938" s="256"/>
      <c r="S1938" s="256"/>
      <c r="T1938" s="257"/>
      <c r="AT1938" s="258" t="s">
        <v>199</v>
      </c>
      <c r="AU1938" s="258" t="s">
        <v>84</v>
      </c>
      <c r="AV1938" s="12" t="s">
        <v>84</v>
      </c>
      <c r="AW1938" s="12" t="s">
        <v>37</v>
      </c>
      <c r="AX1938" s="12" t="s">
        <v>74</v>
      </c>
      <c r="AY1938" s="258" t="s">
        <v>189</v>
      </c>
    </row>
    <row r="1939" s="12" customFormat="1">
      <c r="B1939" s="247"/>
      <c r="C1939" s="248"/>
      <c r="D1939" s="249" t="s">
        <v>199</v>
      </c>
      <c r="E1939" s="250" t="s">
        <v>21</v>
      </c>
      <c r="F1939" s="251" t="s">
        <v>928</v>
      </c>
      <c r="G1939" s="248"/>
      <c r="H1939" s="252">
        <v>27.399999999999999</v>
      </c>
      <c r="I1939" s="253"/>
      <c r="J1939" s="248"/>
      <c r="K1939" s="248"/>
      <c r="L1939" s="254"/>
      <c r="M1939" s="255"/>
      <c r="N1939" s="256"/>
      <c r="O1939" s="256"/>
      <c r="P1939" s="256"/>
      <c r="Q1939" s="256"/>
      <c r="R1939" s="256"/>
      <c r="S1939" s="256"/>
      <c r="T1939" s="257"/>
      <c r="AT1939" s="258" t="s">
        <v>199</v>
      </c>
      <c r="AU1939" s="258" t="s">
        <v>84</v>
      </c>
      <c r="AV1939" s="12" t="s">
        <v>84</v>
      </c>
      <c r="AW1939" s="12" t="s">
        <v>37</v>
      </c>
      <c r="AX1939" s="12" t="s">
        <v>74</v>
      </c>
      <c r="AY1939" s="258" t="s">
        <v>189</v>
      </c>
    </row>
    <row r="1940" s="12" customFormat="1">
      <c r="B1940" s="247"/>
      <c r="C1940" s="248"/>
      <c r="D1940" s="249" t="s">
        <v>199</v>
      </c>
      <c r="E1940" s="250" t="s">
        <v>21</v>
      </c>
      <c r="F1940" s="251" t="s">
        <v>929</v>
      </c>
      <c r="G1940" s="248"/>
      <c r="H1940" s="252">
        <v>12.199999999999999</v>
      </c>
      <c r="I1940" s="253"/>
      <c r="J1940" s="248"/>
      <c r="K1940" s="248"/>
      <c r="L1940" s="254"/>
      <c r="M1940" s="255"/>
      <c r="N1940" s="256"/>
      <c r="O1940" s="256"/>
      <c r="P1940" s="256"/>
      <c r="Q1940" s="256"/>
      <c r="R1940" s="256"/>
      <c r="S1940" s="256"/>
      <c r="T1940" s="257"/>
      <c r="AT1940" s="258" t="s">
        <v>199</v>
      </c>
      <c r="AU1940" s="258" t="s">
        <v>84</v>
      </c>
      <c r="AV1940" s="12" t="s">
        <v>84</v>
      </c>
      <c r="AW1940" s="12" t="s">
        <v>37</v>
      </c>
      <c r="AX1940" s="12" t="s">
        <v>74</v>
      </c>
      <c r="AY1940" s="258" t="s">
        <v>189</v>
      </c>
    </row>
    <row r="1941" s="12" customFormat="1">
      <c r="B1941" s="247"/>
      <c r="C1941" s="248"/>
      <c r="D1941" s="249" t="s">
        <v>199</v>
      </c>
      <c r="E1941" s="250" t="s">
        <v>21</v>
      </c>
      <c r="F1941" s="251" t="s">
        <v>930</v>
      </c>
      <c r="G1941" s="248"/>
      <c r="H1941" s="252">
        <v>19.199999999999999</v>
      </c>
      <c r="I1941" s="253"/>
      <c r="J1941" s="248"/>
      <c r="K1941" s="248"/>
      <c r="L1941" s="254"/>
      <c r="M1941" s="255"/>
      <c r="N1941" s="256"/>
      <c r="O1941" s="256"/>
      <c r="P1941" s="256"/>
      <c r="Q1941" s="256"/>
      <c r="R1941" s="256"/>
      <c r="S1941" s="256"/>
      <c r="T1941" s="257"/>
      <c r="AT1941" s="258" t="s">
        <v>199</v>
      </c>
      <c r="AU1941" s="258" t="s">
        <v>84</v>
      </c>
      <c r="AV1941" s="12" t="s">
        <v>84</v>
      </c>
      <c r="AW1941" s="12" t="s">
        <v>37</v>
      </c>
      <c r="AX1941" s="12" t="s">
        <v>74</v>
      </c>
      <c r="AY1941" s="258" t="s">
        <v>189</v>
      </c>
    </row>
    <row r="1942" s="12" customFormat="1">
      <c r="B1942" s="247"/>
      <c r="C1942" s="248"/>
      <c r="D1942" s="249" t="s">
        <v>199</v>
      </c>
      <c r="E1942" s="250" t="s">
        <v>21</v>
      </c>
      <c r="F1942" s="251" t="s">
        <v>931</v>
      </c>
      <c r="G1942" s="248"/>
      <c r="H1942" s="252">
        <v>65.200000000000003</v>
      </c>
      <c r="I1942" s="253"/>
      <c r="J1942" s="248"/>
      <c r="K1942" s="248"/>
      <c r="L1942" s="254"/>
      <c r="M1942" s="255"/>
      <c r="N1942" s="256"/>
      <c r="O1942" s="256"/>
      <c r="P1942" s="256"/>
      <c r="Q1942" s="256"/>
      <c r="R1942" s="256"/>
      <c r="S1942" s="256"/>
      <c r="T1942" s="257"/>
      <c r="AT1942" s="258" t="s">
        <v>199</v>
      </c>
      <c r="AU1942" s="258" t="s">
        <v>84</v>
      </c>
      <c r="AV1942" s="12" t="s">
        <v>84</v>
      </c>
      <c r="AW1942" s="12" t="s">
        <v>37</v>
      </c>
      <c r="AX1942" s="12" t="s">
        <v>74</v>
      </c>
      <c r="AY1942" s="258" t="s">
        <v>189</v>
      </c>
    </row>
    <row r="1943" s="12" customFormat="1">
      <c r="B1943" s="247"/>
      <c r="C1943" s="248"/>
      <c r="D1943" s="249" t="s">
        <v>199</v>
      </c>
      <c r="E1943" s="250" t="s">
        <v>21</v>
      </c>
      <c r="F1943" s="251" t="s">
        <v>932</v>
      </c>
      <c r="G1943" s="248"/>
      <c r="H1943" s="252">
        <v>22.199999999999999</v>
      </c>
      <c r="I1943" s="253"/>
      <c r="J1943" s="248"/>
      <c r="K1943" s="248"/>
      <c r="L1943" s="254"/>
      <c r="M1943" s="255"/>
      <c r="N1943" s="256"/>
      <c r="O1943" s="256"/>
      <c r="P1943" s="256"/>
      <c r="Q1943" s="256"/>
      <c r="R1943" s="256"/>
      <c r="S1943" s="256"/>
      <c r="T1943" s="257"/>
      <c r="AT1943" s="258" t="s">
        <v>199</v>
      </c>
      <c r="AU1943" s="258" t="s">
        <v>84</v>
      </c>
      <c r="AV1943" s="12" t="s">
        <v>84</v>
      </c>
      <c r="AW1943" s="12" t="s">
        <v>37</v>
      </c>
      <c r="AX1943" s="12" t="s">
        <v>74</v>
      </c>
      <c r="AY1943" s="258" t="s">
        <v>189</v>
      </c>
    </row>
    <row r="1944" s="15" customFormat="1">
      <c r="B1944" s="280"/>
      <c r="C1944" s="281"/>
      <c r="D1944" s="249" t="s">
        <v>199</v>
      </c>
      <c r="E1944" s="282" t="s">
        <v>21</v>
      </c>
      <c r="F1944" s="283" t="s">
        <v>279</v>
      </c>
      <c r="G1944" s="281"/>
      <c r="H1944" s="284">
        <v>224.69999999999999</v>
      </c>
      <c r="I1944" s="285"/>
      <c r="J1944" s="281"/>
      <c r="K1944" s="281"/>
      <c r="L1944" s="286"/>
      <c r="M1944" s="287"/>
      <c r="N1944" s="288"/>
      <c r="O1944" s="288"/>
      <c r="P1944" s="288"/>
      <c r="Q1944" s="288"/>
      <c r="R1944" s="288"/>
      <c r="S1944" s="288"/>
      <c r="T1944" s="289"/>
      <c r="AT1944" s="290" t="s">
        <v>199</v>
      </c>
      <c r="AU1944" s="290" t="s">
        <v>84</v>
      </c>
      <c r="AV1944" s="15" t="s">
        <v>190</v>
      </c>
      <c r="AW1944" s="15" t="s">
        <v>37</v>
      </c>
      <c r="AX1944" s="15" t="s">
        <v>74</v>
      </c>
      <c r="AY1944" s="290" t="s">
        <v>189</v>
      </c>
    </row>
    <row r="1945" s="13" customFormat="1">
      <c r="B1945" s="259"/>
      <c r="C1945" s="260"/>
      <c r="D1945" s="249" t="s">
        <v>199</v>
      </c>
      <c r="E1945" s="261" t="s">
        <v>21</v>
      </c>
      <c r="F1945" s="262" t="s">
        <v>933</v>
      </c>
      <c r="G1945" s="260"/>
      <c r="H1945" s="261" t="s">
        <v>21</v>
      </c>
      <c r="I1945" s="263"/>
      <c r="J1945" s="260"/>
      <c r="K1945" s="260"/>
      <c r="L1945" s="264"/>
      <c r="M1945" s="265"/>
      <c r="N1945" s="266"/>
      <c r="O1945" s="266"/>
      <c r="P1945" s="266"/>
      <c r="Q1945" s="266"/>
      <c r="R1945" s="266"/>
      <c r="S1945" s="266"/>
      <c r="T1945" s="267"/>
      <c r="AT1945" s="268" t="s">
        <v>199</v>
      </c>
      <c r="AU1945" s="268" t="s">
        <v>84</v>
      </c>
      <c r="AV1945" s="13" t="s">
        <v>82</v>
      </c>
      <c r="AW1945" s="13" t="s">
        <v>37</v>
      </c>
      <c r="AX1945" s="13" t="s">
        <v>74</v>
      </c>
      <c r="AY1945" s="268" t="s">
        <v>189</v>
      </c>
    </row>
    <row r="1946" s="12" customFormat="1">
      <c r="B1946" s="247"/>
      <c r="C1946" s="248"/>
      <c r="D1946" s="249" t="s">
        <v>199</v>
      </c>
      <c r="E1946" s="250" t="s">
        <v>21</v>
      </c>
      <c r="F1946" s="251" t="s">
        <v>934</v>
      </c>
      <c r="G1946" s="248"/>
      <c r="H1946" s="252">
        <v>106.42</v>
      </c>
      <c r="I1946" s="253"/>
      <c r="J1946" s="248"/>
      <c r="K1946" s="248"/>
      <c r="L1946" s="254"/>
      <c r="M1946" s="255"/>
      <c r="N1946" s="256"/>
      <c r="O1946" s="256"/>
      <c r="P1946" s="256"/>
      <c r="Q1946" s="256"/>
      <c r="R1946" s="256"/>
      <c r="S1946" s="256"/>
      <c r="T1946" s="257"/>
      <c r="AT1946" s="258" t="s">
        <v>199</v>
      </c>
      <c r="AU1946" s="258" t="s">
        <v>84</v>
      </c>
      <c r="AV1946" s="12" t="s">
        <v>84</v>
      </c>
      <c r="AW1946" s="12" t="s">
        <v>37</v>
      </c>
      <c r="AX1946" s="12" t="s">
        <v>74</v>
      </c>
      <c r="AY1946" s="258" t="s">
        <v>189</v>
      </c>
    </row>
    <row r="1947" s="12" customFormat="1">
      <c r="B1947" s="247"/>
      <c r="C1947" s="248"/>
      <c r="D1947" s="249" t="s">
        <v>199</v>
      </c>
      <c r="E1947" s="250" t="s">
        <v>21</v>
      </c>
      <c r="F1947" s="251" t="s">
        <v>935</v>
      </c>
      <c r="G1947" s="248"/>
      <c r="H1947" s="252">
        <v>66</v>
      </c>
      <c r="I1947" s="253"/>
      <c r="J1947" s="248"/>
      <c r="K1947" s="248"/>
      <c r="L1947" s="254"/>
      <c r="M1947" s="255"/>
      <c r="N1947" s="256"/>
      <c r="O1947" s="256"/>
      <c r="P1947" s="256"/>
      <c r="Q1947" s="256"/>
      <c r="R1947" s="256"/>
      <c r="S1947" s="256"/>
      <c r="T1947" s="257"/>
      <c r="AT1947" s="258" t="s">
        <v>199</v>
      </c>
      <c r="AU1947" s="258" t="s">
        <v>84</v>
      </c>
      <c r="AV1947" s="12" t="s">
        <v>84</v>
      </c>
      <c r="AW1947" s="12" t="s">
        <v>37</v>
      </c>
      <c r="AX1947" s="12" t="s">
        <v>74</v>
      </c>
      <c r="AY1947" s="258" t="s">
        <v>189</v>
      </c>
    </row>
    <row r="1948" s="12" customFormat="1">
      <c r="B1948" s="247"/>
      <c r="C1948" s="248"/>
      <c r="D1948" s="249" t="s">
        <v>199</v>
      </c>
      <c r="E1948" s="250" t="s">
        <v>21</v>
      </c>
      <c r="F1948" s="251" t="s">
        <v>936</v>
      </c>
      <c r="G1948" s="248"/>
      <c r="H1948" s="252">
        <v>66.5</v>
      </c>
      <c r="I1948" s="253"/>
      <c r="J1948" s="248"/>
      <c r="K1948" s="248"/>
      <c r="L1948" s="254"/>
      <c r="M1948" s="255"/>
      <c r="N1948" s="256"/>
      <c r="O1948" s="256"/>
      <c r="P1948" s="256"/>
      <c r="Q1948" s="256"/>
      <c r="R1948" s="256"/>
      <c r="S1948" s="256"/>
      <c r="T1948" s="257"/>
      <c r="AT1948" s="258" t="s">
        <v>199</v>
      </c>
      <c r="AU1948" s="258" t="s">
        <v>84</v>
      </c>
      <c r="AV1948" s="12" t="s">
        <v>84</v>
      </c>
      <c r="AW1948" s="12" t="s">
        <v>37</v>
      </c>
      <c r="AX1948" s="12" t="s">
        <v>74</v>
      </c>
      <c r="AY1948" s="258" t="s">
        <v>189</v>
      </c>
    </row>
    <row r="1949" s="12" customFormat="1">
      <c r="B1949" s="247"/>
      <c r="C1949" s="248"/>
      <c r="D1949" s="249" t="s">
        <v>199</v>
      </c>
      <c r="E1949" s="250" t="s">
        <v>21</v>
      </c>
      <c r="F1949" s="251" t="s">
        <v>937</v>
      </c>
      <c r="G1949" s="248"/>
      <c r="H1949" s="252">
        <v>41.200000000000003</v>
      </c>
      <c r="I1949" s="253"/>
      <c r="J1949" s="248"/>
      <c r="K1949" s="248"/>
      <c r="L1949" s="254"/>
      <c r="M1949" s="255"/>
      <c r="N1949" s="256"/>
      <c r="O1949" s="256"/>
      <c r="P1949" s="256"/>
      <c r="Q1949" s="256"/>
      <c r="R1949" s="256"/>
      <c r="S1949" s="256"/>
      <c r="T1949" s="257"/>
      <c r="AT1949" s="258" t="s">
        <v>199</v>
      </c>
      <c r="AU1949" s="258" t="s">
        <v>84</v>
      </c>
      <c r="AV1949" s="12" t="s">
        <v>84</v>
      </c>
      <c r="AW1949" s="12" t="s">
        <v>37</v>
      </c>
      <c r="AX1949" s="12" t="s">
        <v>74</v>
      </c>
      <c r="AY1949" s="258" t="s">
        <v>189</v>
      </c>
    </row>
    <row r="1950" s="15" customFormat="1">
      <c r="B1950" s="280"/>
      <c r="C1950" s="281"/>
      <c r="D1950" s="249" t="s">
        <v>199</v>
      </c>
      <c r="E1950" s="282" t="s">
        <v>21</v>
      </c>
      <c r="F1950" s="283" t="s">
        <v>938</v>
      </c>
      <c r="G1950" s="281"/>
      <c r="H1950" s="284">
        <v>280.12</v>
      </c>
      <c r="I1950" s="285"/>
      <c r="J1950" s="281"/>
      <c r="K1950" s="281"/>
      <c r="L1950" s="286"/>
      <c r="M1950" s="287"/>
      <c r="N1950" s="288"/>
      <c r="O1950" s="288"/>
      <c r="P1950" s="288"/>
      <c r="Q1950" s="288"/>
      <c r="R1950" s="288"/>
      <c r="S1950" s="288"/>
      <c r="T1950" s="289"/>
      <c r="AT1950" s="290" t="s">
        <v>199</v>
      </c>
      <c r="AU1950" s="290" t="s">
        <v>84</v>
      </c>
      <c r="AV1950" s="15" t="s">
        <v>190</v>
      </c>
      <c r="AW1950" s="15" t="s">
        <v>37</v>
      </c>
      <c r="AX1950" s="15" t="s">
        <v>74</v>
      </c>
      <c r="AY1950" s="290" t="s">
        <v>189</v>
      </c>
    </row>
    <row r="1951" s="13" customFormat="1">
      <c r="B1951" s="259"/>
      <c r="C1951" s="260"/>
      <c r="D1951" s="249" t="s">
        <v>199</v>
      </c>
      <c r="E1951" s="261" t="s">
        <v>21</v>
      </c>
      <c r="F1951" s="262" t="s">
        <v>939</v>
      </c>
      <c r="G1951" s="260"/>
      <c r="H1951" s="261" t="s">
        <v>21</v>
      </c>
      <c r="I1951" s="263"/>
      <c r="J1951" s="260"/>
      <c r="K1951" s="260"/>
      <c r="L1951" s="264"/>
      <c r="M1951" s="265"/>
      <c r="N1951" s="266"/>
      <c r="O1951" s="266"/>
      <c r="P1951" s="266"/>
      <c r="Q1951" s="266"/>
      <c r="R1951" s="266"/>
      <c r="S1951" s="266"/>
      <c r="T1951" s="267"/>
      <c r="AT1951" s="268" t="s">
        <v>199</v>
      </c>
      <c r="AU1951" s="268" t="s">
        <v>84</v>
      </c>
      <c r="AV1951" s="13" t="s">
        <v>82</v>
      </c>
      <c r="AW1951" s="13" t="s">
        <v>37</v>
      </c>
      <c r="AX1951" s="13" t="s">
        <v>74</v>
      </c>
      <c r="AY1951" s="268" t="s">
        <v>189</v>
      </c>
    </row>
    <row r="1952" s="12" customFormat="1">
      <c r="B1952" s="247"/>
      <c r="C1952" s="248"/>
      <c r="D1952" s="249" t="s">
        <v>199</v>
      </c>
      <c r="E1952" s="250" t="s">
        <v>21</v>
      </c>
      <c r="F1952" s="251" t="s">
        <v>2717</v>
      </c>
      <c r="G1952" s="248"/>
      <c r="H1952" s="252">
        <v>68.200000000000003</v>
      </c>
      <c r="I1952" s="253"/>
      <c r="J1952" s="248"/>
      <c r="K1952" s="248"/>
      <c r="L1952" s="254"/>
      <c r="M1952" s="255"/>
      <c r="N1952" s="256"/>
      <c r="O1952" s="256"/>
      <c r="P1952" s="256"/>
      <c r="Q1952" s="256"/>
      <c r="R1952" s="256"/>
      <c r="S1952" s="256"/>
      <c r="T1952" s="257"/>
      <c r="AT1952" s="258" t="s">
        <v>199</v>
      </c>
      <c r="AU1952" s="258" t="s">
        <v>84</v>
      </c>
      <c r="AV1952" s="12" t="s">
        <v>84</v>
      </c>
      <c r="AW1952" s="12" t="s">
        <v>37</v>
      </c>
      <c r="AX1952" s="12" t="s">
        <v>74</v>
      </c>
      <c r="AY1952" s="258" t="s">
        <v>189</v>
      </c>
    </row>
    <row r="1953" s="12" customFormat="1">
      <c r="B1953" s="247"/>
      <c r="C1953" s="248"/>
      <c r="D1953" s="249" t="s">
        <v>199</v>
      </c>
      <c r="E1953" s="250" t="s">
        <v>21</v>
      </c>
      <c r="F1953" s="251" t="s">
        <v>2718</v>
      </c>
      <c r="G1953" s="248"/>
      <c r="H1953" s="252">
        <v>68.150000000000006</v>
      </c>
      <c r="I1953" s="253"/>
      <c r="J1953" s="248"/>
      <c r="K1953" s="248"/>
      <c r="L1953" s="254"/>
      <c r="M1953" s="255"/>
      <c r="N1953" s="256"/>
      <c r="O1953" s="256"/>
      <c r="P1953" s="256"/>
      <c r="Q1953" s="256"/>
      <c r="R1953" s="256"/>
      <c r="S1953" s="256"/>
      <c r="T1953" s="257"/>
      <c r="AT1953" s="258" t="s">
        <v>199</v>
      </c>
      <c r="AU1953" s="258" t="s">
        <v>84</v>
      </c>
      <c r="AV1953" s="12" t="s">
        <v>84</v>
      </c>
      <c r="AW1953" s="12" t="s">
        <v>37</v>
      </c>
      <c r="AX1953" s="12" t="s">
        <v>74</v>
      </c>
      <c r="AY1953" s="258" t="s">
        <v>189</v>
      </c>
    </row>
    <row r="1954" s="12" customFormat="1">
      <c r="B1954" s="247"/>
      <c r="C1954" s="248"/>
      <c r="D1954" s="249" t="s">
        <v>199</v>
      </c>
      <c r="E1954" s="250" t="s">
        <v>21</v>
      </c>
      <c r="F1954" s="251" t="s">
        <v>2719</v>
      </c>
      <c r="G1954" s="248"/>
      <c r="H1954" s="252">
        <v>9.25</v>
      </c>
      <c r="I1954" s="253"/>
      <c r="J1954" s="248"/>
      <c r="K1954" s="248"/>
      <c r="L1954" s="254"/>
      <c r="M1954" s="255"/>
      <c r="N1954" s="256"/>
      <c r="O1954" s="256"/>
      <c r="P1954" s="256"/>
      <c r="Q1954" s="256"/>
      <c r="R1954" s="256"/>
      <c r="S1954" s="256"/>
      <c r="T1954" s="257"/>
      <c r="AT1954" s="258" t="s">
        <v>199</v>
      </c>
      <c r="AU1954" s="258" t="s">
        <v>84</v>
      </c>
      <c r="AV1954" s="12" t="s">
        <v>84</v>
      </c>
      <c r="AW1954" s="12" t="s">
        <v>37</v>
      </c>
      <c r="AX1954" s="12" t="s">
        <v>74</v>
      </c>
      <c r="AY1954" s="258" t="s">
        <v>189</v>
      </c>
    </row>
    <row r="1955" s="12" customFormat="1">
      <c r="B1955" s="247"/>
      <c r="C1955" s="248"/>
      <c r="D1955" s="249" t="s">
        <v>199</v>
      </c>
      <c r="E1955" s="250" t="s">
        <v>21</v>
      </c>
      <c r="F1955" s="251" t="s">
        <v>2720</v>
      </c>
      <c r="G1955" s="248"/>
      <c r="H1955" s="252">
        <v>13.35</v>
      </c>
      <c r="I1955" s="253"/>
      <c r="J1955" s="248"/>
      <c r="K1955" s="248"/>
      <c r="L1955" s="254"/>
      <c r="M1955" s="255"/>
      <c r="N1955" s="256"/>
      <c r="O1955" s="256"/>
      <c r="P1955" s="256"/>
      <c r="Q1955" s="256"/>
      <c r="R1955" s="256"/>
      <c r="S1955" s="256"/>
      <c r="T1955" s="257"/>
      <c r="AT1955" s="258" t="s">
        <v>199</v>
      </c>
      <c r="AU1955" s="258" t="s">
        <v>84</v>
      </c>
      <c r="AV1955" s="12" t="s">
        <v>84</v>
      </c>
      <c r="AW1955" s="12" t="s">
        <v>37</v>
      </c>
      <c r="AX1955" s="12" t="s">
        <v>74</v>
      </c>
      <c r="AY1955" s="258" t="s">
        <v>189</v>
      </c>
    </row>
    <row r="1956" s="12" customFormat="1">
      <c r="B1956" s="247"/>
      <c r="C1956" s="248"/>
      <c r="D1956" s="249" t="s">
        <v>199</v>
      </c>
      <c r="E1956" s="250" t="s">
        <v>21</v>
      </c>
      <c r="F1956" s="251" t="s">
        <v>2721</v>
      </c>
      <c r="G1956" s="248"/>
      <c r="H1956" s="252">
        <v>8.5</v>
      </c>
      <c r="I1956" s="253"/>
      <c r="J1956" s="248"/>
      <c r="K1956" s="248"/>
      <c r="L1956" s="254"/>
      <c r="M1956" s="255"/>
      <c r="N1956" s="256"/>
      <c r="O1956" s="256"/>
      <c r="P1956" s="256"/>
      <c r="Q1956" s="256"/>
      <c r="R1956" s="256"/>
      <c r="S1956" s="256"/>
      <c r="T1956" s="257"/>
      <c r="AT1956" s="258" t="s">
        <v>199</v>
      </c>
      <c r="AU1956" s="258" t="s">
        <v>84</v>
      </c>
      <c r="AV1956" s="12" t="s">
        <v>84</v>
      </c>
      <c r="AW1956" s="12" t="s">
        <v>37</v>
      </c>
      <c r="AX1956" s="12" t="s">
        <v>74</v>
      </c>
      <c r="AY1956" s="258" t="s">
        <v>189</v>
      </c>
    </row>
    <row r="1957" s="12" customFormat="1">
      <c r="B1957" s="247"/>
      <c r="C1957" s="248"/>
      <c r="D1957" s="249" t="s">
        <v>199</v>
      </c>
      <c r="E1957" s="250" t="s">
        <v>21</v>
      </c>
      <c r="F1957" s="251" t="s">
        <v>2722</v>
      </c>
      <c r="G1957" s="248"/>
      <c r="H1957" s="252">
        <v>101.84999999999999</v>
      </c>
      <c r="I1957" s="253"/>
      <c r="J1957" s="248"/>
      <c r="K1957" s="248"/>
      <c r="L1957" s="254"/>
      <c r="M1957" s="255"/>
      <c r="N1957" s="256"/>
      <c r="O1957" s="256"/>
      <c r="P1957" s="256"/>
      <c r="Q1957" s="256"/>
      <c r="R1957" s="256"/>
      <c r="S1957" s="256"/>
      <c r="T1957" s="257"/>
      <c r="AT1957" s="258" t="s">
        <v>199</v>
      </c>
      <c r="AU1957" s="258" t="s">
        <v>84</v>
      </c>
      <c r="AV1957" s="12" t="s">
        <v>84</v>
      </c>
      <c r="AW1957" s="12" t="s">
        <v>37</v>
      </c>
      <c r="AX1957" s="12" t="s">
        <v>74</v>
      </c>
      <c r="AY1957" s="258" t="s">
        <v>189</v>
      </c>
    </row>
    <row r="1958" s="12" customFormat="1">
      <c r="B1958" s="247"/>
      <c r="C1958" s="248"/>
      <c r="D1958" s="249" t="s">
        <v>199</v>
      </c>
      <c r="E1958" s="250" t="s">
        <v>21</v>
      </c>
      <c r="F1958" s="251" t="s">
        <v>2723</v>
      </c>
      <c r="G1958" s="248"/>
      <c r="H1958" s="252">
        <v>137.08000000000001</v>
      </c>
      <c r="I1958" s="253"/>
      <c r="J1958" s="248"/>
      <c r="K1958" s="248"/>
      <c r="L1958" s="254"/>
      <c r="M1958" s="255"/>
      <c r="N1958" s="256"/>
      <c r="O1958" s="256"/>
      <c r="P1958" s="256"/>
      <c r="Q1958" s="256"/>
      <c r="R1958" s="256"/>
      <c r="S1958" s="256"/>
      <c r="T1958" s="257"/>
      <c r="AT1958" s="258" t="s">
        <v>199</v>
      </c>
      <c r="AU1958" s="258" t="s">
        <v>84</v>
      </c>
      <c r="AV1958" s="12" t="s">
        <v>84</v>
      </c>
      <c r="AW1958" s="12" t="s">
        <v>37</v>
      </c>
      <c r="AX1958" s="12" t="s">
        <v>74</v>
      </c>
      <c r="AY1958" s="258" t="s">
        <v>189</v>
      </c>
    </row>
    <row r="1959" s="12" customFormat="1">
      <c r="B1959" s="247"/>
      <c r="C1959" s="248"/>
      <c r="D1959" s="249" t="s">
        <v>199</v>
      </c>
      <c r="E1959" s="250" t="s">
        <v>21</v>
      </c>
      <c r="F1959" s="251" t="s">
        <v>2724</v>
      </c>
      <c r="G1959" s="248"/>
      <c r="H1959" s="252">
        <v>17.949999999999999</v>
      </c>
      <c r="I1959" s="253"/>
      <c r="J1959" s="248"/>
      <c r="K1959" s="248"/>
      <c r="L1959" s="254"/>
      <c r="M1959" s="255"/>
      <c r="N1959" s="256"/>
      <c r="O1959" s="256"/>
      <c r="P1959" s="256"/>
      <c r="Q1959" s="256"/>
      <c r="R1959" s="256"/>
      <c r="S1959" s="256"/>
      <c r="T1959" s="257"/>
      <c r="AT1959" s="258" t="s">
        <v>199</v>
      </c>
      <c r="AU1959" s="258" t="s">
        <v>84</v>
      </c>
      <c r="AV1959" s="12" t="s">
        <v>84</v>
      </c>
      <c r="AW1959" s="12" t="s">
        <v>37</v>
      </c>
      <c r="AX1959" s="12" t="s">
        <v>74</v>
      </c>
      <c r="AY1959" s="258" t="s">
        <v>189</v>
      </c>
    </row>
    <row r="1960" s="12" customFormat="1">
      <c r="B1960" s="247"/>
      <c r="C1960" s="248"/>
      <c r="D1960" s="249" t="s">
        <v>199</v>
      </c>
      <c r="E1960" s="250" t="s">
        <v>21</v>
      </c>
      <c r="F1960" s="251" t="s">
        <v>2725</v>
      </c>
      <c r="G1960" s="248"/>
      <c r="H1960" s="252">
        <v>5.1699999999999999</v>
      </c>
      <c r="I1960" s="253"/>
      <c r="J1960" s="248"/>
      <c r="K1960" s="248"/>
      <c r="L1960" s="254"/>
      <c r="M1960" s="255"/>
      <c r="N1960" s="256"/>
      <c r="O1960" s="256"/>
      <c r="P1960" s="256"/>
      <c r="Q1960" s="256"/>
      <c r="R1960" s="256"/>
      <c r="S1960" s="256"/>
      <c r="T1960" s="257"/>
      <c r="AT1960" s="258" t="s">
        <v>199</v>
      </c>
      <c r="AU1960" s="258" t="s">
        <v>84</v>
      </c>
      <c r="AV1960" s="12" t="s">
        <v>84</v>
      </c>
      <c r="AW1960" s="12" t="s">
        <v>37</v>
      </c>
      <c r="AX1960" s="12" t="s">
        <v>74</v>
      </c>
      <c r="AY1960" s="258" t="s">
        <v>189</v>
      </c>
    </row>
    <row r="1961" s="13" customFormat="1">
      <c r="B1961" s="259"/>
      <c r="C1961" s="260"/>
      <c r="D1961" s="249" t="s">
        <v>199</v>
      </c>
      <c r="E1961" s="261" t="s">
        <v>21</v>
      </c>
      <c r="F1961" s="262" t="s">
        <v>2726</v>
      </c>
      <c r="G1961" s="260"/>
      <c r="H1961" s="261" t="s">
        <v>21</v>
      </c>
      <c r="I1961" s="263"/>
      <c r="J1961" s="260"/>
      <c r="K1961" s="260"/>
      <c r="L1961" s="264"/>
      <c r="M1961" s="265"/>
      <c r="N1961" s="266"/>
      <c r="O1961" s="266"/>
      <c r="P1961" s="266"/>
      <c r="Q1961" s="266"/>
      <c r="R1961" s="266"/>
      <c r="S1961" s="266"/>
      <c r="T1961" s="267"/>
      <c r="AT1961" s="268" t="s">
        <v>199</v>
      </c>
      <c r="AU1961" s="268" t="s">
        <v>84</v>
      </c>
      <c r="AV1961" s="13" t="s">
        <v>82</v>
      </c>
      <c r="AW1961" s="13" t="s">
        <v>37</v>
      </c>
      <c r="AX1961" s="13" t="s">
        <v>74</v>
      </c>
      <c r="AY1961" s="268" t="s">
        <v>189</v>
      </c>
    </row>
    <row r="1962" s="12" customFormat="1">
      <c r="B1962" s="247"/>
      <c r="C1962" s="248"/>
      <c r="D1962" s="249" t="s">
        <v>199</v>
      </c>
      <c r="E1962" s="250" t="s">
        <v>21</v>
      </c>
      <c r="F1962" s="251" t="s">
        <v>2727</v>
      </c>
      <c r="G1962" s="248"/>
      <c r="H1962" s="252">
        <v>27.649999999999999</v>
      </c>
      <c r="I1962" s="253"/>
      <c r="J1962" s="248"/>
      <c r="K1962" s="248"/>
      <c r="L1962" s="254"/>
      <c r="M1962" s="255"/>
      <c r="N1962" s="256"/>
      <c r="O1962" s="256"/>
      <c r="P1962" s="256"/>
      <c r="Q1962" s="256"/>
      <c r="R1962" s="256"/>
      <c r="S1962" s="256"/>
      <c r="T1962" s="257"/>
      <c r="AT1962" s="258" t="s">
        <v>199</v>
      </c>
      <c r="AU1962" s="258" t="s">
        <v>84</v>
      </c>
      <c r="AV1962" s="12" t="s">
        <v>84</v>
      </c>
      <c r="AW1962" s="12" t="s">
        <v>37</v>
      </c>
      <c r="AX1962" s="12" t="s">
        <v>74</v>
      </c>
      <c r="AY1962" s="258" t="s">
        <v>189</v>
      </c>
    </row>
    <row r="1963" s="12" customFormat="1">
      <c r="B1963" s="247"/>
      <c r="C1963" s="248"/>
      <c r="D1963" s="249" t="s">
        <v>199</v>
      </c>
      <c r="E1963" s="250" t="s">
        <v>21</v>
      </c>
      <c r="F1963" s="251" t="s">
        <v>2728</v>
      </c>
      <c r="G1963" s="248"/>
      <c r="H1963" s="252">
        <v>17.199999999999999</v>
      </c>
      <c r="I1963" s="253"/>
      <c r="J1963" s="248"/>
      <c r="K1963" s="248"/>
      <c r="L1963" s="254"/>
      <c r="M1963" s="255"/>
      <c r="N1963" s="256"/>
      <c r="O1963" s="256"/>
      <c r="P1963" s="256"/>
      <c r="Q1963" s="256"/>
      <c r="R1963" s="256"/>
      <c r="S1963" s="256"/>
      <c r="T1963" s="257"/>
      <c r="AT1963" s="258" t="s">
        <v>199</v>
      </c>
      <c r="AU1963" s="258" t="s">
        <v>84</v>
      </c>
      <c r="AV1963" s="12" t="s">
        <v>84</v>
      </c>
      <c r="AW1963" s="12" t="s">
        <v>37</v>
      </c>
      <c r="AX1963" s="12" t="s">
        <v>74</v>
      </c>
      <c r="AY1963" s="258" t="s">
        <v>189</v>
      </c>
    </row>
    <row r="1964" s="12" customFormat="1">
      <c r="B1964" s="247"/>
      <c r="C1964" s="248"/>
      <c r="D1964" s="249" t="s">
        <v>199</v>
      </c>
      <c r="E1964" s="250" t="s">
        <v>21</v>
      </c>
      <c r="F1964" s="251" t="s">
        <v>2729</v>
      </c>
      <c r="G1964" s="248"/>
      <c r="H1964" s="252">
        <v>24.5</v>
      </c>
      <c r="I1964" s="253"/>
      <c r="J1964" s="248"/>
      <c r="K1964" s="248"/>
      <c r="L1964" s="254"/>
      <c r="M1964" s="255"/>
      <c r="N1964" s="256"/>
      <c r="O1964" s="256"/>
      <c r="P1964" s="256"/>
      <c r="Q1964" s="256"/>
      <c r="R1964" s="256"/>
      <c r="S1964" s="256"/>
      <c r="T1964" s="257"/>
      <c r="AT1964" s="258" t="s">
        <v>199</v>
      </c>
      <c r="AU1964" s="258" t="s">
        <v>84</v>
      </c>
      <c r="AV1964" s="12" t="s">
        <v>84</v>
      </c>
      <c r="AW1964" s="12" t="s">
        <v>37</v>
      </c>
      <c r="AX1964" s="12" t="s">
        <v>74</v>
      </c>
      <c r="AY1964" s="258" t="s">
        <v>189</v>
      </c>
    </row>
    <row r="1965" s="15" customFormat="1">
      <c r="B1965" s="280"/>
      <c r="C1965" s="281"/>
      <c r="D1965" s="249" t="s">
        <v>199</v>
      </c>
      <c r="E1965" s="282" t="s">
        <v>21</v>
      </c>
      <c r="F1965" s="283" t="s">
        <v>246</v>
      </c>
      <c r="G1965" s="281"/>
      <c r="H1965" s="284">
        <v>498.85000000000002</v>
      </c>
      <c r="I1965" s="285"/>
      <c r="J1965" s="281"/>
      <c r="K1965" s="281"/>
      <c r="L1965" s="286"/>
      <c r="M1965" s="287"/>
      <c r="N1965" s="288"/>
      <c r="O1965" s="288"/>
      <c r="P1965" s="288"/>
      <c r="Q1965" s="288"/>
      <c r="R1965" s="288"/>
      <c r="S1965" s="288"/>
      <c r="T1965" s="289"/>
      <c r="AT1965" s="290" t="s">
        <v>199</v>
      </c>
      <c r="AU1965" s="290" t="s">
        <v>84</v>
      </c>
      <c r="AV1965" s="15" t="s">
        <v>190</v>
      </c>
      <c r="AW1965" s="15" t="s">
        <v>37</v>
      </c>
      <c r="AX1965" s="15" t="s">
        <v>74</v>
      </c>
      <c r="AY1965" s="290" t="s">
        <v>189</v>
      </c>
    </row>
    <row r="1966" s="14" customFormat="1">
      <c r="B1966" s="269"/>
      <c r="C1966" s="270"/>
      <c r="D1966" s="249" t="s">
        <v>199</v>
      </c>
      <c r="E1966" s="271" t="s">
        <v>21</v>
      </c>
      <c r="F1966" s="272" t="s">
        <v>214</v>
      </c>
      <c r="G1966" s="270"/>
      <c r="H1966" s="273">
        <v>1003.67</v>
      </c>
      <c r="I1966" s="274"/>
      <c r="J1966" s="270"/>
      <c r="K1966" s="270"/>
      <c r="L1966" s="275"/>
      <c r="M1966" s="276"/>
      <c r="N1966" s="277"/>
      <c r="O1966" s="277"/>
      <c r="P1966" s="277"/>
      <c r="Q1966" s="277"/>
      <c r="R1966" s="277"/>
      <c r="S1966" s="277"/>
      <c r="T1966" s="278"/>
      <c r="AT1966" s="279" t="s">
        <v>199</v>
      </c>
      <c r="AU1966" s="279" t="s">
        <v>84</v>
      </c>
      <c r="AV1966" s="14" t="s">
        <v>197</v>
      </c>
      <c r="AW1966" s="14" t="s">
        <v>37</v>
      </c>
      <c r="AX1966" s="14" t="s">
        <v>82</v>
      </c>
      <c r="AY1966" s="279" t="s">
        <v>189</v>
      </c>
    </row>
    <row r="1967" s="1" customFormat="1" ht="16.5" customHeight="1">
      <c r="B1967" s="48"/>
      <c r="C1967" s="235" t="s">
        <v>2730</v>
      </c>
      <c r="D1967" s="235" t="s">
        <v>192</v>
      </c>
      <c r="E1967" s="236" t="s">
        <v>2731</v>
      </c>
      <c r="F1967" s="237" t="s">
        <v>2732</v>
      </c>
      <c r="G1967" s="238" t="s">
        <v>273</v>
      </c>
      <c r="H1967" s="239">
        <v>1003.67</v>
      </c>
      <c r="I1967" s="240"/>
      <c r="J1967" s="241">
        <f>ROUND(I1967*H1967,2)</f>
        <v>0</v>
      </c>
      <c r="K1967" s="237" t="s">
        <v>1042</v>
      </c>
      <c r="L1967" s="74"/>
      <c r="M1967" s="242" t="s">
        <v>21</v>
      </c>
      <c r="N1967" s="243" t="s">
        <v>45</v>
      </c>
      <c r="O1967" s="49"/>
      <c r="P1967" s="244">
        <f>O1967*H1967</f>
        <v>0</v>
      </c>
      <c r="Q1967" s="244">
        <v>0</v>
      </c>
      <c r="R1967" s="244">
        <f>Q1967*H1967</f>
        <v>0</v>
      </c>
      <c r="S1967" s="244">
        <v>0</v>
      </c>
      <c r="T1967" s="245">
        <f>S1967*H1967</f>
        <v>0</v>
      </c>
      <c r="AR1967" s="26" t="s">
        <v>323</v>
      </c>
      <c r="AT1967" s="26" t="s">
        <v>192</v>
      </c>
      <c r="AU1967" s="26" t="s">
        <v>84</v>
      </c>
      <c r="AY1967" s="26" t="s">
        <v>189</v>
      </c>
      <c r="BE1967" s="246">
        <f>IF(N1967="základní",J1967,0)</f>
        <v>0</v>
      </c>
      <c r="BF1967" s="246">
        <f>IF(N1967="snížená",J1967,0)</f>
        <v>0</v>
      </c>
      <c r="BG1967" s="246">
        <f>IF(N1967="zákl. přenesená",J1967,0)</f>
        <v>0</v>
      </c>
      <c r="BH1967" s="246">
        <f>IF(N1967="sníž. přenesená",J1967,0)</f>
        <v>0</v>
      </c>
      <c r="BI1967" s="246">
        <f>IF(N1967="nulová",J1967,0)</f>
        <v>0</v>
      </c>
      <c r="BJ1967" s="26" t="s">
        <v>82</v>
      </c>
      <c r="BK1967" s="246">
        <f>ROUND(I1967*H1967,2)</f>
        <v>0</v>
      </c>
      <c r="BL1967" s="26" t="s">
        <v>323</v>
      </c>
      <c r="BM1967" s="26" t="s">
        <v>2733</v>
      </c>
    </row>
    <row r="1968" s="1" customFormat="1" ht="25.5" customHeight="1">
      <c r="B1968" s="48"/>
      <c r="C1968" s="235" t="s">
        <v>2734</v>
      </c>
      <c r="D1968" s="235" t="s">
        <v>192</v>
      </c>
      <c r="E1968" s="236" t="s">
        <v>2735</v>
      </c>
      <c r="F1968" s="237" t="s">
        <v>2736</v>
      </c>
      <c r="G1968" s="238" t="s">
        <v>273</v>
      </c>
      <c r="H1968" s="239">
        <v>1003.67</v>
      </c>
      <c r="I1968" s="240"/>
      <c r="J1968" s="241">
        <f>ROUND(I1968*H1968,2)</f>
        <v>0</v>
      </c>
      <c r="K1968" s="237" t="s">
        <v>1042</v>
      </c>
      <c r="L1968" s="74"/>
      <c r="M1968" s="242" t="s">
        <v>21</v>
      </c>
      <c r="N1968" s="243" t="s">
        <v>45</v>
      </c>
      <c r="O1968" s="49"/>
      <c r="P1968" s="244">
        <f>O1968*H1968</f>
        <v>0</v>
      </c>
      <c r="Q1968" s="244">
        <v>3.0000000000000001E-05</v>
      </c>
      <c r="R1968" s="244">
        <f>Q1968*H1968</f>
        <v>0.030110100000000001</v>
      </c>
      <c r="S1968" s="244">
        <v>0</v>
      </c>
      <c r="T1968" s="245">
        <f>S1968*H1968</f>
        <v>0</v>
      </c>
      <c r="AR1968" s="26" t="s">
        <v>323</v>
      </c>
      <c r="AT1968" s="26" t="s">
        <v>192</v>
      </c>
      <c r="AU1968" s="26" t="s">
        <v>84</v>
      </c>
      <c r="AY1968" s="26" t="s">
        <v>189</v>
      </c>
      <c r="BE1968" s="246">
        <f>IF(N1968="základní",J1968,0)</f>
        <v>0</v>
      </c>
      <c r="BF1968" s="246">
        <f>IF(N1968="snížená",J1968,0)</f>
        <v>0</v>
      </c>
      <c r="BG1968" s="246">
        <f>IF(N1968="zákl. přenesená",J1968,0)</f>
        <v>0</v>
      </c>
      <c r="BH1968" s="246">
        <f>IF(N1968="sníž. přenesená",J1968,0)</f>
        <v>0</v>
      </c>
      <c r="BI1968" s="246">
        <f>IF(N1968="nulová",J1968,0)</f>
        <v>0</v>
      </c>
      <c r="BJ1968" s="26" t="s">
        <v>82</v>
      </c>
      <c r="BK1968" s="246">
        <f>ROUND(I1968*H1968,2)</f>
        <v>0</v>
      </c>
      <c r="BL1968" s="26" t="s">
        <v>323</v>
      </c>
      <c r="BM1968" s="26" t="s">
        <v>2737</v>
      </c>
    </row>
    <row r="1969" s="1" customFormat="1" ht="16.5" customHeight="1">
      <c r="B1969" s="48"/>
      <c r="C1969" s="235" t="s">
        <v>2738</v>
      </c>
      <c r="D1969" s="235" t="s">
        <v>192</v>
      </c>
      <c r="E1969" s="236" t="s">
        <v>2739</v>
      </c>
      <c r="F1969" s="237" t="s">
        <v>2740</v>
      </c>
      <c r="G1969" s="238" t="s">
        <v>273</v>
      </c>
      <c r="H1969" s="239">
        <v>367.80000000000001</v>
      </c>
      <c r="I1969" s="240"/>
      <c r="J1969" s="241">
        <f>ROUND(I1969*H1969,2)</f>
        <v>0</v>
      </c>
      <c r="K1969" s="237" t="s">
        <v>196</v>
      </c>
      <c r="L1969" s="74"/>
      <c r="M1969" s="242" t="s">
        <v>21</v>
      </c>
      <c r="N1969" s="243" t="s">
        <v>45</v>
      </c>
      <c r="O1969" s="49"/>
      <c r="P1969" s="244">
        <f>O1969*H1969</f>
        <v>0</v>
      </c>
      <c r="Q1969" s="244">
        <v>0.00012</v>
      </c>
      <c r="R1969" s="244">
        <f>Q1969*H1969</f>
        <v>0.044136000000000002</v>
      </c>
      <c r="S1969" s="244">
        <v>0</v>
      </c>
      <c r="T1969" s="245">
        <f>S1969*H1969</f>
        <v>0</v>
      </c>
      <c r="AR1969" s="26" t="s">
        <v>323</v>
      </c>
      <c r="AT1969" s="26" t="s">
        <v>192</v>
      </c>
      <c r="AU1969" s="26" t="s">
        <v>84</v>
      </c>
      <c r="AY1969" s="26" t="s">
        <v>189</v>
      </c>
      <c r="BE1969" s="246">
        <f>IF(N1969="základní",J1969,0)</f>
        <v>0</v>
      </c>
      <c r="BF1969" s="246">
        <f>IF(N1969="snížená",J1969,0)</f>
        <v>0</v>
      </c>
      <c r="BG1969" s="246">
        <f>IF(N1969="zákl. přenesená",J1969,0)</f>
        <v>0</v>
      </c>
      <c r="BH1969" s="246">
        <f>IF(N1969="sníž. přenesená",J1969,0)</f>
        <v>0</v>
      </c>
      <c r="BI1969" s="246">
        <f>IF(N1969="nulová",J1969,0)</f>
        <v>0</v>
      </c>
      <c r="BJ1969" s="26" t="s">
        <v>82</v>
      </c>
      <c r="BK1969" s="246">
        <f>ROUND(I1969*H1969,2)</f>
        <v>0</v>
      </c>
      <c r="BL1969" s="26" t="s">
        <v>323</v>
      </c>
      <c r="BM1969" s="26" t="s">
        <v>2741</v>
      </c>
    </row>
    <row r="1970" s="13" customFormat="1">
      <c r="B1970" s="259"/>
      <c r="C1970" s="260"/>
      <c r="D1970" s="249" t="s">
        <v>199</v>
      </c>
      <c r="E1970" s="261" t="s">
        <v>21</v>
      </c>
      <c r="F1970" s="262" t="s">
        <v>1002</v>
      </c>
      <c r="G1970" s="260"/>
      <c r="H1970" s="261" t="s">
        <v>21</v>
      </c>
      <c r="I1970" s="263"/>
      <c r="J1970" s="260"/>
      <c r="K1970" s="260"/>
      <c r="L1970" s="264"/>
      <c r="M1970" s="265"/>
      <c r="N1970" s="266"/>
      <c r="O1970" s="266"/>
      <c r="P1970" s="266"/>
      <c r="Q1970" s="266"/>
      <c r="R1970" s="266"/>
      <c r="S1970" s="266"/>
      <c r="T1970" s="267"/>
      <c r="AT1970" s="268" t="s">
        <v>199</v>
      </c>
      <c r="AU1970" s="268" t="s">
        <v>84</v>
      </c>
      <c r="AV1970" s="13" t="s">
        <v>82</v>
      </c>
      <c r="AW1970" s="13" t="s">
        <v>37</v>
      </c>
      <c r="AX1970" s="13" t="s">
        <v>74</v>
      </c>
      <c r="AY1970" s="268" t="s">
        <v>189</v>
      </c>
    </row>
    <row r="1971" s="13" customFormat="1">
      <c r="B1971" s="259"/>
      <c r="C1971" s="260"/>
      <c r="D1971" s="249" t="s">
        <v>199</v>
      </c>
      <c r="E1971" s="261" t="s">
        <v>21</v>
      </c>
      <c r="F1971" s="262" t="s">
        <v>2742</v>
      </c>
      <c r="G1971" s="260"/>
      <c r="H1971" s="261" t="s">
        <v>21</v>
      </c>
      <c r="I1971" s="263"/>
      <c r="J1971" s="260"/>
      <c r="K1971" s="260"/>
      <c r="L1971" s="264"/>
      <c r="M1971" s="265"/>
      <c r="N1971" s="266"/>
      <c r="O1971" s="266"/>
      <c r="P1971" s="266"/>
      <c r="Q1971" s="266"/>
      <c r="R1971" s="266"/>
      <c r="S1971" s="266"/>
      <c r="T1971" s="267"/>
      <c r="AT1971" s="268" t="s">
        <v>199</v>
      </c>
      <c r="AU1971" s="268" t="s">
        <v>84</v>
      </c>
      <c r="AV1971" s="13" t="s">
        <v>82</v>
      </c>
      <c r="AW1971" s="13" t="s">
        <v>37</v>
      </c>
      <c r="AX1971" s="13" t="s">
        <v>74</v>
      </c>
      <c r="AY1971" s="268" t="s">
        <v>189</v>
      </c>
    </row>
    <row r="1972" s="12" customFormat="1">
      <c r="B1972" s="247"/>
      <c r="C1972" s="248"/>
      <c r="D1972" s="249" t="s">
        <v>199</v>
      </c>
      <c r="E1972" s="250" t="s">
        <v>21</v>
      </c>
      <c r="F1972" s="251" t="s">
        <v>1003</v>
      </c>
      <c r="G1972" s="248"/>
      <c r="H1972" s="252">
        <v>260</v>
      </c>
      <c r="I1972" s="253"/>
      <c r="J1972" s="248"/>
      <c r="K1972" s="248"/>
      <c r="L1972" s="254"/>
      <c r="M1972" s="255"/>
      <c r="N1972" s="256"/>
      <c r="O1972" s="256"/>
      <c r="P1972" s="256"/>
      <c r="Q1972" s="256"/>
      <c r="R1972" s="256"/>
      <c r="S1972" s="256"/>
      <c r="T1972" s="257"/>
      <c r="AT1972" s="258" t="s">
        <v>199</v>
      </c>
      <c r="AU1972" s="258" t="s">
        <v>84</v>
      </c>
      <c r="AV1972" s="12" t="s">
        <v>84</v>
      </c>
      <c r="AW1972" s="12" t="s">
        <v>37</v>
      </c>
      <c r="AX1972" s="12" t="s">
        <v>74</v>
      </c>
      <c r="AY1972" s="258" t="s">
        <v>189</v>
      </c>
    </row>
    <row r="1973" s="12" customFormat="1">
      <c r="B1973" s="247"/>
      <c r="C1973" s="248"/>
      <c r="D1973" s="249" t="s">
        <v>199</v>
      </c>
      <c r="E1973" s="250" t="s">
        <v>21</v>
      </c>
      <c r="F1973" s="251" t="s">
        <v>2092</v>
      </c>
      <c r="G1973" s="248"/>
      <c r="H1973" s="252">
        <v>18.899999999999999</v>
      </c>
      <c r="I1973" s="253"/>
      <c r="J1973" s="248"/>
      <c r="K1973" s="248"/>
      <c r="L1973" s="254"/>
      <c r="M1973" s="255"/>
      <c r="N1973" s="256"/>
      <c r="O1973" s="256"/>
      <c r="P1973" s="256"/>
      <c r="Q1973" s="256"/>
      <c r="R1973" s="256"/>
      <c r="S1973" s="256"/>
      <c r="T1973" s="257"/>
      <c r="AT1973" s="258" t="s">
        <v>199</v>
      </c>
      <c r="AU1973" s="258" t="s">
        <v>84</v>
      </c>
      <c r="AV1973" s="12" t="s">
        <v>84</v>
      </c>
      <c r="AW1973" s="12" t="s">
        <v>37</v>
      </c>
      <c r="AX1973" s="12" t="s">
        <v>74</v>
      </c>
      <c r="AY1973" s="258" t="s">
        <v>189</v>
      </c>
    </row>
    <row r="1974" s="12" customFormat="1">
      <c r="B1974" s="247"/>
      <c r="C1974" s="248"/>
      <c r="D1974" s="249" t="s">
        <v>199</v>
      </c>
      <c r="E1974" s="250" t="s">
        <v>21</v>
      </c>
      <c r="F1974" s="251" t="s">
        <v>1005</v>
      </c>
      <c r="G1974" s="248"/>
      <c r="H1974" s="252">
        <v>88.900000000000006</v>
      </c>
      <c r="I1974" s="253"/>
      <c r="J1974" s="248"/>
      <c r="K1974" s="248"/>
      <c r="L1974" s="254"/>
      <c r="M1974" s="255"/>
      <c r="N1974" s="256"/>
      <c r="O1974" s="256"/>
      <c r="P1974" s="256"/>
      <c r="Q1974" s="256"/>
      <c r="R1974" s="256"/>
      <c r="S1974" s="256"/>
      <c r="T1974" s="257"/>
      <c r="AT1974" s="258" t="s">
        <v>199</v>
      </c>
      <c r="AU1974" s="258" t="s">
        <v>84</v>
      </c>
      <c r="AV1974" s="12" t="s">
        <v>84</v>
      </c>
      <c r="AW1974" s="12" t="s">
        <v>37</v>
      </c>
      <c r="AX1974" s="12" t="s">
        <v>74</v>
      </c>
      <c r="AY1974" s="258" t="s">
        <v>189</v>
      </c>
    </row>
    <row r="1975" s="15" customFormat="1">
      <c r="B1975" s="280"/>
      <c r="C1975" s="281"/>
      <c r="D1975" s="249" t="s">
        <v>199</v>
      </c>
      <c r="E1975" s="282" t="s">
        <v>21</v>
      </c>
      <c r="F1975" s="283" t="s">
        <v>1006</v>
      </c>
      <c r="G1975" s="281"/>
      <c r="H1975" s="284">
        <v>367.80000000000001</v>
      </c>
      <c r="I1975" s="285"/>
      <c r="J1975" s="281"/>
      <c r="K1975" s="281"/>
      <c r="L1975" s="286"/>
      <c r="M1975" s="287"/>
      <c r="N1975" s="288"/>
      <c r="O1975" s="288"/>
      <c r="P1975" s="288"/>
      <c r="Q1975" s="288"/>
      <c r="R1975" s="288"/>
      <c r="S1975" s="288"/>
      <c r="T1975" s="289"/>
      <c r="AT1975" s="290" t="s">
        <v>199</v>
      </c>
      <c r="AU1975" s="290" t="s">
        <v>84</v>
      </c>
      <c r="AV1975" s="15" t="s">
        <v>190</v>
      </c>
      <c r="AW1975" s="15" t="s">
        <v>37</v>
      </c>
      <c r="AX1975" s="15" t="s">
        <v>82</v>
      </c>
      <c r="AY1975" s="290" t="s">
        <v>189</v>
      </c>
    </row>
    <row r="1976" s="1" customFormat="1" ht="25.5" customHeight="1">
      <c r="B1976" s="48"/>
      <c r="C1976" s="235" t="s">
        <v>2743</v>
      </c>
      <c r="D1976" s="235" t="s">
        <v>192</v>
      </c>
      <c r="E1976" s="236" t="s">
        <v>2744</v>
      </c>
      <c r="F1976" s="237" t="s">
        <v>2745</v>
      </c>
      <c r="G1976" s="238" t="s">
        <v>273</v>
      </c>
      <c r="H1976" s="239">
        <v>1003.67</v>
      </c>
      <c r="I1976" s="240"/>
      <c r="J1976" s="241">
        <f>ROUND(I1976*H1976,2)</f>
        <v>0</v>
      </c>
      <c r="K1976" s="237" t="s">
        <v>196</v>
      </c>
      <c r="L1976" s="74"/>
      <c r="M1976" s="242" t="s">
        <v>21</v>
      </c>
      <c r="N1976" s="243" t="s">
        <v>45</v>
      </c>
      <c r="O1976" s="49"/>
      <c r="P1976" s="244">
        <f>O1976*H1976</f>
        <v>0</v>
      </c>
      <c r="Q1976" s="244">
        <v>0.014999999999999999</v>
      </c>
      <c r="R1976" s="244">
        <f>Q1976*H1976</f>
        <v>15.05505</v>
      </c>
      <c r="S1976" s="244">
        <v>0</v>
      </c>
      <c r="T1976" s="245">
        <f>S1976*H1976</f>
        <v>0</v>
      </c>
      <c r="AR1976" s="26" t="s">
        <v>323</v>
      </c>
      <c r="AT1976" s="26" t="s">
        <v>192</v>
      </c>
      <c r="AU1976" s="26" t="s">
        <v>84</v>
      </c>
      <c r="AY1976" s="26" t="s">
        <v>189</v>
      </c>
      <c r="BE1976" s="246">
        <f>IF(N1976="základní",J1976,0)</f>
        <v>0</v>
      </c>
      <c r="BF1976" s="246">
        <f>IF(N1976="snížená",J1976,0)</f>
        <v>0</v>
      </c>
      <c r="BG1976" s="246">
        <f>IF(N1976="zákl. přenesená",J1976,0)</f>
        <v>0</v>
      </c>
      <c r="BH1976" s="246">
        <f>IF(N1976="sníž. přenesená",J1976,0)</f>
        <v>0</v>
      </c>
      <c r="BI1976" s="246">
        <f>IF(N1976="nulová",J1976,0)</f>
        <v>0</v>
      </c>
      <c r="BJ1976" s="26" t="s">
        <v>82</v>
      </c>
      <c r="BK1976" s="246">
        <f>ROUND(I1976*H1976,2)</f>
        <v>0</v>
      </c>
      <c r="BL1976" s="26" t="s">
        <v>323</v>
      </c>
      <c r="BM1976" s="26" t="s">
        <v>2746</v>
      </c>
    </row>
    <row r="1977" s="13" customFormat="1">
      <c r="B1977" s="259"/>
      <c r="C1977" s="260"/>
      <c r="D1977" s="249" t="s">
        <v>199</v>
      </c>
      <c r="E1977" s="261" t="s">
        <v>21</v>
      </c>
      <c r="F1977" s="262" t="s">
        <v>275</v>
      </c>
      <c r="G1977" s="260"/>
      <c r="H1977" s="261" t="s">
        <v>21</v>
      </c>
      <c r="I1977" s="263"/>
      <c r="J1977" s="260"/>
      <c r="K1977" s="260"/>
      <c r="L1977" s="264"/>
      <c r="M1977" s="265"/>
      <c r="N1977" s="266"/>
      <c r="O1977" s="266"/>
      <c r="P1977" s="266"/>
      <c r="Q1977" s="266"/>
      <c r="R1977" s="266"/>
      <c r="S1977" s="266"/>
      <c r="T1977" s="267"/>
      <c r="AT1977" s="268" t="s">
        <v>199</v>
      </c>
      <c r="AU1977" s="268" t="s">
        <v>84</v>
      </c>
      <c r="AV1977" s="13" t="s">
        <v>82</v>
      </c>
      <c r="AW1977" s="13" t="s">
        <v>37</v>
      </c>
      <c r="AX1977" s="13" t="s">
        <v>74</v>
      </c>
      <c r="AY1977" s="268" t="s">
        <v>189</v>
      </c>
    </row>
    <row r="1978" s="13" customFormat="1">
      <c r="B1978" s="259"/>
      <c r="C1978" s="260"/>
      <c r="D1978" s="249" t="s">
        <v>199</v>
      </c>
      <c r="E1978" s="261" t="s">
        <v>21</v>
      </c>
      <c r="F1978" s="262" t="s">
        <v>276</v>
      </c>
      <c r="G1978" s="260"/>
      <c r="H1978" s="261" t="s">
        <v>21</v>
      </c>
      <c r="I1978" s="263"/>
      <c r="J1978" s="260"/>
      <c r="K1978" s="260"/>
      <c r="L1978" s="264"/>
      <c r="M1978" s="265"/>
      <c r="N1978" s="266"/>
      <c r="O1978" s="266"/>
      <c r="P1978" s="266"/>
      <c r="Q1978" s="266"/>
      <c r="R1978" s="266"/>
      <c r="S1978" s="266"/>
      <c r="T1978" s="267"/>
      <c r="AT1978" s="268" t="s">
        <v>199</v>
      </c>
      <c r="AU1978" s="268" t="s">
        <v>84</v>
      </c>
      <c r="AV1978" s="13" t="s">
        <v>82</v>
      </c>
      <c r="AW1978" s="13" t="s">
        <v>37</v>
      </c>
      <c r="AX1978" s="13" t="s">
        <v>74</v>
      </c>
      <c r="AY1978" s="268" t="s">
        <v>189</v>
      </c>
    </row>
    <row r="1979" s="12" customFormat="1">
      <c r="B1979" s="247"/>
      <c r="C1979" s="248"/>
      <c r="D1979" s="249" t="s">
        <v>199</v>
      </c>
      <c r="E1979" s="250" t="s">
        <v>21</v>
      </c>
      <c r="F1979" s="251" t="s">
        <v>925</v>
      </c>
      <c r="G1979" s="248"/>
      <c r="H1979" s="252">
        <v>61.299999999999997</v>
      </c>
      <c r="I1979" s="253"/>
      <c r="J1979" s="248"/>
      <c r="K1979" s="248"/>
      <c r="L1979" s="254"/>
      <c r="M1979" s="255"/>
      <c r="N1979" s="256"/>
      <c r="O1979" s="256"/>
      <c r="P1979" s="256"/>
      <c r="Q1979" s="256"/>
      <c r="R1979" s="256"/>
      <c r="S1979" s="256"/>
      <c r="T1979" s="257"/>
      <c r="AT1979" s="258" t="s">
        <v>199</v>
      </c>
      <c r="AU1979" s="258" t="s">
        <v>84</v>
      </c>
      <c r="AV1979" s="12" t="s">
        <v>84</v>
      </c>
      <c r="AW1979" s="12" t="s">
        <v>37</v>
      </c>
      <c r="AX1979" s="12" t="s">
        <v>74</v>
      </c>
      <c r="AY1979" s="258" t="s">
        <v>189</v>
      </c>
    </row>
    <row r="1980" s="12" customFormat="1">
      <c r="B1980" s="247"/>
      <c r="C1980" s="248"/>
      <c r="D1980" s="249" t="s">
        <v>199</v>
      </c>
      <c r="E1980" s="250" t="s">
        <v>21</v>
      </c>
      <c r="F1980" s="251" t="s">
        <v>926</v>
      </c>
      <c r="G1980" s="248"/>
      <c r="H1980" s="252">
        <v>6.7999999999999998</v>
      </c>
      <c r="I1980" s="253"/>
      <c r="J1980" s="248"/>
      <c r="K1980" s="248"/>
      <c r="L1980" s="254"/>
      <c r="M1980" s="255"/>
      <c r="N1980" s="256"/>
      <c r="O1980" s="256"/>
      <c r="P1980" s="256"/>
      <c r="Q1980" s="256"/>
      <c r="R1980" s="256"/>
      <c r="S1980" s="256"/>
      <c r="T1980" s="257"/>
      <c r="AT1980" s="258" t="s">
        <v>199</v>
      </c>
      <c r="AU1980" s="258" t="s">
        <v>84</v>
      </c>
      <c r="AV1980" s="12" t="s">
        <v>84</v>
      </c>
      <c r="AW1980" s="12" t="s">
        <v>37</v>
      </c>
      <c r="AX1980" s="12" t="s">
        <v>74</v>
      </c>
      <c r="AY1980" s="258" t="s">
        <v>189</v>
      </c>
    </row>
    <row r="1981" s="12" customFormat="1">
      <c r="B1981" s="247"/>
      <c r="C1981" s="248"/>
      <c r="D1981" s="249" t="s">
        <v>199</v>
      </c>
      <c r="E1981" s="250" t="s">
        <v>21</v>
      </c>
      <c r="F1981" s="251" t="s">
        <v>927</v>
      </c>
      <c r="G1981" s="248"/>
      <c r="H1981" s="252">
        <v>10.4</v>
      </c>
      <c r="I1981" s="253"/>
      <c r="J1981" s="248"/>
      <c r="K1981" s="248"/>
      <c r="L1981" s="254"/>
      <c r="M1981" s="255"/>
      <c r="N1981" s="256"/>
      <c r="O1981" s="256"/>
      <c r="P1981" s="256"/>
      <c r="Q1981" s="256"/>
      <c r="R1981" s="256"/>
      <c r="S1981" s="256"/>
      <c r="T1981" s="257"/>
      <c r="AT1981" s="258" t="s">
        <v>199</v>
      </c>
      <c r="AU1981" s="258" t="s">
        <v>84</v>
      </c>
      <c r="AV1981" s="12" t="s">
        <v>84</v>
      </c>
      <c r="AW1981" s="12" t="s">
        <v>37</v>
      </c>
      <c r="AX1981" s="12" t="s">
        <v>74</v>
      </c>
      <c r="AY1981" s="258" t="s">
        <v>189</v>
      </c>
    </row>
    <row r="1982" s="12" customFormat="1">
      <c r="B1982" s="247"/>
      <c r="C1982" s="248"/>
      <c r="D1982" s="249" t="s">
        <v>199</v>
      </c>
      <c r="E1982" s="250" t="s">
        <v>21</v>
      </c>
      <c r="F1982" s="251" t="s">
        <v>928</v>
      </c>
      <c r="G1982" s="248"/>
      <c r="H1982" s="252">
        <v>27.399999999999999</v>
      </c>
      <c r="I1982" s="253"/>
      <c r="J1982" s="248"/>
      <c r="K1982" s="248"/>
      <c r="L1982" s="254"/>
      <c r="M1982" s="255"/>
      <c r="N1982" s="256"/>
      <c r="O1982" s="256"/>
      <c r="P1982" s="256"/>
      <c r="Q1982" s="256"/>
      <c r="R1982" s="256"/>
      <c r="S1982" s="256"/>
      <c r="T1982" s="257"/>
      <c r="AT1982" s="258" t="s">
        <v>199</v>
      </c>
      <c r="AU1982" s="258" t="s">
        <v>84</v>
      </c>
      <c r="AV1982" s="12" t="s">
        <v>84</v>
      </c>
      <c r="AW1982" s="12" t="s">
        <v>37</v>
      </c>
      <c r="AX1982" s="12" t="s">
        <v>74</v>
      </c>
      <c r="AY1982" s="258" t="s">
        <v>189</v>
      </c>
    </row>
    <row r="1983" s="12" customFormat="1">
      <c r="B1983" s="247"/>
      <c r="C1983" s="248"/>
      <c r="D1983" s="249" t="s">
        <v>199</v>
      </c>
      <c r="E1983" s="250" t="s">
        <v>21</v>
      </c>
      <c r="F1983" s="251" t="s">
        <v>929</v>
      </c>
      <c r="G1983" s="248"/>
      <c r="H1983" s="252">
        <v>12.199999999999999</v>
      </c>
      <c r="I1983" s="253"/>
      <c r="J1983" s="248"/>
      <c r="K1983" s="248"/>
      <c r="L1983" s="254"/>
      <c r="M1983" s="255"/>
      <c r="N1983" s="256"/>
      <c r="O1983" s="256"/>
      <c r="P1983" s="256"/>
      <c r="Q1983" s="256"/>
      <c r="R1983" s="256"/>
      <c r="S1983" s="256"/>
      <c r="T1983" s="257"/>
      <c r="AT1983" s="258" t="s">
        <v>199</v>
      </c>
      <c r="AU1983" s="258" t="s">
        <v>84</v>
      </c>
      <c r="AV1983" s="12" t="s">
        <v>84</v>
      </c>
      <c r="AW1983" s="12" t="s">
        <v>37</v>
      </c>
      <c r="AX1983" s="12" t="s">
        <v>74</v>
      </c>
      <c r="AY1983" s="258" t="s">
        <v>189</v>
      </c>
    </row>
    <row r="1984" s="12" customFormat="1">
      <c r="B1984" s="247"/>
      <c r="C1984" s="248"/>
      <c r="D1984" s="249" t="s">
        <v>199</v>
      </c>
      <c r="E1984" s="250" t="s">
        <v>21</v>
      </c>
      <c r="F1984" s="251" t="s">
        <v>930</v>
      </c>
      <c r="G1984" s="248"/>
      <c r="H1984" s="252">
        <v>19.199999999999999</v>
      </c>
      <c r="I1984" s="253"/>
      <c r="J1984" s="248"/>
      <c r="K1984" s="248"/>
      <c r="L1984" s="254"/>
      <c r="M1984" s="255"/>
      <c r="N1984" s="256"/>
      <c r="O1984" s="256"/>
      <c r="P1984" s="256"/>
      <c r="Q1984" s="256"/>
      <c r="R1984" s="256"/>
      <c r="S1984" s="256"/>
      <c r="T1984" s="257"/>
      <c r="AT1984" s="258" t="s">
        <v>199</v>
      </c>
      <c r="AU1984" s="258" t="s">
        <v>84</v>
      </c>
      <c r="AV1984" s="12" t="s">
        <v>84</v>
      </c>
      <c r="AW1984" s="12" t="s">
        <v>37</v>
      </c>
      <c r="AX1984" s="12" t="s">
        <v>74</v>
      </c>
      <c r="AY1984" s="258" t="s">
        <v>189</v>
      </c>
    </row>
    <row r="1985" s="12" customFormat="1">
      <c r="B1985" s="247"/>
      <c r="C1985" s="248"/>
      <c r="D1985" s="249" t="s">
        <v>199</v>
      </c>
      <c r="E1985" s="250" t="s">
        <v>21</v>
      </c>
      <c r="F1985" s="251" t="s">
        <v>931</v>
      </c>
      <c r="G1985" s="248"/>
      <c r="H1985" s="252">
        <v>65.200000000000003</v>
      </c>
      <c r="I1985" s="253"/>
      <c r="J1985" s="248"/>
      <c r="K1985" s="248"/>
      <c r="L1985" s="254"/>
      <c r="M1985" s="255"/>
      <c r="N1985" s="256"/>
      <c r="O1985" s="256"/>
      <c r="P1985" s="256"/>
      <c r="Q1985" s="256"/>
      <c r="R1985" s="256"/>
      <c r="S1985" s="256"/>
      <c r="T1985" s="257"/>
      <c r="AT1985" s="258" t="s">
        <v>199</v>
      </c>
      <c r="AU1985" s="258" t="s">
        <v>84</v>
      </c>
      <c r="AV1985" s="12" t="s">
        <v>84</v>
      </c>
      <c r="AW1985" s="12" t="s">
        <v>37</v>
      </c>
      <c r="AX1985" s="12" t="s">
        <v>74</v>
      </c>
      <c r="AY1985" s="258" t="s">
        <v>189</v>
      </c>
    </row>
    <row r="1986" s="12" customFormat="1">
      <c r="B1986" s="247"/>
      <c r="C1986" s="248"/>
      <c r="D1986" s="249" t="s">
        <v>199</v>
      </c>
      <c r="E1986" s="250" t="s">
        <v>21</v>
      </c>
      <c r="F1986" s="251" t="s">
        <v>932</v>
      </c>
      <c r="G1986" s="248"/>
      <c r="H1986" s="252">
        <v>22.199999999999999</v>
      </c>
      <c r="I1986" s="253"/>
      <c r="J1986" s="248"/>
      <c r="K1986" s="248"/>
      <c r="L1986" s="254"/>
      <c r="M1986" s="255"/>
      <c r="N1986" s="256"/>
      <c r="O1986" s="256"/>
      <c r="P1986" s="256"/>
      <c r="Q1986" s="256"/>
      <c r="R1986" s="256"/>
      <c r="S1986" s="256"/>
      <c r="T1986" s="257"/>
      <c r="AT1986" s="258" t="s">
        <v>199</v>
      </c>
      <c r="AU1986" s="258" t="s">
        <v>84</v>
      </c>
      <c r="AV1986" s="12" t="s">
        <v>84</v>
      </c>
      <c r="AW1986" s="12" t="s">
        <v>37</v>
      </c>
      <c r="AX1986" s="12" t="s">
        <v>74</v>
      </c>
      <c r="AY1986" s="258" t="s">
        <v>189</v>
      </c>
    </row>
    <row r="1987" s="15" customFormat="1">
      <c r="B1987" s="280"/>
      <c r="C1987" s="281"/>
      <c r="D1987" s="249" t="s">
        <v>199</v>
      </c>
      <c r="E1987" s="282" t="s">
        <v>21</v>
      </c>
      <c r="F1987" s="283" t="s">
        <v>279</v>
      </c>
      <c r="G1987" s="281"/>
      <c r="H1987" s="284">
        <v>224.69999999999999</v>
      </c>
      <c r="I1987" s="285"/>
      <c r="J1987" s="281"/>
      <c r="K1987" s="281"/>
      <c r="L1987" s="286"/>
      <c r="M1987" s="287"/>
      <c r="N1987" s="288"/>
      <c r="O1987" s="288"/>
      <c r="P1987" s="288"/>
      <c r="Q1987" s="288"/>
      <c r="R1987" s="288"/>
      <c r="S1987" s="288"/>
      <c r="T1987" s="289"/>
      <c r="AT1987" s="290" t="s">
        <v>199</v>
      </c>
      <c r="AU1987" s="290" t="s">
        <v>84</v>
      </c>
      <c r="AV1987" s="15" t="s">
        <v>190</v>
      </c>
      <c r="AW1987" s="15" t="s">
        <v>37</v>
      </c>
      <c r="AX1987" s="15" t="s">
        <v>74</v>
      </c>
      <c r="AY1987" s="290" t="s">
        <v>189</v>
      </c>
    </row>
    <row r="1988" s="13" customFormat="1">
      <c r="B1988" s="259"/>
      <c r="C1988" s="260"/>
      <c r="D1988" s="249" t="s">
        <v>199</v>
      </c>
      <c r="E1988" s="261" t="s">
        <v>21</v>
      </c>
      <c r="F1988" s="262" t="s">
        <v>2747</v>
      </c>
      <c r="G1988" s="260"/>
      <c r="H1988" s="261" t="s">
        <v>21</v>
      </c>
      <c r="I1988" s="263"/>
      <c r="J1988" s="260"/>
      <c r="K1988" s="260"/>
      <c r="L1988" s="264"/>
      <c r="M1988" s="265"/>
      <c r="N1988" s="266"/>
      <c r="O1988" s="266"/>
      <c r="P1988" s="266"/>
      <c r="Q1988" s="266"/>
      <c r="R1988" s="266"/>
      <c r="S1988" s="266"/>
      <c r="T1988" s="267"/>
      <c r="AT1988" s="268" t="s">
        <v>199</v>
      </c>
      <c r="AU1988" s="268" t="s">
        <v>84</v>
      </c>
      <c r="AV1988" s="13" t="s">
        <v>82</v>
      </c>
      <c r="AW1988" s="13" t="s">
        <v>37</v>
      </c>
      <c r="AX1988" s="13" t="s">
        <v>74</v>
      </c>
      <c r="AY1988" s="268" t="s">
        <v>189</v>
      </c>
    </row>
    <row r="1989" s="12" customFormat="1">
      <c r="B1989" s="247"/>
      <c r="C1989" s="248"/>
      <c r="D1989" s="249" t="s">
        <v>199</v>
      </c>
      <c r="E1989" s="250" t="s">
        <v>21</v>
      </c>
      <c r="F1989" s="251" t="s">
        <v>934</v>
      </c>
      <c r="G1989" s="248"/>
      <c r="H1989" s="252">
        <v>106.42</v>
      </c>
      <c r="I1989" s="253"/>
      <c r="J1989" s="248"/>
      <c r="K1989" s="248"/>
      <c r="L1989" s="254"/>
      <c r="M1989" s="255"/>
      <c r="N1989" s="256"/>
      <c r="O1989" s="256"/>
      <c r="P1989" s="256"/>
      <c r="Q1989" s="256"/>
      <c r="R1989" s="256"/>
      <c r="S1989" s="256"/>
      <c r="T1989" s="257"/>
      <c r="AT1989" s="258" t="s">
        <v>199</v>
      </c>
      <c r="AU1989" s="258" t="s">
        <v>84</v>
      </c>
      <c r="AV1989" s="12" t="s">
        <v>84</v>
      </c>
      <c r="AW1989" s="12" t="s">
        <v>37</v>
      </c>
      <c r="AX1989" s="12" t="s">
        <v>74</v>
      </c>
      <c r="AY1989" s="258" t="s">
        <v>189</v>
      </c>
    </row>
    <row r="1990" s="12" customFormat="1">
      <c r="B1990" s="247"/>
      <c r="C1990" s="248"/>
      <c r="D1990" s="249" t="s">
        <v>199</v>
      </c>
      <c r="E1990" s="250" t="s">
        <v>21</v>
      </c>
      <c r="F1990" s="251" t="s">
        <v>935</v>
      </c>
      <c r="G1990" s="248"/>
      <c r="H1990" s="252">
        <v>66</v>
      </c>
      <c r="I1990" s="253"/>
      <c r="J1990" s="248"/>
      <c r="K1990" s="248"/>
      <c r="L1990" s="254"/>
      <c r="M1990" s="255"/>
      <c r="N1990" s="256"/>
      <c r="O1990" s="256"/>
      <c r="P1990" s="256"/>
      <c r="Q1990" s="256"/>
      <c r="R1990" s="256"/>
      <c r="S1990" s="256"/>
      <c r="T1990" s="257"/>
      <c r="AT1990" s="258" t="s">
        <v>199</v>
      </c>
      <c r="AU1990" s="258" t="s">
        <v>84</v>
      </c>
      <c r="AV1990" s="12" t="s">
        <v>84</v>
      </c>
      <c r="AW1990" s="12" t="s">
        <v>37</v>
      </c>
      <c r="AX1990" s="12" t="s">
        <v>74</v>
      </c>
      <c r="AY1990" s="258" t="s">
        <v>189</v>
      </c>
    </row>
    <row r="1991" s="12" customFormat="1">
      <c r="B1991" s="247"/>
      <c r="C1991" s="248"/>
      <c r="D1991" s="249" t="s">
        <v>199</v>
      </c>
      <c r="E1991" s="250" t="s">
        <v>21</v>
      </c>
      <c r="F1991" s="251" t="s">
        <v>936</v>
      </c>
      <c r="G1991" s="248"/>
      <c r="H1991" s="252">
        <v>66.5</v>
      </c>
      <c r="I1991" s="253"/>
      <c r="J1991" s="248"/>
      <c r="K1991" s="248"/>
      <c r="L1991" s="254"/>
      <c r="M1991" s="255"/>
      <c r="N1991" s="256"/>
      <c r="O1991" s="256"/>
      <c r="P1991" s="256"/>
      <c r="Q1991" s="256"/>
      <c r="R1991" s="256"/>
      <c r="S1991" s="256"/>
      <c r="T1991" s="257"/>
      <c r="AT1991" s="258" t="s">
        <v>199</v>
      </c>
      <c r="AU1991" s="258" t="s">
        <v>84</v>
      </c>
      <c r="AV1991" s="12" t="s">
        <v>84</v>
      </c>
      <c r="AW1991" s="12" t="s">
        <v>37</v>
      </c>
      <c r="AX1991" s="12" t="s">
        <v>74</v>
      </c>
      <c r="AY1991" s="258" t="s">
        <v>189</v>
      </c>
    </row>
    <row r="1992" s="12" customFormat="1">
      <c r="B1992" s="247"/>
      <c r="C1992" s="248"/>
      <c r="D1992" s="249" t="s">
        <v>199</v>
      </c>
      <c r="E1992" s="250" t="s">
        <v>21</v>
      </c>
      <c r="F1992" s="251" t="s">
        <v>937</v>
      </c>
      <c r="G1992" s="248"/>
      <c r="H1992" s="252">
        <v>41.200000000000003</v>
      </c>
      <c r="I1992" s="253"/>
      <c r="J1992" s="248"/>
      <c r="K1992" s="248"/>
      <c r="L1992" s="254"/>
      <c r="M1992" s="255"/>
      <c r="N1992" s="256"/>
      <c r="O1992" s="256"/>
      <c r="P1992" s="256"/>
      <c r="Q1992" s="256"/>
      <c r="R1992" s="256"/>
      <c r="S1992" s="256"/>
      <c r="T1992" s="257"/>
      <c r="AT1992" s="258" t="s">
        <v>199</v>
      </c>
      <c r="AU1992" s="258" t="s">
        <v>84</v>
      </c>
      <c r="AV1992" s="12" t="s">
        <v>84</v>
      </c>
      <c r="AW1992" s="12" t="s">
        <v>37</v>
      </c>
      <c r="AX1992" s="12" t="s">
        <v>74</v>
      </c>
      <c r="AY1992" s="258" t="s">
        <v>189</v>
      </c>
    </row>
    <row r="1993" s="15" customFormat="1">
      <c r="B1993" s="280"/>
      <c r="C1993" s="281"/>
      <c r="D1993" s="249" t="s">
        <v>199</v>
      </c>
      <c r="E1993" s="282" t="s">
        <v>21</v>
      </c>
      <c r="F1993" s="283" t="s">
        <v>938</v>
      </c>
      <c r="G1993" s="281"/>
      <c r="H1993" s="284">
        <v>280.12</v>
      </c>
      <c r="I1993" s="285"/>
      <c r="J1993" s="281"/>
      <c r="K1993" s="281"/>
      <c r="L1993" s="286"/>
      <c r="M1993" s="287"/>
      <c r="N1993" s="288"/>
      <c r="O1993" s="288"/>
      <c r="P1993" s="288"/>
      <c r="Q1993" s="288"/>
      <c r="R1993" s="288"/>
      <c r="S1993" s="288"/>
      <c r="T1993" s="289"/>
      <c r="AT1993" s="290" t="s">
        <v>199</v>
      </c>
      <c r="AU1993" s="290" t="s">
        <v>84</v>
      </c>
      <c r="AV1993" s="15" t="s">
        <v>190</v>
      </c>
      <c r="AW1993" s="15" t="s">
        <v>37</v>
      </c>
      <c r="AX1993" s="15" t="s">
        <v>74</v>
      </c>
      <c r="AY1993" s="290" t="s">
        <v>189</v>
      </c>
    </row>
    <row r="1994" s="13" customFormat="1">
      <c r="B1994" s="259"/>
      <c r="C1994" s="260"/>
      <c r="D1994" s="249" t="s">
        <v>199</v>
      </c>
      <c r="E1994" s="261" t="s">
        <v>21</v>
      </c>
      <c r="F1994" s="262" t="s">
        <v>944</v>
      </c>
      <c r="G1994" s="260"/>
      <c r="H1994" s="261" t="s">
        <v>21</v>
      </c>
      <c r="I1994" s="263"/>
      <c r="J1994" s="260"/>
      <c r="K1994" s="260"/>
      <c r="L1994" s="264"/>
      <c r="M1994" s="265"/>
      <c r="N1994" s="266"/>
      <c r="O1994" s="266"/>
      <c r="P1994" s="266"/>
      <c r="Q1994" s="266"/>
      <c r="R1994" s="266"/>
      <c r="S1994" s="266"/>
      <c r="T1994" s="267"/>
      <c r="AT1994" s="268" t="s">
        <v>199</v>
      </c>
      <c r="AU1994" s="268" t="s">
        <v>84</v>
      </c>
      <c r="AV1994" s="13" t="s">
        <v>82</v>
      </c>
      <c r="AW1994" s="13" t="s">
        <v>37</v>
      </c>
      <c r="AX1994" s="13" t="s">
        <v>74</v>
      </c>
      <c r="AY1994" s="268" t="s">
        <v>189</v>
      </c>
    </row>
    <row r="1995" s="12" customFormat="1">
      <c r="B1995" s="247"/>
      <c r="C1995" s="248"/>
      <c r="D1995" s="249" t="s">
        <v>199</v>
      </c>
      <c r="E1995" s="250" t="s">
        <v>21</v>
      </c>
      <c r="F1995" s="251" t="s">
        <v>2717</v>
      </c>
      <c r="G1995" s="248"/>
      <c r="H1995" s="252">
        <v>68.200000000000003</v>
      </c>
      <c r="I1995" s="253"/>
      <c r="J1995" s="248"/>
      <c r="K1995" s="248"/>
      <c r="L1995" s="254"/>
      <c r="M1995" s="255"/>
      <c r="N1995" s="256"/>
      <c r="O1995" s="256"/>
      <c r="P1995" s="256"/>
      <c r="Q1995" s="256"/>
      <c r="R1995" s="256"/>
      <c r="S1995" s="256"/>
      <c r="T1995" s="257"/>
      <c r="AT1995" s="258" t="s">
        <v>199</v>
      </c>
      <c r="AU1995" s="258" t="s">
        <v>84</v>
      </c>
      <c r="AV1995" s="12" t="s">
        <v>84</v>
      </c>
      <c r="AW1995" s="12" t="s">
        <v>37</v>
      </c>
      <c r="AX1995" s="12" t="s">
        <v>74</v>
      </c>
      <c r="AY1995" s="258" t="s">
        <v>189</v>
      </c>
    </row>
    <row r="1996" s="12" customFormat="1">
      <c r="B1996" s="247"/>
      <c r="C1996" s="248"/>
      <c r="D1996" s="249" t="s">
        <v>199</v>
      </c>
      <c r="E1996" s="250" t="s">
        <v>21</v>
      </c>
      <c r="F1996" s="251" t="s">
        <v>2718</v>
      </c>
      <c r="G1996" s="248"/>
      <c r="H1996" s="252">
        <v>68.150000000000006</v>
      </c>
      <c r="I1996" s="253"/>
      <c r="J1996" s="248"/>
      <c r="K1996" s="248"/>
      <c r="L1996" s="254"/>
      <c r="M1996" s="255"/>
      <c r="N1996" s="256"/>
      <c r="O1996" s="256"/>
      <c r="P1996" s="256"/>
      <c r="Q1996" s="256"/>
      <c r="R1996" s="256"/>
      <c r="S1996" s="256"/>
      <c r="T1996" s="257"/>
      <c r="AT1996" s="258" t="s">
        <v>199</v>
      </c>
      <c r="AU1996" s="258" t="s">
        <v>84</v>
      </c>
      <c r="AV1996" s="12" t="s">
        <v>84</v>
      </c>
      <c r="AW1996" s="12" t="s">
        <v>37</v>
      </c>
      <c r="AX1996" s="12" t="s">
        <v>74</v>
      </c>
      <c r="AY1996" s="258" t="s">
        <v>189</v>
      </c>
    </row>
    <row r="1997" s="12" customFormat="1">
      <c r="B1997" s="247"/>
      <c r="C1997" s="248"/>
      <c r="D1997" s="249" t="s">
        <v>199</v>
      </c>
      <c r="E1997" s="250" t="s">
        <v>21</v>
      </c>
      <c r="F1997" s="251" t="s">
        <v>2719</v>
      </c>
      <c r="G1997" s="248"/>
      <c r="H1997" s="252">
        <v>9.25</v>
      </c>
      <c r="I1997" s="253"/>
      <c r="J1997" s="248"/>
      <c r="K1997" s="248"/>
      <c r="L1997" s="254"/>
      <c r="M1997" s="255"/>
      <c r="N1997" s="256"/>
      <c r="O1997" s="256"/>
      <c r="P1997" s="256"/>
      <c r="Q1997" s="256"/>
      <c r="R1997" s="256"/>
      <c r="S1997" s="256"/>
      <c r="T1997" s="257"/>
      <c r="AT1997" s="258" t="s">
        <v>199</v>
      </c>
      <c r="AU1997" s="258" t="s">
        <v>84</v>
      </c>
      <c r="AV1997" s="12" t="s">
        <v>84</v>
      </c>
      <c r="AW1997" s="12" t="s">
        <v>37</v>
      </c>
      <c r="AX1997" s="12" t="s">
        <v>74</v>
      </c>
      <c r="AY1997" s="258" t="s">
        <v>189</v>
      </c>
    </row>
    <row r="1998" s="12" customFormat="1">
      <c r="B1998" s="247"/>
      <c r="C1998" s="248"/>
      <c r="D1998" s="249" t="s">
        <v>199</v>
      </c>
      <c r="E1998" s="250" t="s">
        <v>21</v>
      </c>
      <c r="F1998" s="251" t="s">
        <v>2720</v>
      </c>
      <c r="G1998" s="248"/>
      <c r="H1998" s="252">
        <v>13.35</v>
      </c>
      <c r="I1998" s="253"/>
      <c r="J1998" s="248"/>
      <c r="K1998" s="248"/>
      <c r="L1998" s="254"/>
      <c r="M1998" s="255"/>
      <c r="N1998" s="256"/>
      <c r="O1998" s="256"/>
      <c r="P1998" s="256"/>
      <c r="Q1998" s="256"/>
      <c r="R1998" s="256"/>
      <c r="S1998" s="256"/>
      <c r="T1998" s="257"/>
      <c r="AT1998" s="258" t="s">
        <v>199</v>
      </c>
      <c r="AU1998" s="258" t="s">
        <v>84</v>
      </c>
      <c r="AV1998" s="12" t="s">
        <v>84</v>
      </c>
      <c r="AW1998" s="12" t="s">
        <v>37</v>
      </c>
      <c r="AX1998" s="12" t="s">
        <v>74</v>
      </c>
      <c r="AY1998" s="258" t="s">
        <v>189</v>
      </c>
    </row>
    <row r="1999" s="12" customFormat="1">
      <c r="B1999" s="247"/>
      <c r="C1999" s="248"/>
      <c r="D1999" s="249" t="s">
        <v>199</v>
      </c>
      <c r="E1999" s="250" t="s">
        <v>21</v>
      </c>
      <c r="F1999" s="251" t="s">
        <v>2721</v>
      </c>
      <c r="G1999" s="248"/>
      <c r="H1999" s="252">
        <v>8.5</v>
      </c>
      <c r="I1999" s="253"/>
      <c r="J1999" s="248"/>
      <c r="K1999" s="248"/>
      <c r="L1999" s="254"/>
      <c r="M1999" s="255"/>
      <c r="N1999" s="256"/>
      <c r="O1999" s="256"/>
      <c r="P1999" s="256"/>
      <c r="Q1999" s="256"/>
      <c r="R1999" s="256"/>
      <c r="S1999" s="256"/>
      <c r="T1999" s="257"/>
      <c r="AT1999" s="258" t="s">
        <v>199</v>
      </c>
      <c r="AU1999" s="258" t="s">
        <v>84</v>
      </c>
      <c r="AV1999" s="12" t="s">
        <v>84</v>
      </c>
      <c r="AW1999" s="12" t="s">
        <v>37</v>
      </c>
      <c r="AX1999" s="12" t="s">
        <v>74</v>
      </c>
      <c r="AY1999" s="258" t="s">
        <v>189</v>
      </c>
    </row>
    <row r="2000" s="12" customFormat="1">
      <c r="B2000" s="247"/>
      <c r="C2000" s="248"/>
      <c r="D2000" s="249" t="s">
        <v>199</v>
      </c>
      <c r="E2000" s="250" t="s">
        <v>21</v>
      </c>
      <c r="F2000" s="251" t="s">
        <v>2722</v>
      </c>
      <c r="G2000" s="248"/>
      <c r="H2000" s="252">
        <v>101.84999999999999</v>
      </c>
      <c r="I2000" s="253"/>
      <c r="J2000" s="248"/>
      <c r="K2000" s="248"/>
      <c r="L2000" s="254"/>
      <c r="M2000" s="255"/>
      <c r="N2000" s="256"/>
      <c r="O2000" s="256"/>
      <c r="P2000" s="256"/>
      <c r="Q2000" s="256"/>
      <c r="R2000" s="256"/>
      <c r="S2000" s="256"/>
      <c r="T2000" s="257"/>
      <c r="AT2000" s="258" t="s">
        <v>199</v>
      </c>
      <c r="AU2000" s="258" t="s">
        <v>84</v>
      </c>
      <c r="AV2000" s="12" t="s">
        <v>84</v>
      </c>
      <c r="AW2000" s="12" t="s">
        <v>37</v>
      </c>
      <c r="AX2000" s="12" t="s">
        <v>74</v>
      </c>
      <c r="AY2000" s="258" t="s">
        <v>189</v>
      </c>
    </row>
    <row r="2001" s="12" customFormat="1">
      <c r="B2001" s="247"/>
      <c r="C2001" s="248"/>
      <c r="D2001" s="249" t="s">
        <v>199</v>
      </c>
      <c r="E2001" s="250" t="s">
        <v>21</v>
      </c>
      <c r="F2001" s="251" t="s">
        <v>2723</v>
      </c>
      <c r="G2001" s="248"/>
      <c r="H2001" s="252">
        <v>137.08000000000001</v>
      </c>
      <c r="I2001" s="253"/>
      <c r="J2001" s="248"/>
      <c r="K2001" s="248"/>
      <c r="L2001" s="254"/>
      <c r="M2001" s="255"/>
      <c r="N2001" s="256"/>
      <c r="O2001" s="256"/>
      <c r="P2001" s="256"/>
      <c r="Q2001" s="256"/>
      <c r="R2001" s="256"/>
      <c r="S2001" s="256"/>
      <c r="T2001" s="257"/>
      <c r="AT2001" s="258" t="s">
        <v>199</v>
      </c>
      <c r="AU2001" s="258" t="s">
        <v>84</v>
      </c>
      <c r="AV2001" s="12" t="s">
        <v>84</v>
      </c>
      <c r="AW2001" s="12" t="s">
        <v>37</v>
      </c>
      <c r="AX2001" s="12" t="s">
        <v>74</v>
      </c>
      <c r="AY2001" s="258" t="s">
        <v>189</v>
      </c>
    </row>
    <row r="2002" s="12" customFormat="1">
      <c r="B2002" s="247"/>
      <c r="C2002" s="248"/>
      <c r="D2002" s="249" t="s">
        <v>199</v>
      </c>
      <c r="E2002" s="250" t="s">
        <v>21</v>
      </c>
      <c r="F2002" s="251" t="s">
        <v>2724</v>
      </c>
      <c r="G2002" s="248"/>
      <c r="H2002" s="252">
        <v>17.949999999999999</v>
      </c>
      <c r="I2002" s="253"/>
      <c r="J2002" s="248"/>
      <c r="K2002" s="248"/>
      <c r="L2002" s="254"/>
      <c r="M2002" s="255"/>
      <c r="N2002" s="256"/>
      <c r="O2002" s="256"/>
      <c r="P2002" s="256"/>
      <c r="Q2002" s="256"/>
      <c r="R2002" s="256"/>
      <c r="S2002" s="256"/>
      <c r="T2002" s="257"/>
      <c r="AT2002" s="258" t="s">
        <v>199</v>
      </c>
      <c r="AU2002" s="258" t="s">
        <v>84</v>
      </c>
      <c r="AV2002" s="12" t="s">
        <v>84</v>
      </c>
      <c r="AW2002" s="12" t="s">
        <v>37</v>
      </c>
      <c r="AX2002" s="12" t="s">
        <v>74</v>
      </c>
      <c r="AY2002" s="258" t="s">
        <v>189</v>
      </c>
    </row>
    <row r="2003" s="12" customFormat="1">
      <c r="B2003" s="247"/>
      <c r="C2003" s="248"/>
      <c r="D2003" s="249" t="s">
        <v>199</v>
      </c>
      <c r="E2003" s="250" t="s">
        <v>21</v>
      </c>
      <c r="F2003" s="251" t="s">
        <v>2725</v>
      </c>
      <c r="G2003" s="248"/>
      <c r="H2003" s="252">
        <v>5.1699999999999999</v>
      </c>
      <c r="I2003" s="253"/>
      <c r="J2003" s="248"/>
      <c r="K2003" s="248"/>
      <c r="L2003" s="254"/>
      <c r="M2003" s="255"/>
      <c r="N2003" s="256"/>
      <c r="O2003" s="256"/>
      <c r="P2003" s="256"/>
      <c r="Q2003" s="256"/>
      <c r="R2003" s="256"/>
      <c r="S2003" s="256"/>
      <c r="T2003" s="257"/>
      <c r="AT2003" s="258" t="s">
        <v>199</v>
      </c>
      <c r="AU2003" s="258" t="s">
        <v>84</v>
      </c>
      <c r="AV2003" s="12" t="s">
        <v>84</v>
      </c>
      <c r="AW2003" s="12" t="s">
        <v>37</v>
      </c>
      <c r="AX2003" s="12" t="s">
        <v>74</v>
      </c>
      <c r="AY2003" s="258" t="s">
        <v>189</v>
      </c>
    </row>
    <row r="2004" s="13" customFormat="1">
      <c r="B2004" s="259"/>
      <c r="C2004" s="260"/>
      <c r="D2004" s="249" t="s">
        <v>199</v>
      </c>
      <c r="E2004" s="261" t="s">
        <v>21</v>
      </c>
      <c r="F2004" s="262" t="s">
        <v>2726</v>
      </c>
      <c r="G2004" s="260"/>
      <c r="H2004" s="261" t="s">
        <v>21</v>
      </c>
      <c r="I2004" s="263"/>
      <c r="J2004" s="260"/>
      <c r="K2004" s="260"/>
      <c r="L2004" s="264"/>
      <c r="M2004" s="265"/>
      <c r="N2004" s="266"/>
      <c r="O2004" s="266"/>
      <c r="P2004" s="266"/>
      <c r="Q2004" s="266"/>
      <c r="R2004" s="266"/>
      <c r="S2004" s="266"/>
      <c r="T2004" s="267"/>
      <c r="AT2004" s="268" t="s">
        <v>199</v>
      </c>
      <c r="AU2004" s="268" t="s">
        <v>84</v>
      </c>
      <c r="AV2004" s="13" t="s">
        <v>82</v>
      </c>
      <c r="AW2004" s="13" t="s">
        <v>37</v>
      </c>
      <c r="AX2004" s="13" t="s">
        <v>74</v>
      </c>
      <c r="AY2004" s="268" t="s">
        <v>189</v>
      </c>
    </row>
    <row r="2005" s="12" customFormat="1">
      <c r="B2005" s="247"/>
      <c r="C2005" s="248"/>
      <c r="D2005" s="249" t="s">
        <v>199</v>
      </c>
      <c r="E2005" s="250" t="s">
        <v>21</v>
      </c>
      <c r="F2005" s="251" t="s">
        <v>2727</v>
      </c>
      <c r="G2005" s="248"/>
      <c r="H2005" s="252">
        <v>27.649999999999999</v>
      </c>
      <c r="I2005" s="253"/>
      <c r="J2005" s="248"/>
      <c r="K2005" s="248"/>
      <c r="L2005" s="254"/>
      <c r="M2005" s="255"/>
      <c r="N2005" s="256"/>
      <c r="O2005" s="256"/>
      <c r="P2005" s="256"/>
      <c r="Q2005" s="256"/>
      <c r="R2005" s="256"/>
      <c r="S2005" s="256"/>
      <c r="T2005" s="257"/>
      <c r="AT2005" s="258" t="s">
        <v>199</v>
      </c>
      <c r="AU2005" s="258" t="s">
        <v>84</v>
      </c>
      <c r="AV2005" s="12" t="s">
        <v>84</v>
      </c>
      <c r="AW2005" s="12" t="s">
        <v>37</v>
      </c>
      <c r="AX2005" s="12" t="s">
        <v>74</v>
      </c>
      <c r="AY2005" s="258" t="s">
        <v>189</v>
      </c>
    </row>
    <row r="2006" s="12" customFormat="1">
      <c r="B2006" s="247"/>
      <c r="C2006" s="248"/>
      <c r="D2006" s="249" t="s">
        <v>199</v>
      </c>
      <c r="E2006" s="250" t="s">
        <v>21</v>
      </c>
      <c r="F2006" s="251" t="s">
        <v>2728</v>
      </c>
      <c r="G2006" s="248"/>
      <c r="H2006" s="252">
        <v>17.199999999999999</v>
      </c>
      <c r="I2006" s="253"/>
      <c r="J2006" s="248"/>
      <c r="K2006" s="248"/>
      <c r="L2006" s="254"/>
      <c r="M2006" s="255"/>
      <c r="N2006" s="256"/>
      <c r="O2006" s="256"/>
      <c r="P2006" s="256"/>
      <c r="Q2006" s="256"/>
      <c r="R2006" s="256"/>
      <c r="S2006" s="256"/>
      <c r="T2006" s="257"/>
      <c r="AT2006" s="258" t="s">
        <v>199</v>
      </c>
      <c r="AU2006" s="258" t="s">
        <v>84</v>
      </c>
      <c r="AV2006" s="12" t="s">
        <v>84</v>
      </c>
      <c r="AW2006" s="12" t="s">
        <v>37</v>
      </c>
      <c r="AX2006" s="12" t="s">
        <v>74</v>
      </c>
      <c r="AY2006" s="258" t="s">
        <v>189</v>
      </c>
    </row>
    <row r="2007" s="12" customFormat="1">
      <c r="B2007" s="247"/>
      <c r="C2007" s="248"/>
      <c r="D2007" s="249" t="s">
        <v>199</v>
      </c>
      <c r="E2007" s="250" t="s">
        <v>21</v>
      </c>
      <c r="F2007" s="251" t="s">
        <v>2729</v>
      </c>
      <c r="G2007" s="248"/>
      <c r="H2007" s="252">
        <v>24.5</v>
      </c>
      <c r="I2007" s="253"/>
      <c r="J2007" s="248"/>
      <c r="K2007" s="248"/>
      <c r="L2007" s="254"/>
      <c r="M2007" s="255"/>
      <c r="N2007" s="256"/>
      <c r="O2007" s="256"/>
      <c r="P2007" s="256"/>
      <c r="Q2007" s="256"/>
      <c r="R2007" s="256"/>
      <c r="S2007" s="256"/>
      <c r="T2007" s="257"/>
      <c r="AT2007" s="258" t="s">
        <v>199</v>
      </c>
      <c r="AU2007" s="258" t="s">
        <v>84</v>
      </c>
      <c r="AV2007" s="12" t="s">
        <v>84</v>
      </c>
      <c r="AW2007" s="12" t="s">
        <v>37</v>
      </c>
      <c r="AX2007" s="12" t="s">
        <v>74</v>
      </c>
      <c r="AY2007" s="258" t="s">
        <v>189</v>
      </c>
    </row>
    <row r="2008" s="15" customFormat="1">
      <c r="B2008" s="280"/>
      <c r="C2008" s="281"/>
      <c r="D2008" s="249" t="s">
        <v>199</v>
      </c>
      <c r="E2008" s="282" t="s">
        <v>21</v>
      </c>
      <c r="F2008" s="283" t="s">
        <v>246</v>
      </c>
      <c r="G2008" s="281"/>
      <c r="H2008" s="284">
        <v>498.85000000000002</v>
      </c>
      <c r="I2008" s="285"/>
      <c r="J2008" s="281"/>
      <c r="K2008" s="281"/>
      <c r="L2008" s="286"/>
      <c r="M2008" s="287"/>
      <c r="N2008" s="288"/>
      <c r="O2008" s="288"/>
      <c r="P2008" s="288"/>
      <c r="Q2008" s="288"/>
      <c r="R2008" s="288"/>
      <c r="S2008" s="288"/>
      <c r="T2008" s="289"/>
      <c r="AT2008" s="290" t="s">
        <v>199</v>
      </c>
      <c r="AU2008" s="290" t="s">
        <v>84</v>
      </c>
      <c r="AV2008" s="15" t="s">
        <v>190</v>
      </c>
      <c r="AW2008" s="15" t="s">
        <v>37</v>
      </c>
      <c r="AX2008" s="15" t="s">
        <v>74</v>
      </c>
      <c r="AY2008" s="290" t="s">
        <v>189</v>
      </c>
    </row>
    <row r="2009" s="14" customFormat="1">
      <c r="B2009" s="269"/>
      <c r="C2009" s="270"/>
      <c r="D2009" s="249" t="s">
        <v>199</v>
      </c>
      <c r="E2009" s="271" t="s">
        <v>21</v>
      </c>
      <c r="F2009" s="272" t="s">
        <v>214</v>
      </c>
      <c r="G2009" s="270"/>
      <c r="H2009" s="273">
        <v>1003.67</v>
      </c>
      <c r="I2009" s="274"/>
      <c r="J2009" s="270"/>
      <c r="K2009" s="270"/>
      <c r="L2009" s="275"/>
      <c r="M2009" s="276"/>
      <c r="N2009" s="277"/>
      <c r="O2009" s="277"/>
      <c r="P2009" s="277"/>
      <c r="Q2009" s="277"/>
      <c r="R2009" s="277"/>
      <c r="S2009" s="277"/>
      <c r="T2009" s="278"/>
      <c r="AT2009" s="279" t="s">
        <v>199</v>
      </c>
      <c r="AU2009" s="279" t="s">
        <v>84</v>
      </c>
      <c r="AV2009" s="14" t="s">
        <v>197</v>
      </c>
      <c r="AW2009" s="14" t="s">
        <v>37</v>
      </c>
      <c r="AX2009" s="14" t="s">
        <v>82</v>
      </c>
      <c r="AY2009" s="279" t="s">
        <v>189</v>
      </c>
    </row>
    <row r="2010" s="1" customFormat="1" ht="16.5" customHeight="1">
      <c r="B2010" s="48"/>
      <c r="C2010" s="235" t="s">
        <v>2748</v>
      </c>
      <c r="D2010" s="235" t="s">
        <v>192</v>
      </c>
      <c r="E2010" s="236" t="s">
        <v>2749</v>
      </c>
      <c r="F2010" s="237" t="s">
        <v>2750</v>
      </c>
      <c r="G2010" s="238" t="s">
        <v>273</v>
      </c>
      <c r="H2010" s="239">
        <v>504.81999999999999</v>
      </c>
      <c r="I2010" s="240"/>
      <c r="J2010" s="241">
        <f>ROUND(I2010*H2010,2)</f>
        <v>0</v>
      </c>
      <c r="K2010" s="237" t="s">
        <v>196</v>
      </c>
      <c r="L2010" s="74"/>
      <c r="M2010" s="242" t="s">
        <v>21</v>
      </c>
      <c r="N2010" s="243" t="s">
        <v>45</v>
      </c>
      <c r="O2010" s="49"/>
      <c r="P2010" s="244">
        <f>O2010*H2010</f>
        <v>0</v>
      </c>
      <c r="Q2010" s="244">
        <v>0</v>
      </c>
      <c r="R2010" s="244">
        <f>Q2010*H2010</f>
        <v>0</v>
      </c>
      <c r="S2010" s="244">
        <v>0.0030000000000000001</v>
      </c>
      <c r="T2010" s="245">
        <f>S2010*H2010</f>
        <v>1.5144599999999999</v>
      </c>
      <c r="AR2010" s="26" t="s">
        <v>323</v>
      </c>
      <c r="AT2010" s="26" t="s">
        <v>192</v>
      </c>
      <c r="AU2010" s="26" t="s">
        <v>84</v>
      </c>
      <c r="AY2010" s="26" t="s">
        <v>189</v>
      </c>
      <c r="BE2010" s="246">
        <f>IF(N2010="základní",J2010,0)</f>
        <v>0</v>
      </c>
      <c r="BF2010" s="246">
        <f>IF(N2010="snížená",J2010,0)</f>
        <v>0</v>
      </c>
      <c r="BG2010" s="246">
        <f>IF(N2010="zákl. přenesená",J2010,0)</f>
        <v>0</v>
      </c>
      <c r="BH2010" s="246">
        <f>IF(N2010="sníž. přenesená",J2010,0)</f>
        <v>0</v>
      </c>
      <c r="BI2010" s="246">
        <f>IF(N2010="nulová",J2010,0)</f>
        <v>0</v>
      </c>
      <c r="BJ2010" s="26" t="s">
        <v>82</v>
      </c>
      <c r="BK2010" s="246">
        <f>ROUND(I2010*H2010,2)</f>
        <v>0</v>
      </c>
      <c r="BL2010" s="26" t="s">
        <v>323</v>
      </c>
      <c r="BM2010" s="26" t="s">
        <v>2751</v>
      </c>
    </row>
    <row r="2011" s="13" customFormat="1">
      <c r="B2011" s="259"/>
      <c r="C2011" s="260"/>
      <c r="D2011" s="249" t="s">
        <v>199</v>
      </c>
      <c r="E2011" s="261" t="s">
        <v>21</v>
      </c>
      <c r="F2011" s="262" t="s">
        <v>275</v>
      </c>
      <c r="G2011" s="260"/>
      <c r="H2011" s="261" t="s">
        <v>21</v>
      </c>
      <c r="I2011" s="263"/>
      <c r="J2011" s="260"/>
      <c r="K2011" s="260"/>
      <c r="L2011" s="264"/>
      <c r="M2011" s="265"/>
      <c r="N2011" s="266"/>
      <c r="O2011" s="266"/>
      <c r="P2011" s="266"/>
      <c r="Q2011" s="266"/>
      <c r="R2011" s="266"/>
      <c r="S2011" s="266"/>
      <c r="T2011" s="267"/>
      <c r="AT2011" s="268" t="s">
        <v>199</v>
      </c>
      <c r="AU2011" s="268" t="s">
        <v>84</v>
      </c>
      <c r="AV2011" s="13" t="s">
        <v>82</v>
      </c>
      <c r="AW2011" s="13" t="s">
        <v>37</v>
      </c>
      <c r="AX2011" s="13" t="s">
        <v>74</v>
      </c>
      <c r="AY2011" s="268" t="s">
        <v>189</v>
      </c>
    </row>
    <row r="2012" s="13" customFormat="1">
      <c r="B2012" s="259"/>
      <c r="C2012" s="260"/>
      <c r="D2012" s="249" t="s">
        <v>199</v>
      </c>
      <c r="E2012" s="261" t="s">
        <v>21</v>
      </c>
      <c r="F2012" s="262" t="s">
        <v>276</v>
      </c>
      <c r="G2012" s="260"/>
      <c r="H2012" s="261" t="s">
        <v>21</v>
      </c>
      <c r="I2012" s="263"/>
      <c r="J2012" s="260"/>
      <c r="K2012" s="260"/>
      <c r="L2012" s="264"/>
      <c r="M2012" s="265"/>
      <c r="N2012" s="266"/>
      <c r="O2012" s="266"/>
      <c r="P2012" s="266"/>
      <c r="Q2012" s="266"/>
      <c r="R2012" s="266"/>
      <c r="S2012" s="266"/>
      <c r="T2012" s="267"/>
      <c r="AT2012" s="268" t="s">
        <v>199</v>
      </c>
      <c r="AU2012" s="268" t="s">
        <v>84</v>
      </c>
      <c r="AV2012" s="13" t="s">
        <v>82</v>
      </c>
      <c r="AW2012" s="13" t="s">
        <v>37</v>
      </c>
      <c r="AX2012" s="13" t="s">
        <v>74</v>
      </c>
      <c r="AY2012" s="268" t="s">
        <v>189</v>
      </c>
    </row>
    <row r="2013" s="12" customFormat="1">
      <c r="B2013" s="247"/>
      <c r="C2013" s="248"/>
      <c r="D2013" s="249" t="s">
        <v>199</v>
      </c>
      <c r="E2013" s="250" t="s">
        <v>21</v>
      </c>
      <c r="F2013" s="251" t="s">
        <v>925</v>
      </c>
      <c r="G2013" s="248"/>
      <c r="H2013" s="252">
        <v>61.299999999999997</v>
      </c>
      <c r="I2013" s="253"/>
      <c r="J2013" s="248"/>
      <c r="K2013" s="248"/>
      <c r="L2013" s="254"/>
      <c r="M2013" s="255"/>
      <c r="N2013" s="256"/>
      <c r="O2013" s="256"/>
      <c r="P2013" s="256"/>
      <c r="Q2013" s="256"/>
      <c r="R2013" s="256"/>
      <c r="S2013" s="256"/>
      <c r="T2013" s="257"/>
      <c r="AT2013" s="258" t="s">
        <v>199</v>
      </c>
      <c r="AU2013" s="258" t="s">
        <v>84</v>
      </c>
      <c r="AV2013" s="12" t="s">
        <v>84</v>
      </c>
      <c r="AW2013" s="12" t="s">
        <v>37</v>
      </c>
      <c r="AX2013" s="12" t="s">
        <v>74</v>
      </c>
      <c r="AY2013" s="258" t="s">
        <v>189</v>
      </c>
    </row>
    <row r="2014" s="12" customFormat="1">
      <c r="B2014" s="247"/>
      <c r="C2014" s="248"/>
      <c r="D2014" s="249" t="s">
        <v>199</v>
      </c>
      <c r="E2014" s="250" t="s">
        <v>21</v>
      </c>
      <c r="F2014" s="251" t="s">
        <v>926</v>
      </c>
      <c r="G2014" s="248"/>
      <c r="H2014" s="252">
        <v>6.7999999999999998</v>
      </c>
      <c r="I2014" s="253"/>
      <c r="J2014" s="248"/>
      <c r="K2014" s="248"/>
      <c r="L2014" s="254"/>
      <c r="M2014" s="255"/>
      <c r="N2014" s="256"/>
      <c r="O2014" s="256"/>
      <c r="P2014" s="256"/>
      <c r="Q2014" s="256"/>
      <c r="R2014" s="256"/>
      <c r="S2014" s="256"/>
      <c r="T2014" s="257"/>
      <c r="AT2014" s="258" t="s">
        <v>199</v>
      </c>
      <c r="AU2014" s="258" t="s">
        <v>84</v>
      </c>
      <c r="AV2014" s="12" t="s">
        <v>84</v>
      </c>
      <c r="AW2014" s="12" t="s">
        <v>37</v>
      </c>
      <c r="AX2014" s="12" t="s">
        <v>74</v>
      </c>
      <c r="AY2014" s="258" t="s">
        <v>189</v>
      </c>
    </row>
    <row r="2015" s="12" customFormat="1">
      <c r="B2015" s="247"/>
      <c r="C2015" s="248"/>
      <c r="D2015" s="249" t="s">
        <v>199</v>
      </c>
      <c r="E2015" s="250" t="s">
        <v>21</v>
      </c>
      <c r="F2015" s="251" t="s">
        <v>927</v>
      </c>
      <c r="G2015" s="248"/>
      <c r="H2015" s="252">
        <v>10.4</v>
      </c>
      <c r="I2015" s="253"/>
      <c r="J2015" s="248"/>
      <c r="K2015" s="248"/>
      <c r="L2015" s="254"/>
      <c r="M2015" s="255"/>
      <c r="N2015" s="256"/>
      <c r="O2015" s="256"/>
      <c r="P2015" s="256"/>
      <c r="Q2015" s="256"/>
      <c r="R2015" s="256"/>
      <c r="S2015" s="256"/>
      <c r="T2015" s="257"/>
      <c r="AT2015" s="258" t="s">
        <v>199</v>
      </c>
      <c r="AU2015" s="258" t="s">
        <v>84</v>
      </c>
      <c r="AV2015" s="12" t="s">
        <v>84</v>
      </c>
      <c r="AW2015" s="12" t="s">
        <v>37</v>
      </c>
      <c r="AX2015" s="12" t="s">
        <v>74</v>
      </c>
      <c r="AY2015" s="258" t="s">
        <v>189</v>
      </c>
    </row>
    <row r="2016" s="12" customFormat="1">
      <c r="B2016" s="247"/>
      <c r="C2016" s="248"/>
      <c r="D2016" s="249" t="s">
        <v>199</v>
      </c>
      <c r="E2016" s="250" t="s">
        <v>21</v>
      </c>
      <c r="F2016" s="251" t="s">
        <v>928</v>
      </c>
      <c r="G2016" s="248"/>
      <c r="H2016" s="252">
        <v>27.399999999999999</v>
      </c>
      <c r="I2016" s="253"/>
      <c r="J2016" s="248"/>
      <c r="K2016" s="248"/>
      <c r="L2016" s="254"/>
      <c r="M2016" s="255"/>
      <c r="N2016" s="256"/>
      <c r="O2016" s="256"/>
      <c r="P2016" s="256"/>
      <c r="Q2016" s="256"/>
      <c r="R2016" s="256"/>
      <c r="S2016" s="256"/>
      <c r="T2016" s="257"/>
      <c r="AT2016" s="258" t="s">
        <v>199</v>
      </c>
      <c r="AU2016" s="258" t="s">
        <v>84</v>
      </c>
      <c r="AV2016" s="12" t="s">
        <v>84</v>
      </c>
      <c r="AW2016" s="12" t="s">
        <v>37</v>
      </c>
      <c r="AX2016" s="12" t="s">
        <v>74</v>
      </c>
      <c r="AY2016" s="258" t="s">
        <v>189</v>
      </c>
    </row>
    <row r="2017" s="12" customFormat="1">
      <c r="B2017" s="247"/>
      <c r="C2017" s="248"/>
      <c r="D2017" s="249" t="s">
        <v>199</v>
      </c>
      <c r="E2017" s="250" t="s">
        <v>21</v>
      </c>
      <c r="F2017" s="251" t="s">
        <v>929</v>
      </c>
      <c r="G2017" s="248"/>
      <c r="H2017" s="252">
        <v>12.199999999999999</v>
      </c>
      <c r="I2017" s="253"/>
      <c r="J2017" s="248"/>
      <c r="K2017" s="248"/>
      <c r="L2017" s="254"/>
      <c r="M2017" s="255"/>
      <c r="N2017" s="256"/>
      <c r="O2017" s="256"/>
      <c r="P2017" s="256"/>
      <c r="Q2017" s="256"/>
      <c r="R2017" s="256"/>
      <c r="S2017" s="256"/>
      <c r="T2017" s="257"/>
      <c r="AT2017" s="258" t="s">
        <v>199</v>
      </c>
      <c r="AU2017" s="258" t="s">
        <v>84</v>
      </c>
      <c r="AV2017" s="12" t="s">
        <v>84</v>
      </c>
      <c r="AW2017" s="12" t="s">
        <v>37</v>
      </c>
      <c r="AX2017" s="12" t="s">
        <v>74</v>
      </c>
      <c r="AY2017" s="258" t="s">
        <v>189</v>
      </c>
    </row>
    <row r="2018" s="12" customFormat="1">
      <c r="B2018" s="247"/>
      <c r="C2018" s="248"/>
      <c r="D2018" s="249" t="s">
        <v>199</v>
      </c>
      <c r="E2018" s="250" t="s">
        <v>21</v>
      </c>
      <c r="F2018" s="251" t="s">
        <v>930</v>
      </c>
      <c r="G2018" s="248"/>
      <c r="H2018" s="252">
        <v>19.199999999999999</v>
      </c>
      <c r="I2018" s="253"/>
      <c r="J2018" s="248"/>
      <c r="K2018" s="248"/>
      <c r="L2018" s="254"/>
      <c r="M2018" s="255"/>
      <c r="N2018" s="256"/>
      <c r="O2018" s="256"/>
      <c r="P2018" s="256"/>
      <c r="Q2018" s="256"/>
      <c r="R2018" s="256"/>
      <c r="S2018" s="256"/>
      <c r="T2018" s="257"/>
      <c r="AT2018" s="258" t="s">
        <v>199</v>
      </c>
      <c r="AU2018" s="258" t="s">
        <v>84</v>
      </c>
      <c r="AV2018" s="12" t="s">
        <v>84</v>
      </c>
      <c r="AW2018" s="12" t="s">
        <v>37</v>
      </c>
      <c r="AX2018" s="12" t="s">
        <v>74</v>
      </c>
      <c r="AY2018" s="258" t="s">
        <v>189</v>
      </c>
    </row>
    <row r="2019" s="12" customFormat="1">
      <c r="B2019" s="247"/>
      <c r="C2019" s="248"/>
      <c r="D2019" s="249" t="s">
        <v>199</v>
      </c>
      <c r="E2019" s="250" t="s">
        <v>21</v>
      </c>
      <c r="F2019" s="251" t="s">
        <v>931</v>
      </c>
      <c r="G2019" s="248"/>
      <c r="H2019" s="252">
        <v>65.200000000000003</v>
      </c>
      <c r="I2019" s="253"/>
      <c r="J2019" s="248"/>
      <c r="K2019" s="248"/>
      <c r="L2019" s="254"/>
      <c r="M2019" s="255"/>
      <c r="N2019" s="256"/>
      <c r="O2019" s="256"/>
      <c r="P2019" s="256"/>
      <c r="Q2019" s="256"/>
      <c r="R2019" s="256"/>
      <c r="S2019" s="256"/>
      <c r="T2019" s="257"/>
      <c r="AT2019" s="258" t="s">
        <v>199</v>
      </c>
      <c r="AU2019" s="258" t="s">
        <v>84</v>
      </c>
      <c r="AV2019" s="12" t="s">
        <v>84</v>
      </c>
      <c r="AW2019" s="12" t="s">
        <v>37</v>
      </c>
      <c r="AX2019" s="12" t="s">
        <v>74</v>
      </c>
      <c r="AY2019" s="258" t="s">
        <v>189</v>
      </c>
    </row>
    <row r="2020" s="12" customFormat="1">
      <c r="B2020" s="247"/>
      <c r="C2020" s="248"/>
      <c r="D2020" s="249" t="s">
        <v>199</v>
      </c>
      <c r="E2020" s="250" t="s">
        <v>21</v>
      </c>
      <c r="F2020" s="251" t="s">
        <v>932</v>
      </c>
      <c r="G2020" s="248"/>
      <c r="H2020" s="252">
        <v>22.199999999999999</v>
      </c>
      <c r="I2020" s="253"/>
      <c r="J2020" s="248"/>
      <c r="K2020" s="248"/>
      <c r="L2020" s="254"/>
      <c r="M2020" s="255"/>
      <c r="N2020" s="256"/>
      <c r="O2020" s="256"/>
      <c r="P2020" s="256"/>
      <c r="Q2020" s="256"/>
      <c r="R2020" s="256"/>
      <c r="S2020" s="256"/>
      <c r="T2020" s="257"/>
      <c r="AT2020" s="258" t="s">
        <v>199</v>
      </c>
      <c r="AU2020" s="258" t="s">
        <v>84</v>
      </c>
      <c r="AV2020" s="12" t="s">
        <v>84</v>
      </c>
      <c r="AW2020" s="12" t="s">
        <v>37</v>
      </c>
      <c r="AX2020" s="12" t="s">
        <v>74</v>
      </c>
      <c r="AY2020" s="258" t="s">
        <v>189</v>
      </c>
    </row>
    <row r="2021" s="15" customFormat="1">
      <c r="B2021" s="280"/>
      <c r="C2021" s="281"/>
      <c r="D2021" s="249" t="s">
        <v>199</v>
      </c>
      <c r="E2021" s="282" t="s">
        <v>21</v>
      </c>
      <c r="F2021" s="283" t="s">
        <v>279</v>
      </c>
      <c r="G2021" s="281"/>
      <c r="H2021" s="284">
        <v>224.69999999999999</v>
      </c>
      <c r="I2021" s="285"/>
      <c r="J2021" s="281"/>
      <c r="K2021" s="281"/>
      <c r="L2021" s="286"/>
      <c r="M2021" s="287"/>
      <c r="N2021" s="288"/>
      <c r="O2021" s="288"/>
      <c r="P2021" s="288"/>
      <c r="Q2021" s="288"/>
      <c r="R2021" s="288"/>
      <c r="S2021" s="288"/>
      <c r="T2021" s="289"/>
      <c r="AT2021" s="290" t="s">
        <v>199</v>
      </c>
      <c r="AU2021" s="290" t="s">
        <v>84</v>
      </c>
      <c r="AV2021" s="15" t="s">
        <v>190</v>
      </c>
      <c r="AW2021" s="15" t="s">
        <v>37</v>
      </c>
      <c r="AX2021" s="15" t="s">
        <v>74</v>
      </c>
      <c r="AY2021" s="290" t="s">
        <v>189</v>
      </c>
    </row>
    <row r="2022" s="13" customFormat="1">
      <c r="B2022" s="259"/>
      <c r="C2022" s="260"/>
      <c r="D2022" s="249" t="s">
        <v>199</v>
      </c>
      <c r="E2022" s="261" t="s">
        <v>21</v>
      </c>
      <c r="F2022" s="262" t="s">
        <v>2747</v>
      </c>
      <c r="G2022" s="260"/>
      <c r="H2022" s="261" t="s">
        <v>21</v>
      </c>
      <c r="I2022" s="263"/>
      <c r="J2022" s="260"/>
      <c r="K2022" s="260"/>
      <c r="L2022" s="264"/>
      <c r="M2022" s="265"/>
      <c r="N2022" s="266"/>
      <c r="O2022" s="266"/>
      <c r="P2022" s="266"/>
      <c r="Q2022" s="266"/>
      <c r="R2022" s="266"/>
      <c r="S2022" s="266"/>
      <c r="T2022" s="267"/>
      <c r="AT2022" s="268" t="s">
        <v>199</v>
      </c>
      <c r="AU2022" s="268" t="s">
        <v>84</v>
      </c>
      <c r="AV2022" s="13" t="s">
        <v>82</v>
      </c>
      <c r="AW2022" s="13" t="s">
        <v>37</v>
      </c>
      <c r="AX2022" s="13" t="s">
        <v>74</v>
      </c>
      <c r="AY2022" s="268" t="s">
        <v>189</v>
      </c>
    </row>
    <row r="2023" s="12" customFormat="1">
      <c r="B2023" s="247"/>
      <c r="C2023" s="248"/>
      <c r="D2023" s="249" t="s">
        <v>199</v>
      </c>
      <c r="E2023" s="250" t="s">
        <v>21</v>
      </c>
      <c r="F2023" s="251" t="s">
        <v>934</v>
      </c>
      <c r="G2023" s="248"/>
      <c r="H2023" s="252">
        <v>106.42</v>
      </c>
      <c r="I2023" s="253"/>
      <c r="J2023" s="248"/>
      <c r="K2023" s="248"/>
      <c r="L2023" s="254"/>
      <c r="M2023" s="255"/>
      <c r="N2023" s="256"/>
      <c r="O2023" s="256"/>
      <c r="P2023" s="256"/>
      <c r="Q2023" s="256"/>
      <c r="R2023" s="256"/>
      <c r="S2023" s="256"/>
      <c r="T2023" s="257"/>
      <c r="AT2023" s="258" t="s">
        <v>199</v>
      </c>
      <c r="AU2023" s="258" t="s">
        <v>84</v>
      </c>
      <c r="AV2023" s="12" t="s">
        <v>84</v>
      </c>
      <c r="AW2023" s="12" t="s">
        <v>37</v>
      </c>
      <c r="AX2023" s="12" t="s">
        <v>74</v>
      </c>
      <c r="AY2023" s="258" t="s">
        <v>189</v>
      </c>
    </row>
    <row r="2024" s="12" customFormat="1">
      <c r="B2024" s="247"/>
      <c r="C2024" s="248"/>
      <c r="D2024" s="249" t="s">
        <v>199</v>
      </c>
      <c r="E2024" s="250" t="s">
        <v>21</v>
      </c>
      <c r="F2024" s="251" t="s">
        <v>935</v>
      </c>
      <c r="G2024" s="248"/>
      <c r="H2024" s="252">
        <v>66</v>
      </c>
      <c r="I2024" s="253"/>
      <c r="J2024" s="248"/>
      <c r="K2024" s="248"/>
      <c r="L2024" s="254"/>
      <c r="M2024" s="255"/>
      <c r="N2024" s="256"/>
      <c r="O2024" s="256"/>
      <c r="P2024" s="256"/>
      <c r="Q2024" s="256"/>
      <c r="R2024" s="256"/>
      <c r="S2024" s="256"/>
      <c r="T2024" s="257"/>
      <c r="AT2024" s="258" t="s">
        <v>199</v>
      </c>
      <c r="AU2024" s="258" t="s">
        <v>84</v>
      </c>
      <c r="AV2024" s="12" t="s">
        <v>84</v>
      </c>
      <c r="AW2024" s="12" t="s">
        <v>37</v>
      </c>
      <c r="AX2024" s="12" t="s">
        <v>74</v>
      </c>
      <c r="AY2024" s="258" t="s">
        <v>189</v>
      </c>
    </row>
    <row r="2025" s="12" customFormat="1">
      <c r="B2025" s="247"/>
      <c r="C2025" s="248"/>
      <c r="D2025" s="249" t="s">
        <v>199</v>
      </c>
      <c r="E2025" s="250" t="s">
        <v>21</v>
      </c>
      <c r="F2025" s="251" t="s">
        <v>936</v>
      </c>
      <c r="G2025" s="248"/>
      <c r="H2025" s="252">
        <v>66.5</v>
      </c>
      <c r="I2025" s="253"/>
      <c r="J2025" s="248"/>
      <c r="K2025" s="248"/>
      <c r="L2025" s="254"/>
      <c r="M2025" s="255"/>
      <c r="N2025" s="256"/>
      <c r="O2025" s="256"/>
      <c r="P2025" s="256"/>
      <c r="Q2025" s="256"/>
      <c r="R2025" s="256"/>
      <c r="S2025" s="256"/>
      <c r="T2025" s="257"/>
      <c r="AT2025" s="258" t="s">
        <v>199</v>
      </c>
      <c r="AU2025" s="258" t="s">
        <v>84</v>
      </c>
      <c r="AV2025" s="12" t="s">
        <v>84</v>
      </c>
      <c r="AW2025" s="12" t="s">
        <v>37</v>
      </c>
      <c r="AX2025" s="12" t="s">
        <v>74</v>
      </c>
      <c r="AY2025" s="258" t="s">
        <v>189</v>
      </c>
    </row>
    <row r="2026" s="12" customFormat="1">
      <c r="B2026" s="247"/>
      <c r="C2026" s="248"/>
      <c r="D2026" s="249" t="s">
        <v>199</v>
      </c>
      <c r="E2026" s="250" t="s">
        <v>21</v>
      </c>
      <c r="F2026" s="251" t="s">
        <v>937</v>
      </c>
      <c r="G2026" s="248"/>
      <c r="H2026" s="252">
        <v>41.200000000000003</v>
      </c>
      <c r="I2026" s="253"/>
      <c r="J2026" s="248"/>
      <c r="K2026" s="248"/>
      <c r="L2026" s="254"/>
      <c r="M2026" s="255"/>
      <c r="N2026" s="256"/>
      <c r="O2026" s="256"/>
      <c r="P2026" s="256"/>
      <c r="Q2026" s="256"/>
      <c r="R2026" s="256"/>
      <c r="S2026" s="256"/>
      <c r="T2026" s="257"/>
      <c r="AT2026" s="258" t="s">
        <v>199</v>
      </c>
      <c r="AU2026" s="258" t="s">
        <v>84</v>
      </c>
      <c r="AV2026" s="12" t="s">
        <v>84</v>
      </c>
      <c r="AW2026" s="12" t="s">
        <v>37</v>
      </c>
      <c r="AX2026" s="12" t="s">
        <v>74</v>
      </c>
      <c r="AY2026" s="258" t="s">
        <v>189</v>
      </c>
    </row>
    <row r="2027" s="15" customFormat="1">
      <c r="B2027" s="280"/>
      <c r="C2027" s="281"/>
      <c r="D2027" s="249" t="s">
        <v>199</v>
      </c>
      <c r="E2027" s="282" t="s">
        <v>21</v>
      </c>
      <c r="F2027" s="283" t="s">
        <v>938</v>
      </c>
      <c r="G2027" s="281"/>
      <c r="H2027" s="284">
        <v>280.12</v>
      </c>
      <c r="I2027" s="285"/>
      <c r="J2027" s="281"/>
      <c r="K2027" s="281"/>
      <c r="L2027" s="286"/>
      <c r="M2027" s="287"/>
      <c r="N2027" s="288"/>
      <c r="O2027" s="288"/>
      <c r="P2027" s="288"/>
      <c r="Q2027" s="288"/>
      <c r="R2027" s="288"/>
      <c r="S2027" s="288"/>
      <c r="T2027" s="289"/>
      <c r="AT2027" s="290" t="s">
        <v>199</v>
      </c>
      <c r="AU2027" s="290" t="s">
        <v>84</v>
      </c>
      <c r="AV2027" s="15" t="s">
        <v>190</v>
      </c>
      <c r="AW2027" s="15" t="s">
        <v>37</v>
      </c>
      <c r="AX2027" s="15" t="s">
        <v>74</v>
      </c>
      <c r="AY2027" s="290" t="s">
        <v>189</v>
      </c>
    </row>
    <row r="2028" s="14" customFormat="1">
      <c r="B2028" s="269"/>
      <c r="C2028" s="270"/>
      <c r="D2028" s="249" t="s">
        <v>199</v>
      </c>
      <c r="E2028" s="271" t="s">
        <v>21</v>
      </c>
      <c r="F2028" s="272" t="s">
        <v>214</v>
      </c>
      <c r="G2028" s="270"/>
      <c r="H2028" s="273">
        <v>504.81999999999999</v>
      </c>
      <c r="I2028" s="274"/>
      <c r="J2028" s="270"/>
      <c r="K2028" s="270"/>
      <c r="L2028" s="275"/>
      <c r="M2028" s="276"/>
      <c r="N2028" s="277"/>
      <c r="O2028" s="277"/>
      <c r="P2028" s="277"/>
      <c r="Q2028" s="277"/>
      <c r="R2028" s="277"/>
      <c r="S2028" s="277"/>
      <c r="T2028" s="278"/>
      <c r="AT2028" s="279" t="s">
        <v>199</v>
      </c>
      <c r="AU2028" s="279" t="s">
        <v>84</v>
      </c>
      <c r="AV2028" s="14" t="s">
        <v>197</v>
      </c>
      <c r="AW2028" s="14" t="s">
        <v>37</v>
      </c>
      <c r="AX2028" s="14" t="s">
        <v>82</v>
      </c>
      <c r="AY2028" s="279" t="s">
        <v>189</v>
      </c>
    </row>
    <row r="2029" s="1" customFormat="1" ht="16.5" customHeight="1">
      <c r="B2029" s="48"/>
      <c r="C2029" s="235" t="s">
        <v>2752</v>
      </c>
      <c r="D2029" s="235" t="s">
        <v>192</v>
      </c>
      <c r="E2029" s="236" t="s">
        <v>2753</v>
      </c>
      <c r="F2029" s="237" t="s">
        <v>2754</v>
      </c>
      <c r="G2029" s="238" t="s">
        <v>273</v>
      </c>
      <c r="H2029" s="239">
        <v>69.349999999999994</v>
      </c>
      <c r="I2029" s="240"/>
      <c r="J2029" s="241">
        <f>ROUND(I2029*H2029,2)</f>
        <v>0</v>
      </c>
      <c r="K2029" s="237" t="s">
        <v>196</v>
      </c>
      <c r="L2029" s="74"/>
      <c r="M2029" s="242" t="s">
        <v>21</v>
      </c>
      <c r="N2029" s="243" t="s">
        <v>45</v>
      </c>
      <c r="O2029" s="49"/>
      <c r="P2029" s="244">
        <f>O2029*H2029</f>
        <v>0</v>
      </c>
      <c r="Q2029" s="244">
        <v>0.00050000000000000001</v>
      </c>
      <c r="R2029" s="244">
        <f>Q2029*H2029</f>
        <v>0.034674999999999997</v>
      </c>
      <c r="S2029" s="244">
        <v>0</v>
      </c>
      <c r="T2029" s="245">
        <f>S2029*H2029</f>
        <v>0</v>
      </c>
      <c r="AR2029" s="26" t="s">
        <v>323</v>
      </c>
      <c r="AT2029" s="26" t="s">
        <v>192</v>
      </c>
      <c r="AU2029" s="26" t="s">
        <v>84</v>
      </c>
      <c r="AY2029" s="26" t="s">
        <v>189</v>
      </c>
      <c r="BE2029" s="246">
        <f>IF(N2029="základní",J2029,0)</f>
        <v>0</v>
      </c>
      <c r="BF2029" s="246">
        <f>IF(N2029="snížená",J2029,0)</f>
        <v>0</v>
      </c>
      <c r="BG2029" s="246">
        <f>IF(N2029="zákl. přenesená",J2029,0)</f>
        <v>0</v>
      </c>
      <c r="BH2029" s="246">
        <f>IF(N2029="sníž. přenesená",J2029,0)</f>
        <v>0</v>
      </c>
      <c r="BI2029" s="246">
        <f>IF(N2029="nulová",J2029,0)</f>
        <v>0</v>
      </c>
      <c r="BJ2029" s="26" t="s">
        <v>82</v>
      </c>
      <c r="BK2029" s="246">
        <f>ROUND(I2029*H2029,2)</f>
        <v>0</v>
      </c>
      <c r="BL2029" s="26" t="s">
        <v>323</v>
      </c>
      <c r="BM2029" s="26" t="s">
        <v>2755</v>
      </c>
    </row>
    <row r="2030" s="13" customFormat="1">
      <c r="B2030" s="259"/>
      <c r="C2030" s="260"/>
      <c r="D2030" s="249" t="s">
        <v>199</v>
      </c>
      <c r="E2030" s="261" t="s">
        <v>21</v>
      </c>
      <c r="F2030" s="262" t="s">
        <v>944</v>
      </c>
      <c r="G2030" s="260"/>
      <c r="H2030" s="261" t="s">
        <v>21</v>
      </c>
      <c r="I2030" s="263"/>
      <c r="J2030" s="260"/>
      <c r="K2030" s="260"/>
      <c r="L2030" s="264"/>
      <c r="M2030" s="265"/>
      <c r="N2030" s="266"/>
      <c r="O2030" s="266"/>
      <c r="P2030" s="266"/>
      <c r="Q2030" s="266"/>
      <c r="R2030" s="266"/>
      <c r="S2030" s="266"/>
      <c r="T2030" s="267"/>
      <c r="AT2030" s="268" t="s">
        <v>199</v>
      </c>
      <c r="AU2030" s="268" t="s">
        <v>84</v>
      </c>
      <c r="AV2030" s="13" t="s">
        <v>82</v>
      </c>
      <c r="AW2030" s="13" t="s">
        <v>37</v>
      </c>
      <c r="AX2030" s="13" t="s">
        <v>74</v>
      </c>
      <c r="AY2030" s="268" t="s">
        <v>189</v>
      </c>
    </row>
    <row r="2031" s="12" customFormat="1">
      <c r="B2031" s="247"/>
      <c r="C2031" s="248"/>
      <c r="D2031" s="249" t="s">
        <v>199</v>
      </c>
      <c r="E2031" s="250" t="s">
        <v>21</v>
      </c>
      <c r="F2031" s="251" t="s">
        <v>2727</v>
      </c>
      <c r="G2031" s="248"/>
      <c r="H2031" s="252">
        <v>27.649999999999999</v>
      </c>
      <c r="I2031" s="253"/>
      <c r="J2031" s="248"/>
      <c r="K2031" s="248"/>
      <c r="L2031" s="254"/>
      <c r="M2031" s="255"/>
      <c r="N2031" s="256"/>
      <c r="O2031" s="256"/>
      <c r="P2031" s="256"/>
      <c r="Q2031" s="256"/>
      <c r="R2031" s="256"/>
      <c r="S2031" s="256"/>
      <c r="T2031" s="257"/>
      <c r="AT2031" s="258" t="s">
        <v>199</v>
      </c>
      <c r="AU2031" s="258" t="s">
        <v>84</v>
      </c>
      <c r="AV2031" s="12" t="s">
        <v>84</v>
      </c>
      <c r="AW2031" s="12" t="s">
        <v>37</v>
      </c>
      <c r="AX2031" s="12" t="s">
        <v>74</v>
      </c>
      <c r="AY2031" s="258" t="s">
        <v>189</v>
      </c>
    </row>
    <row r="2032" s="12" customFormat="1">
      <c r="B2032" s="247"/>
      <c r="C2032" s="248"/>
      <c r="D2032" s="249" t="s">
        <v>199</v>
      </c>
      <c r="E2032" s="250" t="s">
        <v>21</v>
      </c>
      <c r="F2032" s="251" t="s">
        <v>2728</v>
      </c>
      <c r="G2032" s="248"/>
      <c r="H2032" s="252">
        <v>17.199999999999999</v>
      </c>
      <c r="I2032" s="253"/>
      <c r="J2032" s="248"/>
      <c r="K2032" s="248"/>
      <c r="L2032" s="254"/>
      <c r="M2032" s="255"/>
      <c r="N2032" s="256"/>
      <c r="O2032" s="256"/>
      <c r="P2032" s="256"/>
      <c r="Q2032" s="256"/>
      <c r="R2032" s="256"/>
      <c r="S2032" s="256"/>
      <c r="T2032" s="257"/>
      <c r="AT2032" s="258" t="s">
        <v>199</v>
      </c>
      <c r="AU2032" s="258" t="s">
        <v>84</v>
      </c>
      <c r="AV2032" s="12" t="s">
        <v>84</v>
      </c>
      <c r="AW2032" s="12" t="s">
        <v>37</v>
      </c>
      <c r="AX2032" s="12" t="s">
        <v>74</v>
      </c>
      <c r="AY2032" s="258" t="s">
        <v>189</v>
      </c>
    </row>
    <row r="2033" s="12" customFormat="1">
      <c r="B2033" s="247"/>
      <c r="C2033" s="248"/>
      <c r="D2033" s="249" t="s">
        <v>199</v>
      </c>
      <c r="E2033" s="250" t="s">
        <v>21</v>
      </c>
      <c r="F2033" s="251" t="s">
        <v>2729</v>
      </c>
      <c r="G2033" s="248"/>
      <c r="H2033" s="252">
        <v>24.5</v>
      </c>
      <c r="I2033" s="253"/>
      <c r="J2033" s="248"/>
      <c r="K2033" s="248"/>
      <c r="L2033" s="254"/>
      <c r="M2033" s="255"/>
      <c r="N2033" s="256"/>
      <c r="O2033" s="256"/>
      <c r="P2033" s="256"/>
      <c r="Q2033" s="256"/>
      <c r="R2033" s="256"/>
      <c r="S2033" s="256"/>
      <c r="T2033" s="257"/>
      <c r="AT2033" s="258" t="s">
        <v>199</v>
      </c>
      <c r="AU2033" s="258" t="s">
        <v>84</v>
      </c>
      <c r="AV2033" s="12" t="s">
        <v>84</v>
      </c>
      <c r="AW2033" s="12" t="s">
        <v>37</v>
      </c>
      <c r="AX2033" s="12" t="s">
        <v>74</v>
      </c>
      <c r="AY2033" s="258" t="s">
        <v>189</v>
      </c>
    </row>
    <row r="2034" s="15" customFormat="1">
      <c r="B2034" s="280"/>
      <c r="C2034" s="281"/>
      <c r="D2034" s="249" t="s">
        <v>199</v>
      </c>
      <c r="E2034" s="282" t="s">
        <v>21</v>
      </c>
      <c r="F2034" s="283" t="s">
        <v>246</v>
      </c>
      <c r="G2034" s="281"/>
      <c r="H2034" s="284">
        <v>69.349999999999994</v>
      </c>
      <c r="I2034" s="285"/>
      <c r="J2034" s="281"/>
      <c r="K2034" s="281"/>
      <c r="L2034" s="286"/>
      <c r="M2034" s="287"/>
      <c r="N2034" s="288"/>
      <c r="O2034" s="288"/>
      <c r="P2034" s="288"/>
      <c r="Q2034" s="288"/>
      <c r="R2034" s="288"/>
      <c r="S2034" s="288"/>
      <c r="T2034" s="289"/>
      <c r="AT2034" s="290" t="s">
        <v>199</v>
      </c>
      <c r="AU2034" s="290" t="s">
        <v>84</v>
      </c>
      <c r="AV2034" s="15" t="s">
        <v>190</v>
      </c>
      <c r="AW2034" s="15" t="s">
        <v>37</v>
      </c>
      <c r="AX2034" s="15" t="s">
        <v>82</v>
      </c>
      <c r="AY2034" s="290" t="s">
        <v>189</v>
      </c>
    </row>
    <row r="2035" s="1" customFormat="1" ht="25.5" customHeight="1">
      <c r="B2035" s="48"/>
      <c r="C2035" s="291" t="s">
        <v>2756</v>
      </c>
      <c r="D2035" s="291" t="s">
        <v>604</v>
      </c>
      <c r="E2035" s="292" t="s">
        <v>2757</v>
      </c>
      <c r="F2035" s="293" t="s">
        <v>2758</v>
      </c>
      <c r="G2035" s="294" t="s">
        <v>273</v>
      </c>
      <c r="H2035" s="295">
        <v>76.284999999999997</v>
      </c>
      <c r="I2035" s="296"/>
      <c r="J2035" s="297">
        <f>ROUND(I2035*H2035,2)</f>
        <v>0</v>
      </c>
      <c r="K2035" s="293" t="s">
        <v>196</v>
      </c>
      <c r="L2035" s="298"/>
      <c r="M2035" s="299" t="s">
        <v>21</v>
      </c>
      <c r="N2035" s="300" t="s">
        <v>45</v>
      </c>
      <c r="O2035" s="49"/>
      <c r="P2035" s="244">
        <f>O2035*H2035</f>
        <v>0</v>
      </c>
      <c r="Q2035" s="244">
        <v>0.0023500000000000001</v>
      </c>
      <c r="R2035" s="244">
        <f>Q2035*H2035</f>
        <v>0.17926975000000001</v>
      </c>
      <c r="S2035" s="244">
        <v>0</v>
      </c>
      <c r="T2035" s="245">
        <f>S2035*H2035</f>
        <v>0</v>
      </c>
      <c r="AR2035" s="26" t="s">
        <v>439</v>
      </c>
      <c r="AT2035" s="26" t="s">
        <v>604</v>
      </c>
      <c r="AU2035" s="26" t="s">
        <v>84</v>
      </c>
      <c r="AY2035" s="26" t="s">
        <v>189</v>
      </c>
      <c r="BE2035" s="246">
        <f>IF(N2035="základní",J2035,0)</f>
        <v>0</v>
      </c>
      <c r="BF2035" s="246">
        <f>IF(N2035="snížená",J2035,0)</f>
        <v>0</v>
      </c>
      <c r="BG2035" s="246">
        <f>IF(N2035="zákl. přenesená",J2035,0)</f>
        <v>0</v>
      </c>
      <c r="BH2035" s="246">
        <f>IF(N2035="sníž. přenesená",J2035,0)</f>
        <v>0</v>
      </c>
      <c r="BI2035" s="246">
        <f>IF(N2035="nulová",J2035,0)</f>
        <v>0</v>
      </c>
      <c r="BJ2035" s="26" t="s">
        <v>82</v>
      </c>
      <c r="BK2035" s="246">
        <f>ROUND(I2035*H2035,2)</f>
        <v>0</v>
      </c>
      <c r="BL2035" s="26" t="s">
        <v>323</v>
      </c>
      <c r="BM2035" s="26" t="s">
        <v>2759</v>
      </c>
    </row>
    <row r="2036" s="13" customFormat="1">
      <c r="B2036" s="259"/>
      <c r="C2036" s="260"/>
      <c r="D2036" s="249" t="s">
        <v>199</v>
      </c>
      <c r="E2036" s="261" t="s">
        <v>21</v>
      </c>
      <c r="F2036" s="262" t="s">
        <v>944</v>
      </c>
      <c r="G2036" s="260"/>
      <c r="H2036" s="261" t="s">
        <v>21</v>
      </c>
      <c r="I2036" s="263"/>
      <c r="J2036" s="260"/>
      <c r="K2036" s="260"/>
      <c r="L2036" s="264"/>
      <c r="M2036" s="265"/>
      <c r="N2036" s="266"/>
      <c r="O2036" s="266"/>
      <c r="P2036" s="266"/>
      <c r="Q2036" s="266"/>
      <c r="R2036" s="266"/>
      <c r="S2036" s="266"/>
      <c r="T2036" s="267"/>
      <c r="AT2036" s="268" t="s">
        <v>199</v>
      </c>
      <c r="AU2036" s="268" t="s">
        <v>84</v>
      </c>
      <c r="AV2036" s="13" t="s">
        <v>82</v>
      </c>
      <c r="AW2036" s="13" t="s">
        <v>37</v>
      </c>
      <c r="AX2036" s="13" t="s">
        <v>74</v>
      </c>
      <c r="AY2036" s="268" t="s">
        <v>189</v>
      </c>
    </row>
    <row r="2037" s="12" customFormat="1">
      <c r="B2037" s="247"/>
      <c r="C2037" s="248"/>
      <c r="D2037" s="249" t="s">
        <v>199</v>
      </c>
      <c r="E2037" s="250" t="s">
        <v>21</v>
      </c>
      <c r="F2037" s="251" t="s">
        <v>2727</v>
      </c>
      <c r="G2037" s="248"/>
      <c r="H2037" s="252">
        <v>27.649999999999999</v>
      </c>
      <c r="I2037" s="253"/>
      <c r="J2037" s="248"/>
      <c r="K2037" s="248"/>
      <c r="L2037" s="254"/>
      <c r="M2037" s="255"/>
      <c r="N2037" s="256"/>
      <c r="O2037" s="256"/>
      <c r="P2037" s="256"/>
      <c r="Q2037" s="256"/>
      <c r="R2037" s="256"/>
      <c r="S2037" s="256"/>
      <c r="T2037" s="257"/>
      <c r="AT2037" s="258" t="s">
        <v>199</v>
      </c>
      <c r="AU2037" s="258" t="s">
        <v>84</v>
      </c>
      <c r="AV2037" s="12" t="s">
        <v>84</v>
      </c>
      <c r="AW2037" s="12" t="s">
        <v>37</v>
      </c>
      <c r="AX2037" s="12" t="s">
        <v>74</v>
      </c>
      <c r="AY2037" s="258" t="s">
        <v>189</v>
      </c>
    </row>
    <row r="2038" s="12" customFormat="1">
      <c r="B2038" s="247"/>
      <c r="C2038" s="248"/>
      <c r="D2038" s="249" t="s">
        <v>199</v>
      </c>
      <c r="E2038" s="250" t="s">
        <v>21</v>
      </c>
      <c r="F2038" s="251" t="s">
        <v>2728</v>
      </c>
      <c r="G2038" s="248"/>
      <c r="H2038" s="252">
        <v>17.199999999999999</v>
      </c>
      <c r="I2038" s="253"/>
      <c r="J2038" s="248"/>
      <c r="K2038" s="248"/>
      <c r="L2038" s="254"/>
      <c r="M2038" s="255"/>
      <c r="N2038" s="256"/>
      <c r="O2038" s="256"/>
      <c r="P2038" s="256"/>
      <c r="Q2038" s="256"/>
      <c r="R2038" s="256"/>
      <c r="S2038" s="256"/>
      <c r="T2038" s="257"/>
      <c r="AT2038" s="258" t="s">
        <v>199</v>
      </c>
      <c r="AU2038" s="258" t="s">
        <v>84</v>
      </c>
      <c r="AV2038" s="12" t="s">
        <v>84</v>
      </c>
      <c r="AW2038" s="12" t="s">
        <v>37</v>
      </c>
      <c r="AX2038" s="12" t="s">
        <v>74</v>
      </c>
      <c r="AY2038" s="258" t="s">
        <v>189</v>
      </c>
    </row>
    <row r="2039" s="12" customFormat="1">
      <c r="B2039" s="247"/>
      <c r="C2039" s="248"/>
      <c r="D2039" s="249" t="s">
        <v>199</v>
      </c>
      <c r="E2039" s="250" t="s">
        <v>21</v>
      </c>
      <c r="F2039" s="251" t="s">
        <v>2729</v>
      </c>
      <c r="G2039" s="248"/>
      <c r="H2039" s="252">
        <v>24.5</v>
      </c>
      <c r="I2039" s="253"/>
      <c r="J2039" s="248"/>
      <c r="K2039" s="248"/>
      <c r="L2039" s="254"/>
      <c r="M2039" s="255"/>
      <c r="N2039" s="256"/>
      <c r="O2039" s="256"/>
      <c r="P2039" s="256"/>
      <c r="Q2039" s="256"/>
      <c r="R2039" s="256"/>
      <c r="S2039" s="256"/>
      <c r="T2039" s="257"/>
      <c r="AT2039" s="258" t="s">
        <v>199</v>
      </c>
      <c r="AU2039" s="258" t="s">
        <v>84</v>
      </c>
      <c r="AV2039" s="12" t="s">
        <v>84</v>
      </c>
      <c r="AW2039" s="12" t="s">
        <v>37</v>
      </c>
      <c r="AX2039" s="12" t="s">
        <v>74</v>
      </c>
      <c r="AY2039" s="258" t="s">
        <v>189</v>
      </c>
    </row>
    <row r="2040" s="15" customFormat="1">
      <c r="B2040" s="280"/>
      <c r="C2040" s="281"/>
      <c r="D2040" s="249" t="s">
        <v>199</v>
      </c>
      <c r="E2040" s="282" t="s">
        <v>21</v>
      </c>
      <c r="F2040" s="283" t="s">
        <v>246</v>
      </c>
      <c r="G2040" s="281"/>
      <c r="H2040" s="284">
        <v>69.349999999999994</v>
      </c>
      <c r="I2040" s="285"/>
      <c r="J2040" s="281"/>
      <c r="K2040" s="281"/>
      <c r="L2040" s="286"/>
      <c r="M2040" s="287"/>
      <c r="N2040" s="288"/>
      <c r="O2040" s="288"/>
      <c r="P2040" s="288"/>
      <c r="Q2040" s="288"/>
      <c r="R2040" s="288"/>
      <c r="S2040" s="288"/>
      <c r="T2040" s="289"/>
      <c r="AT2040" s="290" t="s">
        <v>199</v>
      </c>
      <c r="AU2040" s="290" t="s">
        <v>84</v>
      </c>
      <c r="AV2040" s="15" t="s">
        <v>190</v>
      </c>
      <c r="AW2040" s="15" t="s">
        <v>37</v>
      </c>
      <c r="AX2040" s="15" t="s">
        <v>82</v>
      </c>
      <c r="AY2040" s="290" t="s">
        <v>189</v>
      </c>
    </row>
    <row r="2041" s="12" customFormat="1">
      <c r="B2041" s="247"/>
      <c r="C2041" s="248"/>
      <c r="D2041" s="249" t="s">
        <v>199</v>
      </c>
      <c r="E2041" s="248"/>
      <c r="F2041" s="251" t="s">
        <v>2760</v>
      </c>
      <c r="G2041" s="248"/>
      <c r="H2041" s="252">
        <v>76.284999999999997</v>
      </c>
      <c r="I2041" s="253"/>
      <c r="J2041" s="248"/>
      <c r="K2041" s="248"/>
      <c r="L2041" s="254"/>
      <c r="M2041" s="255"/>
      <c r="N2041" s="256"/>
      <c r="O2041" s="256"/>
      <c r="P2041" s="256"/>
      <c r="Q2041" s="256"/>
      <c r="R2041" s="256"/>
      <c r="S2041" s="256"/>
      <c r="T2041" s="257"/>
      <c r="AT2041" s="258" t="s">
        <v>199</v>
      </c>
      <c r="AU2041" s="258" t="s">
        <v>84</v>
      </c>
      <c r="AV2041" s="12" t="s">
        <v>84</v>
      </c>
      <c r="AW2041" s="12" t="s">
        <v>6</v>
      </c>
      <c r="AX2041" s="12" t="s">
        <v>82</v>
      </c>
      <c r="AY2041" s="258" t="s">
        <v>189</v>
      </c>
    </row>
    <row r="2042" s="1" customFormat="1" ht="25.5" customHeight="1">
      <c r="B2042" s="48"/>
      <c r="C2042" s="235" t="s">
        <v>2761</v>
      </c>
      <c r="D2042" s="235" t="s">
        <v>192</v>
      </c>
      <c r="E2042" s="236" t="s">
        <v>2762</v>
      </c>
      <c r="F2042" s="237" t="s">
        <v>2763</v>
      </c>
      <c r="G2042" s="238" t="s">
        <v>273</v>
      </c>
      <c r="H2042" s="239">
        <v>934.32000000000005</v>
      </c>
      <c r="I2042" s="240"/>
      <c r="J2042" s="241">
        <f>ROUND(I2042*H2042,2)</f>
        <v>0</v>
      </c>
      <c r="K2042" s="237" t="s">
        <v>196</v>
      </c>
      <c r="L2042" s="74"/>
      <c r="M2042" s="242" t="s">
        <v>21</v>
      </c>
      <c r="N2042" s="243" t="s">
        <v>45</v>
      </c>
      <c r="O2042" s="49"/>
      <c r="P2042" s="244">
        <f>O2042*H2042</f>
        <v>0</v>
      </c>
      <c r="Q2042" s="244">
        <v>0.00069999999999999999</v>
      </c>
      <c r="R2042" s="244">
        <f>Q2042*H2042</f>
        <v>0.65402400000000005</v>
      </c>
      <c r="S2042" s="244">
        <v>0</v>
      </c>
      <c r="T2042" s="245">
        <f>S2042*H2042</f>
        <v>0</v>
      </c>
      <c r="AR2042" s="26" t="s">
        <v>323</v>
      </c>
      <c r="AT2042" s="26" t="s">
        <v>192</v>
      </c>
      <c r="AU2042" s="26" t="s">
        <v>84</v>
      </c>
      <c r="AY2042" s="26" t="s">
        <v>189</v>
      </c>
      <c r="BE2042" s="246">
        <f>IF(N2042="základní",J2042,0)</f>
        <v>0</v>
      </c>
      <c r="BF2042" s="246">
        <f>IF(N2042="snížená",J2042,0)</f>
        <v>0</v>
      </c>
      <c r="BG2042" s="246">
        <f>IF(N2042="zákl. přenesená",J2042,0)</f>
        <v>0</v>
      </c>
      <c r="BH2042" s="246">
        <f>IF(N2042="sníž. přenesená",J2042,0)</f>
        <v>0</v>
      </c>
      <c r="BI2042" s="246">
        <f>IF(N2042="nulová",J2042,0)</f>
        <v>0</v>
      </c>
      <c r="BJ2042" s="26" t="s">
        <v>82</v>
      </c>
      <c r="BK2042" s="246">
        <f>ROUND(I2042*H2042,2)</f>
        <v>0</v>
      </c>
      <c r="BL2042" s="26" t="s">
        <v>323</v>
      </c>
      <c r="BM2042" s="26" t="s">
        <v>2764</v>
      </c>
    </row>
    <row r="2043" s="13" customFormat="1">
      <c r="B2043" s="259"/>
      <c r="C2043" s="260"/>
      <c r="D2043" s="249" t="s">
        <v>199</v>
      </c>
      <c r="E2043" s="261" t="s">
        <v>21</v>
      </c>
      <c r="F2043" s="262" t="s">
        <v>275</v>
      </c>
      <c r="G2043" s="260"/>
      <c r="H2043" s="261" t="s">
        <v>21</v>
      </c>
      <c r="I2043" s="263"/>
      <c r="J2043" s="260"/>
      <c r="K2043" s="260"/>
      <c r="L2043" s="264"/>
      <c r="M2043" s="265"/>
      <c r="N2043" s="266"/>
      <c r="O2043" s="266"/>
      <c r="P2043" s="266"/>
      <c r="Q2043" s="266"/>
      <c r="R2043" s="266"/>
      <c r="S2043" s="266"/>
      <c r="T2043" s="267"/>
      <c r="AT2043" s="268" t="s">
        <v>199</v>
      </c>
      <c r="AU2043" s="268" t="s">
        <v>84</v>
      </c>
      <c r="AV2043" s="13" t="s">
        <v>82</v>
      </c>
      <c r="AW2043" s="13" t="s">
        <v>37</v>
      </c>
      <c r="AX2043" s="13" t="s">
        <v>74</v>
      </c>
      <c r="AY2043" s="268" t="s">
        <v>189</v>
      </c>
    </row>
    <row r="2044" s="13" customFormat="1">
      <c r="B2044" s="259"/>
      <c r="C2044" s="260"/>
      <c r="D2044" s="249" t="s">
        <v>199</v>
      </c>
      <c r="E2044" s="261" t="s">
        <v>21</v>
      </c>
      <c r="F2044" s="262" t="s">
        <v>276</v>
      </c>
      <c r="G2044" s="260"/>
      <c r="H2044" s="261" t="s">
        <v>21</v>
      </c>
      <c r="I2044" s="263"/>
      <c r="J2044" s="260"/>
      <c r="K2044" s="260"/>
      <c r="L2044" s="264"/>
      <c r="M2044" s="265"/>
      <c r="N2044" s="266"/>
      <c r="O2044" s="266"/>
      <c r="P2044" s="266"/>
      <c r="Q2044" s="266"/>
      <c r="R2044" s="266"/>
      <c r="S2044" s="266"/>
      <c r="T2044" s="267"/>
      <c r="AT2044" s="268" t="s">
        <v>199</v>
      </c>
      <c r="AU2044" s="268" t="s">
        <v>84</v>
      </c>
      <c r="AV2044" s="13" t="s">
        <v>82</v>
      </c>
      <c r="AW2044" s="13" t="s">
        <v>37</v>
      </c>
      <c r="AX2044" s="13" t="s">
        <v>74</v>
      </c>
      <c r="AY2044" s="268" t="s">
        <v>189</v>
      </c>
    </row>
    <row r="2045" s="12" customFormat="1">
      <c r="B2045" s="247"/>
      <c r="C2045" s="248"/>
      <c r="D2045" s="249" t="s">
        <v>199</v>
      </c>
      <c r="E2045" s="250" t="s">
        <v>21</v>
      </c>
      <c r="F2045" s="251" t="s">
        <v>925</v>
      </c>
      <c r="G2045" s="248"/>
      <c r="H2045" s="252">
        <v>61.299999999999997</v>
      </c>
      <c r="I2045" s="253"/>
      <c r="J2045" s="248"/>
      <c r="K2045" s="248"/>
      <c r="L2045" s="254"/>
      <c r="M2045" s="255"/>
      <c r="N2045" s="256"/>
      <c r="O2045" s="256"/>
      <c r="P2045" s="256"/>
      <c r="Q2045" s="256"/>
      <c r="R2045" s="256"/>
      <c r="S2045" s="256"/>
      <c r="T2045" s="257"/>
      <c r="AT2045" s="258" t="s">
        <v>199</v>
      </c>
      <c r="AU2045" s="258" t="s">
        <v>84</v>
      </c>
      <c r="AV2045" s="12" t="s">
        <v>84</v>
      </c>
      <c r="AW2045" s="12" t="s">
        <v>37</v>
      </c>
      <c r="AX2045" s="12" t="s">
        <v>74</v>
      </c>
      <c r="AY2045" s="258" t="s">
        <v>189</v>
      </c>
    </row>
    <row r="2046" s="12" customFormat="1">
      <c r="B2046" s="247"/>
      <c r="C2046" s="248"/>
      <c r="D2046" s="249" t="s">
        <v>199</v>
      </c>
      <c r="E2046" s="250" t="s">
        <v>21</v>
      </c>
      <c r="F2046" s="251" t="s">
        <v>926</v>
      </c>
      <c r="G2046" s="248"/>
      <c r="H2046" s="252">
        <v>6.7999999999999998</v>
      </c>
      <c r="I2046" s="253"/>
      <c r="J2046" s="248"/>
      <c r="K2046" s="248"/>
      <c r="L2046" s="254"/>
      <c r="M2046" s="255"/>
      <c r="N2046" s="256"/>
      <c r="O2046" s="256"/>
      <c r="P2046" s="256"/>
      <c r="Q2046" s="256"/>
      <c r="R2046" s="256"/>
      <c r="S2046" s="256"/>
      <c r="T2046" s="257"/>
      <c r="AT2046" s="258" t="s">
        <v>199</v>
      </c>
      <c r="AU2046" s="258" t="s">
        <v>84</v>
      </c>
      <c r="AV2046" s="12" t="s">
        <v>84</v>
      </c>
      <c r="AW2046" s="12" t="s">
        <v>37</v>
      </c>
      <c r="AX2046" s="12" t="s">
        <v>74</v>
      </c>
      <c r="AY2046" s="258" t="s">
        <v>189</v>
      </c>
    </row>
    <row r="2047" s="12" customFormat="1">
      <c r="B2047" s="247"/>
      <c r="C2047" s="248"/>
      <c r="D2047" s="249" t="s">
        <v>199</v>
      </c>
      <c r="E2047" s="250" t="s">
        <v>21</v>
      </c>
      <c r="F2047" s="251" t="s">
        <v>927</v>
      </c>
      <c r="G2047" s="248"/>
      <c r="H2047" s="252">
        <v>10.4</v>
      </c>
      <c r="I2047" s="253"/>
      <c r="J2047" s="248"/>
      <c r="K2047" s="248"/>
      <c r="L2047" s="254"/>
      <c r="M2047" s="255"/>
      <c r="N2047" s="256"/>
      <c r="O2047" s="256"/>
      <c r="P2047" s="256"/>
      <c r="Q2047" s="256"/>
      <c r="R2047" s="256"/>
      <c r="S2047" s="256"/>
      <c r="T2047" s="257"/>
      <c r="AT2047" s="258" t="s">
        <v>199</v>
      </c>
      <c r="AU2047" s="258" t="s">
        <v>84</v>
      </c>
      <c r="AV2047" s="12" t="s">
        <v>84</v>
      </c>
      <c r="AW2047" s="12" t="s">
        <v>37</v>
      </c>
      <c r="AX2047" s="12" t="s">
        <v>74</v>
      </c>
      <c r="AY2047" s="258" t="s">
        <v>189</v>
      </c>
    </row>
    <row r="2048" s="12" customFormat="1">
      <c r="B2048" s="247"/>
      <c r="C2048" s="248"/>
      <c r="D2048" s="249" t="s">
        <v>199</v>
      </c>
      <c r="E2048" s="250" t="s">
        <v>21</v>
      </c>
      <c r="F2048" s="251" t="s">
        <v>928</v>
      </c>
      <c r="G2048" s="248"/>
      <c r="H2048" s="252">
        <v>27.399999999999999</v>
      </c>
      <c r="I2048" s="253"/>
      <c r="J2048" s="248"/>
      <c r="K2048" s="248"/>
      <c r="L2048" s="254"/>
      <c r="M2048" s="255"/>
      <c r="N2048" s="256"/>
      <c r="O2048" s="256"/>
      <c r="P2048" s="256"/>
      <c r="Q2048" s="256"/>
      <c r="R2048" s="256"/>
      <c r="S2048" s="256"/>
      <c r="T2048" s="257"/>
      <c r="AT2048" s="258" t="s">
        <v>199</v>
      </c>
      <c r="AU2048" s="258" t="s">
        <v>84</v>
      </c>
      <c r="AV2048" s="12" t="s">
        <v>84</v>
      </c>
      <c r="AW2048" s="12" t="s">
        <v>37</v>
      </c>
      <c r="AX2048" s="12" t="s">
        <v>74</v>
      </c>
      <c r="AY2048" s="258" t="s">
        <v>189</v>
      </c>
    </row>
    <row r="2049" s="12" customFormat="1">
      <c r="B2049" s="247"/>
      <c r="C2049" s="248"/>
      <c r="D2049" s="249" t="s">
        <v>199</v>
      </c>
      <c r="E2049" s="250" t="s">
        <v>21</v>
      </c>
      <c r="F2049" s="251" t="s">
        <v>929</v>
      </c>
      <c r="G2049" s="248"/>
      <c r="H2049" s="252">
        <v>12.199999999999999</v>
      </c>
      <c r="I2049" s="253"/>
      <c r="J2049" s="248"/>
      <c r="K2049" s="248"/>
      <c r="L2049" s="254"/>
      <c r="M2049" s="255"/>
      <c r="N2049" s="256"/>
      <c r="O2049" s="256"/>
      <c r="P2049" s="256"/>
      <c r="Q2049" s="256"/>
      <c r="R2049" s="256"/>
      <c r="S2049" s="256"/>
      <c r="T2049" s="257"/>
      <c r="AT2049" s="258" t="s">
        <v>199</v>
      </c>
      <c r="AU2049" s="258" t="s">
        <v>84</v>
      </c>
      <c r="AV2049" s="12" t="s">
        <v>84</v>
      </c>
      <c r="AW2049" s="12" t="s">
        <v>37</v>
      </c>
      <c r="AX2049" s="12" t="s">
        <v>74</v>
      </c>
      <c r="AY2049" s="258" t="s">
        <v>189</v>
      </c>
    </row>
    <row r="2050" s="12" customFormat="1">
      <c r="B2050" s="247"/>
      <c r="C2050" s="248"/>
      <c r="D2050" s="249" t="s">
        <v>199</v>
      </c>
      <c r="E2050" s="250" t="s">
        <v>21</v>
      </c>
      <c r="F2050" s="251" t="s">
        <v>930</v>
      </c>
      <c r="G2050" s="248"/>
      <c r="H2050" s="252">
        <v>19.199999999999999</v>
      </c>
      <c r="I2050" s="253"/>
      <c r="J2050" s="248"/>
      <c r="K2050" s="248"/>
      <c r="L2050" s="254"/>
      <c r="M2050" s="255"/>
      <c r="N2050" s="256"/>
      <c r="O2050" s="256"/>
      <c r="P2050" s="256"/>
      <c r="Q2050" s="256"/>
      <c r="R2050" s="256"/>
      <c r="S2050" s="256"/>
      <c r="T2050" s="257"/>
      <c r="AT2050" s="258" t="s">
        <v>199</v>
      </c>
      <c r="AU2050" s="258" t="s">
        <v>84</v>
      </c>
      <c r="AV2050" s="12" t="s">
        <v>84</v>
      </c>
      <c r="AW2050" s="12" t="s">
        <v>37</v>
      </c>
      <c r="AX2050" s="12" t="s">
        <v>74</v>
      </c>
      <c r="AY2050" s="258" t="s">
        <v>189</v>
      </c>
    </row>
    <row r="2051" s="12" customFormat="1">
      <c r="B2051" s="247"/>
      <c r="C2051" s="248"/>
      <c r="D2051" s="249" t="s">
        <v>199</v>
      </c>
      <c r="E2051" s="250" t="s">
        <v>21</v>
      </c>
      <c r="F2051" s="251" t="s">
        <v>931</v>
      </c>
      <c r="G2051" s="248"/>
      <c r="H2051" s="252">
        <v>65.200000000000003</v>
      </c>
      <c r="I2051" s="253"/>
      <c r="J2051" s="248"/>
      <c r="K2051" s="248"/>
      <c r="L2051" s="254"/>
      <c r="M2051" s="255"/>
      <c r="N2051" s="256"/>
      <c r="O2051" s="256"/>
      <c r="P2051" s="256"/>
      <c r="Q2051" s="256"/>
      <c r="R2051" s="256"/>
      <c r="S2051" s="256"/>
      <c r="T2051" s="257"/>
      <c r="AT2051" s="258" t="s">
        <v>199</v>
      </c>
      <c r="AU2051" s="258" t="s">
        <v>84</v>
      </c>
      <c r="AV2051" s="12" t="s">
        <v>84</v>
      </c>
      <c r="AW2051" s="12" t="s">
        <v>37</v>
      </c>
      <c r="AX2051" s="12" t="s">
        <v>74</v>
      </c>
      <c r="AY2051" s="258" t="s">
        <v>189</v>
      </c>
    </row>
    <row r="2052" s="12" customFormat="1">
      <c r="B2052" s="247"/>
      <c r="C2052" s="248"/>
      <c r="D2052" s="249" t="s">
        <v>199</v>
      </c>
      <c r="E2052" s="250" t="s">
        <v>21</v>
      </c>
      <c r="F2052" s="251" t="s">
        <v>932</v>
      </c>
      <c r="G2052" s="248"/>
      <c r="H2052" s="252">
        <v>22.199999999999999</v>
      </c>
      <c r="I2052" s="253"/>
      <c r="J2052" s="248"/>
      <c r="K2052" s="248"/>
      <c r="L2052" s="254"/>
      <c r="M2052" s="255"/>
      <c r="N2052" s="256"/>
      <c r="O2052" s="256"/>
      <c r="P2052" s="256"/>
      <c r="Q2052" s="256"/>
      <c r="R2052" s="256"/>
      <c r="S2052" s="256"/>
      <c r="T2052" s="257"/>
      <c r="AT2052" s="258" t="s">
        <v>199</v>
      </c>
      <c r="AU2052" s="258" t="s">
        <v>84</v>
      </c>
      <c r="AV2052" s="12" t="s">
        <v>84</v>
      </c>
      <c r="AW2052" s="12" t="s">
        <v>37</v>
      </c>
      <c r="AX2052" s="12" t="s">
        <v>74</v>
      </c>
      <c r="AY2052" s="258" t="s">
        <v>189</v>
      </c>
    </row>
    <row r="2053" s="15" customFormat="1">
      <c r="B2053" s="280"/>
      <c r="C2053" s="281"/>
      <c r="D2053" s="249" t="s">
        <v>199</v>
      </c>
      <c r="E2053" s="282" t="s">
        <v>21</v>
      </c>
      <c r="F2053" s="283" t="s">
        <v>279</v>
      </c>
      <c r="G2053" s="281"/>
      <c r="H2053" s="284">
        <v>224.69999999999999</v>
      </c>
      <c r="I2053" s="285"/>
      <c r="J2053" s="281"/>
      <c r="K2053" s="281"/>
      <c r="L2053" s="286"/>
      <c r="M2053" s="287"/>
      <c r="N2053" s="288"/>
      <c r="O2053" s="288"/>
      <c r="P2053" s="288"/>
      <c r="Q2053" s="288"/>
      <c r="R2053" s="288"/>
      <c r="S2053" s="288"/>
      <c r="T2053" s="289"/>
      <c r="AT2053" s="290" t="s">
        <v>199</v>
      </c>
      <c r="AU2053" s="290" t="s">
        <v>84</v>
      </c>
      <c r="AV2053" s="15" t="s">
        <v>190</v>
      </c>
      <c r="AW2053" s="15" t="s">
        <v>37</v>
      </c>
      <c r="AX2053" s="15" t="s">
        <v>74</v>
      </c>
      <c r="AY2053" s="290" t="s">
        <v>189</v>
      </c>
    </row>
    <row r="2054" s="13" customFormat="1">
      <c r="B2054" s="259"/>
      <c r="C2054" s="260"/>
      <c r="D2054" s="249" t="s">
        <v>199</v>
      </c>
      <c r="E2054" s="261" t="s">
        <v>21</v>
      </c>
      <c r="F2054" s="262" t="s">
        <v>2747</v>
      </c>
      <c r="G2054" s="260"/>
      <c r="H2054" s="261" t="s">
        <v>21</v>
      </c>
      <c r="I2054" s="263"/>
      <c r="J2054" s="260"/>
      <c r="K2054" s="260"/>
      <c r="L2054" s="264"/>
      <c r="M2054" s="265"/>
      <c r="N2054" s="266"/>
      <c r="O2054" s="266"/>
      <c r="P2054" s="266"/>
      <c r="Q2054" s="266"/>
      <c r="R2054" s="266"/>
      <c r="S2054" s="266"/>
      <c r="T2054" s="267"/>
      <c r="AT2054" s="268" t="s">
        <v>199</v>
      </c>
      <c r="AU2054" s="268" t="s">
        <v>84</v>
      </c>
      <c r="AV2054" s="13" t="s">
        <v>82</v>
      </c>
      <c r="AW2054" s="13" t="s">
        <v>37</v>
      </c>
      <c r="AX2054" s="13" t="s">
        <v>74</v>
      </c>
      <c r="AY2054" s="268" t="s">
        <v>189</v>
      </c>
    </row>
    <row r="2055" s="12" customFormat="1">
      <c r="B2055" s="247"/>
      <c r="C2055" s="248"/>
      <c r="D2055" s="249" t="s">
        <v>199</v>
      </c>
      <c r="E2055" s="250" t="s">
        <v>21</v>
      </c>
      <c r="F2055" s="251" t="s">
        <v>934</v>
      </c>
      <c r="G2055" s="248"/>
      <c r="H2055" s="252">
        <v>106.42</v>
      </c>
      <c r="I2055" s="253"/>
      <c r="J2055" s="248"/>
      <c r="K2055" s="248"/>
      <c r="L2055" s="254"/>
      <c r="M2055" s="255"/>
      <c r="N2055" s="256"/>
      <c r="O2055" s="256"/>
      <c r="P2055" s="256"/>
      <c r="Q2055" s="256"/>
      <c r="R2055" s="256"/>
      <c r="S2055" s="256"/>
      <c r="T2055" s="257"/>
      <c r="AT2055" s="258" t="s">
        <v>199</v>
      </c>
      <c r="AU2055" s="258" t="s">
        <v>84</v>
      </c>
      <c r="AV2055" s="12" t="s">
        <v>84</v>
      </c>
      <c r="AW2055" s="12" t="s">
        <v>37</v>
      </c>
      <c r="AX2055" s="12" t="s">
        <v>74</v>
      </c>
      <c r="AY2055" s="258" t="s">
        <v>189</v>
      </c>
    </row>
    <row r="2056" s="12" customFormat="1">
      <c r="B2056" s="247"/>
      <c r="C2056" s="248"/>
      <c r="D2056" s="249" t="s">
        <v>199</v>
      </c>
      <c r="E2056" s="250" t="s">
        <v>21</v>
      </c>
      <c r="F2056" s="251" t="s">
        <v>935</v>
      </c>
      <c r="G2056" s="248"/>
      <c r="H2056" s="252">
        <v>66</v>
      </c>
      <c r="I2056" s="253"/>
      <c r="J2056" s="248"/>
      <c r="K2056" s="248"/>
      <c r="L2056" s="254"/>
      <c r="M2056" s="255"/>
      <c r="N2056" s="256"/>
      <c r="O2056" s="256"/>
      <c r="P2056" s="256"/>
      <c r="Q2056" s="256"/>
      <c r="R2056" s="256"/>
      <c r="S2056" s="256"/>
      <c r="T2056" s="257"/>
      <c r="AT2056" s="258" t="s">
        <v>199</v>
      </c>
      <c r="AU2056" s="258" t="s">
        <v>84</v>
      </c>
      <c r="AV2056" s="12" t="s">
        <v>84</v>
      </c>
      <c r="AW2056" s="12" t="s">
        <v>37</v>
      </c>
      <c r="AX2056" s="12" t="s">
        <v>74</v>
      </c>
      <c r="AY2056" s="258" t="s">
        <v>189</v>
      </c>
    </row>
    <row r="2057" s="12" customFormat="1">
      <c r="B2057" s="247"/>
      <c r="C2057" s="248"/>
      <c r="D2057" s="249" t="s">
        <v>199</v>
      </c>
      <c r="E2057" s="250" t="s">
        <v>21</v>
      </c>
      <c r="F2057" s="251" t="s">
        <v>936</v>
      </c>
      <c r="G2057" s="248"/>
      <c r="H2057" s="252">
        <v>66.5</v>
      </c>
      <c r="I2057" s="253"/>
      <c r="J2057" s="248"/>
      <c r="K2057" s="248"/>
      <c r="L2057" s="254"/>
      <c r="M2057" s="255"/>
      <c r="N2057" s="256"/>
      <c r="O2057" s="256"/>
      <c r="P2057" s="256"/>
      <c r="Q2057" s="256"/>
      <c r="R2057" s="256"/>
      <c r="S2057" s="256"/>
      <c r="T2057" s="257"/>
      <c r="AT2057" s="258" t="s">
        <v>199</v>
      </c>
      <c r="AU2057" s="258" t="s">
        <v>84</v>
      </c>
      <c r="AV2057" s="12" t="s">
        <v>84</v>
      </c>
      <c r="AW2057" s="12" t="s">
        <v>37</v>
      </c>
      <c r="AX2057" s="12" t="s">
        <v>74</v>
      </c>
      <c r="AY2057" s="258" t="s">
        <v>189</v>
      </c>
    </row>
    <row r="2058" s="12" customFormat="1">
      <c r="B2058" s="247"/>
      <c r="C2058" s="248"/>
      <c r="D2058" s="249" t="s">
        <v>199</v>
      </c>
      <c r="E2058" s="250" t="s">
        <v>21</v>
      </c>
      <c r="F2058" s="251" t="s">
        <v>937</v>
      </c>
      <c r="G2058" s="248"/>
      <c r="H2058" s="252">
        <v>41.200000000000003</v>
      </c>
      <c r="I2058" s="253"/>
      <c r="J2058" s="248"/>
      <c r="K2058" s="248"/>
      <c r="L2058" s="254"/>
      <c r="M2058" s="255"/>
      <c r="N2058" s="256"/>
      <c r="O2058" s="256"/>
      <c r="P2058" s="256"/>
      <c r="Q2058" s="256"/>
      <c r="R2058" s="256"/>
      <c r="S2058" s="256"/>
      <c r="T2058" s="257"/>
      <c r="AT2058" s="258" t="s">
        <v>199</v>
      </c>
      <c r="AU2058" s="258" t="s">
        <v>84</v>
      </c>
      <c r="AV2058" s="12" t="s">
        <v>84</v>
      </c>
      <c r="AW2058" s="12" t="s">
        <v>37</v>
      </c>
      <c r="AX2058" s="12" t="s">
        <v>74</v>
      </c>
      <c r="AY2058" s="258" t="s">
        <v>189</v>
      </c>
    </row>
    <row r="2059" s="15" customFormat="1">
      <c r="B2059" s="280"/>
      <c r="C2059" s="281"/>
      <c r="D2059" s="249" t="s">
        <v>199</v>
      </c>
      <c r="E2059" s="282" t="s">
        <v>21</v>
      </c>
      <c r="F2059" s="283" t="s">
        <v>938</v>
      </c>
      <c r="G2059" s="281"/>
      <c r="H2059" s="284">
        <v>280.12</v>
      </c>
      <c r="I2059" s="285"/>
      <c r="J2059" s="281"/>
      <c r="K2059" s="281"/>
      <c r="L2059" s="286"/>
      <c r="M2059" s="287"/>
      <c r="N2059" s="288"/>
      <c r="O2059" s="288"/>
      <c r="P2059" s="288"/>
      <c r="Q2059" s="288"/>
      <c r="R2059" s="288"/>
      <c r="S2059" s="288"/>
      <c r="T2059" s="289"/>
      <c r="AT2059" s="290" t="s">
        <v>199</v>
      </c>
      <c r="AU2059" s="290" t="s">
        <v>84</v>
      </c>
      <c r="AV2059" s="15" t="s">
        <v>190</v>
      </c>
      <c r="AW2059" s="15" t="s">
        <v>37</v>
      </c>
      <c r="AX2059" s="15" t="s">
        <v>74</v>
      </c>
      <c r="AY2059" s="290" t="s">
        <v>189</v>
      </c>
    </row>
    <row r="2060" s="13" customFormat="1">
      <c r="B2060" s="259"/>
      <c r="C2060" s="260"/>
      <c r="D2060" s="249" t="s">
        <v>199</v>
      </c>
      <c r="E2060" s="261" t="s">
        <v>21</v>
      </c>
      <c r="F2060" s="262" t="s">
        <v>944</v>
      </c>
      <c r="G2060" s="260"/>
      <c r="H2060" s="261" t="s">
        <v>21</v>
      </c>
      <c r="I2060" s="263"/>
      <c r="J2060" s="260"/>
      <c r="K2060" s="260"/>
      <c r="L2060" s="264"/>
      <c r="M2060" s="265"/>
      <c r="N2060" s="266"/>
      <c r="O2060" s="266"/>
      <c r="P2060" s="266"/>
      <c r="Q2060" s="266"/>
      <c r="R2060" s="266"/>
      <c r="S2060" s="266"/>
      <c r="T2060" s="267"/>
      <c r="AT2060" s="268" t="s">
        <v>199</v>
      </c>
      <c r="AU2060" s="268" t="s">
        <v>84</v>
      </c>
      <c r="AV2060" s="13" t="s">
        <v>82</v>
      </c>
      <c r="AW2060" s="13" t="s">
        <v>37</v>
      </c>
      <c r="AX2060" s="13" t="s">
        <v>74</v>
      </c>
      <c r="AY2060" s="268" t="s">
        <v>189</v>
      </c>
    </row>
    <row r="2061" s="12" customFormat="1">
      <c r="B2061" s="247"/>
      <c r="C2061" s="248"/>
      <c r="D2061" s="249" t="s">
        <v>199</v>
      </c>
      <c r="E2061" s="250" t="s">
        <v>21</v>
      </c>
      <c r="F2061" s="251" t="s">
        <v>2717</v>
      </c>
      <c r="G2061" s="248"/>
      <c r="H2061" s="252">
        <v>68.200000000000003</v>
      </c>
      <c r="I2061" s="253"/>
      <c r="J2061" s="248"/>
      <c r="K2061" s="248"/>
      <c r="L2061" s="254"/>
      <c r="M2061" s="255"/>
      <c r="N2061" s="256"/>
      <c r="O2061" s="256"/>
      <c r="P2061" s="256"/>
      <c r="Q2061" s="256"/>
      <c r="R2061" s="256"/>
      <c r="S2061" s="256"/>
      <c r="T2061" s="257"/>
      <c r="AT2061" s="258" t="s">
        <v>199</v>
      </c>
      <c r="AU2061" s="258" t="s">
        <v>84</v>
      </c>
      <c r="AV2061" s="12" t="s">
        <v>84</v>
      </c>
      <c r="AW2061" s="12" t="s">
        <v>37</v>
      </c>
      <c r="AX2061" s="12" t="s">
        <v>74</v>
      </c>
      <c r="AY2061" s="258" t="s">
        <v>189</v>
      </c>
    </row>
    <row r="2062" s="12" customFormat="1">
      <c r="B2062" s="247"/>
      <c r="C2062" s="248"/>
      <c r="D2062" s="249" t="s">
        <v>199</v>
      </c>
      <c r="E2062" s="250" t="s">
        <v>21</v>
      </c>
      <c r="F2062" s="251" t="s">
        <v>2718</v>
      </c>
      <c r="G2062" s="248"/>
      <c r="H2062" s="252">
        <v>68.150000000000006</v>
      </c>
      <c r="I2062" s="253"/>
      <c r="J2062" s="248"/>
      <c r="K2062" s="248"/>
      <c r="L2062" s="254"/>
      <c r="M2062" s="255"/>
      <c r="N2062" s="256"/>
      <c r="O2062" s="256"/>
      <c r="P2062" s="256"/>
      <c r="Q2062" s="256"/>
      <c r="R2062" s="256"/>
      <c r="S2062" s="256"/>
      <c r="T2062" s="257"/>
      <c r="AT2062" s="258" t="s">
        <v>199</v>
      </c>
      <c r="AU2062" s="258" t="s">
        <v>84</v>
      </c>
      <c r="AV2062" s="12" t="s">
        <v>84</v>
      </c>
      <c r="AW2062" s="12" t="s">
        <v>37</v>
      </c>
      <c r="AX2062" s="12" t="s">
        <v>74</v>
      </c>
      <c r="AY2062" s="258" t="s">
        <v>189</v>
      </c>
    </row>
    <row r="2063" s="12" customFormat="1">
      <c r="B2063" s="247"/>
      <c r="C2063" s="248"/>
      <c r="D2063" s="249" t="s">
        <v>199</v>
      </c>
      <c r="E2063" s="250" t="s">
        <v>21</v>
      </c>
      <c r="F2063" s="251" t="s">
        <v>2719</v>
      </c>
      <c r="G2063" s="248"/>
      <c r="H2063" s="252">
        <v>9.25</v>
      </c>
      <c r="I2063" s="253"/>
      <c r="J2063" s="248"/>
      <c r="K2063" s="248"/>
      <c r="L2063" s="254"/>
      <c r="M2063" s="255"/>
      <c r="N2063" s="256"/>
      <c r="O2063" s="256"/>
      <c r="P2063" s="256"/>
      <c r="Q2063" s="256"/>
      <c r="R2063" s="256"/>
      <c r="S2063" s="256"/>
      <c r="T2063" s="257"/>
      <c r="AT2063" s="258" t="s">
        <v>199</v>
      </c>
      <c r="AU2063" s="258" t="s">
        <v>84</v>
      </c>
      <c r="AV2063" s="12" t="s">
        <v>84</v>
      </c>
      <c r="AW2063" s="12" t="s">
        <v>37</v>
      </c>
      <c r="AX2063" s="12" t="s">
        <v>74</v>
      </c>
      <c r="AY2063" s="258" t="s">
        <v>189</v>
      </c>
    </row>
    <row r="2064" s="12" customFormat="1">
      <c r="B2064" s="247"/>
      <c r="C2064" s="248"/>
      <c r="D2064" s="249" t="s">
        <v>199</v>
      </c>
      <c r="E2064" s="250" t="s">
        <v>21</v>
      </c>
      <c r="F2064" s="251" t="s">
        <v>2720</v>
      </c>
      <c r="G2064" s="248"/>
      <c r="H2064" s="252">
        <v>13.35</v>
      </c>
      <c r="I2064" s="253"/>
      <c r="J2064" s="248"/>
      <c r="K2064" s="248"/>
      <c r="L2064" s="254"/>
      <c r="M2064" s="255"/>
      <c r="N2064" s="256"/>
      <c r="O2064" s="256"/>
      <c r="P2064" s="256"/>
      <c r="Q2064" s="256"/>
      <c r="R2064" s="256"/>
      <c r="S2064" s="256"/>
      <c r="T2064" s="257"/>
      <c r="AT2064" s="258" t="s">
        <v>199</v>
      </c>
      <c r="AU2064" s="258" t="s">
        <v>84</v>
      </c>
      <c r="AV2064" s="12" t="s">
        <v>84</v>
      </c>
      <c r="AW2064" s="12" t="s">
        <v>37</v>
      </c>
      <c r="AX2064" s="12" t="s">
        <v>74</v>
      </c>
      <c r="AY2064" s="258" t="s">
        <v>189</v>
      </c>
    </row>
    <row r="2065" s="12" customFormat="1">
      <c r="B2065" s="247"/>
      <c r="C2065" s="248"/>
      <c r="D2065" s="249" t="s">
        <v>199</v>
      </c>
      <c r="E2065" s="250" t="s">
        <v>21</v>
      </c>
      <c r="F2065" s="251" t="s">
        <v>2721</v>
      </c>
      <c r="G2065" s="248"/>
      <c r="H2065" s="252">
        <v>8.5</v>
      </c>
      <c r="I2065" s="253"/>
      <c r="J2065" s="248"/>
      <c r="K2065" s="248"/>
      <c r="L2065" s="254"/>
      <c r="M2065" s="255"/>
      <c r="N2065" s="256"/>
      <c r="O2065" s="256"/>
      <c r="P2065" s="256"/>
      <c r="Q2065" s="256"/>
      <c r="R2065" s="256"/>
      <c r="S2065" s="256"/>
      <c r="T2065" s="257"/>
      <c r="AT2065" s="258" t="s">
        <v>199</v>
      </c>
      <c r="AU2065" s="258" t="s">
        <v>84</v>
      </c>
      <c r="AV2065" s="12" t="s">
        <v>84</v>
      </c>
      <c r="AW2065" s="12" t="s">
        <v>37</v>
      </c>
      <c r="AX2065" s="12" t="s">
        <v>74</v>
      </c>
      <c r="AY2065" s="258" t="s">
        <v>189</v>
      </c>
    </row>
    <row r="2066" s="12" customFormat="1">
      <c r="B2066" s="247"/>
      <c r="C2066" s="248"/>
      <c r="D2066" s="249" t="s">
        <v>199</v>
      </c>
      <c r="E2066" s="250" t="s">
        <v>21</v>
      </c>
      <c r="F2066" s="251" t="s">
        <v>2722</v>
      </c>
      <c r="G2066" s="248"/>
      <c r="H2066" s="252">
        <v>101.84999999999999</v>
      </c>
      <c r="I2066" s="253"/>
      <c r="J2066" s="248"/>
      <c r="K2066" s="248"/>
      <c r="L2066" s="254"/>
      <c r="M2066" s="255"/>
      <c r="N2066" s="256"/>
      <c r="O2066" s="256"/>
      <c r="P2066" s="256"/>
      <c r="Q2066" s="256"/>
      <c r="R2066" s="256"/>
      <c r="S2066" s="256"/>
      <c r="T2066" s="257"/>
      <c r="AT2066" s="258" t="s">
        <v>199</v>
      </c>
      <c r="AU2066" s="258" t="s">
        <v>84</v>
      </c>
      <c r="AV2066" s="12" t="s">
        <v>84</v>
      </c>
      <c r="AW2066" s="12" t="s">
        <v>37</v>
      </c>
      <c r="AX2066" s="12" t="s">
        <v>74</v>
      </c>
      <c r="AY2066" s="258" t="s">
        <v>189</v>
      </c>
    </row>
    <row r="2067" s="12" customFormat="1">
      <c r="B2067" s="247"/>
      <c r="C2067" s="248"/>
      <c r="D2067" s="249" t="s">
        <v>199</v>
      </c>
      <c r="E2067" s="250" t="s">
        <v>21</v>
      </c>
      <c r="F2067" s="251" t="s">
        <v>2723</v>
      </c>
      <c r="G2067" s="248"/>
      <c r="H2067" s="252">
        <v>137.08000000000001</v>
      </c>
      <c r="I2067" s="253"/>
      <c r="J2067" s="248"/>
      <c r="K2067" s="248"/>
      <c r="L2067" s="254"/>
      <c r="M2067" s="255"/>
      <c r="N2067" s="256"/>
      <c r="O2067" s="256"/>
      <c r="P2067" s="256"/>
      <c r="Q2067" s="256"/>
      <c r="R2067" s="256"/>
      <c r="S2067" s="256"/>
      <c r="T2067" s="257"/>
      <c r="AT2067" s="258" t="s">
        <v>199</v>
      </c>
      <c r="AU2067" s="258" t="s">
        <v>84</v>
      </c>
      <c r="AV2067" s="12" t="s">
        <v>84</v>
      </c>
      <c r="AW2067" s="12" t="s">
        <v>37</v>
      </c>
      <c r="AX2067" s="12" t="s">
        <v>74</v>
      </c>
      <c r="AY2067" s="258" t="s">
        <v>189</v>
      </c>
    </row>
    <row r="2068" s="12" customFormat="1">
      <c r="B2068" s="247"/>
      <c r="C2068" s="248"/>
      <c r="D2068" s="249" t="s">
        <v>199</v>
      </c>
      <c r="E2068" s="250" t="s">
        <v>21</v>
      </c>
      <c r="F2068" s="251" t="s">
        <v>2724</v>
      </c>
      <c r="G2068" s="248"/>
      <c r="H2068" s="252">
        <v>17.949999999999999</v>
      </c>
      <c r="I2068" s="253"/>
      <c r="J2068" s="248"/>
      <c r="K2068" s="248"/>
      <c r="L2068" s="254"/>
      <c r="M2068" s="255"/>
      <c r="N2068" s="256"/>
      <c r="O2068" s="256"/>
      <c r="P2068" s="256"/>
      <c r="Q2068" s="256"/>
      <c r="R2068" s="256"/>
      <c r="S2068" s="256"/>
      <c r="T2068" s="257"/>
      <c r="AT2068" s="258" t="s">
        <v>199</v>
      </c>
      <c r="AU2068" s="258" t="s">
        <v>84</v>
      </c>
      <c r="AV2068" s="12" t="s">
        <v>84</v>
      </c>
      <c r="AW2068" s="12" t="s">
        <v>37</v>
      </c>
      <c r="AX2068" s="12" t="s">
        <v>74</v>
      </c>
      <c r="AY2068" s="258" t="s">
        <v>189</v>
      </c>
    </row>
    <row r="2069" s="12" customFormat="1">
      <c r="B2069" s="247"/>
      <c r="C2069" s="248"/>
      <c r="D2069" s="249" t="s">
        <v>199</v>
      </c>
      <c r="E2069" s="250" t="s">
        <v>21</v>
      </c>
      <c r="F2069" s="251" t="s">
        <v>2725</v>
      </c>
      <c r="G2069" s="248"/>
      <c r="H2069" s="252">
        <v>5.1699999999999999</v>
      </c>
      <c r="I2069" s="253"/>
      <c r="J2069" s="248"/>
      <c r="K2069" s="248"/>
      <c r="L2069" s="254"/>
      <c r="M2069" s="255"/>
      <c r="N2069" s="256"/>
      <c r="O2069" s="256"/>
      <c r="P2069" s="256"/>
      <c r="Q2069" s="256"/>
      <c r="R2069" s="256"/>
      <c r="S2069" s="256"/>
      <c r="T2069" s="257"/>
      <c r="AT2069" s="258" t="s">
        <v>199</v>
      </c>
      <c r="AU2069" s="258" t="s">
        <v>84</v>
      </c>
      <c r="AV2069" s="12" t="s">
        <v>84</v>
      </c>
      <c r="AW2069" s="12" t="s">
        <v>37</v>
      </c>
      <c r="AX2069" s="12" t="s">
        <v>74</v>
      </c>
      <c r="AY2069" s="258" t="s">
        <v>189</v>
      </c>
    </row>
    <row r="2070" s="15" customFormat="1">
      <c r="B2070" s="280"/>
      <c r="C2070" s="281"/>
      <c r="D2070" s="249" t="s">
        <v>199</v>
      </c>
      <c r="E2070" s="282" t="s">
        <v>21</v>
      </c>
      <c r="F2070" s="283" t="s">
        <v>246</v>
      </c>
      <c r="G2070" s="281"/>
      <c r="H2070" s="284">
        <v>429.5</v>
      </c>
      <c r="I2070" s="285"/>
      <c r="J2070" s="281"/>
      <c r="K2070" s="281"/>
      <c r="L2070" s="286"/>
      <c r="M2070" s="287"/>
      <c r="N2070" s="288"/>
      <c r="O2070" s="288"/>
      <c r="P2070" s="288"/>
      <c r="Q2070" s="288"/>
      <c r="R2070" s="288"/>
      <c r="S2070" s="288"/>
      <c r="T2070" s="289"/>
      <c r="AT2070" s="290" t="s">
        <v>199</v>
      </c>
      <c r="AU2070" s="290" t="s">
        <v>84</v>
      </c>
      <c r="AV2070" s="15" t="s">
        <v>190</v>
      </c>
      <c r="AW2070" s="15" t="s">
        <v>37</v>
      </c>
      <c r="AX2070" s="15" t="s">
        <v>74</v>
      </c>
      <c r="AY2070" s="290" t="s">
        <v>189</v>
      </c>
    </row>
    <row r="2071" s="14" customFormat="1">
      <c r="B2071" s="269"/>
      <c r="C2071" s="270"/>
      <c r="D2071" s="249" t="s">
        <v>199</v>
      </c>
      <c r="E2071" s="271" t="s">
        <v>21</v>
      </c>
      <c r="F2071" s="272" t="s">
        <v>214</v>
      </c>
      <c r="G2071" s="270"/>
      <c r="H2071" s="273">
        <v>934.32000000000005</v>
      </c>
      <c r="I2071" s="274"/>
      <c r="J2071" s="270"/>
      <c r="K2071" s="270"/>
      <c r="L2071" s="275"/>
      <c r="M2071" s="276"/>
      <c r="N2071" s="277"/>
      <c r="O2071" s="277"/>
      <c r="P2071" s="277"/>
      <c r="Q2071" s="277"/>
      <c r="R2071" s="277"/>
      <c r="S2071" s="277"/>
      <c r="T2071" s="278"/>
      <c r="AT2071" s="279" t="s">
        <v>199</v>
      </c>
      <c r="AU2071" s="279" t="s">
        <v>84</v>
      </c>
      <c r="AV2071" s="14" t="s">
        <v>197</v>
      </c>
      <c r="AW2071" s="14" t="s">
        <v>37</v>
      </c>
      <c r="AX2071" s="14" t="s">
        <v>82</v>
      </c>
      <c r="AY2071" s="279" t="s">
        <v>189</v>
      </c>
    </row>
    <row r="2072" s="1" customFormat="1" ht="51" customHeight="1">
      <c r="B2072" s="48"/>
      <c r="C2072" s="291" t="s">
        <v>2765</v>
      </c>
      <c r="D2072" s="291" t="s">
        <v>604</v>
      </c>
      <c r="E2072" s="292" t="s">
        <v>2766</v>
      </c>
      <c r="F2072" s="293" t="s">
        <v>2767</v>
      </c>
      <c r="G2072" s="294" t="s">
        <v>273</v>
      </c>
      <c r="H2072" s="295">
        <v>1027.752</v>
      </c>
      <c r="I2072" s="296"/>
      <c r="J2072" s="297">
        <f>ROUND(I2072*H2072,2)</f>
        <v>0</v>
      </c>
      <c r="K2072" s="293" t="s">
        <v>196</v>
      </c>
      <c r="L2072" s="298"/>
      <c r="M2072" s="299" t="s">
        <v>21</v>
      </c>
      <c r="N2072" s="300" t="s">
        <v>45</v>
      </c>
      <c r="O2072" s="49"/>
      <c r="P2072" s="244">
        <f>O2072*H2072</f>
        <v>0</v>
      </c>
      <c r="Q2072" s="244">
        <v>0.002</v>
      </c>
      <c r="R2072" s="244">
        <f>Q2072*H2072</f>
        <v>2.055504</v>
      </c>
      <c r="S2072" s="244">
        <v>0</v>
      </c>
      <c r="T2072" s="245">
        <f>S2072*H2072</f>
        <v>0</v>
      </c>
      <c r="AR2072" s="26" t="s">
        <v>439</v>
      </c>
      <c r="AT2072" s="26" t="s">
        <v>604</v>
      </c>
      <c r="AU2072" s="26" t="s">
        <v>84</v>
      </c>
      <c r="AY2072" s="26" t="s">
        <v>189</v>
      </c>
      <c r="BE2072" s="246">
        <f>IF(N2072="základní",J2072,0)</f>
        <v>0</v>
      </c>
      <c r="BF2072" s="246">
        <f>IF(N2072="snížená",J2072,0)</f>
        <v>0</v>
      </c>
      <c r="BG2072" s="246">
        <f>IF(N2072="zákl. přenesená",J2072,0)</f>
        <v>0</v>
      </c>
      <c r="BH2072" s="246">
        <f>IF(N2072="sníž. přenesená",J2072,0)</f>
        <v>0</v>
      </c>
      <c r="BI2072" s="246">
        <f>IF(N2072="nulová",J2072,0)</f>
        <v>0</v>
      </c>
      <c r="BJ2072" s="26" t="s">
        <v>82</v>
      </c>
      <c r="BK2072" s="246">
        <f>ROUND(I2072*H2072,2)</f>
        <v>0</v>
      </c>
      <c r="BL2072" s="26" t="s">
        <v>323</v>
      </c>
      <c r="BM2072" s="26" t="s">
        <v>2768</v>
      </c>
    </row>
    <row r="2073" s="12" customFormat="1">
      <c r="B2073" s="247"/>
      <c r="C2073" s="248"/>
      <c r="D2073" s="249" t="s">
        <v>199</v>
      </c>
      <c r="E2073" s="250" t="s">
        <v>21</v>
      </c>
      <c r="F2073" s="251" t="s">
        <v>2769</v>
      </c>
      <c r="G2073" s="248"/>
      <c r="H2073" s="252">
        <v>224.69999999999999</v>
      </c>
      <c r="I2073" s="253"/>
      <c r="J2073" s="248"/>
      <c r="K2073" s="248"/>
      <c r="L2073" s="254"/>
      <c r="M2073" s="255"/>
      <c r="N2073" s="256"/>
      <c r="O2073" s="256"/>
      <c r="P2073" s="256"/>
      <c r="Q2073" s="256"/>
      <c r="R2073" s="256"/>
      <c r="S2073" s="256"/>
      <c r="T2073" s="257"/>
      <c r="AT2073" s="258" t="s">
        <v>199</v>
      </c>
      <c r="AU2073" s="258" t="s">
        <v>84</v>
      </c>
      <c r="AV2073" s="12" t="s">
        <v>84</v>
      </c>
      <c r="AW2073" s="12" t="s">
        <v>37</v>
      </c>
      <c r="AX2073" s="12" t="s">
        <v>74</v>
      </c>
      <c r="AY2073" s="258" t="s">
        <v>189</v>
      </c>
    </row>
    <row r="2074" s="12" customFormat="1">
      <c r="B2074" s="247"/>
      <c r="C2074" s="248"/>
      <c r="D2074" s="249" t="s">
        <v>199</v>
      </c>
      <c r="E2074" s="250" t="s">
        <v>21</v>
      </c>
      <c r="F2074" s="251" t="s">
        <v>2770</v>
      </c>
      <c r="G2074" s="248"/>
      <c r="H2074" s="252">
        <v>280.12</v>
      </c>
      <c r="I2074" s="253"/>
      <c r="J2074" s="248"/>
      <c r="K2074" s="248"/>
      <c r="L2074" s="254"/>
      <c r="M2074" s="255"/>
      <c r="N2074" s="256"/>
      <c r="O2074" s="256"/>
      <c r="P2074" s="256"/>
      <c r="Q2074" s="256"/>
      <c r="R2074" s="256"/>
      <c r="S2074" s="256"/>
      <c r="T2074" s="257"/>
      <c r="AT2074" s="258" t="s">
        <v>199</v>
      </c>
      <c r="AU2074" s="258" t="s">
        <v>84</v>
      </c>
      <c r="AV2074" s="12" t="s">
        <v>84</v>
      </c>
      <c r="AW2074" s="12" t="s">
        <v>37</v>
      </c>
      <c r="AX2074" s="12" t="s">
        <v>74</v>
      </c>
      <c r="AY2074" s="258" t="s">
        <v>189</v>
      </c>
    </row>
    <row r="2075" s="12" customFormat="1">
      <c r="B2075" s="247"/>
      <c r="C2075" s="248"/>
      <c r="D2075" s="249" t="s">
        <v>199</v>
      </c>
      <c r="E2075" s="250" t="s">
        <v>21</v>
      </c>
      <c r="F2075" s="251" t="s">
        <v>2771</v>
      </c>
      <c r="G2075" s="248"/>
      <c r="H2075" s="252">
        <v>429.5</v>
      </c>
      <c r="I2075" s="253"/>
      <c r="J2075" s="248"/>
      <c r="K2075" s="248"/>
      <c r="L2075" s="254"/>
      <c r="M2075" s="255"/>
      <c r="N2075" s="256"/>
      <c r="O2075" s="256"/>
      <c r="P2075" s="256"/>
      <c r="Q2075" s="256"/>
      <c r="R2075" s="256"/>
      <c r="S2075" s="256"/>
      <c r="T2075" s="257"/>
      <c r="AT2075" s="258" t="s">
        <v>199</v>
      </c>
      <c r="AU2075" s="258" t="s">
        <v>84</v>
      </c>
      <c r="AV2075" s="12" t="s">
        <v>84</v>
      </c>
      <c r="AW2075" s="12" t="s">
        <v>37</v>
      </c>
      <c r="AX2075" s="12" t="s">
        <v>74</v>
      </c>
      <c r="AY2075" s="258" t="s">
        <v>189</v>
      </c>
    </row>
    <row r="2076" s="14" customFormat="1">
      <c r="B2076" s="269"/>
      <c r="C2076" s="270"/>
      <c r="D2076" s="249" t="s">
        <v>199</v>
      </c>
      <c r="E2076" s="271" t="s">
        <v>21</v>
      </c>
      <c r="F2076" s="272" t="s">
        <v>214</v>
      </c>
      <c r="G2076" s="270"/>
      <c r="H2076" s="273">
        <v>934.32000000000005</v>
      </c>
      <c r="I2076" s="274"/>
      <c r="J2076" s="270"/>
      <c r="K2076" s="270"/>
      <c r="L2076" s="275"/>
      <c r="M2076" s="276"/>
      <c r="N2076" s="277"/>
      <c r="O2076" s="277"/>
      <c r="P2076" s="277"/>
      <c r="Q2076" s="277"/>
      <c r="R2076" s="277"/>
      <c r="S2076" s="277"/>
      <c r="T2076" s="278"/>
      <c r="AT2076" s="279" t="s">
        <v>199</v>
      </c>
      <c r="AU2076" s="279" t="s">
        <v>84</v>
      </c>
      <c r="AV2076" s="14" t="s">
        <v>197</v>
      </c>
      <c r="AW2076" s="14" t="s">
        <v>37</v>
      </c>
      <c r="AX2076" s="14" t="s">
        <v>82</v>
      </c>
      <c r="AY2076" s="279" t="s">
        <v>189</v>
      </c>
    </row>
    <row r="2077" s="12" customFormat="1">
      <c r="B2077" s="247"/>
      <c r="C2077" s="248"/>
      <c r="D2077" s="249" t="s">
        <v>199</v>
      </c>
      <c r="E2077" s="248"/>
      <c r="F2077" s="251" t="s">
        <v>2772</v>
      </c>
      <c r="G2077" s="248"/>
      <c r="H2077" s="252">
        <v>1027.752</v>
      </c>
      <c r="I2077" s="253"/>
      <c r="J2077" s="248"/>
      <c r="K2077" s="248"/>
      <c r="L2077" s="254"/>
      <c r="M2077" s="255"/>
      <c r="N2077" s="256"/>
      <c r="O2077" s="256"/>
      <c r="P2077" s="256"/>
      <c r="Q2077" s="256"/>
      <c r="R2077" s="256"/>
      <c r="S2077" s="256"/>
      <c r="T2077" s="257"/>
      <c r="AT2077" s="258" t="s">
        <v>199</v>
      </c>
      <c r="AU2077" s="258" t="s">
        <v>84</v>
      </c>
      <c r="AV2077" s="12" t="s">
        <v>84</v>
      </c>
      <c r="AW2077" s="12" t="s">
        <v>6</v>
      </c>
      <c r="AX2077" s="12" t="s">
        <v>82</v>
      </c>
      <c r="AY2077" s="258" t="s">
        <v>189</v>
      </c>
    </row>
    <row r="2078" s="1" customFormat="1" ht="16.5" customHeight="1">
      <c r="B2078" s="48"/>
      <c r="C2078" s="235" t="s">
        <v>2773</v>
      </c>
      <c r="D2078" s="235" t="s">
        <v>192</v>
      </c>
      <c r="E2078" s="236" t="s">
        <v>2774</v>
      </c>
      <c r="F2078" s="237" t="s">
        <v>2775</v>
      </c>
      <c r="G2078" s="238" t="s">
        <v>349</v>
      </c>
      <c r="H2078" s="239">
        <v>328.19999999999999</v>
      </c>
      <c r="I2078" s="240"/>
      <c r="J2078" s="241">
        <f>ROUND(I2078*H2078,2)</f>
        <v>0</v>
      </c>
      <c r="K2078" s="237" t="s">
        <v>196</v>
      </c>
      <c r="L2078" s="74"/>
      <c r="M2078" s="242" t="s">
        <v>21</v>
      </c>
      <c r="N2078" s="243" t="s">
        <v>45</v>
      </c>
      <c r="O2078" s="49"/>
      <c r="P2078" s="244">
        <f>O2078*H2078</f>
        <v>0</v>
      </c>
      <c r="Q2078" s="244">
        <v>0</v>
      </c>
      <c r="R2078" s="244">
        <f>Q2078*H2078</f>
        <v>0</v>
      </c>
      <c r="S2078" s="244">
        <v>0.00029999999999999997</v>
      </c>
      <c r="T2078" s="245">
        <f>S2078*H2078</f>
        <v>0.098459999999999992</v>
      </c>
      <c r="AR2078" s="26" t="s">
        <v>323</v>
      </c>
      <c r="AT2078" s="26" t="s">
        <v>192</v>
      </c>
      <c r="AU2078" s="26" t="s">
        <v>84</v>
      </c>
      <c r="AY2078" s="26" t="s">
        <v>189</v>
      </c>
      <c r="BE2078" s="246">
        <f>IF(N2078="základní",J2078,0)</f>
        <v>0</v>
      </c>
      <c r="BF2078" s="246">
        <f>IF(N2078="snížená",J2078,0)</f>
        <v>0</v>
      </c>
      <c r="BG2078" s="246">
        <f>IF(N2078="zákl. přenesená",J2078,0)</f>
        <v>0</v>
      </c>
      <c r="BH2078" s="246">
        <f>IF(N2078="sníž. přenesená",J2078,0)</f>
        <v>0</v>
      </c>
      <c r="BI2078" s="246">
        <f>IF(N2078="nulová",J2078,0)</f>
        <v>0</v>
      </c>
      <c r="BJ2078" s="26" t="s">
        <v>82</v>
      </c>
      <c r="BK2078" s="246">
        <f>ROUND(I2078*H2078,2)</f>
        <v>0</v>
      </c>
      <c r="BL2078" s="26" t="s">
        <v>323</v>
      </c>
      <c r="BM2078" s="26" t="s">
        <v>2776</v>
      </c>
    </row>
    <row r="2079" s="13" customFormat="1">
      <c r="B2079" s="259"/>
      <c r="C2079" s="260"/>
      <c r="D2079" s="249" t="s">
        <v>199</v>
      </c>
      <c r="E2079" s="261" t="s">
        <v>21</v>
      </c>
      <c r="F2079" s="262" t="s">
        <v>275</v>
      </c>
      <c r="G2079" s="260"/>
      <c r="H2079" s="261" t="s">
        <v>21</v>
      </c>
      <c r="I2079" s="263"/>
      <c r="J2079" s="260"/>
      <c r="K2079" s="260"/>
      <c r="L2079" s="264"/>
      <c r="M2079" s="265"/>
      <c r="N2079" s="266"/>
      <c r="O2079" s="266"/>
      <c r="P2079" s="266"/>
      <c r="Q2079" s="266"/>
      <c r="R2079" s="266"/>
      <c r="S2079" s="266"/>
      <c r="T2079" s="267"/>
      <c r="AT2079" s="268" t="s">
        <v>199</v>
      </c>
      <c r="AU2079" s="268" t="s">
        <v>84</v>
      </c>
      <c r="AV2079" s="13" t="s">
        <v>82</v>
      </c>
      <c r="AW2079" s="13" t="s">
        <v>37</v>
      </c>
      <c r="AX2079" s="13" t="s">
        <v>74</v>
      </c>
      <c r="AY2079" s="268" t="s">
        <v>189</v>
      </c>
    </row>
    <row r="2080" s="13" customFormat="1">
      <c r="B2080" s="259"/>
      <c r="C2080" s="260"/>
      <c r="D2080" s="249" t="s">
        <v>199</v>
      </c>
      <c r="E2080" s="261" t="s">
        <v>21</v>
      </c>
      <c r="F2080" s="262" t="s">
        <v>276</v>
      </c>
      <c r="G2080" s="260"/>
      <c r="H2080" s="261" t="s">
        <v>21</v>
      </c>
      <c r="I2080" s="263"/>
      <c r="J2080" s="260"/>
      <c r="K2080" s="260"/>
      <c r="L2080" s="264"/>
      <c r="M2080" s="265"/>
      <c r="N2080" s="266"/>
      <c r="O2080" s="266"/>
      <c r="P2080" s="266"/>
      <c r="Q2080" s="266"/>
      <c r="R2080" s="266"/>
      <c r="S2080" s="266"/>
      <c r="T2080" s="267"/>
      <c r="AT2080" s="268" t="s">
        <v>199</v>
      </c>
      <c r="AU2080" s="268" t="s">
        <v>84</v>
      </c>
      <c r="AV2080" s="13" t="s">
        <v>82</v>
      </c>
      <c r="AW2080" s="13" t="s">
        <v>37</v>
      </c>
      <c r="AX2080" s="13" t="s">
        <v>74</v>
      </c>
      <c r="AY2080" s="268" t="s">
        <v>189</v>
      </c>
    </row>
    <row r="2081" s="12" customFormat="1">
      <c r="B2081" s="247"/>
      <c r="C2081" s="248"/>
      <c r="D2081" s="249" t="s">
        <v>199</v>
      </c>
      <c r="E2081" s="250" t="s">
        <v>21</v>
      </c>
      <c r="F2081" s="251" t="s">
        <v>2777</v>
      </c>
      <c r="G2081" s="248"/>
      <c r="H2081" s="252">
        <v>29.390000000000001</v>
      </c>
      <c r="I2081" s="253"/>
      <c r="J2081" s="248"/>
      <c r="K2081" s="248"/>
      <c r="L2081" s="254"/>
      <c r="M2081" s="255"/>
      <c r="N2081" s="256"/>
      <c r="O2081" s="256"/>
      <c r="P2081" s="256"/>
      <c r="Q2081" s="256"/>
      <c r="R2081" s="256"/>
      <c r="S2081" s="256"/>
      <c r="T2081" s="257"/>
      <c r="AT2081" s="258" t="s">
        <v>199</v>
      </c>
      <c r="AU2081" s="258" t="s">
        <v>84</v>
      </c>
      <c r="AV2081" s="12" t="s">
        <v>84</v>
      </c>
      <c r="AW2081" s="12" t="s">
        <v>37</v>
      </c>
      <c r="AX2081" s="12" t="s">
        <v>74</v>
      </c>
      <c r="AY2081" s="258" t="s">
        <v>189</v>
      </c>
    </row>
    <row r="2082" s="12" customFormat="1">
      <c r="B2082" s="247"/>
      <c r="C2082" s="248"/>
      <c r="D2082" s="249" t="s">
        <v>199</v>
      </c>
      <c r="E2082" s="250" t="s">
        <v>21</v>
      </c>
      <c r="F2082" s="251" t="s">
        <v>2778</v>
      </c>
      <c r="G2082" s="248"/>
      <c r="H2082" s="252">
        <v>13.74</v>
      </c>
      <c r="I2082" s="253"/>
      <c r="J2082" s="248"/>
      <c r="K2082" s="248"/>
      <c r="L2082" s="254"/>
      <c r="M2082" s="255"/>
      <c r="N2082" s="256"/>
      <c r="O2082" s="256"/>
      <c r="P2082" s="256"/>
      <c r="Q2082" s="256"/>
      <c r="R2082" s="256"/>
      <c r="S2082" s="256"/>
      <c r="T2082" s="257"/>
      <c r="AT2082" s="258" t="s">
        <v>199</v>
      </c>
      <c r="AU2082" s="258" t="s">
        <v>84</v>
      </c>
      <c r="AV2082" s="12" t="s">
        <v>84</v>
      </c>
      <c r="AW2082" s="12" t="s">
        <v>37</v>
      </c>
      <c r="AX2082" s="12" t="s">
        <v>74</v>
      </c>
      <c r="AY2082" s="258" t="s">
        <v>189</v>
      </c>
    </row>
    <row r="2083" s="12" customFormat="1">
      <c r="B2083" s="247"/>
      <c r="C2083" s="248"/>
      <c r="D2083" s="249" t="s">
        <v>199</v>
      </c>
      <c r="E2083" s="250" t="s">
        <v>21</v>
      </c>
      <c r="F2083" s="251" t="s">
        <v>2779</v>
      </c>
      <c r="G2083" s="248"/>
      <c r="H2083" s="252">
        <v>27.370000000000001</v>
      </c>
      <c r="I2083" s="253"/>
      <c r="J2083" s="248"/>
      <c r="K2083" s="248"/>
      <c r="L2083" s="254"/>
      <c r="M2083" s="255"/>
      <c r="N2083" s="256"/>
      <c r="O2083" s="256"/>
      <c r="P2083" s="256"/>
      <c r="Q2083" s="256"/>
      <c r="R2083" s="256"/>
      <c r="S2083" s="256"/>
      <c r="T2083" s="257"/>
      <c r="AT2083" s="258" t="s">
        <v>199</v>
      </c>
      <c r="AU2083" s="258" t="s">
        <v>84</v>
      </c>
      <c r="AV2083" s="12" t="s">
        <v>84</v>
      </c>
      <c r="AW2083" s="12" t="s">
        <v>37</v>
      </c>
      <c r="AX2083" s="12" t="s">
        <v>74</v>
      </c>
      <c r="AY2083" s="258" t="s">
        <v>189</v>
      </c>
    </row>
    <row r="2084" s="12" customFormat="1">
      <c r="B2084" s="247"/>
      <c r="C2084" s="248"/>
      <c r="D2084" s="249" t="s">
        <v>199</v>
      </c>
      <c r="E2084" s="250" t="s">
        <v>21</v>
      </c>
      <c r="F2084" s="251" t="s">
        <v>2780</v>
      </c>
      <c r="G2084" s="248"/>
      <c r="H2084" s="252">
        <v>20.800000000000001</v>
      </c>
      <c r="I2084" s="253"/>
      <c r="J2084" s="248"/>
      <c r="K2084" s="248"/>
      <c r="L2084" s="254"/>
      <c r="M2084" s="255"/>
      <c r="N2084" s="256"/>
      <c r="O2084" s="256"/>
      <c r="P2084" s="256"/>
      <c r="Q2084" s="256"/>
      <c r="R2084" s="256"/>
      <c r="S2084" s="256"/>
      <c r="T2084" s="257"/>
      <c r="AT2084" s="258" t="s">
        <v>199</v>
      </c>
      <c r="AU2084" s="258" t="s">
        <v>84</v>
      </c>
      <c r="AV2084" s="12" t="s">
        <v>84</v>
      </c>
      <c r="AW2084" s="12" t="s">
        <v>37</v>
      </c>
      <c r="AX2084" s="12" t="s">
        <v>74</v>
      </c>
      <c r="AY2084" s="258" t="s">
        <v>189</v>
      </c>
    </row>
    <row r="2085" s="12" customFormat="1">
      <c r="B2085" s="247"/>
      <c r="C2085" s="248"/>
      <c r="D2085" s="249" t="s">
        <v>199</v>
      </c>
      <c r="E2085" s="250" t="s">
        <v>21</v>
      </c>
      <c r="F2085" s="251" t="s">
        <v>2781</v>
      </c>
      <c r="G2085" s="248"/>
      <c r="H2085" s="252">
        <v>13.1</v>
      </c>
      <c r="I2085" s="253"/>
      <c r="J2085" s="248"/>
      <c r="K2085" s="248"/>
      <c r="L2085" s="254"/>
      <c r="M2085" s="255"/>
      <c r="N2085" s="256"/>
      <c r="O2085" s="256"/>
      <c r="P2085" s="256"/>
      <c r="Q2085" s="256"/>
      <c r="R2085" s="256"/>
      <c r="S2085" s="256"/>
      <c r="T2085" s="257"/>
      <c r="AT2085" s="258" t="s">
        <v>199</v>
      </c>
      <c r="AU2085" s="258" t="s">
        <v>84</v>
      </c>
      <c r="AV2085" s="12" t="s">
        <v>84</v>
      </c>
      <c r="AW2085" s="12" t="s">
        <v>37</v>
      </c>
      <c r="AX2085" s="12" t="s">
        <v>74</v>
      </c>
      <c r="AY2085" s="258" t="s">
        <v>189</v>
      </c>
    </row>
    <row r="2086" s="12" customFormat="1">
      <c r="B2086" s="247"/>
      <c r="C2086" s="248"/>
      <c r="D2086" s="249" t="s">
        <v>199</v>
      </c>
      <c r="E2086" s="250" t="s">
        <v>21</v>
      </c>
      <c r="F2086" s="251" t="s">
        <v>2782</v>
      </c>
      <c r="G2086" s="248"/>
      <c r="H2086" s="252">
        <v>16.559999999999999</v>
      </c>
      <c r="I2086" s="253"/>
      <c r="J2086" s="248"/>
      <c r="K2086" s="248"/>
      <c r="L2086" s="254"/>
      <c r="M2086" s="255"/>
      <c r="N2086" s="256"/>
      <c r="O2086" s="256"/>
      <c r="P2086" s="256"/>
      <c r="Q2086" s="256"/>
      <c r="R2086" s="256"/>
      <c r="S2086" s="256"/>
      <c r="T2086" s="257"/>
      <c r="AT2086" s="258" t="s">
        <v>199</v>
      </c>
      <c r="AU2086" s="258" t="s">
        <v>84</v>
      </c>
      <c r="AV2086" s="12" t="s">
        <v>84</v>
      </c>
      <c r="AW2086" s="12" t="s">
        <v>37</v>
      </c>
      <c r="AX2086" s="12" t="s">
        <v>74</v>
      </c>
      <c r="AY2086" s="258" t="s">
        <v>189</v>
      </c>
    </row>
    <row r="2087" s="12" customFormat="1">
      <c r="B2087" s="247"/>
      <c r="C2087" s="248"/>
      <c r="D2087" s="249" t="s">
        <v>199</v>
      </c>
      <c r="E2087" s="250" t="s">
        <v>21</v>
      </c>
      <c r="F2087" s="251" t="s">
        <v>2783</v>
      </c>
      <c r="G2087" s="248"/>
      <c r="H2087" s="252">
        <v>27.859999999999999</v>
      </c>
      <c r="I2087" s="253"/>
      <c r="J2087" s="248"/>
      <c r="K2087" s="248"/>
      <c r="L2087" s="254"/>
      <c r="M2087" s="255"/>
      <c r="N2087" s="256"/>
      <c r="O2087" s="256"/>
      <c r="P2087" s="256"/>
      <c r="Q2087" s="256"/>
      <c r="R2087" s="256"/>
      <c r="S2087" s="256"/>
      <c r="T2087" s="257"/>
      <c r="AT2087" s="258" t="s">
        <v>199</v>
      </c>
      <c r="AU2087" s="258" t="s">
        <v>84</v>
      </c>
      <c r="AV2087" s="12" t="s">
        <v>84</v>
      </c>
      <c r="AW2087" s="12" t="s">
        <v>37</v>
      </c>
      <c r="AX2087" s="12" t="s">
        <v>74</v>
      </c>
      <c r="AY2087" s="258" t="s">
        <v>189</v>
      </c>
    </row>
    <row r="2088" s="12" customFormat="1">
      <c r="B2088" s="247"/>
      <c r="C2088" s="248"/>
      <c r="D2088" s="249" t="s">
        <v>199</v>
      </c>
      <c r="E2088" s="250" t="s">
        <v>21</v>
      </c>
      <c r="F2088" s="251" t="s">
        <v>2784</v>
      </c>
      <c r="G2088" s="248"/>
      <c r="H2088" s="252">
        <v>19.600000000000001</v>
      </c>
      <c r="I2088" s="253"/>
      <c r="J2088" s="248"/>
      <c r="K2088" s="248"/>
      <c r="L2088" s="254"/>
      <c r="M2088" s="255"/>
      <c r="N2088" s="256"/>
      <c r="O2088" s="256"/>
      <c r="P2088" s="256"/>
      <c r="Q2088" s="256"/>
      <c r="R2088" s="256"/>
      <c r="S2088" s="256"/>
      <c r="T2088" s="257"/>
      <c r="AT2088" s="258" t="s">
        <v>199</v>
      </c>
      <c r="AU2088" s="258" t="s">
        <v>84</v>
      </c>
      <c r="AV2088" s="12" t="s">
        <v>84</v>
      </c>
      <c r="AW2088" s="12" t="s">
        <v>37</v>
      </c>
      <c r="AX2088" s="12" t="s">
        <v>74</v>
      </c>
      <c r="AY2088" s="258" t="s">
        <v>189</v>
      </c>
    </row>
    <row r="2089" s="15" customFormat="1">
      <c r="B2089" s="280"/>
      <c r="C2089" s="281"/>
      <c r="D2089" s="249" t="s">
        <v>199</v>
      </c>
      <c r="E2089" s="282" t="s">
        <v>21</v>
      </c>
      <c r="F2089" s="283" t="s">
        <v>279</v>
      </c>
      <c r="G2089" s="281"/>
      <c r="H2089" s="284">
        <v>168.41999999999999</v>
      </c>
      <c r="I2089" s="285"/>
      <c r="J2089" s="281"/>
      <c r="K2089" s="281"/>
      <c r="L2089" s="286"/>
      <c r="M2089" s="287"/>
      <c r="N2089" s="288"/>
      <c r="O2089" s="288"/>
      <c r="P2089" s="288"/>
      <c r="Q2089" s="288"/>
      <c r="R2089" s="288"/>
      <c r="S2089" s="288"/>
      <c r="T2089" s="289"/>
      <c r="AT2089" s="290" t="s">
        <v>199</v>
      </c>
      <c r="AU2089" s="290" t="s">
        <v>84</v>
      </c>
      <c r="AV2089" s="15" t="s">
        <v>190</v>
      </c>
      <c r="AW2089" s="15" t="s">
        <v>37</v>
      </c>
      <c r="AX2089" s="15" t="s">
        <v>74</v>
      </c>
      <c r="AY2089" s="290" t="s">
        <v>189</v>
      </c>
    </row>
    <row r="2090" s="13" customFormat="1">
      <c r="B2090" s="259"/>
      <c r="C2090" s="260"/>
      <c r="D2090" s="249" t="s">
        <v>199</v>
      </c>
      <c r="E2090" s="261" t="s">
        <v>21</v>
      </c>
      <c r="F2090" s="262" t="s">
        <v>2747</v>
      </c>
      <c r="G2090" s="260"/>
      <c r="H2090" s="261" t="s">
        <v>21</v>
      </c>
      <c r="I2090" s="263"/>
      <c r="J2090" s="260"/>
      <c r="K2090" s="260"/>
      <c r="L2090" s="264"/>
      <c r="M2090" s="265"/>
      <c r="N2090" s="266"/>
      <c r="O2090" s="266"/>
      <c r="P2090" s="266"/>
      <c r="Q2090" s="266"/>
      <c r="R2090" s="266"/>
      <c r="S2090" s="266"/>
      <c r="T2090" s="267"/>
      <c r="AT2090" s="268" t="s">
        <v>199</v>
      </c>
      <c r="AU2090" s="268" t="s">
        <v>84</v>
      </c>
      <c r="AV2090" s="13" t="s">
        <v>82</v>
      </c>
      <c r="AW2090" s="13" t="s">
        <v>37</v>
      </c>
      <c r="AX2090" s="13" t="s">
        <v>74</v>
      </c>
      <c r="AY2090" s="268" t="s">
        <v>189</v>
      </c>
    </row>
    <row r="2091" s="12" customFormat="1">
      <c r="B2091" s="247"/>
      <c r="C2091" s="248"/>
      <c r="D2091" s="249" t="s">
        <v>199</v>
      </c>
      <c r="E2091" s="250" t="s">
        <v>21</v>
      </c>
      <c r="F2091" s="251" t="s">
        <v>2785</v>
      </c>
      <c r="G2091" s="248"/>
      <c r="H2091" s="252">
        <v>66.079999999999998</v>
      </c>
      <c r="I2091" s="253"/>
      <c r="J2091" s="248"/>
      <c r="K2091" s="248"/>
      <c r="L2091" s="254"/>
      <c r="M2091" s="255"/>
      <c r="N2091" s="256"/>
      <c r="O2091" s="256"/>
      <c r="P2091" s="256"/>
      <c r="Q2091" s="256"/>
      <c r="R2091" s="256"/>
      <c r="S2091" s="256"/>
      <c r="T2091" s="257"/>
      <c r="AT2091" s="258" t="s">
        <v>199</v>
      </c>
      <c r="AU2091" s="258" t="s">
        <v>84</v>
      </c>
      <c r="AV2091" s="12" t="s">
        <v>84</v>
      </c>
      <c r="AW2091" s="12" t="s">
        <v>37</v>
      </c>
      <c r="AX2091" s="12" t="s">
        <v>74</v>
      </c>
      <c r="AY2091" s="258" t="s">
        <v>189</v>
      </c>
    </row>
    <row r="2092" s="12" customFormat="1">
      <c r="B2092" s="247"/>
      <c r="C2092" s="248"/>
      <c r="D2092" s="249" t="s">
        <v>199</v>
      </c>
      <c r="E2092" s="250" t="s">
        <v>21</v>
      </c>
      <c r="F2092" s="251" t="s">
        <v>2786</v>
      </c>
      <c r="G2092" s="248"/>
      <c r="H2092" s="252">
        <v>32.100000000000001</v>
      </c>
      <c r="I2092" s="253"/>
      <c r="J2092" s="248"/>
      <c r="K2092" s="248"/>
      <c r="L2092" s="254"/>
      <c r="M2092" s="255"/>
      <c r="N2092" s="256"/>
      <c r="O2092" s="256"/>
      <c r="P2092" s="256"/>
      <c r="Q2092" s="256"/>
      <c r="R2092" s="256"/>
      <c r="S2092" s="256"/>
      <c r="T2092" s="257"/>
      <c r="AT2092" s="258" t="s">
        <v>199</v>
      </c>
      <c r="AU2092" s="258" t="s">
        <v>84</v>
      </c>
      <c r="AV2092" s="12" t="s">
        <v>84</v>
      </c>
      <c r="AW2092" s="12" t="s">
        <v>37</v>
      </c>
      <c r="AX2092" s="12" t="s">
        <v>74</v>
      </c>
      <c r="AY2092" s="258" t="s">
        <v>189</v>
      </c>
    </row>
    <row r="2093" s="12" customFormat="1">
      <c r="B2093" s="247"/>
      <c r="C2093" s="248"/>
      <c r="D2093" s="249" t="s">
        <v>199</v>
      </c>
      <c r="E2093" s="250" t="s">
        <v>21</v>
      </c>
      <c r="F2093" s="251" t="s">
        <v>2787</v>
      </c>
      <c r="G2093" s="248"/>
      <c r="H2093" s="252">
        <v>32.100000000000001</v>
      </c>
      <c r="I2093" s="253"/>
      <c r="J2093" s="248"/>
      <c r="K2093" s="248"/>
      <c r="L2093" s="254"/>
      <c r="M2093" s="255"/>
      <c r="N2093" s="256"/>
      <c r="O2093" s="256"/>
      <c r="P2093" s="256"/>
      <c r="Q2093" s="256"/>
      <c r="R2093" s="256"/>
      <c r="S2093" s="256"/>
      <c r="T2093" s="257"/>
      <c r="AT2093" s="258" t="s">
        <v>199</v>
      </c>
      <c r="AU2093" s="258" t="s">
        <v>84</v>
      </c>
      <c r="AV2093" s="12" t="s">
        <v>84</v>
      </c>
      <c r="AW2093" s="12" t="s">
        <v>37</v>
      </c>
      <c r="AX2093" s="12" t="s">
        <v>74</v>
      </c>
      <c r="AY2093" s="258" t="s">
        <v>189</v>
      </c>
    </row>
    <row r="2094" s="12" customFormat="1">
      <c r="B2094" s="247"/>
      <c r="C2094" s="248"/>
      <c r="D2094" s="249" t="s">
        <v>199</v>
      </c>
      <c r="E2094" s="250" t="s">
        <v>21</v>
      </c>
      <c r="F2094" s="251" t="s">
        <v>2788</v>
      </c>
      <c r="G2094" s="248"/>
      <c r="H2094" s="252">
        <v>29.5</v>
      </c>
      <c r="I2094" s="253"/>
      <c r="J2094" s="248"/>
      <c r="K2094" s="248"/>
      <c r="L2094" s="254"/>
      <c r="M2094" s="255"/>
      <c r="N2094" s="256"/>
      <c r="O2094" s="256"/>
      <c r="P2094" s="256"/>
      <c r="Q2094" s="256"/>
      <c r="R2094" s="256"/>
      <c r="S2094" s="256"/>
      <c r="T2094" s="257"/>
      <c r="AT2094" s="258" t="s">
        <v>199</v>
      </c>
      <c r="AU2094" s="258" t="s">
        <v>84</v>
      </c>
      <c r="AV2094" s="12" t="s">
        <v>84</v>
      </c>
      <c r="AW2094" s="12" t="s">
        <v>37</v>
      </c>
      <c r="AX2094" s="12" t="s">
        <v>74</v>
      </c>
      <c r="AY2094" s="258" t="s">
        <v>189</v>
      </c>
    </row>
    <row r="2095" s="15" customFormat="1">
      <c r="B2095" s="280"/>
      <c r="C2095" s="281"/>
      <c r="D2095" s="249" t="s">
        <v>199</v>
      </c>
      <c r="E2095" s="282" t="s">
        <v>21</v>
      </c>
      <c r="F2095" s="283" t="s">
        <v>938</v>
      </c>
      <c r="G2095" s="281"/>
      <c r="H2095" s="284">
        <v>159.78</v>
      </c>
      <c r="I2095" s="285"/>
      <c r="J2095" s="281"/>
      <c r="K2095" s="281"/>
      <c r="L2095" s="286"/>
      <c r="M2095" s="287"/>
      <c r="N2095" s="288"/>
      <c r="O2095" s="288"/>
      <c r="P2095" s="288"/>
      <c r="Q2095" s="288"/>
      <c r="R2095" s="288"/>
      <c r="S2095" s="288"/>
      <c r="T2095" s="289"/>
      <c r="AT2095" s="290" t="s">
        <v>199</v>
      </c>
      <c r="AU2095" s="290" t="s">
        <v>84</v>
      </c>
      <c r="AV2095" s="15" t="s">
        <v>190</v>
      </c>
      <c r="AW2095" s="15" t="s">
        <v>37</v>
      </c>
      <c r="AX2095" s="15" t="s">
        <v>74</v>
      </c>
      <c r="AY2095" s="290" t="s">
        <v>189</v>
      </c>
    </row>
    <row r="2096" s="14" customFormat="1">
      <c r="B2096" s="269"/>
      <c r="C2096" s="270"/>
      <c r="D2096" s="249" t="s">
        <v>199</v>
      </c>
      <c r="E2096" s="271" t="s">
        <v>21</v>
      </c>
      <c r="F2096" s="272" t="s">
        <v>214</v>
      </c>
      <c r="G2096" s="270"/>
      <c r="H2096" s="273">
        <v>328.19999999999999</v>
      </c>
      <c r="I2096" s="274"/>
      <c r="J2096" s="270"/>
      <c r="K2096" s="270"/>
      <c r="L2096" s="275"/>
      <c r="M2096" s="276"/>
      <c r="N2096" s="277"/>
      <c r="O2096" s="277"/>
      <c r="P2096" s="277"/>
      <c r="Q2096" s="277"/>
      <c r="R2096" s="277"/>
      <c r="S2096" s="277"/>
      <c r="T2096" s="278"/>
      <c r="AT2096" s="279" t="s">
        <v>199</v>
      </c>
      <c r="AU2096" s="279" t="s">
        <v>84</v>
      </c>
      <c r="AV2096" s="14" t="s">
        <v>197</v>
      </c>
      <c r="AW2096" s="14" t="s">
        <v>37</v>
      </c>
      <c r="AX2096" s="14" t="s">
        <v>82</v>
      </c>
      <c r="AY2096" s="279" t="s">
        <v>189</v>
      </c>
    </row>
    <row r="2097" s="1" customFormat="1" ht="16.5" customHeight="1">
      <c r="B2097" s="48"/>
      <c r="C2097" s="235" t="s">
        <v>2789</v>
      </c>
      <c r="D2097" s="235" t="s">
        <v>192</v>
      </c>
      <c r="E2097" s="236" t="s">
        <v>2790</v>
      </c>
      <c r="F2097" s="237" t="s">
        <v>2791</v>
      </c>
      <c r="G2097" s="238" t="s">
        <v>349</v>
      </c>
      <c r="H2097" s="239">
        <v>577.77999999999997</v>
      </c>
      <c r="I2097" s="240"/>
      <c r="J2097" s="241">
        <f>ROUND(I2097*H2097,2)</f>
        <v>0</v>
      </c>
      <c r="K2097" s="237" t="s">
        <v>196</v>
      </c>
      <c r="L2097" s="74"/>
      <c r="M2097" s="242" t="s">
        <v>21</v>
      </c>
      <c r="N2097" s="243" t="s">
        <v>45</v>
      </c>
      <c r="O2097" s="49"/>
      <c r="P2097" s="244">
        <f>O2097*H2097</f>
        <v>0</v>
      </c>
      <c r="Q2097" s="244">
        <v>1.0000000000000001E-05</v>
      </c>
      <c r="R2097" s="244">
        <f>Q2097*H2097</f>
        <v>0.0057778000000000005</v>
      </c>
      <c r="S2097" s="244">
        <v>0</v>
      </c>
      <c r="T2097" s="245">
        <f>S2097*H2097</f>
        <v>0</v>
      </c>
      <c r="AR2097" s="26" t="s">
        <v>323</v>
      </c>
      <c r="AT2097" s="26" t="s">
        <v>192</v>
      </c>
      <c r="AU2097" s="26" t="s">
        <v>84</v>
      </c>
      <c r="AY2097" s="26" t="s">
        <v>189</v>
      </c>
      <c r="BE2097" s="246">
        <f>IF(N2097="základní",J2097,0)</f>
        <v>0</v>
      </c>
      <c r="BF2097" s="246">
        <f>IF(N2097="snížená",J2097,0)</f>
        <v>0</v>
      </c>
      <c r="BG2097" s="246">
        <f>IF(N2097="zákl. přenesená",J2097,0)</f>
        <v>0</v>
      </c>
      <c r="BH2097" s="246">
        <f>IF(N2097="sníž. přenesená",J2097,0)</f>
        <v>0</v>
      </c>
      <c r="BI2097" s="246">
        <f>IF(N2097="nulová",J2097,0)</f>
        <v>0</v>
      </c>
      <c r="BJ2097" s="26" t="s">
        <v>82</v>
      </c>
      <c r="BK2097" s="246">
        <f>ROUND(I2097*H2097,2)</f>
        <v>0</v>
      </c>
      <c r="BL2097" s="26" t="s">
        <v>323</v>
      </c>
      <c r="BM2097" s="26" t="s">
        <v>2792</v>
      </c>
    </row>
    <row r="2098" s="13" customFormat="1">
      <c r="B2098" s="259"/>
      <c r="C2098" s="260"/>
      <c r="D2098" s="249" t="s">
        <v>199</v>
      </c>
      <c r="E2098" s="261" t="s">
        <v>21</v>
      </c>
      <c r="F2098" s="262" t="s">
        <v>275</v>
      </c>
      <c r="G2098" s="260"/>
      <c r="H2098" s="261" t="s">
        <v>21</v>
      </c>
      <c r="I2098" s="263"/>
      <c r="J2098" s="260"/>
      <c r="K2098" s="260"/>
      <c r="L2098" s="264"/>
      <c r="M2098" s="265"/>
      <c r="N2098" s="266"/>
      <c r="O2098" s="266"/>
      <c r="P2098" s="266"/>
      <c r="Q2098" s="266"/>
      <c r="R2098" s="266"/>
      <c r="S2098" s="266"/>
      <c r="T2098" s="267"/>
      <c r="AT2098" s="268" t="s">
        <v>199</v>
      </c>
      <c r="AU2098" s="268" t="s">
        <v>84</v>
      </c>
      <c r="AV2098" s="13" t="s">
        <v>82</v>
      </c>
      <c r="AW2098" s="13" t="s">
        <v>37</v>
      </c>
      <c r="AX2098" s="13" t="s">
        <v>74</v>
      </c>
      <c r="AY2098" s="268" t="s">
        <v>189</v>
      </c>
    </row>
    <row r="2099" s="13" customFormat="1">
      <c r="B2099" s="259"/>
      <c r="C2099" s="260"/>
      <c r="D2099" s="249" t="s">
        <v>199</v>
      </c>
      <c r="E2099" s="261" t="s">
        <v>21</v>
      </c>
      <c r="F2099" s="262" t="s">
        <v>276</v>
      </c>
      <c r="G2099" s="260"/>
      <c r="H2099" s="261" t="s">
        <v>21</v>
      </c>
      <c r="I2099" s="263"/>
      <c r="J2099" s="260"/>
      <c r="K2099" s="260"/>
      <c r="L2099" s="264"/>
      <c r="M2099" s="265"/>
      <c r="N2099" s="266"/>
      <c r="O2099" s="266"/>
      <c r="P2099" s="266"/>
      <c r="Q2099" s="266"/>
      <c r="R2099" s="266"/>
      <c r="S2099" s="266"/>
      <c r="T2099" s="267"/>
      <c r="AT2099" s="268" t="s">
        <v>199</v>
      </c>
      <c r="AU2099" s="268" t="s">
        <v>84</v>
      </c>
      <c r="AV2099" s="13" t="s">
        <v>82</v>
      </c>
      <c r="AW2099" s="13" t="s">
        <v>37</v>
      </c>
      <c r="AX2099" s="13" t="s">
        <v>74</v>
      </c>
      <c r="AY2099" s="268" t="s">
        <v>189</v>
      </c>
    </row>
    <row r="2100" s="12" customFormat="1">
      <c r="B2100" s="247"/>
      <c r="C2100" s="248"/>
      <c r="D2100" s="249" t="s">
        <v>199</v>
      </c>
      <c r="E2100" s="250" t="s">
        <v>21</v>
      </c>
      <c r="F2100" s="251" t="s">
        <v>2793</v>
      </c>
      <c r="G2100" s="248"/>
      <c r="H2100" s="252">
        <v>29.370000000000001</v>
      </c>
      <c r="I2100" s="253"/>
      <c r="J2100" s="248"/>
      <c r="K2100" s="248"/>
      <c r="L2100" s="254"/>
      <c r="M2100" s="255"/>
      <c r="N2100" s="256"/>
      <c r="O2100" s="256"/>
      <c r="P2100" s="256"/>
      <c r="Q2100" s="256"/>
      <c r="R2100" s="256"/>
      <c r="S2100" s="256"/>
      <c r="T2100" s="257"/>
      <c r="AT2100" s="258" t="s">
        <v>199</v>
      </c>
      <c r="AU2100" s="258" t="s">
        <v>84</v>
      </c>
      <c r="AV2100" s="12" t="s">
        <v>84</v>
      </c>
      <c r="AW2100" s="12" t="s">
        <v>37</v>
      </c>
      <c r="AX2100" s="12" t="s">
        <v>74</v>
      </c>
      <c r="AY2100" s="258" t="s">
        <v>189</v>
      </c>
    </row>
    <row r="2101" s="12" customFormat="1">
      <c r="B2101" s="247"/>
      <c r="C2101" s="248"/>
      <c r="D2101" s="249" t="s">
        <v>199</v>
      </c>
      <c r="E2101" s="250" t="s">
        <v>21</v>
      </c>
      <c r="F2101" s="251" t="s">
        <v>2778</v>
      </c>
      <c r="G2101" s="248"/>
      <c r="H2101" s="252">
        <v>13.74</v>
      </c>
      <c r="I2101" s="253"/>
      <c r="J2101" s="248"/>
      <c r="K2101" s="248"/>
      <c r="L2101" s="254"/>
      <c r="M2101" s="255"/>
      <c r="N2101" s="256"/>
      <c r="O2101" s="256"/>
      <c r="P2101" s="256"/>
      <c r="Q2101" s="256"/>
      <c r="R2101" s="256"/>
      <c r="S2101" s="256"/>
      <c r="T2101" s="257"/>
      <c r="AT2101" s="258" t="s">
        <v>199</v>
      </c>
      <c r="AU2101" s="258" t="s">
        <v>84</v>
      </c>
      <c r="AV2101" s="12" t="s">
        <v>84</v>
      </c>
      <c r="AW2101" s="12" t="s">
        <v>37</v>
      </c>
      <c r="AX2101" s="12" t="s">
        <v>74</v>
      </c>
      <c r="AY2101" s="258" t="s">
        <v>189</v>
      </c>
    </row>
    <row r="2102" s="12" customFormat="1">
      <c r="B2102" s="247"/>
      <c r="C2102" s="248"/>
      <c r="D2102" s="249" t="s">
        <v>199</v>
      </c>
      <c r="E2102" s="250" t="s">
        <v>21</v>
      </c>
      <c r="F2102" s="251" t="s">
        <v>2779</v>
      </c>
      <c r="G2102" s="248"/>
      <c r="H2102" s="252">
        <v>27.370000000000001</v>
      </c>
      <c r="I2102" s="253"/>
      <c r="J2102" s="248"/>
      <c r="K2102" s="248"/>
      <c r="L2102" s="254"/>
      <c r="M2102" s="255"/>
      <c r="N2102" s="256"/>
      <c r="O2102" s="256"/>
      <c r="P2102" s="256"/>
      <c r="Q2102" s="256"/>
      <c r="R2102" s="256"/>
      <c r="S2102" s="256"/>
      <c r="T2102" s="257"/>
      <c r="AT2102" s="258" t="s">
        <v>199</v>
      </c>
      <c r="AU2102" s="258" t="s">
        <v>84</v>
      </c>
      <c r="AV2102" s="12" t="s">
        <v>84</v>
      </c>
      <c r="AW2102" s="12" t="s">
        <v>37</v>
      </c>
      <c r="AX2102" s="12" t="s">
        <v>74</v>
      </c>
      <c r="AY2102" s="258" t="s">
        <v>189</v>
      </c>
    </row>
    <row r="2103" s="12" customFormat="1">
      <c r="B2103" s="247"/>
      <c r="C2103" s="248"/>
      <c r="D2103" s="249" t="s">
        <v>199</v>
      </c>
      <c r="E2103" s="250" t="s">
        <v>21</v>
      </c>
      <c r="F2103" s="251" t="s">
        <v>2780</v>
      </c>
      <c r="G2103" s="248"/>
      <c r="H2103" s="252">
        <v>20.800000000000001</v>
      </c>
      <c r="I2103" s="253"/>
      <c r="J2103" s="248"/>
      <c r="K2103" s="248"/>
      <c r="L2103" s="254"/>
      <c r="M2103" s="255"/>
      <c r="N2103" s="256"/>
      <c r="O2103" s="256"/>
      <c r="P2103" s="256"/>
      <c r="Q2103" s="256"/>
      <c r="R2103" s="256"/>
      <c r="S2103" s="256"/>
      <c r="T2103" s="257"/>
      <c r="AT2103" s="258" t="s">
        <v>199</v>
      </c>
      <c r="AU2103" s="258" t="s">
        <v>84</v>
      </c>
      <c r="AV2103" s="12" t="s">
        <v>84</v>
      </c>
      <c r="AW2103" s="12" t="s">
        <v>37</v>
      </c>
      <c r="AX2103" s="12" t="s">
        <v>74</v>
      </c>
      <c r="AY2103" s="258" t="s">
        <v>189</v>
      </c>
    </row>
    <row r="2104" s="12" customFormat="1">
      <c r="B2104" s="247"/>
      <c r="C2104" s="248"/>
      <c r="D2104" s="249" t="s">
        <v>199</v>
      </c>
      <c r="E2104" s="250" t="s">
        <v>21</v>
      </c>
      <c r="F2104" s="251" t="s">
        <v>2781</v>
      </c>
      <c r="G2104" s="248"/>
      <c r="H2104" s="252">
        <v>13.1</v>
      </c>
      <c r="I2104" s="253"/>
      <c r="J2104" s="248"/>
      <c r="K2104" s="248"/>
      <c r="L2104" s="254"/>
      <c r="M2104" s="255"/>
      <c r="N2104" s="256"/>
      <c r="O2104" s="256"/>
      <c r="P2104" s="256"/>
      <c r="Q2104" s="256"/>
      <c r="R2104" s="256"/>
      <c r="S2104" s="256"/>
      <c r="T2104" s="257"/>
      <c r="AT2104" s="258" t="s">
        <v>199</v>
      </c>
      <c r="AU2104" s="258" t="s">
        <v>84</v>
      </c>
      <c r="AV2104" s="12" t="s">
        <v>84</v>
      </c>
      <c r="AW2104" s="12" t="s">
        <v>37</v>
      </c>
      <c r="AX2104" s="12" t="s">
        <v>74</v>
      </c>
      <c r="AY2104" s="258" t="s">
        <v>189</v>
      </c>
    </row>
    <row r="2105" s="12" customFormat="1">
      <c r="B2105" s="247"/>
      <c r="C2105" s="248"/>
      <c r="D2105" s="249" t="s">
        <v>199</v>
      </c>
      <c r="E2105" s="250" t="s">
        <v>21</v>
      </c>
      <c r="F2105" s="251" t="s">
        <v>2782</v>
      </c>
      <c r="G2105" s="248"/>
      <c r="H2105" s="252">
        <v>16.559999999999999</v>
      </c>
      <c r="I2105" s="253"/>
      <c r="J2105" s="248"/>
      <c r="K2105" s="248"/>
      <c r="L2105" s="254"/>
      <c r="M2105" s="255"/>
      <c r="N2105" s="256"/>
      <c r="O2105" s="256"/>
      <c r="P2105" s="256"/>
      <c r="Q2105" s="256"/>
      <c r="R2105" s="256"/>
      <c r="S2105" s="256"/>
      <c r="T2105" s="257"/>
      <c r="AT2105" s="258" t="s">
        <v>199</v>
      </c>
      <c r="AU2105" s="258" t="s">
        <v>84</v>
      </c>
      <c r="AV2105" s="12" t="s">
        <v>84</v>
      </c>
      <c r="AW2105" s="12" t="s">
        <v>37</v>
      </c>
      <c r="AX2105" s="12" t="s">
        <v>74</v>
      </c>
      <c r="AY2105" s="258" t="s">
        <v>189</v>
      </c>
    </row>
    <row r="2106" s="12" customFormat="1">
      <c r="B2106" s="247"/>
      <c r="C2106" s="248"/>
      <c r="D2106" s="249" t="s">
        <v>199</v>
      </c>
      <c r="E2106" s="250" t="s">
        <v>21</v>
      </c>
      <c r="F2106" s="251" t="s">
        <v>2783</v>
      </c>
      <c r="G2106" s="248"/>
      <c r="H2106" s="252">
        <v>27.859999999999999</v>
      </c>
      <c r="I2106" s="253"/>
      <c r="J2106" s="248"/>
      <c r="K2106" s="248"/>
      <c r="L2106" s="254"/>
      <c r="M2106" s="255"/>
      <c r="N2106" s="256"/>
      <c r="O2106" s="256"/>
      <c r="P2106" s="256"/>
      <c r="Q2106" s="256"/>
      <c r="R2106" s="256"/>
      <c r="S2106" s="256"/>
      <c r="T2106" s="257"/>
      <c r="AT2106" s="258" t="s">
        <v>199</v>
      </c>
      <c r="AU2106" s="258" t="s">
        <v>84</v>
      </c>
      <c r="AV2106" s="12" t="s">
        <v>84</v>
      </c>
      <c r="AW2106" s="12" t="s">
        <v>37</v>
      </c>
      <c r="AX2106" s="12" t="s">
        <v>74</v>
      </c>
      <c r="AY2106" s="258" t="s">
        <v>189</v>
      </c>
    </row>
    <row r="2107" s="12" customFormat="1">
      <c r="B2107" s="247"/>
      <c r="C2107" s="248"/>
      <c r="D2107" s="249" t="s">
        <v>199</v>
      </c>
      <c r="E2107" s="250" t="s">
        <v>21</v>
      </c>
      <c r="F2107" s="251" t="s">
        <v>2794</v>
      </c>
      <c r="G2107" s="248"/>
      <c r="H2107" s="252">
        <v>17.699999999999999</v>
      </c>
      <c r="I2107" s="253"/>
      <c r="J2107" s="248"/>
      <c r="K2107" s="248"/>
      <c r="L2107" s="254"/>
      <c r="M2107" s="255"/>
      <c r="N2107" s="256"/>
      <c r="O2107" s="256"/>
      <c r="P2107" s="256"/>
      <c r="Q2107" s="256"/>
      <c r="R2107" s="256"/>
      <c r="S2107" s="256"/>
      <c r="T2107" s="257"/>
      <c r="AT2107" s="258" t="s">
        <v>199</v>
      </c>
      <c r="AU2107" s="258" t="s">
        <v>84</v>
      </c>
      <c r="AV2107" s="12" t="s">
        <v>84</v>
      </c>
      <c r="AW2107" s="12" t="s">
        <v>37</v>
      </c>
      <c r="AX2107" s="12" t="s">
        <v>74</v>
      </c>
      <c r="AY2107" s="258" t="s">
        <v>189</v>
      </c>
    </row>
    <row r="2108" s="15" customFormat="1">
      <c r="B2108" s="280"/>
      <c r="C2108" s="281"/>
      <c r="D2108" s="249" t="s">
        <v>199</v>
      </c>
      <c r="E2108" s="282" t="s">
        <v>21</v>
      </c>
      <c r="F2108" s="283" t="s">
        <v>279</v>
      </c>
      <c r="G2108" s="281"/>
      <c r="H2108" s="284">
        <v>166.5</v>
      </c>
      <c r="I2108" s="285"/>
      <c r="J2108" s="281"/>
      <c r="K2108" s="281"/>
      <c r="L2108" s="286"/>
      <c r="M2108" s="287"/>
      <c r="N2108" s="288"/>
      <c r="O2108" s="288"/>
      <c r="P2108" s="288"/>
      <c r="Q2108" s="288"/>
      <c r="R2108" s="288"/>
      <c r="S2108" s="288"/>
      <c r="T2108" s="289"/>
      <c r="AT2108" s="290" t="s">
        <v>199</v>
      </c>
      <c r="AU2108" s="290" t="s">
        <v>84</v>
      </c>
      <c r="AV2108" s="15" t="s">
        <v>190</v>
      </c>
      <c r="AW2108" s="15" t="s">
        <v>37</v>
      </c>
      <c r="AX2108" s="15" t="s">
        <v>74</v>
      </c>
      <c r="AY2108" s="290" t="s">
        <v>189</v>
      </c>
    </row>
    <row r="2109" s="13" customFormat="1">
      <c r="B2109" s="259"/>
      <c r="C2109" s="260"/>
      <c r="D2109" s="249" t="s">
        <v>199</v>
      </c>
      <c r="E2109" s="261" t="s">
        <v>21</v>
      </c>
      <c r="F2109" s="262" t="s">
        <v>2747</v>
      </c>
      <c r="G2109" s="260"/>
      <c r="H2109" s="261" t="s">
        <v>21</v>
      </c>
      <c r="I2109" s="263"/>
      <c r="J2109" s="260"/>
      <c r="K2109" s="260"/>
      <c r="L2109" s="264"/>
      <c r="M2109" s="265"/>
      <c r="N2109" s="266"/>
      <c r="O2109" s="266"/>
      <c r="P2109" s="266"/>
      <c r="Q2109" s="266"/>
      <c r="R2109" s="266"/>
      <c r="S2109" s="266"/>
      <c r="T2109" s="267"/>
      <c r="AT2109" s="268" t="s">
        <v>199</v>
      </c>
      <c r="AU2109" s="268" t="s">
        <v>84</v>
      </c>
      <c r="AV2109" s="13" t="s">
        <v>82</v>
      </c>
      <c r="AW2109" s="13" t="s">
        <v>37</v>
      </c>
      <c r="AX2109" s="13" t="s">
        <v>74</v>
      </c>
      <c r="AY2109" s="268" t="s">
        <v>189</v>
      </c>
    </row>
    <row r="2110" s="12" customFormat="1">
      <c r="B2110" s="247"/>
      <c r="C2110" s="248"/>
      <c r="D2110" s="249" t="s">
        <v>199</v>
      </c>
      <c r="E2110" s="250" t="s">
        <v>21</v>
      </c>
      <c r="F2110" s="251" t="s">
        <v>2795</v>
      </c>
      <c r="G2110" s="248"/>
      <c r="H2110" s="252">
        <v>59.579999999999998</v>
      </c>
      <c r="I2110" s="253"/>
      <c r="J2110" s="248"/>
      <c r="K2110" s="248"/>
      <c r="L2110" s="254"/>
      <c r="M2110" s="255"/>
      <c r="N2110" s="256"/>
      <c r="O2110" s="256"/>
      <c r="P2110" s="256"/>
      <c r="Q2110" s="256"/>
      <c r="R2110" s="256"/>
      <c r="S2110" s="256"/>
      <c r="T2110" s="257"/>
      <c r="AT2110" s="258" t="s">
        <v>199</v>
      </c>
      <c r="AU2110" s="258" t="s">
        <v>84</v>
      </c>
      <c r="AV2110" s="12" t="s">
        <v>84</v>
      </c>
      <c r="AW2110" s="12" t="s">
        <v>37</v>
      </c>
      <c r="AX2110" s="12" t="s">
        <v>74</v>
      </c>
      <c r="AY2110" s="258" t="s">
        <v>189</v>
      </c>
    </row>
    <row r="2111" s="12" customFormat="1">
      <c r="B2111" s="247"/>
      <c r="C2111" s="248"/>
      <c r="D2111" s="249" t="s">
        <v>199</v>
      </c>
      <c r="E2111" s="250" t="s">
        <v>21</v>
      </c>
      <c r="F2111" s="251" t="s">
        <v>2796</v>
      </c>
      <c r="G2111" s="248"/>
      <c r="H2111" s="252">
        <v>32.200000000000003</v>
      </c>
      <c r="I2111" s="253"/>
      <c r="J2111" s="248"/>
      <c r="K2111" s="248"/>
      <c r="L2111" s="254"/>
      <c r="M2111" s="255"/>
      <c r="N2111" s="256"/>
      <c r="O2111" s="256"/>
      <c r="P2111" s="256"/>
      <c r="Q2111" s="256"/>
      <c r="R2111" s="256"/>
      <c r="S2111" s="256"/>
      <c r="T2111" s="257"/>
      <c r="AT2111" s="258" t="s">
        <v>199</v>
      </c>
      <c r="AU2111" s="258" t="s">
        <v>84</v>
      </c>
      <c r="AV2111" s="12" t="s">
        <v>84</v>
      </c>
      <c r="AW2111" s="12" t="s">
        <v>37</v>
      </c>
      <c r="AX2111" s="12" t="s">
        <v>74</v>
      </c>
      <c r="AY2111" s="258" t="s">
        <v>189</v>
      </c>
    </row>
    <row r="2112" s="12" customFormat="1">
      <c r="B2112" s="247"/>
      <c r="C2112" s="248"/>
      <c r="D2112" s="249" t="s">
        <v>199</v>
      </c>
      <c r="E2112" s="250" t="s">
        <v>21</v>
      </c>
      <c r="F2112" s="251" t="s">
        <v>2797</v>
      </c>
      <c r="G2112" s="248"/>
      <c r="H2112" s="252">
        <v>29.800000000000001</v>
      </c>
      <c r="I2112" s="253"/>
      <c r="J2112" s="248"/>
      <c r="K2112" s="248"/>
      <c r="L2112" s="254"/>
      <c r="M2112" s="255"/>
      <c r="N2112" s="256"/>
      <c r="O2112" s="256"/>
      <c r="P2112" s="256"/>
      <c r="Q2112" s="256"/>
      <c r="R2112" s="256"/>
      <c r="S2112" s="256"/>
      <c r="T2112" s="257"/>
      <c r="AT2112" s="258" t="s">
        <v>199</v>
      </c>
      <c r="AU2112" s="258" t="s">
        <v>84</v>
      </c>
      <c r="AV2112" s="12" t="s">
        <v>84</v>
      </c>
      <c r="AW2112" s="12" t="s">
        <v>37</v>
      </c>
      <c r="AX2112" s="12" t="s">
        <v>74</v>
      </c>
      <c r="AY2112" s="258" t="s">
        <v>189</v>
      </c>
    </row>
    <row r="2113" s="12" customFormat="1">
      <c r="B2113" s="247"/>
      <c r="C2113" s="248"/>
      <c r="D2113" s="249" t="s">
        <v>199</v>
      </c>
      <c r="E2113" s="250" t="s">
        <v>21</v>
      </c>
      <c r="F2113" s="251" t="s">
        <v>2798</v>
      </c>
      <c r="G2113" s="248"/>
      <c r="H2113" s="252">
        <v>25.100000000000001</v>
      </c>
      <c r="I2113" s="253"/>
      <c r="J2113" s="248"/>
      <c r="K2113" s="248"/>
      <c r="L2113" s="254"/>
      <c r="M2113" s="255"/>
      <c r="N2113" s="256"/>
      <c r="O2113" s="256"/>
      <c r="P2113" s="256"/>
      <c r="Q2113" s="256"/>
      <c r="R2113" s="256"/>
      <c r="S2113" s="256"/>
      <c r="T2113" s="257"/>
      <c r="AT2113" s="258" t="s">
        <v>199</v>
      </c>
      <c r="AU2113" s="258" t="s">
        <v>84</v>
      </c>
      <c r="AV2113" s="12" t="s">
        <v>84</v>
      </c>
      <c r="AW2113" s="12" t="s">
        <v>37</v>
      </c>
      <c r="AX2113" s="12" t="s">
        <v>74</v>
      </c>
      <c r="AY2113" s="258" t="s">
        <v>189</v>
      </c>
    </row>
    <row r="2114" s="15" customFormat="1">
      <c r="B2114" s="280"/>
      <c r="C2114" s="281"/>
      <c r="D2114" s="249" t="s">
        <v>199</v>
      </c>
      <c r="E2114" s="282" t="s">
        <v>21</v>
      </c>
      <c r="F2114" s="283" t="s">
        <v>2799</v>
      </c>
      <c r="G2114" s="281"/>
      <c r="H2114" s="284">
        <v>146.68000000000001</v>
      </c>
      <c r="I2114" s="285"/>
      <c r="J2114" s="281"/>
      <c r="K2114" s="281"/>
      <c r="L2114" s="286"/>
      <c r="M2114" s="287"/>
      <c r="N2114" s="288"/>
      <c r="O2114" s="288"/>
      <c r="P2114" s="288"/>
      <c r="Q2114" s="288"/>
      <c r="R2114" s="288"/>
      <c r="S2114" s="288"/>
      <c r="T2114" s="289"/>
      <c r="AT2114" s="290" t="s">
        <v>199</v>
      </c>
      <c r="AU2114" s="290" t="s">
        <v>84</v>
      </c>
      <c r="AV2114" s="15" t="s">
        <v>190</v>
      </c>
      <c r="AW2114" s="15" t="s">
        <v>37</v>
      </c>
      <c r="AX2114" s="15" t="s">
        <v>74</v>
      </c>
      <c r="AY2114" s="290" t="s">
        <v>189</v>
      </c>
    </row>
    <row r="2115" s="13" customFormat="1">
      <c r="B2115" s="259"/>
      <c r="C2115" s="260"/>
      <c r="D2115" s="249" t="s">
        <v>199</v>
      </c>
      <c r="E2115" s="261" t="s">
        <v>21</v>
      </c>
      <c r="F2115" s="262" t="s">
        <v>2800</v>
      </c>
      <c r="G2115" s="260"/>
      <c r="H2115" s="261" t="s">
        <v>21</v>
      </c>
      <c r="I2115" s="263"/>
      <c r="J2115" s="260"/>
      <c r="K2115" s="260"/>
      <c r="L2115" s="264"/>
      <c r="M2115" s="265"/>
      <c r="N2115" s="266"/>
      <c r="O2115" s="266"/>
      <c r="P2115" s="266"/>
      <c r="Q2115" s="266"/>
      <c r="R2115" s="266"/>
      <c r="S2115" s="266"/>
      <c r="T2115" s="267"/>
      <c r="AT2115" s="268" t="s">
        <v>199</v>
      </c>
      <c r="AU2115" s="268" t="s">
        <v>84</v>
      </c>
      <c r="AV2115" s="13" t="s">
        <v>82</v>
      </c>
      <c r="AW2115" s="13" t="s">
        <v>37</v>
      </c>
      <c r="AX2115" s="13" t="s">
        <v>74</v>
      </c>
      <c r="AY2115" s="268" t="s">
        <v>189</v>
      </c>
    </row>
    <row r="2116" s="12" customFormat="1">
      <c r="B2116" s="247"/>
      <c r="C2116" s="248"/>
      <c r="D2116" s="249" t="s">
        <v>199</v>
      </c>
      <c r="E2116" s="250" t="s">
        <v>21</v>
      </c>
      <c r="F2116" s="251" t="s">
        <v>2801</v>
      </c>
      <c r="G2116" s="248"/>
      <c r="H2116" s="252">
        <v>25.800000000000001</v>
      </c>
      <c r="I2116" s="253"/>
      <c r="J2116" s="248"/>
      <c r="K2116" s="248"/>
      <c r="L2116" s="254"/>
      <c r="M2116" s="255"/>
      <c r="N2116" s="256"/>
      <c r="O2116" s="256"/>
      <c r="P2116" s="256"/>
      <c r="Q2116" s="256"/>
      <c r="R2116" s="256"/>
      <c r="S2116" s="256"/>
      <c r="T2116" s="257"/>
      <c r="AT2116" s="258" t="s">
        <v>199</v>
      </c>
      <c r="AU2116" s="258" t="s">
        <v>84</v>
      </c>
      <c r="AV2116" s="12" t="s">
        <v>84</v>
      </c>
      <c r="AW2116" s="12" t="s">
        <v>37</v>
      </c>
      <c r="AX2116" s="12" t="s">
        <v>74</v>
      </c>
      <c r="AY2116" s="258" t="s">
        <v>189</v>
      </c>
    </row>
    <row r="2117" s="12" customFormat="1">
      <c r="B2117" s="247"/>
      <c r="C2117" s="248"/>
      <c r="D2117" s="249" t="s">
        <v>199</v>
      </c>
      <c r="E2117" s="250" t="s">
        <v>21</v>
      </c>
      <c r="F2117" s="251" t="s">
        <v>2802</v>
      </c>
      <c r="G2117" s="248"/>
      <c r="H2117" s="252">
        <v>25.199999999999999</v>
      </c>
      <c r="I2117" s="253"/>
      <c r="J2117" s="248"/>
      <c r="K2117" s="248"/>
      <c r="L2117" s="254"/>
      <c r="M2117" s="255"/>
      <c r="N2117" s="256"/>
      <c r="O2117" s="256"/>
      <c r="P2117" s="256"/>
      <c r="Q2117" s="256"/>
      <c r="R2117" s="256"/>
      <c r="S2117" s="256"/>
      <c r="T2117" s="257"/>
      <c r="AT2117" s="258" t="s">
        <v>199</v>
      </c>
      <c r="AU2117" s="258" t="s">
        <v>84</v>
      </c>
      <c r="AV2117" s="12" t="s">
        <v>84</v>
      </c>
      <c r="AW2117" s="12" t="s">
        <v>37</v>
      </c>
      <c r="AX2117" s="12" t="s">
        <v>74</v>
      </c>
      <c r="AY2117" s="258" t="s">
        <v>189</v>
      </c>
    </row>
    <row r="2118" s="12" customFormat="1">
      <c r="B2118" s="247"/>
      <c r="C2118" s="248"/>
      <c r="D2118" s="249" t="s">
        <v>199</v>
      </c>
      <c r="E2118" s="250" t="s">
        <v>21</v>
      </c>
      <c r="F2118" s="251" t="s">
        <v>2803</v>
      </c>
      <c r="G2118" s="248"/>
      <c r="H2118" s="252">
        <v>11.1</v>
      </c>
      <c r="I2118" s="253"/>
      <c r="J2118" s="248"/>
      <c r="K2118" s="248"/>
      <c r="L2118" s="254"/>
      <c r="M2118" s="255"/>
      <c r="N2118" s="256"/>
      <c r="O2118" s="256"/>
      <c r="P2118" s="256"/>
      <c r="Q2118" s="256"/>
      <c r="R2118" s="256"/>
      <c r="S2118" s="256"/>
      <c r="T2118" s="257"/>
      <c r="AT2118" s="258" t="s">
        <v>199</v>
      </c>
      <c r="AU2118" s="258" t="s">
        <v>84</v>
      </c>
      <c r="AV2118" s="12" t="s">
        <v>84</v>
      </c>
      <c r="AW2118" s="12" t="s">
        <v>37</v>
      </c>
      <c r="AX2118" s="12" t="s">
        <v>74</v>
      </c>
      <c r="AY2118" s="258" t="s">
        <v>189</v>
      </c>
    </row>
    <row r="2119" s="12" customFormat="1">
      <c r="B2119" s="247"/>
      <c r="C2119" s="248"/>
      <c r="D2119" s="249" t="s">
        <v>199</v>
      </c>
      <c r="E2119" s="250" t="s">
        <v>21</v>
      </c>
      <c r="F2119" s="251" t="s">
        <v>2804</v>
      </c>
      <c r="G2119" s="248"/>
      <c r="H2119" s="252">
        <v>14.1</v>
      </c>
      <c r="I2119" s="253"/>
      <c r="J2119" s="248"/>
      <c r="K2119" s="248"/>
      <c r="L2119" s="254"/>
      <c r="M2119" s="255"/>
      <c r="N2119" s="256"/>
      <c r="O2119" s="256"/>
      <c r="P2119" s="256"/>
      <c r="Q2119" s="256"/>
      <c r="R2119" s="256"/>
      <c r="S2119" s="256"/>
      <c r="T2119" s="257"/>
      <c r="AT2119" s="258" t="s">
        <v>199</v>
      </c>
      <c r="AU2119" s="258" t="s">
        <v>84</v>
      </c>
      <c r="AV2119" s="12" t="s">
        <v>84</v>
      </c>
      <c r="AW2119" s="12" t="s">
        <v>37</v>
      </c>
      <c r="AX2119" s="12" t="s">
        <v>74</v>
      </c>
      <c r="AY2119" s="258" t="s">
        <v>189</v>
      </c>
    </row>
    <row r="2120" s="12" customFormat="1">
      <c r="B2120" s="247"/>
      <c r="C2120" s="248"/>
      <c r="D2120" s="249" t="s">
        <v>199</v>
      </c>
      <c r="E2120" s="250" t="s">
        <v>21</v>
      </c>
      <c r="F2120" s="251" t="s">
        <v>2805</v>
      </c>
      <c r="G2120" s="248"/>
      <c r="H2120" s="252">
        <v>8.3000000000000007</v>
      </c>
      <c r="I2120" s="253"/>
      <c r="J2120" s="248"/>
      <c r="K2120" s="248"/>
      <c r="L2120" s="254"/>
      <c r="M2120" s="255"/>
      <c r="N2120" s="256"/>
      <c r="O2120" s="256"/>
      <c r="P2120" s="256"/>
      <c r="Q2120" s="256"/>
      <c r="R2120" s="256"/>
      <c r="S2120" s="256"/>
      <c r="T2120" s="257"/>
      <c r="AT2120" s="258" t="s">
        <v>199</v>
      </c>
      <c r="AU2120" s="258" t="s">
        <v>84</v>
      </c>
      <c r="AV2120" s="12" t="s">
        <v>84</v>
      </c>
      <c r="AW2120" s="12" t="s">
        <v>37</v>
      </c>
      <c r="AX2120" s="12" t="s">
        <v>74</v>
      </c>
      <c r="AY2120" s="258" t="s">
        <v>189</v>
      </c>
    </row>
    <row r="2121" s="12" customFormat="1">
      <c r="B2121" s="247"/>
      <c r="C2121" s="248"/>
      <c r="D2121" s="249" t="s">
        <v>199</v>
      </c>
      <c r="E2121" s="250" t="s">
        <v>21</v>
      </c>
      <c r="F2121" s="251" t="s">
        <v>2806</v>
      </c>
      <c r="G2121" s="248"/>
      <c r="H2121" s="252">
        <v>44.350000000000001</v>
      </c>
      <c r="I2121" s="253"/>
      <c r="J2121" s="248"/>
      <c r="K2121" s="248"/>
      <c r="L2121" s="254"/>
      <c r="M2121" s="255"/>
      <c r="N2121" s="256"/>
      <c r="O2121" s="256"/>
      <c r="P2121" s="256"/>
      <c r="Q2121" s="256"/>
      <c r="R2121" s="256"/>
      <c r="S2121" s="256"/>
      <c r="T2121" s="257"/>
      <c r="AT2121" s="258" t="s">
        <v>199</v>
      </c>
      <c r="AU2121" s="258" t="s">
        <v>84</v>
      </c>
      <c r="AV2121" s="12" t="s">
        <v>84</v>
      </c>
      <c r="AW2121" s="12" t="s">
        <v>37</v>
      </c>
      <c r="AX2121" s="12" t="s">
        <v>74</v>
      </c>
      <c r="AY2121" s="258" t="s">
        <v>189</v>
      </c>
    </row>
    <row r="2122" s="12" customFormat="1">
      <c r="B2122" s="247"/>
      <c r="C2122" s="248"/>
      <c r="D2122" s="249" t="s">
        <v>199</v>
      </c>
      <c r="E2122" s="250" t="s">
        <v>21</v>
      </c>
      <c r="F2122" s="251" t="s">
        <v>2807</v>
      </c>
      <c r="G2122" s="248"/>
      <c r="H2122" s="252">
        <v>49.950000000000003</v>
      </c>
      <c r="I2122" s="253"/>
      <c r="J2122" s="248"/>
      <c r="K2122" s="248"/>
      <c r="L2122" s="254"/>
      <c r="M2122" s="255"/>
      <c r="N2122" s="256"/>
      <c r="O2122" s="256"/>
      <c r="P2122" s="256"/>
      <c r="Q2122" s="256"/>
      <c r="R2122" s="256"/>
      <c r="S2122" s="256"/>
      <c r="T2122" s="257"/>
      <c r="AT2122" s="258" t="s">
        <v>199</v>
      </c>
      <c r="AU2122" s="258" t="s">
        <v>84</v>
      </c>
      <c r="AV2122" s="12" t="s">
        <v>84</v>
      </c>
      <c r="AW2122" s="12" t="s">
        <v>37</v>
      </c>
      <c r="AX2122" s="12" t="s">
        <v>74</v>
      </c>
      <c r="AY2122" s="258" t="s">
        <v>189</v>
      </c>
    </row>
    <row r="2123" s="12" customFormat="1">
      <c r="B2123" s="247"/>
      <c r="C2123" s="248"/>
      <c r="D2123" s="249" t="s">
        <v>199</v>
      </c>
      <c r="E2123" s="250" t="s">
        <v>21</v>
      </c>
      <c r="F2123" s="251" t="s">
        <v>2808</v>
      </c>
      <c r="G2123" s="248"/>
      <c r="H2123" s="252">
        <v>17.699999999999999</v>
      </c>
      <c r="I2123" s="253"/>
      <c r="J2123" s="248"/>
      <c r="K2123" s="248"/>
      <c r="L2123" s="254"/>
      <c r="M2123" s="255"/>
      <c r="N2123" s="256"/>
      <c r="O2123" s="256"/>
      <c r="P2123" s="256"/>
      <c r="Q2123" s="256"/>
      <c r="R2123" s="256"/>
      <c r="S2123" s="256"/>
      <c r="T2123" s="257"/>
      <c r="AT2123" s="258" t="s">
        <v>199</v>
      </c>
      <c r="AU2123" s="258" t="s">
        <v>84</v>
      </c>
      <c r="AV2123" s="12" t="s">
        <v>84</v>
      </c>
      <c r="AW2123" s="12" t="s">
        <v>37</v>
      </c>
      <c r="AX2123" s="12" t="s">
        <v>74</v>
      </c>
      <c r="AY2123" s="258" t="s">
        <v>189</v>
      </c>
    </row>
    <row r="2124" s="12" customFormat="1">
      <c r="B2124" s="247"/>
      <c r="C2124" s="248"/>
      <c r="D2124" s="249" t="s">
        <v>199</v>
      </c>
      <c r="E2124" s="250" t="s">
        <v>21</v>
      </c>
      <c r="F2124" s="251" t="s">
        <v>2809</v>
      </c>
      <c r="G2124" s="248"/>
      <c r="H2124" s="252">
        <v>8.1999999999999993</v>
      </c>
      <c r="I2124" s="253"/>
      <c r="J2124" s="248"/>
      <c r="K2124" s="248"/>
      <c r="L2124" s="254"/>
      <c r="M2124" s="255"/>
      <c r="N2124" s="256"/>
      <c r="O2124" s="256"/>
      <c r="P2124" s="256"/>
      <c r="Q2124" s="256"/>
      <c r="R2124" s="256"/>
      <c r="S2124" s="256"/>
      <c r="T2124" s="257"/>
      <c r="AT2124" s="258" t="s">
        <v>199</v>
      </c>
      <c r="AU2124" s="258" t="s">
        <v>84</v>
      </c>
      <c r="AV2124" s="12" t="s">
        <v>84</v>
      </c>
      <c r="AW2124" s="12" t="s">
        <v>37</v>
      </c>
      <c r="AX2124" s="12" t="s">
        <v>74</v>
      </c>
      <c r="AY2124" s="258" t="s">
        <v>189</v>
      </c>
    </row>
    <row r="2125" s="13" customFormat="1">
      <c r="B2125" s="259"/>
      <c r="C2125" s="260"/>
      <c r="D2125" s="249" t="s">
        <v>199</v>
      </c>
      <c r="E2125" s="261" t="s">
        <v>21</v>
      </c>
      <c r="F2125" s="262" t="s">
        <v>2726</v>
      </c>
      <c r="G2125" s="260"/>
      <c r="H2125" s="261" t="s">
        <v>21</v>
      </c>
      <c r="I2125" s="263"/>
      <c r="J2125" s="260"/>
      <c r="K2125" s="260"/>
      <c r="L2125" s="264"/>
      <c r="M2125" s="265"/>
      <c r="N2125" s="266"/>
      <c r="O2125" s="266"/>
      <c r="P2125" s="266"/>
      <c r="Q2125" s="266"/>
      <c r="R2125" s="266"/>
      <c r="S2125" s="266"/>
      <c r="T2125" s="267"/>
      <c r="AT2125" s="268" t="s">
        <v>199</v>
      </c>
      <c r="AU2125" s="268" t="s">
        <v>84</v>
      </c>
      <c r="AV2125" s="13" t="s">
        <v>82</v>
      </c>
      <c r="AW2125" s="13" t="s">
        <v>37</v>
      </c>
      <c r="AX2125" s="13" t="s">
        <v>74</v>
      </c>
      <c r="AY2125" s="268" t="s">
        <v>189</v>
      </c>
    </row>
    <row r="2126" s="12" customFormat="1">
      <c r="B2126" s="247"/>
      <c r="C2126" s="248"/>
      <c r="D2126" s="249" t="s">
        <v>199</v>
      </c>
      <c r="E2126" s="250" t="s">
        <v>21</v>
      </c>
      <c r="F2126" s="251" t="s">
        <v>2810</v>
      </c>
      <c r="G2126" s="248"/>
      <c r="H2126" s="252">
        <v>21.399999999999999</v>
      </c>
      <c r="I2126" s="253"/>
      <c r="J2126" s="248"/>
      <c r="K2126" s="248"/>
      <c r="L2126" s="254"/>
      <c r="M2126" s="255"/>
      <c r="N2126" s="256"/>
      <c r="O2126" s="256"/>
      <c r="P2126" s="256"/>
      <c r="Q2126" s="256"/>
      <c r="R2126" s="256"/>
      <c r="S2126" s="256"/>
      <c r="T2126" s="257"/>
      <c r="AT2126" s="258" t="s">
        <v>199</v>
      </c>
      <c r="AU2126" s="258" t="s">
        <v>84</v>
      </c>
      <c r="AV2126" s="12" t="s">
        <v>84</v>
      </c>
      <c r="AW2126" s="12" t="s">
        <v>37</v>
      </c>
      <c r="AX2126" s="12" t="s">
        <v>74</v>
      </c>
      <c r="AY2126" s="258" t="s">
        <v>189</v>
      </c>
    </row>
    <row r="2127" s="12" customFormat="1">
      <c r="B2127" s="247"/>
      <c r="C2127" s="248"/>
      <c r="D2127" s="249" t="s">
        <v>199</v>
      </c>
      <c r="E2127" s="250" t="s">
        <v>21</v>
      </c>
      <c r="F2127" s="251" t="s">
        <v>2811</v>
      </c>
      <c r="G2127" s="248"/>
      <c r="H2127" s="252">
        <v>18.100000000000001</v>
      </c>
      <c r="I2127" s="253"/>
      <c r="J2127" s="248"/>
      <c r="K2127" s="248"/>
      <c r="L2127" s="254"/>
      <c r="M2127" s="255"/>
      <c r="N2127" s="256"/>
      <c r="O2127" s="256"/>
      <c r="P2127" s="256"/>
      <c r="Q2127" s="256"/>
      <c r="R2127" s="256"/>
      <c r="S2127" s="256"/>
      <c r="T2127" s="257"/>
      <c r="AT2127" s="258" t="s">
        <v>199</v>
      </c>
      <c r="AU2127" s="258" t="s">
        <v>84</v>
      </c>
      <c r="AV2127" s="12" t="s">
        <v>84</v>
      </c>
      <c r="AW2127" s="12" t="s">
        <v>37</v>
      </c>
      <c r="AX2127" s="12" t="s">
        <v>74</v>
      </c>
      <c r="AY2127" s="258" t="s">
        <v>189</v>
      </c>
    </row>
    <row r="2128" s="12" customFormat="1">
      <c r="B2128" s="247"/>
      <c r="C2128" s="248"/>
      <c r="D2128" s="249" t="s">
        <v>199</v>
      </c>
      <c r="E2128" s="250" t="s">
        <v>21</v>
      </c>
      <c r="F2128" s="251" t="s">
        <v>2812</v>
      </c>
      <c r="G2128" s="248"/>
      <c r="H2128" s="252">
        <v>20.399999999999999</v>
      </c>
      <c r="I2128" s="253"/>
      <c r="J2128" s="248"/>
      <c r="K2128" s="248"/>
      <c r="L2128" s="254"/>
      <c r="M2128" s="255"/>
      <c r="N2128" s="256"/>
      <c r="O2128" s="256"/>
      <c r="P2128" s="256"/>
      <c r="Q2128" s="256"/>
      <c r="R2128" s="256"/>
      <c r="S2128" s="256"/>
      <c r="T2128" s="257"/>
      <c r="AT2128" s="258" t="s">
        <v>199</v>
      </c>
      <c r="AU2128" s="258" t="s">
        <v>84</v>
      </c>
      <c r="AV2128" s="12" t="s">
        <v>84</v>
      </c>
      <c r="AW2128" s="12" t="s">
        <v>37</v>
      </c>
      <c r="AX2128" s="12" t="s">
        <v>74</v>
      </c>
      <c r="AY2128" s="258" t="s">
        <v>189</v>
      </c>
    </row>
    <row r="2129" s="15" customFormat="1">
      <c r="B2129" s="280"/>
      <c r="C2129" s="281"/>
      <c r="D2129" s="249" t="s">
        <v>199</v>
      </c>
      <c r="E2129" s="282" t="s">
        <v>21</v>
      </c>
      <c r="F2129" s="283" t="s">
        <v>246</v>
      </c>
      <c r="G2129" s="281"/>
      <c r="H2129" s="284">
        <v>264.60000000000002</v>
      </c>
      <c r="I2129" s="285"/>
      <c r="J2129" s="281"/>
      <c r="K2129" s="281"/>
      <c r="L2129" s="286"/>
      <c r="M2129" s="287"/>
      <c r="N2129" s="288"/>
      <c r="O2129" s="288"/>
      <c r="P2129" s="288"/>
      <c r="Q2129" s="288"/>
      <c r="R2129" s="288"/>
      <c r="S2129" s="288"/>
      <c r="T2129" s="289"/>
      <c r="AT2129" s="290" t="s">
        <v>199</v>
      </c>
      <c r="AU2129" s="290" t="s">
        <v>84</v>
      </c>
      <c r="AV2129" s="15" t="s">
        <v>190</v>
      </c>
      <c r="AW2129" s="15" t="s">
        <v>37</v>
      </c>
      <c r="AX2129" s="15" t="s">
        <v>74</v>
      </c>
      <c r="AY2129" s="290" t="s">
        <v>189</v>
      </c>
    </row>
    <row r="2130" s="14" customFormat="1">
      <c r="B2130" s="269"/>
      <c r="C2130" s="270"/>
      <c r="D2130" s="249" t="s">
        <v>199</v>
      </c>
      <c r="E2130" s="271" t="s">
        <v>21</v>
      </c>
      <c r="F2130" s="272" t="s">
        <v>214</v>
      </c>
      <c r="G2130" s="270"/>
      <c r="H2130" s="273">
        <v>577.77999999999997</v>
      </c>
      <c r="I2130" s="274"/>
      <c r="J2130" s="270"/>
      <c r="K2130" s="270"/>
      <c r="L2130" s="275"/>
      <c r="M2130" s="276"/>
      <c r="N2130" s="277"/>
      <c r="O2130" s="277"/>
      <c r="P2130" s="277"/>
      <c r="Q2130" s="277"/>
      <c r="R2130" s="277"/>
      <c r="S2130" s="277"/>
      <c r="T2130" s="278"/>
      <c r="AT2130" s="279" t="s">
        <v>199</v>
      </c>
      <c r="AU2130" s="279" t="s">
        <v>84</v>
      </c>
      <c r="AV2130" s="14" t="s">
        <v>197</v>
      </c>
      <c r="AW2130" s="14" t="s">
        <v>37</v>
      </c>
      <c r="AX2130" s="14" t="s">
        <v>82</v>
      </c>
      <c r="AY2130" s="279" t="s">
        <v>189</v>
      </c>
    </row>
    <row r="2131" s="1" customFormat="1" ht="16.5" customHeight="1">
      <c r="B2131" s="48"/>
      <c r="C2131" s="291" t="s">
        <v>2813</v>
      </c>
      <c r="D2131" s="291" t="s">
        <v>604</v>
      </c>
      <c r="E2131" s="292" t="s">
        <v>2814</v>
      </c>
      <c r="F2131" s="293" t="s">
        <v>2815</v>
      </c>
      <c r="G2131" s="294" t="s">
        <v>349</v>
      </c>
      <c r="H2131" s="295">
        <v>569.66800000000001</v>
      </c>
      <c r="I2131" s="296"/>
      <c r="J2131" s="297">
        <f>ROUND(I2131*H2131,2)</f>
        <v>0</v>
      </c>
      <c r="K2131" s="293" t="s">
        <v>196</v>
      </c>
      <c r="L2131" s="298"/>
      <c r="M2131" s="299" t="s">
        <v>21</v>
      </c>
      <c r="N2131" s="300" t="s">
        <v>45</v>
      </c>
      <c r="O2131" s="49"/>
      <c r="P2131" s="244">
        <f>O2131*H2131</f>
        <v>0</v>
      </c>
      <c r="Q2131" s="244">
        <v>0.00022000000000000001</v>
      </c>
      <c r="R2131" s="244">
        <f>Q2131*H2131</f>
        <v>0.12532696000000002</v>
      </c>
      <c r="S2131" s="244">
        <v>0</v>
      </c>
      <c r="T2131" s="245">
        <f>S2131*H2131</f>
        <v>0</v>
      </c>
      <c r="AR2131" s="26" t="s">
        <v>439</v>
      </c>
      <c r="AT2131" s="26" t="s">
        <v>604</v>
      </c>
      <c r="AU2131" s="26" t="s">
        <v>84</v>
      </c>
      <c r="AY2131" s="26" t="s">
        <v>189</v>
      </c>
      <c r="BE2131" s="246">
        <f>IF(N2131="základní",J2131,0)</f>
        <v>0</v>
      </c>
      <c r="BF2131" s="246">
        <f>IF(N2131="snížená",J2131,0)</f>
        <v>0</v>
      </c>
      <c r="BG2131" s="246">
        <f>IF(N2131="zákl. přenesená",J2131,0)</f>
        <v>0</v>
      </c>
      <c r="BH2131" s="246">
        <f>IF(N2131="sníž. přenesená",J2131,0)</f>
        <v>0</v>
      </c>
      <c r="BI2131" s="246">
        <f>IF(N2131="nulová",J2131,0)</f>
        <v>0</v>
      </c>
      <c r="BJ2131" s="26" t="s">
        <v>82</v>
      </c>
      <c r="BK2131" s="246">
        <f>ROUND(I2131*H2131,2)</f>
        <v>0</v>
      </c>
      <c r="BL2131" s="26" t="s">
        <v>323</v>
      </c>
      <c r="BM2131" s="26" t="s">
        <v>2816</v>
      </c>
    </row>
    <row r="2132" s="13" customFormat="1">
      <c r="B2132" s="259"/>
      <c r="C2132" s="260"/>
      <c r="D2132" s="249" t="s">
        <v>199</v>
      </c>
      <c r="E2132" s="261" t="s">
        <v>21</v>
      </c>
      <c r="F2132" s="262" t="s">
        <v>2817</v>
      </c>
      <c r="G2132" s="260"/>
      <c r="H2132" s="261" t="s">
        <v>21</v>
      </c>
      <c r="I2132" s="263"/>
      <c r="J2132" s="260"/>
      <c r="K2132" s="260"/>
      <c r="L2132" s="264"/>
      <c r="M2132" s="265"/>
      <c r="N2132" s="266"/>
      <c r="O2132" s="266"/>
      <c r="P2132" s="266"/>
      <c r="Q2132" s="266"/>
      <c r="R2132" s="266"/>
      <c r="S2132" s="266"/>
      <c r="T2132" s="267"/>
      <c r="AT2132" s="268" t="s">
        <v>199</v>
      </c>
      <c r="AU2132" s="268" t="s">
        <v>84</v>
      </c>
      <c r="AV2132" s="13" t="s">
        <v>82</v>
      </c>
      <c r="AW2132" s="13" t="s">
        <v>37</v>
      </c>
      <c r="AX2132" s="13" t="s">
        <v>74</v>
      </c>
      <c r="AY2132" s="268" t="s">
        <v>189</v>
      </c>
    </row>
    <row r="2133" s="12" customFormat="1">
      <c r="B2133" s="247"/>
      <c r="C2133" s="248"/>
      <c r="D2133" s="249" t="s">
        <v>199</v>
      </c>
      <c r="E2133" s="250" t="s">
        <v>21</v>
      </c>
      <c r="F2133" s="251" t="s">
        <v>2818</v>
      </c>
      <c r="G2133" s="248"/>
      <c r="H2133" s="252">
        <v>183.15000000000001</v>
      </c>
      <c r="I2133" s="253"/>
      <c r="J2133" s="248"/>
      <c r="K2133" s="248"/>
      <c r="L2133" s="254"/>
      <c r="M2133" s="255"/>
      <c r="N2133" s="256"/>
      <c r="O2133" s="256"/>
      <c r="P2133" s="256"/>
      <c r="Q2133" s="256"/>
      <c r="R2133" s="256"/>
      <c r="S2133" s="256"/>
      <c r="T2133" s="257"/>
      <c r="AT2133" s="258" t="s">
        <v>199</v>
      </c>
      <c r="AU2133" s="258" t="s">
        <v>84</v>
      </c>
      <c r="AV2133" s="12" t="s">
        <v>84</v>
      </c>
      <c r="AW2133" s="12" t="s">
        <v>37</v>
      </c>
      <c r="AX2133" s="12" t="s">
        <v>74</v>
      </c>
      <c r="AY2133" s="258" t="s">
        <v>189</v>
      </c>
    </row>
    <row r="2134" s="12" customFormat="1">
      <c r="B2134" s="247"/>
      <c r="C2134" s="248"/>
      <c r="D2134" s="249" t="s">
        <v>199</v>
      </c>
      <c r="E2134" s="250" t="s">
        <v>21</v>
      </c>
      <c r="F2134" s="251" t="s">
        <v>2819</v>
      </c>
      <c r="G2134" s="248"/>
      <c r="H2134" s="252">
        <v>161.34800000000001</v>
      </c>
      <c r="I2134" s="253"/>
      <c r="J2134" s="248"/>
      <c r="K2134" s="248"/>
      <c r="L2134" s="254"/>
      <c r="M2134" s="255"/>
      <c r="N2134" s="256"/>
      <c r="O2134" s="256"/>
      <c r="P2134" s="256"/>
      <c r="Q2134" s="256"/>
      <c r="R2134" s="256"/>
      <c r="S2134" s="256"/>
      <c r="T2134" s="257"/>
      <c r="AT2134" s="258" t="s">
        <v>199</v>
      </c>
      <c r="AU2134" s="258" t="s">
        <v>84</v>
      </c>
      <c r="AV2134" s="12" t="s">
        <v>84</v>
      </c>
      <c r="AW2134" s="12" t="s">
        <v>37</v>
      </c>
      <c r="AX2134" s="12" t="s">
        <v>74</v>
      </c>
      <c r="AY2134" s="258" t="s">
        <v>189</v>
      </c>
    </row>
    <row r="2135" s="12" customFormat="1">
      <c r="B2135" s="247"/>
      <c r="C2135" s="248"/>
      <c r="D2135" s="249" t="s">
        <v>199</v>
      </c>
      <c r="E2135" s="250" t="s">
        <v>21</v>
      </c>
      <c r="F2135" s="251" t="s">
        <v>2820</v>
      </c>
      <c r="G2135" s="248"/>
      <c r="H2135" s="252">
        <v>225.16999999999999</v>
      </c>
      <c r="I2135" s="253"/>
      <c r="J2135" s="248"/>
      <c r="K2135" s="248"/>
      <c r="L2135" s="254"/>
      <c r="M2135" s="255"/>
      <c r="N2135" s="256"/>
      <c r="O2135" s="256"/>
      <c r="P2135" s="256"/>
      <c r="Q2135" s="256"/>
      <c r="R2135" s="256"/>
      <c r="S2135" s="256"/>
      <c r="T2135" s="257"/>
      <c r="AT2135" s="258" t="s">
        <v>199</v>
      </c>
      <c r="AU2135" s="258" t="s">
        <v>84</v>
      </c>
      <c r="AV2135" s="12" t="s">
        <v>84</v>
      </c>
      <c r="AW2135" s="12" t="s">
        <v>37</v>
      </c>
      <c r="AX2135" s="12" t="s">
        <v>74</v>
      </c>
      <c r="AY2135" s="258" t="s">
        <v>189</v>
      </c>
    </row>
    <row r="2136" s="14" customFormat="1">
      <c r="B2136" s="269"/>
      <c r="C2136" s="270"/>
      <c r="D2136" s="249" t="s">
        <v>199</v>
      </c>
      <c r="E2136" s="271" t="s">
        <v>21</v>
      </c>
      <c r="F2136" s="272" t="s">
        <v>214</v>
      </c>
      <c r="G2136" s="270"/>
      <c r="H2136" s="273">
        <v>569.66800000000001</v>
      </c>
      <c r="I2136" s="274"/>
      <c r="J2136" s="270"/>
      <c r="K2136" s="270"/>
      <c r="L2136" s="275"/>
      <c r="M2136" s="276"/>
      <c r="N2136" s="277"/>
      <c r="O2136" s="277"/>
      <c r="P2136" s="277"/>
      <c r="Q2136" s="277"/>
      <c r="R2136" s="277"/>
      <c r="S2136" s="277"/>
      <c r="T2136" s="278"/>
      <c r="AT2136" s="279" t="s">
        <v>199</v>
      </c>
      <c r="AU2136" s="279" t="s">
        <v>84</v>
      </c>
      <c r="AV2136" s="14" t="s">
        <v>197</v>
      </c>
      <c r="AW2136" s="14" t="s">
        <v>37</v>
      </c>
      <c r="AX2136" s="14" t="s">
        <v>82</v>
      </c>
      <c r="AY2136" s="279" t="s">
        <v>189</v>
      </c>
    </row>
    <row r="2137" s="1" customFormat="1" ht="16.5" customHeight="1">
      <c r="B2137" s="48"/>
      <c r="C2137" s="291" t="s">
        <v>2821</v>
      </c>
      <c r="D2137" s="291" t="s">
        <v>604</v>
      </c>
      <c r="E2137" s="292" t="s">
        <v>2822</v>
      </c>
      <c r="F2137" s="293" t="s">
        <v>2823</v>
      </c>
      <c r="G2137" s="294" t="s">
        <v>349</v>
      </c>
      <c r="H2137" s="295">
        <v>72.478999999999999</v>
      </c>
      <c r="I2137" s="296"/>
      <c r="J2137" s="297">
        <f>ROUND(I2137*H2137,2)</f>
        <v>0</v>
      </c>
      <c r="K2137" s="293" t="s">
        <v>196</v>
      </c>
      <c r="L2137" s="298"/>
      <c r="M2137" s="299" t="s">
        <v>21</v>
      </c>
      <c r="N2137" s="300" t="s">
        <v>45</v>
      </c>
      <c r="O2137" s="49"/>
      <c r="P2137" s="244">
        <f>O2137*H2137</f>
        <v>0</v>
      </c>
      <c r="Q2137" s="244">
        <v>0.00029999999999999997</v>
      </c>
      <c r="R2137" s="244">
        <f>Q2137*H2137</f>
        <v>0.021743699999999998</v>
      </c>
      <c r="S2137" s="244">
        <v>0</v>
      </c>
      <c r="T2137" s="245">
        <f>S2137*H2137</f>
        <v>0</v>
      </c>
      <c r="AR2137" s="26" t="s">
        <v>439</v>
      </c>
      <c r="AT2137" s="26" t="s">
        <v>604</v>
      </c>
      <c r="AU2137" s="26" t="s">
        <v>84</v>
      </c>
      <c r="AY2137" s="26" t="s">
        <v>189</v>
      </c>
      <c r="BE2137" s="246">
        <f>IF(N2137="základní",J2137,0)</f>
        <v>0</v>
      </c>
      <c r="BF2137" s="246">
        <f>IF(N2137="snížená",J2137,0)</f>
        <v>0</v>
      </c>
      <c r="BG2137" s="246">
        <f>IF(N2137="zákl. přenesená",J2137,0)</f>
        <v>0</v>
      </c>
      <c r="BH2137" s="246">
        <f>IF(N2137="sníž. přenesená",J2137,0)</f>
        <v>0</v>
      </c>
      <c r="BI2137" s="246">
        <f>IF(N2137="nulová",J2137,0)</f>
        <v>0</v>
      </c>
      <c r="BJ2137" s="26" t="s">
        <v>82</v>
      </c>
      <c r="BK2137" s="246">
        <f>ROUND(I2137*H2137,2)</f>
        <v>0</v>
      </c>
      <c r="BL2137" s="26" t="s">
        <v>323</v>
      </c>
      <c r="BM2137" s="26" t="s">
        <v>2824</v>
      </c>
    </row>
    <row r="2138" s="13" customFormat="1">
      <c r="B2138" s="259"/>
      <c r="C2138" s="260"/>
      <c r="D2138" s="249" t="s">
        <v>199</v>
      </c>
      <c r="E2138" s="261" t="s">
        <v>21</v>
      </c>
      <c r="F2138" s="262" t="s">
        <v>2726</v>
      </c>
      <c r="G2138" s="260"/>
      <c r="H2138" s="261" t="s">
        <v>21</v>
      </c>
      <c r="I2138" s="263"/>
      <c r="J2138" s="260"/>
      <c r="K2138" s="260"/>
      <c r="L2138" s="264"/>
      <c r="M2138" s="265"/>
      <c r="N2138" s="266"/>
      <c r="O2138" s="266"/>
      <c r="P2138" s="266"/>
      <c r="Q2138" s="266"/>
      <c r="R2138" s="266"/>
      <c r="S2138" s="266"/>
      <c r="T2138" s="267"/>
      <c r="AT2138" s="268" t="s">
        <v>199</v>
      </c>
      <c r="AU2138" s="268" t="s">
        <v>84</v>
      </c>
      <c r="AV2138" s="13" t="s">
        <v>82</v>
      </c>
      <c r="AW2138" s="13" t="s">
        <v>37</v>
      </c>
      <c r="AX2138" s="13" t="s">
        <v>74</v>
      </c>
      <c r="AY2138" s="268" t="s">
        <v>189</v>
      </c>
    </row>
    <row r="2139" s="12" customFormat="1">
      <c r="B2139" s="247"/>
      <c r="C2139" s="248"/>
      <c r="D2139" s="249" t="s">
        <v>199</v>
      </c>
      <c r="E2139" s="250" t="s">
        <v>21</v>
      </c>
      <c r="F2139" s="251" t="s">
        <v>2810</v>
      </c>
      <c r="G2139" s="248"/>
      <c r="H2139" s="252">
        <v>21.399999999999999</v>
      </c>
      <c r="I2139" s="253"/>
      <c r="J2139" s="248"/>
      <c r="K2139" s="248"/>
      <c r="L2139" s="254"/>
      <c r="M2139" s="255"/>
      <c r="N2139" s="256"/>
      <c r="O2139" s="256"/>
      <c r="P2139" s="256"/>
      <c r="Q2139" s="256"/>
      <c r="R2139" s="256"/>
      <c r="S2139" s="256"/>
      <c r="T2139" s="257"/>
      <c r="AT2139" s="258" t="s">
        <v>199</v>
      </c>
      <c r="AU2139" s="258" t="s">
        <v>84</v>
      </c>
      <c r="AV2139" s="12" t="s">
        <v>84</v>
      </c>
      <c r="AW2139" s="12" t="s">
        <v>37</v>
      </c>
      <c r="AX2139" s="12" t="s">
        <v>74</v>
      </c>
      <c r="AY2139" s="258" t="s">
        <v>189</v>
      </c>
    </row>
    <row r="2140" s="12" customFormat="1">
      <c r="B2140" s="247"/>
      <c r="C2140" s="248"/>
      <c r="D2140" s="249" t="s">
        <v>199</v>
      </c>
      <c r="E2140" s="250" t="s">
        <v>21</v>
      </c>
      <c r="F2140" s="251" t="s">
        <v>2811</v>
      </c>
      <c r="G2140" s="248"/>
      <c r="H2140" s="252">
        <v>18.100000000000001</v>
      </c>
      <c r="I2140" s="253"/>
      <c r="J2140" s="248"/>
      <c r="K2140" s="248"/>
      <c r="L2140" s="254"/>
      <c r="M2140" s="255"/>
      <c r="N2140" s="256"/>
      <c r="O2140" s="256"/>
      <c r="P2140" s="256"/>
      <c r="Q2140" s="256"/>
      <c r="R2140" s="256"/>
      <c r="S2140" s="256"/>
      <c r="T2140" s="257"/>
      <c r="AT2140" s="258" t="s">
        <v>199</v>
      </c>
      <c r="AU2140" s="258" t="s">
        <v>84</v>
      </c>
      <c r="AV2140" s="12" t="s">
        <v>84</v>
      </c>
      <c r="AW2140" s="12" t="s">
        <v>37</v>
      </c>
      <c r="AX2140" s="12" t="s">
        <v>74</v>
      </c>
      <c r="AY2140" s="258" t="s">
        <v>189</v>
      </c>
    </row>
    <row r="2141" s="12" customFormat="1">
      <c r="B2141" s="247"/>
      <c r="C2141" s="248"/>
      <c r="D2141" s="249" t="s">
        <v>199</v>
      </c>
      <c r="E2141" s="250" t="s">
        <v>21</v>
      </c>
      <c r="F2141" s="251" t="s">
        <v>2812</v>
      </c>
      <c r="G2141" s="248"/>
      <c r="H2141" s="252">
        <v>20.399999999999999</v>
      </c>
      <c r="I2141" s="253"/>
      <c r="J2141" s="248"/>
      <c r="K2141" s="248"/>
      <c r="L2141" s="254"/>
      <c r="M2141" s="255"/>
      <c r="N2141" s="256"/>
      <c r="O2141" s="256"/>
      <c r="P2141" s="256"/>
      <c r="Q2141" s="256"/>
      <c r="R2141" s="256"/>
      <c r="S2141" s="256"/>
      <c r="T2141" s="257"/>
      <c r="AT2141" s="258" t="s">
        <v>199</v>
      </c>
      <c r="AU2141" s="258" t="s">
        <v>84</v>
      </c>
      <c r="AV2141" s="12" t="s">
        <v>84</v>
      </c>
      <c r="AW2141" s="12" t="s">
        <v>37</v>
      </c>
      <c r="AX2141" s="12" t="s">
        <v>74</v>
      </c>
      <c r="AY2141" s="258" t="s">
        <v>189</v>
      </c>
    </row>
    <row r="2142" s="15" customFormat="1">
      <c r="B2142" s="280"/>
      <c r="C2142" s="281"/>
      <c r="D2142" s="249" t="s">
        <v>199</v>
      </c>
      <c r="E2142" s="282" t="s">
        <v>21</v>
      </c>
      <c r="F2142" s="283" t="s">
        <v>246</v>
      </c>
      <c r="G2142" s="281"/>
      <c r="H2142" s="284">
        <v>59.899999999999999</v>
      </c>
      <c r="I2142" s="285"/>
      <c r="J2142" s="281"/>
      <c r="K2142" s="281"/>
      <c r="L2142" s="286"/>
      <c r="M2142" s="287"/>
      <c r="N2142" s="288"/>
      <c r="O2142" s="288"/>
      <c r="P2142" s="288"/>
      <c r="Q2142" s="288"/>
      <c r="R2142" s="288"/>
      <c r="S2142" s="288"/>
      <c r="T2142" s="289"/>
      <c r="AT2142" s="290" t="s">
        <v>199</v>
      </c>
      <c r="AU2142" s="290" t="s">
        <v>84</v>
      </c>
      <c r="AV2142" s="15" t="s">
        <v>190</v>
      </c>
      <c r="AW2142" s="15" t="s">
        <v>37</v>
      </c>
      <c r="AX2142" s="15" t="s">
        <v>74</v>
      </c>
      <c r="AY2142" s="290" t="s">
        <v>189</v>
      </c>
    </row>
    <row r="2143" s="14" customFormat="1">
      <c r="B2143" s="269"/>
      <c r="C2143" s="270"/>
      <c r="D2143" s="249" t="s">
        <v>199</v>
      </c>
      <c r="E2143" s="271" t="s">
        <v>21</v>
      </c>
      <c r="F2143" s="272" t="s">
        <v>214</v>
      </c>
      <c r="G2143" s="270"/>
      <c r="H2143" s="273">
        <v>59.899999999999999</v>
      </c>
      <c r="I2143" s="274"/>
      <c r="J2143" s="270"/>
      <c r="K2143" s="270"/>
      <c r="L2143" s="275"/>
      <c r="M2143" s="276"/>
      <c r="N2143" s="277"/>
      <c r="O2143" s="277"/>
      <c r="P2143" s="277"/>
      <c r="Q2143" s="277"/>
      <c r="R2143" s="277"/>
      <c r="S2143" s="277"/>
      <c r="T2143" s="278"/>
      <c r="AT2143" s="279" t="s">
        <v>199</v>
      </c>
      <c r="AU2143" s="279" t="s">
        <v>84</v>
      </c>
      <c r="AV2143" s="14" t="s">
        <v>197</v>
      </c>
      <c r="AW2143" s="14" t="s">
        <v>37</v>
      </c>
      <c r="AX2143" s="14" t="s">
        <v>74</v>
      </c>
      <c r="AY2143" s="279" t="s">
        <v>189</v>
      </c>
    </row>
    <row r="2144" s="12" customFormat="1">
      <c r="B2144" s="247"/>
      <c r="C2144" s="248"/>
      <c r="D2144" s="249" t="s">
        <v>199</v>
      </c>
      <c r="E2144" s="250" t="s">
        <v>21</v>
      </c>
      <c r="F2144" s="251" t="s">
        <v>2825</v>
      </c>
      <c r="G2144" s="248"/>
      <c r="H2144" s="252">
        <v>65.890000000000001</v>
      </c>
      <c r="I2144" s="253"/>
      <c r="J2144" s="248"/>
      <c r="K2144" s="248"/>
      <c r="L2144" s="254"/>
      <c r="M2144" s="255"/>
      <c r="N2144" s="256"/>
      <c r="O2144" s="256"/>
      <c r="P2144" s="256"/>
      <c r="Q2144" s="256"/>
      <c r="R2144" s="256"/>
      <c r="S2144" s="256"/>
      <c r="T2144" s="257"/>
      <c r="AT2144" s="258" t="s">
        <v>199</v>
      </c>
      <c r="AU2144" s="258" t="s">
        <v>84</v>
      </c>
      <c r="AV2144" s="12" t="s">
        <v>84</v>
      </c>
      <c r="AW2144" s="12" t="s">
        <v>37</v>
      </c>
      <c r="AX2144" s="12" t="s">
        <v>82</v>
      </c>
      <c r="AY2144" s="258" t="s">
        <v>189</v>
      </c>
    </row>
    <row r="2145" s="12" customFormat="1">
      <c r="B2145" s="247"/>
      <c r="C2145" s="248"/>
      <c r="D2145" s="249" t="s">
        <v>199</v>
      </c>
      <c r="E2145" s="248"/>
      <c r="F2145" s="251" t="s">
        <v>2826</v>
      </c>
      <c r="G2145" s="248"/>
      <c r="H2145" s="252">
        <v>72.478999999999999</v>
      </c>
      <c r="I2145" s="253"/>
      <c r="J2145" s="248"/>
      <c r="K2145" s="248"/>
      <c r="L2145" s="254"/>
      <c r="M2145" s="255"/>
      <c r="N2145" s="256"/>
      <c r="O2145" s="256"/>
      <c r="P2145" s="256"/>
      <c r="Q2145" s="256"/>
      <c r="R2145" s="256"/>
      <c r="S2145" s="256"/>
      <c r="T2145" s="257"/>
      <c r="AT2145" s="258" t="s">
        <v>199</v>
      </c>
      <c r="AU2145" s="258" t="s">
        <v>84</v>
      </c>
      <c r="AV2145" s="12" t="s">
        <v>84</v>
      </c>
      <c r="AW2145" s="12" t="s">
        <v>6</v>
      </c>
      <c r="AX2145" s="12" t="s">
        <v>82</v>
      </c>
      <c r="AY2145" s="258" t="s">
        <v>189</v>
      </c>
    </row>
    <row r="2146" s="1" customFormat="1" ht="16.5" customHeight="1">
      <c r="B2146" s="48"/>
      <c r="C2146" s="235" t="s">
        <v>2827</v>
      </c>
      <c r="D2146" s="235" t="s">
        <v>192</v>
      </c>
      <c r="E2146" s="236" t="s">
        <v>2828</v>
      </c>
      <c r="F2146" s="237" t="s">
        <v>2829</v>
      </c>
      <c r="G2146" s="238" t="s">
        <v>349</v>
      </c>
      <c r="H2146" s="239">
        <v>59.899999999999999</v>
      </c>
      <c r="I2146" s="240"/>
      <c r="J2146" s="241">
        <f>ROUND(I2146*H2146,2)</f>
        <v>0</v>
      </c>
      <c r="K2146" s="237" t="s">
        <v>196</v>
      </c>
      <c r="L2146" s="74"/>
      <c r="M2146" s="242" t="s">
        <v>21</v>
      </c>
      <c r="N2146" s="243" t="s">
        <v>45</v>
      </c>
      <c r="O2146" s="49"/>
      <c r="P2146" s="244">
        <f>O2146*H2146</f>
        <v>0</v>
      </c>
      <c r="Q2146" s="244">
        <v>0</v>
      </c>
      <c r="R2146" s="244">
        <f>Q2146*H2146</f>
        <v>0</v>
      </c>
      <c r="S2146" s="244">
        <v>0</v>
      </c>
      <c r="T2146" s="245">
        <f>S2146*H2146</f>
        <v>0</v>
      </c>
      <c r="AR2146" s="26" t="s">
        <v>323</v>
      </c>
      <c r="AT2146" s="26" t="s">
        <v>192</v>
      </c>
      <c r="AU2146" s="26" t="s">
        <v>84</v>
      </c>
      <c r="AY2146" s="26" t="s">
        <v>189</v>
      </c>
      <c r="BE2146" s="246">
        <f>IF(N2146="základní",J2146,0)</f>
        <v>0</v>
      </c>
      <c r="BF2146" s="246">
        <f>IF(N2146="snížená",J2146,0)</f>
        <v>0</v>
      </c>
      <c r="BG2146" s="246">
        <f>IF(N2146="zákl. přenesená",J2146,0)</f>
        <v>0</v>
      </c>
      <c r="BH2146" s="246">
        <f>IF(N2146="sníž. přenesená",J2146,0)</f>
        <v>0</v>
      </c>
      <c r="BI2146" s="246">
        <f>IF(N2146="nulová",J2146,0)</f>
        <v>0</v>
      </c>
      <c r="BJ2146" s="26" t="s">
        <v>82</v>
      </c>
      <c r="BK2146" s="246">
        <f>ROUND(I2146*H2146,2)</f>
        <v>0</v>
      </c>
      <c r="BL2146" s="26" t="s">
        <v>323</v>
      </c>
      <c r="BM2146" s="26" t="s">
        <v>2830</v>
      </c>
    </row>
    <row r="2147" s="13" customFormat="1">
      <c r="B2147" s="259"/>
      <c r="C2147" s="260"/>
      <c r="D2147" s="249" t="s">
        <v>199</v>
      </c>
      <c r="E2147" s="261" t="s">
        <v>21</v>
      </c>
      <c r="F2147" s="262" t="s">
        <v>2726</v>
      </c>
      <c r="G2147" s="260"/>
      <c r="H2147" s="261" t="s">
        <v>21</v>
      </c>
      <c r="I2147" s="263"/>
      <c r="J2147" s="260"/>
      <c r="K2147" s="260"/>
      <c r="L2147" s="264"/>
      <c r="M2147" s="265"/>
      <c r="N2147" s="266"/>
      <c r="O2147" s="266"/>
      <c r="P2147" s="266"/>
      <c r="Q2147" s="266"/>
      <c r="R2147" s="266"/>
      <c r="S2147" s="266"/>
      <c r="T2147" s="267"/>
      <c r="AT2147" s="268" t="s">
        <v>199</v>
      </c>
      <c r="AU2147" s="268" t="s">
        <v>84</v>
      </c>
      <c r="AV2147" s="13" t="s">
        <v>82</v>
      </c>
      <c r="AW2147" s="13" t="s">
        <v>37</v>
      </c>
      <c r="AX2147" s="13" t="s">
        <v>74</v>
      </c>
      <c r="AY2147" s="268" t="s">
        <v>189</v>
      </c>
    </row>
    <row r="2148" s="12" customFormat="1">
      <c r="B2148" s="247"/>
      <c r="C2148" s="248"/>
      <c r="D2148" s="249" t="s">
        <v>199</v>
      </c>
      <c r="E2148" s="250" t="s">
        <v>21</v>
      </c>
      <c r="F2148" s="251" t="s">
        <v>2810</v>
      </c>
      <c r="G2148" s="248"/>
      <c r="H2148" s="252">
        <v>21.399999999999999</v>
      </c>
      <c r="I2148" s="253"/>
      <c r="J2148" s="248"/>
      <c r="K2148" s="248"/>
      <c r="L2148" s="254"/>
      <c r="M2148" s="255"/>
      <c r="N2148" s="256"/>
      <c r="O2148" s="256"/>
      <c r="P2148" s="256"/>
      <c r="Q2148" s="256"/>
      <c r="R2148" s="256"/>
      <c r="S2148" s="256"/>
      <c r="T2148" s="257"/>
      <c r="AT2148" s="258" t="s">
        <v>199</v>
      </c>
      <c r="AU2148" s="258" t="s">
        <v>84</v>
      </c>
      <c r="AV2148" s="12" t="s">
        <v>84</v>
      </c>
      <c r="AW2148" s="12" t="s">
        <v>37</v>
      </c>
      <c r="AX2148" s="12" t="s">
        <v>74</v>
      </c>
      <c r="AY2148" s="258" t="s">
        <v>189</v>
      </c>
    </row>
    <row r="2149" s="12" customFormat="1">
      <c r="B2149" s="247"/>
      <c r="C2149" s="248"/>
      <c r="D2149" s="249" t="s">
        <v>199</v>
      </c>
      <c r="E2149" s="250" t="s">
        <v>21</v>
      </c>
      <c r="F2149" s="251" t="s">
        <v>2811</v>
      </c>
      <c r="G2149" s="248"/>
      <c r="H2149" s="252">
        <v>18.100000000000001</v>
      </c>
      <c r="I2149" s="253"/>
      <c r="J2149" s="248"/>
      <c r="K2149" s="248"/>
      <c r="L2149" s="254"/>
      <c r="M2149" s="255"/>
      <c r="N2149" s="256"/>
      <c r="O2149" s="256"/>
      <c r="P2149" s="256"/>
      <c r="Q2149" s="256"/>
      <c r="R2149" s="256"/>
      <c r="S2149" s="256"/>
      <c r="T2149" s="257"/>
      <c r="AT2149" s="258" t="s">
        <v>199</v>
      </c>
      <c r="AU2149" s="258" t="s">
        <v>84</v>
      </c>
      <c r="AV2149" s="12" t="s">
        <v>84</v>
      </c>
      <c r="AW2149" s="12" t="s">
        <v>37</v>
      </c>
      <c r="AX2149" s="12" t="s">
        <v>74</v>
      </c>
      <c r="AY2149" s="258" t="s">
        <v>189</v>
      </c>
    </row>
    <row r="2150" s="12" customFormat="1">
      <c r="B2150" s="247"/>
      <c r="C2150" s="248"/>
      <c r="D2150" s="249" t="s">
        <v>199</v>
      </c>
      <c r="E2150" s="250" t="s">
        <v>21</v>
      </c>
      <c r="F2150" s="251" t="s">
        <v>2812</v>
      </c>
      <c r="G2150" s="248"/>
      <c r="H2150" s="252">
        <v>20.399999999999999</v>
      </c>
      <c r="I2150" s="253"/>
      <c r="J2150" s="248"/>
      <c r="K2150" s="248"/>
      <c r="L2150" s="254"/>
      <c r="M2150" s="255"/>
      <c r="N2150" s="256"/>
      <c r="O2150" s="256"/>
      <c r="P2150" s="256"/>
      <c r="Q2150" s="256"/>
      <c r="R2150" s="256"/>
      <c r="S2150" s="256"/>
      <c r="T2150" s="257"/>
      <c r="AT2150" s="258" t="s">
        <v>199</v>
      </c>
      <c r="AU2150" s="258" t="s">
        <v>84</v>
      </c>
      <c r="AV2150" s="12" t="s">
        <v>84</v>
      </c>
      <c r="AW2150" s="12" t="s">
        <v>37</v>
      </c>
      <c r="AX2150" s="12" t="s">
        <v>74</v>
      </c>
      <c r="AY2150" s="258" t="s">
        <v>189</v>
      </c>
    </row>
    <row r="2151" s="15" customFormat="1">
      <c r="B2151" s="280"/>
      <c r="C2151" s="281"/>
      <c r="D2151" s="249" t="s">
        <v>199</v>
      </c>
      <c r="E2151" s="282" t="s">
        <v>21</v>
      </c>
      <c r="F2151" s="283" t="s">
        <v>825</v>
      </c>
      <c r="G2151" s="281"/>
      <c r="H2151" s="284">
        <v>59.899999999999999</v>
      </c>
      <c r="I2151" s="285"/>
      <c r="J2151" s="281"/>
      <c r="K2151" s="281"/>
      <c r="L2151" s="286"/>
      <c r="M2151" s="287"/>
      <c r="N2151" s="288"/>
      <c r="O2151" s="288"/>
      <c r="P2151" s="288"/>
      <c r="Q2151" s="288"/>
      <c r="R2151" s="288"/>
      <c r="S2151" s="288"/>
      <c r="T2151" s="289"/>
      <c r="AT2151" s="290" t="s">
        <v>199</v>
      </c>
      <c r="AU2151" s="290" t="s">
        <v>84</v>
      </c>
      <c r="AV2151" s="15" t="s">
        <v>190</v>
      </c>
      <c r="AW2151" s="15" t="s">
        <v>37</v>
      </c>
      <c r="AX2151" s="15" t="s">
        <v>82</v>
      </c>
      <c r="AY2151" s="290" t="s">
        <v>189</v>
      </c>
    </row>
    <row r="2152" s="1" customFormat="1" ht="16.5" customHeight="1">
      <c r="B2152" s="48"/>
      <c r="C2152" s="235" t="s">
        <v>2831</v>
      </c>
      <c r="D2152" s="235" t="s">
        <v>192</v>
      </c>
      <c r="E2152" s="236" t="s">
        <v>2832</v>
      </c>
      <c r="F2152" s="237" t="s">
        <v>2833</v>
      </c>
      <c r="G2152" s="238" t="s">
        <v>273</v>
      </c>
      <c r="H2152" s="239">
        <v>1003.67</v>
      </c>
      <c r="I2152" s="240"/>
      <c r="J2152" s="241">
        <f>ROUND(I2152*H2152,2)</f>
        <v>0</v>
      </c>
      <c r="K2152" s="237" t="s">
        <v>2533</v>
      </c>
      <c r="L2152" s="74"/>
      <c r="M2152" s="242" t="s">
        <v>21</v>
      </c>
      <c r="N2152" s="243" t="s">
        <v>45</v>
      </c>
      <c r="O2152" s="49"/>
      <c r="P2152" s="244">
        <f>O2152*H2152</f>
        <v>0</v>
      </c>
      <c r="Q2152" s="244">
        <v>0</v>
      </c>
      <c r="R2152" s="244">
        <f>Q2152*H2152</f>
        <v>0</v>
      </c>
      <c r="S2152" s="244">
        <v>0</v>
      </c>
      <c r="T2152" s="245">
        <f>S2152*H2152</f>
        <v>0</v>
      </c>
      <c r="AR2152" s="26" t="s">
        <v>323</v>
      </c>
      <c r="AT2152" s="26" t="s">
        <v>192</v>
      </c>
      <c r="AU2152" s="26" t="s">
        <v>84</v>
      </c>
      <c r="AY2152" s="26" t="s">
        <v>189</v>
      </c>
      <c r="BE2152" s="246">
        <f>IF(N2152="základní",J2152,0)</f>
        <v>0</v>
      </c>
      <c r="BF2152" s="246">
        <f>IF(N2152="snížená",J2152,0)</f>
        <v>0</v>
      </c>
      <c r="BG2152" s="246">
        <f>IF(N2152="zákl. přenesená",J2152,0)</f>
        <v>0</v>
      </c>
      <c r="BH2152" s="246">
        <f>IF(N2152="sníž. přenesená",J2152,0)</f>
        <v>0</v>
      </c>
      <c r="BI2152" s="246">
        <f>IF(N2152="nulová",J2152,0)</f>
        <v>0</v>
      </c>
      <c r="BJ2152" s="26" t="s">
        <v>82</v>
      </c>
      <c r="BK2152" s="246">
        <f>ROUND(I2152*H2152,2)</f>
        <v>0</v>
      </c>
      <c r="BL2152" s="26" t="s">
        <v>323</v>
      </c>
      <c r="BM2152" s="26" t="s">
        <v>2834</v>
      </c>
    </row>
    <row r="2153" s="1" customFormat="1" ht="16.5" customHeight="1">
      <c r="B2153" s="48"/>
      <c r="C2153" s="291" t="s">
        <v>2835</v>
      </c>
      <c r="D2153" s="291" t="s">
        <v>604</v>
      </c>
      <c r="E2153" s="292" t="s">
        <v>2836</v>
      </c>
      <c r="F2153" s="293" t="s">
        <v>2837</v>
      </c>
      <c r="G2153" s="294" t="s">
        <v>1344</v>
      </c>
      <c r="H2153" s="295">
        <v>100.367</v>
      </c>
      <c r="I2153" s="296"/>
      <c r="J2153" s="297">
        <f>ROUND(I2153*H2153,2)</f>
        <v>0</v>
      </c>
      <c r="K2153" s="293" t="s">
        <v>21</v>
      </c>
      <c r="L2153" s="298"/>
      <c r="M2153" s="299" t="s">
        <v>21</v>
      </c>
      <c r="N2153" s="300" t="s">
        <v>45</v>
      </c>
      <c r="O2153" s="49"/>
      <c r="P2153" s="244">
        <f>O2153*H2153</f>
        <v>0</v>
      </c>
      <c r="Q2153" s="244">
        <v>0.001</v>
      </c>
      <c r="R2153" s="244">
        <f>Q2153*H2153</f>
        <v>0.10036700000000001</v>
      </c>
      <c r="S2153" s="244">
        <v>0</v>
      </c>
      <c r="T2153" s="245">
        <f>S2153*H2153</f>
        <v>0</v>
      </c>
      <c r="AR2153" s="26" t="s">
        <v>439</v>
      </c>
      <c r="AT2153" s="26" t="s">
        <v>604</v>
      </c>
      <c r="AU2153" s="26" t="s">
        <v>84</v>
      </c>
      <c r="AY2153" s="26" t="s">
        <v>189</v>
      </c>
      <c r="BE2153" s="246">
        <f>IF(N2153="základní",J2153,0)</f>
        <v>0</v>
      </c>
      <c r="BF2153" s="246">
        <f>IF(N2153="snížená",J2153,0)</f>
        <v>0</v>
      </c>
      <c r="BG2153" s="246">
        <f>IF(N2153="zákl. přenesená",J2153,0)</f>
        <v>0</v>
      </c>
      <c r="BH2153" s="246">
        <f>IF(N2153="sníž. přenesená",J2153,0)</f>
        <v>0</v>
      </c>
      <c r="BI2153" s="246">
        <f>IF(N2153="nulová",J2153,0)</f>
        <v>0</v>
      </c>
      <c r="BJ2153" s="26" t="s">
        <v>82</v>
      </c>
      <c r="BK2153" s="246">
        <f>ROUND(I2153*H2153,2)</f>
        <v>0</v>
      </c>
      <c r="BL2153" s="26" t="s">
        <v>323</v>
      </c>
      <c r="BM2153" s="26" t="s">
        <v>2838</v>
      </c>
    </row>
    <row r="2154" s="12" customFormat="1">
      <c r="B2154" s="247"/>
      <c r="C2154" s="248"/>
      <c r="D2154" s="249" t="s">
        <v>199</v>
      </c>
      <c r="E2154" s="250" t="s">
        <v>21</v>
      </c>
      <c r="F2154" s="251" t="s">
        <v>2839</v>
      </c>
      <c r="G2154" s="248"/>
      <c r="H2154" s="252">
        <v>1003.67</v>
      </c>
      <c r="I2154" s="253"/>
      <c r="J2154" s="248"/>
      <c r="K2154" s="248"/>
      <c r="L2154" s="254"/>
      <c r="M2154" s="255"/>
      <c r="N2154" s="256"/>
      <c r="O2154" s="256"/>
      <c r="P2154" s="256"/>
      <c r="Q2154" s="256"/>
      <c r="R2154" s="256"/>
      <c r="S2154" s="256"/>
      <c r="T2154" s="257"/>
      <c r="AT2154" s="258" t="s">
        <v>199</v>
      </c>
      <c r="AU2154" s="258" t="s">
        <v>84</v>
      </c>
      <c r="AV2154" s="12" t="s">
        <v>84</v>
      </c>
      <c r="AW2154" s="12" t="s">
        <v>37</v>
      </c>
      <c r="AX2154" s="12" t="s">
        <v>82</v>
      </c>
      <c r="AY2154" s="258" t="s">
        <v>189</v>
      </c>
    </row>
    <row r="2155" s="12" customFormat="1">
      <c r="B2155" s="247"/>
      <c r="C2155" s="248"/>
      <c r="D2155" s="249" t="s">
        <v>199</v>
      </c>
      <c r="E2155" s="248"/>
      <c r="F2155" s="251" t="s">
        <v>2840</v>
      </c>
      <c r="G2155" s="248"/>
      <c r="H2155" s="252">
        <v>100.367</v>
      </c>
      <c r="I2155" s="253"/>
      <c r="J2155" s="248"/>
      <c r="K2155" s="248"/>
      <c r="L2155" s="254"/>
      <c r="M2155" s="255"/>
      <c r="N2155" s="256"/>
      <c r="O2155" s="256"/>
      <c r="P2155" s="256"/>
      <c r="Q2155" s="256"/>
      <c r="R2155" s="256"/>
      <c r="S2155" s="256"/>
      <c r="T2155" s="257"/>
      <c r="AT2155" s="258" t="s">
        <v>199</v>
      </c>
      <c r="AU2155" s="258" t="s">
        <v>84</v>
      </c>
      <c r="AV2155" s="12" t="s">
        <v>84</v>
      </c>
      <c r="AW2155" s="12" t="s">
        <v>6</v>
      </c>
      <c r="AX2155" s="12" t="s">
        <v>82</v>
      </c>
      <c r="AY2155" s="258" t="s">
        <v>189</v>
      </c>
    </row>
    <row r="2156" s="1" customFormat="1" ht="38.25" customHeight="1">
      <c r="B2156" s="48"/>
      <c r="C2156" s="235" t="s">
        <v>2841</v>
      </c>
      <c r="D2156" s="235" t="s">
        <v>192</v>
      </c>
      <c r="E2156" s="236" t="s">
        <v>2842</v>
      </c>
      <c r="F2156" s="237" t="s">
        <v>2843</v>
      </c>
      <c r="G2156" s="238" t="s">
        <v>1071</v>
      </c>
      <c r="H2156" s="301"/>
      <c r="I2156" s="240"/>
      <c r="J2156" s="241">
        <f>ROUND(I2156*H2156,2)</f>
        <v>0</v>
      </c>
      <c r="K2156" s="237" t="s">
        <v>196</v>
      </c>
      <c r="L2156" s="74"/>
      <c r="M2156" s="242" t="s">
        <v>21</v>
      </c>
      <c r="N2156" s="243" t="s">
        <v>45</v>
      </c>
      <c r="O2156" s="49"/>
      <c r="P2156" s="244">
        <f>O2156*H2156</f>
        <v>0</v>
      </c>
      <c r="Q2156" s="244">
        <v>0</v>
      </c>
      <c r="R2156" s="244">
        <f>Q2156*H2156</f>
        <v>0</v>
      </c>
      <c r="S2156" s="244">
        <v>0</v>
      </c>
      <c r="T2156" s="245">
        <f>S2156*H2156</f>
        <v>0</v>
      </c>
      <c r="AR2156" s="26" t="s">
        <v>323</v>
      </c>
      <c r="AT2156" s="26" t="s">
        <v>192</v>
      </c>
      <c r="AU2156" s="26" t="s">
        <v>84</v>
      </c>
      <c r="AY2156" s="26" t="s">
        <v>189</v>
      </c>
      <c r="BE2156" s="246">
        <f>IF(N2156="základní",J2156,0)</f>
        <v>0</v>
      </c>
      <c r="BF2156" s="246">
        <f>IF(N2156="snížená",J2156,0)</f>
        <v>0</v>
      </c>
      <c r="BG2156" s="246">
        <f>IF(N2156="zákl. přenesená",J2156,0)</f>
        <v>0</v>
      </c>
      <c r="BH2156" s="246">
        <f>IF(N2156="sníž. přenesená",J2156,0)</f>
        <v>0</v>
      </c>
      <c r="BI2156" s="246">
        <f>IF(N2156="nulová",J2156,0)</f>
        <v>0</v>
      </c>
      <c r="BJ2156" s="26" t="s">
        <v>82</v>
      </c>
      <c r="BK2156" s="246">
        <f>ROUND(I2156*H2156,2)</f>
        <v>0</v>
      </c>
      <c r="BL2156" s="26" t="s">
        <v>323</v>
      </c>
      <c r="BM2156" s="26" t="s">
        <v>2844</v>
      </c>
    </row>
    <row r="2157" s="11" customFormat="1" ht="29.88" customHeight="1">
      <c r="B2157" s="219"/>
      <c r="C2157" s="220"/>
      <c r="D2157" s="221" t="s">
        <v>73</v>
      </c>
      <c r="E2157" s="233" t="s">
        <v>2845</v>
      </c>
      <c r="F2157" s="233" t="s">
        <v>2846</v>
      </c>
      <c r="G2157" s="220"/>
      <c r="H2157" s="220"/>
      <c r="I2157" s="223"/>
      <c r="J2157" s="234">
        <f>BK2157</f>
        <v>0</v>
      </c>
      <c r="K2157" s="220"/>
      <c r="L2157" s="225"/>
      <c r="M2157" s="226"/>
      <c r="N2157" s="227"/>
      <c r="O2157" s="227"/>
      <c r="P2157" s="228">
        <f>SUM(P2158:P2163)</f>
        <v>0</v>
      </c>
      <c r="Q2157" s="227"/>
      <c r="R2157" s="228">
        <f>SUM(R2158:R2163)</f>
        <v>0.076625600000000002</v>
      </c>
      <c r="S2157" s="227"/>
      <c r="T2157" s="229">
        <f>SUM(T2158:T2163)</f>
        <v>0</v>
      </c>
      <c r="AR2157" s="230" t="s">
        <v>84</v>
      </c>
      <c r="AT2157" s="231" t="s">
        <v>73</v>
      </c>
      <c r="AU2157" s="231" t="s">
        <v>82</v>
      </c>
      <c r="AY2157" s="230" t="s">
        <v>189</v>
      </c>
      <c r="BK2157" s="232">
        <f>SUM(BK2158:BK2163)</f>
        <v>0</v>
      </c>
    </row>
    <row r="2158" s="1" customFormat="1" ht="38.25" customHeight="1">
      <c r="B2158" s="48"/>
      <c r="C2158" s="235" t="s">
        <v>2847</v>
      </c>
      <c r="D2158" s="235" t="s">
        <v>192</v>
      </c>
      <c r="E2158" s="236" t="s">
        <v>2848</v>
      </c>
      <c r="F2158" s="237" t="s">
        <v>2849</v>
      </c>
      <c r="G2158" s="238" t="s">
        <v>916</v>
      </c>
      <c r="H2158" s="239">
        <v>25</v>
      </c>
      <c r="I2158" s="240"/>
      <c r="J2158" s="241">
        <f>ROUND(I2158*H2158,2)</f>
        <v>0</v>
      </c>
      <c r="K2158" s="237" t="s">
        <v>21</v>
      </c>
      <c r="L2158" s="74"/>
      <c r="M2158" s="242" t="s">
        <v>21</v>
      </c>
      <c r="N2158" s="243" t="s">
        <v>45</v>
      </c>
      <c r="O2158" s="49"/>
      <c r="P2158" s="244">
        <f>O2158*H2158</f>
        <v>0</v>
      </c>
      <c r="Q2158" s="244">
        <v>0.00075000000000000002</v>
      </c>
      <c r="R2158" s="244">
        <f>Q2158*H2158</f>
        <v>0.018749999999999999</v>
      </c>
      <c r="S2158" s="244">
        <v>0</v>
      </c>
      <c r="T2158" s="245">
        <f>S2158*H2158</f>
        <v>0</v>
      </c>
      <c r="AR2158" s="26" t="s">
        <v>323</v>
      </c>
      <c r="AT2158" s="26" t="s">
        <v>192</v>
      </c>
      <c r="AU2158" s="26" t="s">
        <v>84</v>
      </c>
      <c r="AY2158" s="26" t="s">
        <v>189</v>
      </c>
      <c r="BE2158" s="246">
        <f>IF(N2158="základní",J2158,0)</f>
        <v>0</v>
      </c>
      <c r="BF2158" s="246">
        <f>IF(N2158="snížená",J2158,0)</f>
        <v>0</v>
      </c>
      <c r="BG2158" s="246">
        <f>IF(N2158="zákl. přenesená",J2158,0)</f>
        <v>0</v>
      </c>
      <c r="BH2158" s="246">
        <f>IF(N2158="sníž. přenesená",J2158,0)</f>
        <v>0</v>
      </c>
      <c r="BI2158" s="246">
        <f>IF(N2158="nulová",J2158,0)</f>
        <v>0</v>
      </c>
      <c r="BJ2158" s="26" t="s">
        <v>82</v>
      </c>
      <c r="BK2158" s="246">
        <f>ROUND(I2158*H2158,2)</f>
        <v>0</v>
      </c>
      <c r="BL2158" s="26" t="s">
        <v>323</v>
      </c>
      <c r="BM2158" s="26" t="s">
        <v>2850</v>
      </c>
    </row>
    <row r="2159" s="13" customFormat="1">
      <c r="B2159" s="259"/>
      <c r="C2159" s="260"/>
      <c r="D2159" s="249" t="s">
        <v>199</v>
      </c>
      <c r="E2159" s="261" t="s">
        <v>21</v>
      </c>
      <c r="F2159" s="262" t="s">
        <v>2851</v>
      </c>
      <c r="G2159" s="260"/>
      <c r="H2159" s="261" t="s">
        <v>21</v>
      </c>
      <c r="I2159" s="263"/>
      <c r="J2159" s="260"/>
      <c r="K2159" s="260"/>
      <c r="L2159" s="264"/>
      <c r="M2159" s="265"/>
      <c r="N2159" s="266"/>
      <c r="O2159" s="266"/>
      <c r="P2159" s="266"/>
      <c r="Q2159" s="266"/>
      <c r="R2159" s="266"/>
      <c r="S2159" s="266"/>
      <c r="T2159" s="267"/>
      <c r="AT2159" s="268" t="s">
        <v>199</v>
      </c>
      <c r="AU2159" s="268" t="s">
        <v>84</v>
      </c>
      <c r="AV2159" s="13" t="s">
        <v>82</v>
      </c>
      <c r="AW2159" s="13" t="s">
        <v>37</v>
      </c>
      <c r="AX2159" s="13" t="s">
        <v>74</v>
      </c>
      <c r="AY2159" s="268" t="s">
        <v>189</v>
      </c>
    </row>
    <row r="2160" s="12" customFormat="1">
      <c r="B2160" s="247"/>
      <c r="C2160" s="248"/>
      <c r="D2160" s="249" t="s">
        <v>199</v>
      </c>
      <c r="E2160" s="250" t="s">
        <v>21</v>
      </c>
      <c r="F2160" s="251" t="s">
        <v>2852</v>
      </c>
      <c r="G2160" s="248"/>
      <c r="H2160" s="252">
        <v>25</v>
      </c>
      <c r="I2160" s="253"/>
      <c r="J2160" s="248"/>
      <c r="K2160" s="248"/>
      <c r="L2160" s="254"/>
      <c r="M2160" s="255"/>
      <c r="N2160" s="256"/>
      <c r="O2160" s="256"/>
      <c r="P2160" s="256"/>
      <c r="Q2160" s="256"/>
      <c r="R2160" s="256"/>
      <c r="S2160" s="256"/>
      <c r="T2160" s="257"/>
      <c r="AT2160" s="258" t="s">
        <v>199</v>
      </c>
      <c r="AU2160" s="258" t="s">
        <v>84</v>
      </c>
      <c r="AV2160" s="12" t="s">
        <v>84</v>
      </c>
      <c r="AW2160" s="12" t="s">
        <v>37</v>
      </c>
      <c r="AX2160" s="12" t="s">
        <v>82</v>
      </c>
      <c r="AY2160" s="258" t="s">
        <v>189</v>
      </c>
    </row>
    <row r="2161" s="1" customFormat="1" ht="25.5" customHeight="1">
      <c r="B2161" s="48"/>
      <c r="C2161" s="235" t="s">
        <v>2853</v>
      </c>
      <c r="D2161" s="235" t="s">
        <v>192</v>
      </c>
      <c r="E2161" s="236" t="s">
        <v>2854</v>
      </c>
      <c r="F2161" s="237" t="s">
        <v>2855</v>
      </c>
      <c r="G2161" s="238" t="s">
        <v>916</v>
      </c>
      <c r="H2161" s="239">
        <v>25</v>
      </c>
      <c r="I2161" s="240"/>
      <c r="J2161" s="241">
        <f>ROUND(I2161*H2161,2)</f>
        <v>0</v>
      </c>
      <c r="K2161" s="237" t="s">
        <v>196</v>
      </c>
      <c r="L2161" s="74"/>
      <c r="M2161" s="242" t="s">
        <v>21</v>
      </c>
      <c r="N2161" s="243" t="s">
        <v>45</v>
      </c>
      <c r="O2161" s="49"/>
      <c r="P2161" s="244">
        <f>O2161*H2161</f>
        <v>0</v>
      </c>
      <c r="Q2161" s="244">
        <v>8.0000000000000007E-05</v>
      </c>
      <c r="R2161" s="244">
        <f>Q2161*H2161</f>
        <v>0.002</v>
      </c>
      <c r="S2161" s="244">
        <v>0</v>
      </c>
      <c r="T2161" s="245">
        <f>S2161*H2161</f>
        <v>0</v>
      </c>
      <c r="AR2161" s="26" t="s">
        <v>323</v>
      </c>
      <c r="AT2161" s="26" t="s">
        <v>192</v>
      </c>
      <c r="AU2161" s="26" t="s">
        <v>84</v>
      </c>
      <c r="AY2161" s="26" t="s">
        <v>189</v>
      </c>
      <c r="BE2161" s="246">
        <f>IF(N2161="základní",J2161,0)</f>
        <v>0</v>
      </c>
      <c r="BF2161" s="246">
        <f>IF(N2161="snížená",J2161,0)</f>
        <v>0</v>
      </c>
      <c r="BG2161" s="246">
        <f>IF(N2161="zákl. přenesená",J2161,0)</f>
        <v>0</v>
      </c>
      <c r="BH2161" s="246">
        <f>IF(N2161="sníž. přenesená",J2161,0)</f>
        <v>0</v>
      </c>
      <c r="BI2161" s="246">
        <f>IF(N2161="nulová",J2161,0)</f>
        <v>0</v>
      </c>
      <c r="BJ2161" s="26" t="s">
        <v>82</v>
      </c>
      <c r="BK2161" s="246">
        <f>ROUND(I2161*H2161,2)</f>
        <v>0</v>
      </c>
      <c r="BL2161" s="26" t="s">
        <v>323</v>
      </c>
      <c r="BM2161" s="26" t="s">
        <v>2856</v>
      </c>
    </row>
    <row r="2162" s="1" customFormat="1" ht="25.5" customHeight="1">
      <c r="B2162" s="48"/>
      <c r="C2162" s="235" t="s">
        <v>2857</v>
      </c>
      <c r="D2162" s="235" t="s">
        <v>192</v>
      </c>
      <c r="E2162" s="236" t="s">
        <v>2858</v>
      </c>
      <c r="F2162" s="237" t="s">
        <v>2859</v>
      </c>
      <c r="G2162" s="238" t="s">
        <v>273</v>
      </c>
      <c r="H2162" s="239">
        <v>84.659999999999997</v>
      </c>
      <c r="I2162" s="240"/>
      <c r="J2162" s="241">
        <f>ROUND(I2162*H2162,2)</f>
        <v>0</v>
      </c>
      <c r="K2162" s="237" t="s">
        <v>196</v>
      </c>
      <c r="L2162" s="74"/>
      <c r="M2162" s="242" t="s">
        <v>21</v>
      </c>
      <c r="N2162" s="243" t="s">
        <v>45</v>
      </c>
      <c r="O2162" s="49"/>
      <c r="P2162" s="244">
        <f>O2162*H2162</f>
        <v>0</v>
      </c>
      <c r="Q2162" s="244">
        <v>0.00023000000000000001</v>
      </c>
      <c r="R2162" s="244">
        <f>Q2162*H2162</f>
        <v>0.019471800000000001</v>
      </c>
      <c r="S2162" s="244">
        <v>0</v>
      </c>
      <c r="T2162" s="245">
        <f>S2162*H2162</f>
        <v>0</v>
      </c>
      <c r="AR2162" s="26" t="s">
        <v>323</v>
      </c>
      <c r="AT2162" s="26" t="s">
        <v>192</v>
      </c>
      <c r="AU2162" s="26" t="s">
        <v>84</v>
      </c>
      <c r="AY2162" s="26" t="s">
        <v>189</v>
      </c>
      <c r="BE2162" s="246">
        <f>IF(N2162="základní",J2162,0)</f>
        <v>0</v>
      </c>
      <c r="BF2162" s="246">
        <f>IF(N2162="snížená",J2162,0)</f>
        <v>0</v>
      </c>
      <c r="BG2162" s="246">
        <f>IF(N2162="zákl. přenesená",J2162,0)</f>
        <v>0</v>
      </c>
      <c r="BH2162" s="246">
        <f>IF(N2162="sníž. přenesená",J2162,0)</f>
        <v>0</v>
      </c>
      <c r="BI2162" s="246">
        <f>IF(N2162="nulová",J2162,0)</f>
        <v>0</v>
      </c>
      <c r="BJ2162" s="26" t="s">
        <v>82</v>
      </c>
      <c r="BK2162" s="246">
        <f>ROUND(I2162*H2162,2)</f>
        <v>0</v>
      </c>
      <c r="BL2162" s="26" t="s">
        <v>323</v>
      </c>
      <c r="BM2162" s="26" t="s">
        <v>2860</v>
      </c>
    </row>
    <row r="2163" s="1" customFormat="1" ht="16.5" customHeight="1">
      <c r="B2163" s="48"/>
      <c r="C2163" s="235" t="s">
        <v>2861</v>
      </c>
      <c r="D2163" s="235" t="s">
        <v>192</v>
      </c>
      <c r="E2163" s="236" t="s">
        <v>2862</v>
      </c>
      <c r="F2163" s="237" t="s">
        <v>2863</v>
      </c>
      <c r="G2163" s="238" t="s">
        <v>273</v>
      </c>
      <c r="H2163" s="239">
        <v>84.659999999999997</v>
      </c>
      <c r="I2163" s="240"/>
      <c r="J2163" s="241">
        <f>ROUND(I2163*H2163,2)</f>
        <v>0</v>
      </c>
      <c r="K2163" s="237" t="s">
        <v>196</v>
      </c>
      <c r="L2163" s="74"/>
      <c r="M2163" s="242" t="s">
        <v>21</v>
      </c>
      <c r="N2163" s="243" t="s">
        <v>45</v>
      </c>
      <c r="O2163" s="49"/>
      <c r="P2163" s="244">
        <f>O2163*H2163</f>
        <v>0</v>
      </c>
      <c r="Q2163" s="244">
        <v>0.00042999999999999999</v>
      </c>
      <c r="R2163" s="244">
        <f>Q2163*H2163</f>
        <v>0.0364038</v>
      </c>
      <c r="S2163" s="244">
        <v>0</v>
      </c>
      <c r="T2163" s="245">
        <f>S2163*H2163</f>
        <v>0</v>
      </c>
      <c r="AR2163" s="26" t="s">
        <v>323</v>
      </c>
      <c r="AT2163" s="26" t="s">
        <v>192</v>
      </c>
      <c r="AU2163" s="26" t="s">
        <v>84</v>
      </c>
      <c r="AY2163" s="26" t="s">
        <v>189</v>
      </c>
      <c r="BE2163" s="246">
        <f>IF(N2163="základní",J2163,0)</f>
        <v>0</v>
      </c>
      <c r="BF2163" s="246">
        <f>IF(N2163="snížená",J2163,0)</f>
        <v>0</v>
      </c>
      <c r="BG2163" s="246">
        <f>IF(N2163="zákl. přenesená",J2163,0)</f>
        <v>0</v>
      </c>
      <c r="BH2163" s="246">
        <f>IF(N2163="sníž. přenesená",J2163,0)</f>
        <v>0</v>
      </c>
      <c r="BI2163" s="246">
        <f>IF(N2163="nulová",J2163,0)</f>
        <v>0</v>
      </c>
      <c r="BJ2163" s="26" t="s">
        <v>82</v>
      </c>
      <c r="BK2163" s="246">
        <f>ROUND(I2163*H2163,2)</f>
        <v>0</v>
      </c>
      <c r="BL2163" s="26" t="s">
        <v>323</v>
      </c>
      <c r="BM2163" s="26" t="s">
        <v>2864</v>
      </c>
    </row>
    <row r="2164" s="11" customFormat="1" ht="29.88" customHeight="1">
      <c r="B2164" s="219"/>
      <c r="C2164" s="220"/>
      <c r="D2164" s="221" t="s">
        <v>73</v>
      </c>
      <c r="E2164" s="233" t="s">
        <v>2865</v>
      </c>
      <c r="F2164" s="233" t="s">
        <v>2866</v>
      </c>
      <c r="G2164" s="220"/>
      <c r="H2164" s="220"/>
      <c r="I2164" s="223"/>
      <c r="J2164" s="234">
        <f>BK2164</f>
        <v>0</v>
      </c>
      <c r="K2164" s="220"/>
      <c r="L2164" s="225"/>
      <c r="M2164" s="226"/>
      <c r="N2164" s="227"/>
      <c r="O2164" s="227"/>
      <c r="P2164" s="228">
        <f>SUM(P2165:P2182)</f>
        <v>0</v>
      </c>
      <c r="Q2164" s="227"/>
      <c r="R2164" s="228">
        <f>SUM(R2165:R2182)</f>
        <v>0.95471808000000002</v>
      </c>
      <c r="S2164" s="227"/>
      <c r="T2164" s="229">
        <f>SUM(T2165:T2182)</f>
        <v>0</v>
      </c>
      <c r="AR2164" s="230" t="s">
        <v>84</v>
      </c>
      <c r="AT2164" s="231" t="s">
        <v>73</v>
      </c>
      <c r="AU2164" s="231" t="s">
        <v>82</v>
      </c>
      <c r="AY2164" s="230" t="s">
        <v>189</v>
      </c>
      <c r="BK2164" s="232">
        <f>SUM(BK2165:BK2182)</f>
        <v>0</v>
      </c>
    </row>
    <row r="2165" s="1" customFormat="1" ht="25.5" customHeight="1">
      <c r="B2165" s="48"/>
      <c r="C2165" s="235" t="s">
        <v>2867</v>
      </c>
      <c r="D2165" s="235" t="s">
        <v>192</v>
      </c>
      <c r="E2165" s="236" t="s">
        <v>2868</v>
      </c>
      <c r="F2165" s="237" t="s">
        <v>2869</v>
      </c>
      <c r="G2165" s="238" t="s">
        <v>273</v>
      </c>
      <c r="H2165" s="239">
        <v>1636.9980000000001</v>
      </c>
      <c r="I2165" s="240"/>
      <c r="J2165" s="241">
        <f>ROUND(I2165*H2165,2)</f>
        <v>0</v>
      </c>
      <c r="K2165" s="237" t="s">
        <v>196</v>
      </c>
      <c r="L2165" s="74"/>
      <c r="M2165" s="242" t="s">
        <v>21</v>
      </c>
      <c r="N2165" s="243" t="s">
        <v>45</v>
      </c>
      <c r="O2165" s="49"/>
      <c r="P2165" s="244">
        <f>O2165*H2165</f>
        <v>0</v>
      </c>
      <c r="Q2165" s="244">
        <v>0.00020000000000000001</v>
      </c>
      <c r="R2165" s="244">
        <f>Q2165*H2165</f>
        <v>0.32739960000000001</v>
      </c>
      <c r="S2165" s="244">
        <v>0</v>
      </c>
      <c r="T2165" s="245">
        <f>S2165*H2165</f>
        <v>0</v>
      </c>
      <c r="AR2165" s="26" t="s">
        <v>323</v>
      </c>
      <c r="AT2165" s="26" t="s">
        <v>192</v>
      </c>
      <c r="AU2165" s="26" t="s">
        <v>84</v>
      </c>
      <c r="AY2165" s="26" t="s">
        <v>189</v>
      </c>
      <c r="BE2165" s="246">
        <f>IF(N2165="základní",J2165,0)</f>
        <v>0</v>
      </c>
      <c r="BF2165" s="246">
        <f>IF(N2165="snížená",J2165,0)</f>
        <v>0</v>
      </c>
      <c r="BG2165" s="246">
        <f>IF(N2165="zákl. přenesená",J2165,0)</f>
        <v>0</v>
      </c>
      <c r="BH2165" s="246">
        <f>IF(N2165="sníž. přenesená",J2165,0)</f>
        <v>0</v>
      </c>
      <c r="BI2165" s="246">
        <f>IF(N2165="nulová",J2165,0)</f>
        <v>0</v>
      </c>
      <c r="BJ2165" s="26" t="s">
        <v>82</v>
      </c>
      <c r="BK2165" s="246">
        <f>ROUND(I2165*H2165,2)</f>
        <v>0</v>
      </c>
      <c r="BL2165" s="26" t="s">
        <v>323</v>
      </c>
      <c r="BM2165" s="26" t="s">
        <v>2870</v>
      </c>
    </row>
    <row r="2166" s="12" customFormat="1">
      <c r="B2166" s="247"/>
      <c r="C2166" s="248"/>
      <c r="D2166" s="249" t="s">
        <v>199</v>
      </c>
      <c r="E2166" s="250" t="s">
        <v>21</v>
      </c>
      <c r="F2166" s="251" t="s">
        <v>2871</v>
      </c>
      <c r="G2166" s="248"/>
      <c r="H2166" s="252">
        <v>1526.691</v>
      </c>
      <c r="I2166" s="253"/>
      <c r="J2166" s="248"/>
      <c r="K2166" s="248"/>
      <c r="L2166" s="254"/>
      <c r="M2166" s="255"/>
      <c r="N2166" s="256"/>
      <c r="O2166" s="256"/>
      <c r="P2166" s="256"/>
      <c r="Q2166" s="256"/>
      <c r="R2166" s="256"/>
      <c r="S2166" s="256"/>
      <c r="T2166" s="257"/>
      <c r="AT2166" s="258" t="s">
        <v>199</v>
      </c>
      <c r="AU2166" s="258" t="s">
        <v>84</v>
      </c>
      <c r="AV2166" s="12" t="s">
        <v>84</v>
      </c>
      <c r="AW2166" s="12" t="s">
        <v>37</v>
      </c>
      <c r="AX2166" s="12" t="s">
        <v>74</v>
      </c>
      <c r="AY2166" s="258" t="s">
        <v>189</v>
      </c>
    </row>
    <row r="2167" s="12" customFormat="1">
      <c r="B2167" s="247"/>
      <c r="C2167" s="248"/>
      <c r="D2167" s="249" t="s">
        <v>199</v>
      </c>
      <c r="E2167" s="250" t="s">
        <v>21</v>
      </c>
      <c r="F2167" s="251" t="s">
        <v>2872</v>
      </c>
      <c r="G2167" s="248"/>
      <c r="H2167" s="252">
        <v>110.307</v>
      </c>
      <c r="I2167" s="253"/>
      <c r="J2167" s="248"/>
      <c r="K2167" s="248"/>
      <c r="L2167" s="254"/>
      <c r="M2167" s="255"/>
      <c r="N2167" s="256"/>
      <c r="O2167" s="256"/>
      <c r="P2167" s="256"/>
      <c r="Q2167" s="256"/>
      <c r="R2167" s="256"/>
      <c r="S2167" s="256"/>
      <c r="T2167" s="257"/>
      <c r="AT2167" s="258" t="s">
        <v>199</v>
      </c>
      <c r="AU2167" s="258" t="s">
        <v>84</v>
      </c>
      <c r="AV2167" s="12" t="s">
        <v>84</v>
      </c>
      <c r="AW2167" s="12" t="s">
        <v>37</v>
      </c>
      <c r="AX2167" s="12" t="s">
        <v>74</v>
      </c>
      <c r="AY2167" s="258" t="s">
        <v>189</v>
      </c>
    </row>
    <row r="2168" s="14" customFormat="1">
      <c r="B2168" s="269"/>
      <c r="C2168" s="270"/>
      <c r="D2168" s="249" t="s">
        <v>199</v>
      </c>
      <c r="E2168" s="271" t="s">
        <v>21</v>
      </c>
      <c r="F2168" s="272" t="s">
        <v>214</v>
      </c>
      <c r="G2168" s="270"/>
      <c r="H2168" s="273">
        <v>1636.9980000000001</v>
      </c>
      <c r="I2168" s="274"/>
      <c r="J2168" s="270"/>
      <c r="K2168" s="270"/>
      <c r="L2168" s="275"/>
      <c r="M2168" s="276"/>
      <c r="N2168" s="277"/>
      <c r="O2168" s="277"/>
      <c r="P2168" s="277"/>
      <c r="Q2168" s="277"/>
      <c r="R2168" s="277"/>
      <c r="S2168" s="277"/>
      <c r="T2168" s="278"/>
      <c r="AT2168" s="279" t="s">
        <v>199</v>
      </c>
      <c r="AU2168" s="279" t="s">
        <v>84</v>
      </c>
      <c r="AV2168" s="14" t="s">
        <v>197</v>
      </c>
      <c r="AW2168" s="14" t="s">
        <v>37</v>
      </c>
      <c r="AX2168" s="14" t="s">
        <v>82</v>
      </c>
      <c r="AY2168" s="279" t="s">
        <v>189</v>
      </c>
    </row>
    <row r="2169" s="1" customFormat="1" ht="25.5" customHeight="1">
      <c r="B2169" s="48"/>
      <c r="C2169" s="235" t="s">
        <v>2873</v>
      </c>
      <c r="D2169" s="235" t="s">
        <v>192</v>
      </c>
      <c r="E2169" s="236" t="s">
        <v>2874</v>
      </c>
      <c r="F2169" s="237" t="s">
        <v>2875</v>
      </c>
      <c r="G2169" s="238" t="s">
        <v>273</v>
      </c>
      <c r="H2169" s="239">
        <v>60.240000000000002</v>
      </c>
      <c r="I2169" s="240"/>
      <c r="J2169" s="241">
        <f>ROUND(I2169*H2169,2)</f>
        <v>0</v>
      </c>
      <c r="K2169" s="237" t="s">
        <v>196</v>
      </c>
      <c r="L2169" s="74"/>
      <c r="M2169" s="242" t="s">
        <v>21</v>
      </c>
      <c r="N2169" s="243" t="s">
        <v>45</v>
      </c>
      <c r="O2169" s="49"/>
      <c r="P2169" s="244">
        <f>O2169*H2169</f>
        <v>0</v>
      </c>
      <c r="Q2169" s="244">
        <v>2.0000000000000002E-05</v>
      </c>
      <c r="R2169" s="244">
        <f>Q2169*H2169</f>
        <v>0.0012048000000000002</v>
      </c>
      <c r="S2169" s="244">
        <v>0</v>
      </c>
      <c r="T2169" s="245">
        <f>S2169*H2169</f>
        <v>0</v>
      </c>
      <c r="AR2169" s="26" t="s">
        <v>323</v>
      </c>
      <c r="AT2169" s="26" t="s">
        <v>192</v>
      </c>
      <c r="AU2169" s="26" t="s">
        <v>84</v>
      </c>
      <c r="AY2169" s="26" t="s">
        <v>189</v>
      </c>
      <c r="BE2169" s="246">
        <f>IF(N2169="základní",J2169,0)</f>
        <v>0</v>
      </c>
      <c r="BF2169" s="246">
        <f>IF(N2169="snížená",J2169,0)</f>
        <v>0</v>
      </c>
      <c r="BG2169" s="246">
        <f>IF(N2169="zákl. přenesená",J2169,0)</f>
        <v>0</v>
      </c>
      <c r="BH2169" s="246">
        <f>IF(N2169="sníž. přenesená",J2169,0)</f>
        <v>0</v>
      </c>
      <c r="BI2169" s="246">
        <f>IF(N2169="nulová",J2169,0)</f>
        <v>0</v>
      </c>
      <c r="BJ2169" s="26" t="s">
        <v>82</v>
      </c>
      <c r="BK2169" s="246">
        <f>ROUND(I2169*H2169,2)</f>
        <v>0</v>
      </c>
      <c r="BL2169" s="26" t="s">
        <v>323</v>
      </c>
      <c r="BM2169" s="26" t="s">
        <v>2876</v>
      </c>
    </row>
    <row r="2170" s="13" customFormat="1">
      <c r="B2170" s="259"/>
      <c r="C2170" s="260"/>
      <c r="D2170" s="249" t="s">
        <v>199</v>
      </c>
      <c r="E2170" s="261" t="s">
        <v>21</v>
      </c>
      <c r="F2170" s="262" t="s">
        <v>284</v>
      </c>
      <c r="G2170" s="260"/>
      <c r="H2170" s="261" t="s">
        <v>21</v>
      </c>
      <c r="I2170" s="263"/>
      <c r="J2170" s="260"/>
      <c r="K2170" s="260"/>
      <c r="L2170" s="264"/>
      <c r="M2170" s="265"/>
      <c r="N2170" s="266"/>
      <c r="O2170" s="266"/>
      <c r="P2170" s="266"/>
      <c r="Q2170" s="266"/>
      <c r="R2170" s="266"/>
      <c r="S2170" s="266"/>
      <c r="T2170" s="267"/>
      <c r="AT2170" s="268" t="s">
        <v>199</v>
      </c>
      <c r="AU2170" s="268" t="s">
        <v>84</v>
      </c>
      <c r="AV2170" s="13" t="s">
        <v>82</v>
      </c>
      <c r="AW2170" s="13" t="s">
        <v>37</v>
      </c>
      <c r="AX2170" s="13" t="s">
        <v>74</v>
      </c>
      <c r="AY2170" s="268" t="s">
        <v>189</v>
      </c>
    </row>
    <row r="2171" s="13" customFormat="1">
      <c r="B2171" s="259"/>
      <c r="C2171" s="260"/>
      <c r="D2171" s="249" t="s">
        <v>199</v>
      </c>
      <c r="E2171" s="261" t="s">
        <v>21</v>
      </c>
      <c r="F2171" s="262" t="s">
        <v>586</v>
      </c>
      <c r="G2171" s="260"/>
      <c r="H2171" s="261" t="s">
        <v>21</v>
      </c>
      <c r="I2171" s="263"/>
      <c r="J2171" s="260"/>
      <c r="K2171" s="260"/>
      <c r="L2171" s="264"/>
      <c r="M2171" s="265"/>
      <c r="N2171" s="266"/>
      <c r="O2171" s="266"/>
      <c r="P2171" s="266"/>
      <c r="Q2171" s="266"/>
      <c r="R2171" s="266"/>
      <c r="S2171" s="266"/>
      <c r="T2171" s="267"/>
      <c r="AT2171" s="268" t="s">
        <v>199</v>
      </c>
      <c r="AU2171" s="268" t="s">
        <v>84</v>
      </c>
      <c r="AV2171" s="13" t="s">
        <v>82</v>
      </c>
      <c r="AW2171" s="13" t="s">
        <v>37</v>
      </c>
      <c r="AX2171" s="13" t="s">
        <v>74</v>
      </c>
      <c r="AY2171" s="268" t="s">
        <v>189</v>
      </c>
    </row>
    <row r="2172" s="12" customFormat="1">
      <c r="B2172" s="247"/>
      <c r="C2172" s="248"/>
      <c r="D2172" s="249" t="s">
        <v>199</v>
      </c>
      <c r="E2172" s="250" t="s">
        <v>21</v>
      </c>
      <c r="F2172" s="251" t="s">
        <v>613</v>
      </c>
      <c r="G2172" s="248"/>
      <c r="H2172" s="252">
        <v>60.240000000000002</v>
      </c>
      <c r="I2172" s="253"/>
      <c r="J2172" s="248"/>
      <c r="K2172" s="248"/>
      <c r="L2172" s="254"/>
      <c r="M2172" s="255"/>
      <c r="N2172" s="256"/>
      <c r="O2172" s="256"/>
      <c r="P2172" s="256"/>
      <c r="Q2172" s="256"/>
      <c r="R2172" s="256"/>
      <c r="S2172" s="256"/>
      <c r="T2172" s="257"/>
      <c r="AT2172" s="258" t="s">
        <v>199</v>
      </c>
      <c r="AU2172" s="258" t="s">
        <v>84</v>
      </c>
      <c r="AV2172" s="12" t="s">
        <v>84</v>
      </c>
      <c r="AW2172" s="12" t="s">
        <v>37</v>
      </c>
      <c r="AX2172" s="12" t="s">
        <v>82</v>
      </c>
      <c r="AY2172" s="258" t="s">
        <v>189</v>
      </c>
    </row>
    <row r="2173" s="1" customFormat="1" ht="25.5" customHeight="1">
      <c r="B2173" s="48"/>
      <c r="C2173" s="235" t="s">
        <v>2877</v>
      </c>
      <c r="D2173" s="235" t="s">
        <v>192</v>
      </c>
      <c r="E2173" s="236" t="s">
        <v>2878</v>
      </c>
      <c r="F2173" s="237" t="s">
        <v>2879</v>
      </c>
      <c r="G2173" s="238" t="s">
        <v>273</v>
      </c>
      <c r="H2173" s="239">
        <v>671.10000000000002</v>
      </c>
      <c r="I2173" s="240"/>
      <c r="J2173" s="241">
        <f>ROUND(I2173*H2173,2)</f>
        <v>0</v>
      </c>
      <c r="K2173" s="237" t="s">
        <v>1042</v>
      </c>
      <c r="L2173" s="74"/>
      <c r="M2173" s="242" t="s">
        <v>21</v>
      </c>
      <c r="N2173" s="243" t="s">
        <v>45</v>
      </c>
      <c r="O2173" s="49"/>
      <c r="P2173" s="244">
        <f>O2173*H2173</f>
        <v>0</v>
      </c>
      <c r="Q2173" s="244">
        <v>1.0000000000000001E-05</v>
      </c>
      <c r="R2173" s="244">
        <f>Q2173*H2173</f>
        <v>0.0067110000000000008</v>
      </c>
      <c r="S2173" s="244">
        <v>0</v>
      </c>
      <c r="T2173" s="245">
        <f>S2173*H2173</f>
        <v>0</v>
      </c>
      <c r="AR2173" s="26" t="s">
        <v>323</v>
      </c>
      <c r="AT2173" s="26" t="s">
        <v>192</v>
      </c>
      <c r="AU2173" s="26" t="s">
        <v>84</v>
      </c>
      <c r="AY2173" s="26" t="s">
        <v>189</v>
      </c>
      <c r="BE2173" s="246">
        <f>IF(N2173="základní",J2173,0)</f>
        <v>0</v>
      </c>
      <c r="BF2173" s="246">
        <f>IF(N2173="snížená",J2173,0)</f>
        <v>0</v>
      </c>
      <c r="BG2173" s="246">
        <f>IF(N2173="zákl. přenesená",J2173,0)</f>
        <v>0</v>
      </c>
      <c r="BH2173" s="246">
        <f>IF(N2173="sníž. přenesená",J2173,0)</f>
        <v>0</v>
      </c>
      <c r="BI2173" s="246">
        <f>IF(N2173="nulová",J2173,0)</f>
        <v>0</v>
      </c>
      <c r="BJ2173" s="26" t="s">
        <v>82</v>
      </c>
      <c r="BK2173" s="246">
        <f>ROUND(I2173*H2173,2)</f>
        <v>0</v>
      </c>
      <c r="BL2173" s="26" t="s">
        <v>323</v>
      </c>
      <c r="BM2173" s="26" t="s">
        <v>2880</v>
      </c>
    </row>
    <row r="2174" s="13" customFormat="1">
      <c r="B2174" s="259"/>
      <c r="C2174" s="260"/>
      <c r="D2174" s="249" t="s">
        <v>199</v>
      </c>
      <c r="E2174" s="261" t="s">
        <v>21</v>
      </c>
      <c r="F2174" s="262" t="s">
        <v>284</v>
      </c>
      <c r="G2174" s="260"/>
      <c r="H2174" s="261" t="s">
        <v>21</v>
      </c>
      <c r="I2174" s="263"/>
      <c r="J2174" s="260"/>
      <c r="K2174" s="260"/>
      <c r="L2174" s="264"/>
      <c r="M2174" s="265"/>
      <c r="N2174" s="266"/>
      <c r="O2174" s="266"/>
      <c r="P2174" s="266"/>
      <c r="Q2174" s="266"/>
      <c r="R2174" s="266"/>
      <c r="S2174" s="266"/>
      <c r="T2174" s="267"/>
      <c r="AT2174" s="268" t="s">
        <v>199</v>
      </c>
      <c r="AU2174" s="268" t="s">
        <v>84</v>
      </c>
      <c r="AV2174" s="13" t="s">
        <v>82</v>
      </c>
      <c r="AW2174" s="13" t="s">
        <v>37</v>
      </c>
      <c r="AX2174" s="13" t="s">
        <v>74</v>
      </c>
      <c r="AY2174" s="268" t="s">
        <v>189</v>
      </c>
    </row>
    <row r="2175" s="12" customFormat="1">
      <c r="B2175" s="247"/>
      <c r="C2175" s="248"/>
      <c r="D2175" s="249" t="s">
        <v>199</v>
      </c>
      <c r="E2175" s="250" t="s">
        <v>21</v>
      </c>
      <c r="F2175" s="251" t="s">
        <v>745</v>
      </c>
      <c r="G2175" s="248"/>
      <c r="H2175" s="252">
        <v>671.10000000000002</v>
      </c>
      <c r="I2175" s="253"/>
      <c r="J2175" s="248"/>
      <c r="K2175" s="248"/>
      <c r="L2175" s="254"/>
      <c r="M2175" s="255"/>
      <c r="N2175" s="256"/>
      <c r="O2175" s="256"/>
      <c r="P2175" s="256"/>
      <c r="Q2175" s="256"/>
      <c r="R2175" s="256"/>
      <c r="S2175" s="256"/>
      <c r="T2175" s="257"/>
      <c r="AT2175" s="258" t="s">
        <v>199</v>
      </c>
      <c r="AU2175" s="258" t="s">
        <v>84</v>
      </c>
      <c r="AV2175" s="12" t="s">
        <v>84</v>
      </c>
      <c r="AW2175" s="12" t="s">
        <v>37</v>
      </c>
      <c r="AX2175" s="12" t="s">
        <v>74</v>
      </c>
      <c r="AY2175" s="258" t="s">
        <v>189</v>
      </c>
    </row>
    <row r="2176" s="15" customFormat="1">
      <c r="B2176" s="280"/>
      <c r="C2176" s="281"/>
      <c r="D2176" s="249" t="s">
        <v>199</v>
      </c>
      <c r="E2176" s="282" t="s">
        <v>21</v>
      </c>
      <c r="F2176" s="283" t="s">
        <v>246</v>
      </c>
      <c r="G2176" s="281"/>
      <c r="H2176" s="284">
        <v>671.10000000000002</v>
      </c>
      <c r="I2176" s="285"/>
      <c r="J2176" s="281"/>
      <c r="K2176" s="281"/>
      <c r="L2176" s="286"/>
      <c r="M2176" s="287"/>
      <c r="N2176" s="288"/>
      <c r="O2176" s="288"/>
      <c r="P2176" s="288"/>
      <c r="Q2176" s="288"/>
      <c r="R2176" s="288"/>
      <c r="S2176" s="288"/>
      <c r="T2176" s="289"/>
      <c r="AT2176" s="290" t="s">
        <v>199</v>
      </c>
      <c r="AU2176" s="290" t="s">
        <v>84</v>
      </c>
      <c r="AV2176" s="15" t="s">
        <v>190</v>
      </c>
      <c r="AW2176" s="15" t="s">
        <v>37</v>
      </c>
      <c r="AX2176" s="15" t="s">
        <v>82</v>
      </c>
      <c r="AY2176" s="290" t="s">
        <v>189</v>
      </c>
    </row>
    <row r="2177" s="1" customFormat="1" ht="25.5" customHeight="1">
      <c r="B2177" s="48"/>
      <c r="C2177" s="235" t="s">
        <v>2881</v>
      </c>
      <c r="D2177" s="235" t="s">
        <v>192</v>
      </c>
      <c r="E2177" s="236" t="s">
        <v>2882</v>
      </c>
      <c r="F2177" s="237" t="s">
        <v>2883</v>
      </c>
      <c r="G2177" s="238" t="s">
        <v>273</v>
      </c>
      <c r="H2177" s="239">
        <v>2382.3180000000002</v>
      </c>
      <c r="I2177" s="240"/>
      <c r="J2177" s="241">
        <f>ROUND(I2177*H2177,2)</f>
        <v>0</v>
      </c>
      <c r="K2177" s="237" t="s">
        <v>196</v>
      </c>
      <c r="L2177" s="74"/>
      <c r="M2177" s="242" t="s">
        <v>21</v>
      </c>
      <c r="N2177" s="243" t="s">
        <v>45</v>
      </c>
      <c r="O2177" s="49"/>
      <c r="P2177" s="244">
        <f>O2177*H2177</f>
        <v>0</v>
      </c>
      <c r="Q2177" s="244">
        <v>0.00025999999999999998</v>
      </c>
      <c r="R2177" s="244">
        <f>Q2177*H2177</f>
        <v>0.61940267999999998</v>
      </c>
      <c r="S2177" s="244">
        <v>0</v>
      </c>
      <c r="T2177" s="245">
        <f>S2177*H2177</f>
        <v>0</v>
      </c>
      <c r="AR2177" s="26" t="s">
        <v>323</v>
      </c>
      <c r="AT2177" s="26" t="s">
        <v>192</v>
      </c>
      <c r="AU2177" s="26" t="s">
        <v>84</v>
      </c>
      <c r="AY2177" s="26" t="s">
        <v>189</v>
      </c>
      <c r="BE2177" s="246">
        <f>IF(N2177="základní",J2177,0)</f>
        <v>0</v>
      </c>
      <c r="BF2177" s="246">
        <f>IF(N2177="snížená",J2177,0)</f>
        <v>0</v>
      </c>
      <c r="BG2177" s="246">
        <f>IF(N2177="zákl. přenesená",J2177,0)</f>
        <v>0</v>
      </c>
      <c r="BH2177" s="246">
        <f>IF(N2177="sníž. přenesená",J2177,0)</f>
        <v>0</v>
      </c>
      <c r="BI2177" s="246">
        <f>IF(N2177="nulová",J2177,0)</f>
        <v>0</v>
      </c>
      <c r="BJ2177" s="26" t="s">
        <v>82</v>
      </c>
      <c r="BK2177" s="246">
        <f>ROUND(I2177*H2177,2)</f>
        <v>0</v>
      </c>
      <c r="BL2177" s="26" t="s">
        <v>323</v>
      </c>
      <c r="BM2177" s="26" t="s">
        <v>2884</v>
      </c>
    </row>
    <row r="2178" s="12" customFormat="1">
      <c r="B2178" s="247"/>
      <c r="C2178" s="248"/>
      <c r="D2178" s="249" t="s">
        <v>199</v>
      </c>
      <c r="E2178" s="250" t="s">
        <v>21</v>
      </c>
      <c r="F2178" s="251" t="s">
        <v>2871</v>
      </c>
      <c r="G2178" s="248"/>
      <c r="H2178" s="252">
        <v>1526.691</v>
      </c>
      <c r="I2178" s="253"/>
      <c r="J2178" s="248"/>
      <c r="K2178" s="248"/>
      <c r="L2178" s="254"/>
      <c r="M2178" s="255"/>
      <c r="N2178" s="256"/>
      <c r="O2178" s="256"/>
      <c r="P2178" s="256"/>
      <c r="Q2178" s="256"/>
      <c r="R2178" s="256"/>
      <c r="S2178" s="256"/>
      <c r="T2178" s="257"/>
      <c r="AT2178" s="258" t="s">
        <v>199</v>
      </c>
      <c r="AU2178" s="258" t="s">
        <v>84</v>
      </c>
      <c r="AV2178" s="12" t="s">
        <v>84</v>
      </c>
      <c r="AW2178" s="12" t="s">
        <v>37</v>
      </c>
      <c r="AX2178" s="12" t="s">
        <v>74</v>
      </c>
      <c r="AY2178" s="258" t="s">
        <v>189</v>
      </c>
    </row>
    <row r="2179" s="12" customFormat="1">
      <c r="B2179" s="247"/>
      <c r="C2179" s="248"/>
      <c r="D2179" s="249" t="s">
        <v>199</v>
      </c>
      <c r="E2179" s="250" t="s">
        <v>21</v>
      </c>
      <c r="F2179" s="251" t="s">
        <v>2872</v>
      </c>
      <c r="G2179" s="248"/>
      <c r="H2179" s="252">
        <v>110.307</v>
      </c>
      <c r="I2179" s="253"/>
      <c r="J2179" s="248"/>
      <c r="K2179" s="248"/>
      <c r="L2179" s="254"/>
      <c r="M2179" s="255"/>
      <c r="N2179" s="256"/>
      <c r="O2179" s="256"/>
      <c r="P2179" s="256"/>
      <c r="Q2179" s="256"/>
      <c r="R2179" s="256"/>
      <c r="S2179" s="256"/>
      <c r="T2179" s="257"/>
      <c r="AT2179" s="258" t="s">
        <v>199</v>
      </c>
      <c r="AU2179" s="258" t="s">
        <v>84</v>
      </c>
      <c r="AV2179" s="12" t="s">
        <v>84</v>
      </c>
      <c r="AW2179" s="12" t="s">
        <v>37</v>
      </c>
      <c r="AX2179" s="12" t="s">
        <v>74</v>
      </c>
      <c r="AY2179" s="258" t="s">
        <v>189</v>
      </c>
    </row>
    <row r="2180" s="12" customFormat="1">
      <c r="B2180" s="247"/>
      <c r="C2180" s="248"/>
      <c r="D2180" s="249" t="s">
        <v>199</v>
      </c>
      <c r="E2180" s="250" t="s">
        <v>21</v>
      </c>
      <c r="F2180" s="251" t="s">
        <v>2885</v>
      </c>
      <c r="G2180" s="248"/>
      <c r="H2180" s="252">
        <v>636.29999999999995</v>
      </c>
      <c r="I2180" s="253"/>
      <c r="J2180" s="248"/>
      <c r="K2180" s="248"/>
      <c r="L2180" s="254"/>
      <c r="M2180" s="255"/>
      <c r="N2180" s="256"/>
      <c r="O2180" s="256"/>
      <c r="P2180" s="256"/>
      <c r="Q2180" s="256"/>
      <c r="R2180" s="256"/>
      <c r="S2180" s="256"/>
      <c r="T2180" s="257"/>
      <c r="AT2180" s="258" t="s">
        <v>199</v>
      </c>
      <c r="AU2180" s="258" t="s">
        <v>84</v>
      </c>
      <c r="AV2180" s="12" t="s">
        <v>84</v>
      </c>
      <c r="AW2180" s="12" t="s">
        <v>37</v>
      </c>
      <c r="AX2180" s="12" t="s">
        <v>74</v>
      </c>
      <c r="AY2180" s="258" t="s">
        <v>189</v>
      </c>
    </row>
    <row r="2181" s="12" customFormat="1">
      <c r="B2181" s="247"/>
      <c r="C2181" s="248"/>
      <c r="D2181" s="249" t="s">
        <v>199</v>
      </c>
      <c r="E2181" s="250" t="s">
        <v>21</v>
      </c>
      <c r="F2181" s="251" t="s">
        <v>2886</v>
      </c>
      <c r="G2181" s="248"/>
      <c r="H2181" s="252">
        <v>109.02</v>
      </c>
      <c r="I2181" s="253"/>
      <c r="J2181" s="248"/>
      <c r="K2181" s="248"/>
      <c r="L2181" s="254"/>
      <c r="M2181" s="255"/>
      <c r="N2181" s="256"/>
      <c r="O2181" s="256"/>
      <c r="P2181" s="256"/>
      <c r="Q2181" s="256"/>
      <c r="R2181" s="256"/>
      <c r="S2181" s="256"/>
      <c r="T2181" s="257"/>
      <c r="AT2181" s="258" t="s">
        <v>199</v>
      </c>
      <c r="AU2181" s="258" t="s">
        <v>84</v>
      </c>
      <c r="AV2181" s="12" t="s">
        <v>84</v>
      </c>
      <c r="AW2181" s="12" t="s">
        <v>37</v>
      </c>
      <c r="AX2181" s="12" t="s">
        <v>74</v>
      </c>
      <c r="AY2181" s="258" t="s">
        <v>189</v>
      </c>
    </row>
    <row r="2182" s="14" customFormat="1">
      <c r="B2182" s="269"/>
      <c r="C2182" s="270"/>
      <c r="D2182" s="249" t="s">
        <v>199</v>
      </c>
      <c r="E2182" s="271" t="s">
        <v>21</v>
      </c>
      <c r="F2182" s="272" t="s">
        <v>214</v>
      </c>
      <c r="G2182" s="270"/>
      <c r="H2182" s="273">
        <v>2382.3180000000002</v>
      </c>
      <c r="I2182" s="274"/>
      <c r="J2182" s="270"/>
      <c r="K2182" s="270"/>
      <c r="L2182" s="275"/>
      <c r="M2182" s="276"/>
      <c r="N2182" s="277"/>
      <c r="O2182" s="277"/>
      <c r="P2182" s="277"/>
      <c r="Q2182" s="277"/>
      <c r="R2182" s="277"/>
      <c r="S2182" s="277"/>
      <c r="T2182" s="278"/>
      <c r="AT2182" s="279" t="s">
        <v>199</v>
      </c>
      <c r="AU2182" s="279" t="s">
        <v>84</v>
      </c>
      <c r="AV2182" s="14" t="s">
        <v>197</v>
      </c>
      <c r="AW2182" s="14" t="s">
        <v>37</v>
      </c>
      <c r="AX2182" s="14" t="s">
        <v>82</v>
      </c>
      <c r="AY2182" s="279" t="s">
        <v>189</v>
      </c>
    </row>
    <row r="2183" s="11" customFormat="1" ht="29.88" customHeight="1">
      <c r="B2183" s="219"/>
      <c r="C2183" s="220"/>
      <c r="D2183" s="221" t="s">
        <v>73</v>
      </c>
      <c r="E2183" s="233" t="s">
        <v>2887</v>
      </c>
      <c r="F2183" s="233" t="s">
        <v>2888</v>
      </c>
      <c r="G2183" s="220"/>
      <c r="H2183" s="220"/>
      <c r="I2183" s="223"/>
      <c r="J2183" s="234">
        <f>BK2183</f>
        <v>0</v>
      </c>
      <c r="K2183" s="220"/>
      <c r="L2183" s="225"/>
      <c r="M2183" s="226"/>
      <c r="N2183" s="227"/>
      <c r="O2183" s="227"/>
      <c r="P2183" s="228">
        <f>SUM(P2184:P2211)</f>
        <v>0</v>
      </c>
      <c r="Q2183" s="227"/>
      <c r="R2183" s="228">
        <f>SUM(R2184:R2211)</f>
        <v>4.3304255999999999</v>
      </c>
      <c r="S2183" s="227"/>
      <c r="T2183" s="229">
        <f>SUM(T2184:T2211)</f>
        <v>0</v>
      </c>
      <c r="AR2183" s="230" t="s">
        <v>190</v>
      </c>
      <c r="AT2183" s="231" t="s">
        <v>73</v>
      </c>
      <c r="AU2183" s="231" t="s">
        <v>82</v>
      </c>
      <c r="AY2183" s="230" t="s">
        <v>189</v>
      </c>
      <c r="BK2183" s="232">
        <f>SUM(BK2184:BK2211)</f>
        <v>0</v>
      </c>
    </row>
    <row r="2184" s="1" customFormat="1" ht="25.5" customHeight="1">
      <c r="B2184" s="48"/>
      <c r="C2184" s="235" t="s">
        <v>2889</v>
      </c>
      <c r="D2184" s="235" t="s">
        <v>192</v>
      </c>
      <c r="E2184" s="236" t="s">
        <v>2890</v>
      </c>
      <c r="F2184" s="237" t="s">
        <v>2891</v>
      </c>
      <c r="G2184" s="238" t="s">
        <v>273</v>
      </c>
      <c r="H2184" s="239">
        <v>159.72</v>
      </c>
      <c r="I2184" s="240"/>
      <c r="J2184" s="241">
        <f>ROUND(I2184*H2184,2)</f>
        <v>0</v>
      </c>
      <c r="K2184" s="237" t="s">
        <v>196</v>
      </c>
      <c r="L2184" s="74"/>
      <c r="M2184" s="242" t="s">
        <v>21</v>
      </c>
      <c r="N2184" s="243" t="s">
        <v>45</v>
      </c>
      <c r="O2184" s="49"/>
      <c r="P2184" s="244">
        <f>O2184*H2184</f>
        <v>0</v>
      </c>
      <c r="Q2184" s="244">
        <v>0.0028999999999999998</v>
      </c>
      <c r="R2184" s="244">
        <f>Q2184*H2184</f>
        <v>0.46318799999999999</v>
      </c>
      <c r="S2184" s="244">
        <v>0</v>
      </c>
      <c r="T2184" s="245">
        <f>S2184*H2184</f>
        <v>0</v>
      </c>
      <c r="AR2184" s="26" t="s">
        <v>323</v>
      </c>
      <c r="AT2184" s="26" t="s">
        <v>192</v>
      </c>
      <c r="AU2184" s="26" t="s">
        <v>84</v>
      </c>
      <c r="AY2184" s="26" t="s">
        <v>189</v>
      </c>
      <c r="BE2184" s="246">
        <f>IF(N2184="základní",J2184,0)</f>
        <v>0</v>
      </c>
      <c r="BF2184" s="246">
        <f>IF(N2184="snížená",J2184,0)</f>
        <v>0</v>
      </c>
      <c r="BG2184" s="246">
        <f>IF(N2184="zákl. přenesená",J2184,0)</f>
        <v>0</v>
      </c>
      <c r="BH2184" s="246">
        <f>IF(N2184="sníž. přenesená",J2184,0)</f>
        <v>0</v>
      </c>
      <c r="BI2184" s="246">
        <f>IF(N2184="nulová",J2184,0)</f>
        <v>0</v>
      </c>
      <c r="BJ2184" s="26" t="s">
        <v>82</v>
      </c>
      <c r="BK2184" s="246">
        <f>ROUND(I2184*H2184,2)</f>
        <v>0</v>
      </c>
      <c r="BL2184" s="26" t="s">
        <v>323</v>
      </c>
      <c r="BM2184" s="26" t="s">
        <v>2892</v>
      </c>
    </row>
    <row r="2185" s="13" customFormat="1">
      <c r="B2185" s="259"/>
      <c r="C2185" s="260"/>
      <c r="D2185" s="249" t="s">
        <v>199</v>
      </c>
      <c r="E2185" s="261" t="s">
        <v>21</v>
      </c>
      <c r="F2185" s="262" t="s">
        <v>242</v>
      </c>
      <c r="G2185" s="260"/>
      <c r="H2185" s="261" t="s">
        <v>21</v>
      </c>
      <c r="I2185" s="263"/>
      <c r="J2185" s="260"/>
      <c r="K2185" s="260"/>
      <c r="L2185" s="264"/>
      <c r="M2185" s="265"/>
      <c r="N2185" s="266"/>
      <c r="O2185" s="266"/>
      <c r="P2185" s="266"/>
      <c r="Q2185" s="266"/>
      <c r="R2185" s="266"/>
      <c r="S2185" s="266"/>
      <c r="T2185" s="267"/>
      <c r="AT2185" s="268" t="s">
        <v>199</v>
      </c>
      <c r="AU2185" s="268" t="s">
        <v>84</v>
      </c>
      <c r="AV2185" s="13" t="s">
        <v>82</v>
      </c>
      <c r="AW2185" s="13" t="s">
        <v>37</v>
      </c>
      <c r="AX2185" s="13" t="s">
        <v>74</v>
      </c>
      <c r="AY2185" s="268" t="s">
        <v>189</v>
      </c>
    </row>
    <row r="2186" s="12" customFormat="1">
      <c r="B2186" s="247"/>
      <c r="C2186" s="248"/>
      <c r="D2186" s="249" t="s">
        <v>199</v>
      </c>
      <c r="E2186" s="250" t="s">
        <v>21</v>
      </c>
      <c r="F2186" s="251" t="s">
        <v>2893</v>
      </c>
      <c r="G2186" s="248"/>
      <c r="H2186" s="252">
        <v>15.960000000000001</v>
      </c>
      <c r="I2186" s="253"/>
      <c r="J2186" s="248"/>
      <c r="K2186" s="248"/>
      <c r="L2186" s="254"/>
      <c r="M2186" s="255"/>
      <c r="N2186" s="256"/>
      <c r="O2186" s="256"/>
      <c r="P2186" s="256"/>
      <c r="Q2186" s="256"/>
      <c r="R2186" s="256"/>
      <c r="S2186" s="256"/>
      <c r="T2186" s="257"/>
      <c r="AT2186" s="258" t="s">
        <v>199</v>
      </c>
      <c r="AU2186" s="258" t="s">
        <v>84</v>
      </c>
      <c r="AV2186" s="12" t="s">
        <v>84</v>
      </c>
      <c r="AW2186" s="12" t="s">
        <v>37</v>
      </c>
      <c r="AX2186" s="12" t="s">
        <v>74</v>
      </c>
      <c r="AY2186" s="258" t="s">
        <v>189</v>
      </c>
    </row>
    <row r="2187" s="12" customFormat="1">
      <c r="B2187" s="247"/>
      <c r="C2187" s="248"/>
      <c r="D2187" s="249" t="s">
        <v>199</v>
      </c>
      <c r="E2187" s="250" t="s">
        <v>21</v>
      </c>
      <c r="F2187" s="251" t="s">
        <v>2894</v>
      </c>
      <c r="G2187" s="248"/>
      <c r="H2187" s="252">
        <v>12.460000000000001</v>
      </c>
      <c r="I2187" s="253"/>
      <c r="J2187" s="248"/>
      <c r="K2187" s="248"/>
      <c r="L2187" s="254"/>
      <c r="M2187" s="255"/>
      <c r="N2187" s="256"/>
      <c r="O2187" s="256"/>
      <c r="P2187" s="256"/>
      <c r="Q2187" s="256"/>
      <c r="R2187" s="256"/>
      <c r="S2187" s="256"/>
      <c r="T2187" s="257"/>
      <c r="AT2187" s="258" t="s">
        <v>199</v>
      </c>
      <c r="AU2187" s="258" t="s">
        <v>84</v>
      </c>
      <c r="AV2187" s="12" t="s">
        <v>84</v>
      </c>
      <c r="AW2187" s="12" t="s">
        <v>37</v>
      </c>
      <c r="AX2187" s="12" t="s">
        <v>74</v>
      </c>
      <c r="AY2187" s="258" t="s">
        <v>189</v>
      </c>
    </row>
    <row r="2188" s="12" customFormat="1">
      <c r="B2188" s="247"/>
      <c r="C2188" s="248"/>
      <c r="D2188" s="249" t="s">
        <v>199</v>
      </c>
      <c r="E2188" s="250" t="s">
        <v>21</v>
      </c>
      <c r="F2188" s="251" t="s">
        <v>2895</v>
      </c>
      <c r="G2188" s="248"/>
      <c r="H2188" s="252">
        <v>13.625</v>
      </c>
      <c r="I2188" s="253"/>
      <c r="J2188" s="248"/>
      <c r="K2188" s="248"/>
      <c r="L2188" s="254"/>
      <c r="M2188" s="255"/>
      <c r="N2188" s="256"/>
      <c r="O2188" s="256"/>
      <c r="P2188" s="256"/>
      <c r="Q2188" s="256"/>
      <c r="R2188" s="256"/>
      <c r="S2188" s="256"/>
      <c r="T2188" s="257"/>
      <c r="AT2188" s="258" t="s">
        <v>199</v>
      </c>
      <c r="AU2188" s="258" t="s">
        <v>84</v>
      </c>
      <c r="AV2188" s="12" t="s">
        <v>84</v>
      </c>
      <c r="AW2188" s="12" t="s">
        <v>37</v>
      </c>
      <c r="AX2188" s="12" t="s">
        <v>74</v>
      </c>
      <c r="AY2188" s="258" t="s">
        <v>189</v>
      </c>
    </row>
    <row r="2189" s="12" customFormat="1">
      <c r="B2189" s="247"/>
      <c r="C2189" s="248"/>
      <c r="D2189" s="249" t="s">
        <v>199</v>
      </c>
      <c r="E2189" s="250" t="s">
        <v>21</v>
      </c>
      <c r="F2189" s="251" t="s">
        <v>2896</v>
      </c>
      <c r="G2189" s="248"/>
      <c r="H2189" s="252">
        <v>19.574999999999999</v>
      </c>
      <c r="I2189" s="253"/>
      <c r="J2189" s="248"/>
      <c r="K2189" s="248"/>
      <c r="L2189" s="254"/>
      <c r="M2189" s="255"/>
      <c r="N2189" s="256"/>
      <c r="O2189" s="256"/>
      <c r="P2189" s="256"/>
      <c r="Q2189" s="256"/>
      <c r="R2189" s="256"/>
      <c r="S2189" s="256"/>
      <c r="T2189" s="257"/>
      <c r="AT2189" s="258" t="s">
        <v>199</v>
      </c>
      <c r="AU2189" s="258" t="s">
        <v>84</v>
      </c>
      <c r="AV2189" s="12" t="s">
        <v>84</v>
      </c>
      <c r="AW2189" s="12" t="s">
        <v>37</v>
      </c>
      <c r="AX2189" s="12" t="s">
        <v>74</v>
      </c>
      <c r="AY2189" s="258" t="s">
        <v>189</v>
      </c>
    </row>
    <row r="2190" s="12" customFormat="1">
      <c r="B2190" s="247"/>
      <c r="C2190" s="248"/>
      <c r="D2190" s="249" t="s">
        <v>199</v>
      </c>
      <c r="E2190" s="250" t="s">
        <v>21</v>
      </c>
      <c r="F2190" s="251" t="s">
        <v>2897</v>
      </c>
      <c r="G2190" s="248"/>
      <c r="H2190" s="252">
        <v>26.600000000000001</v>
      </c>
      <c r="I2190" s="253"/>
      <c r="J2190" s="248"/>
      <c r="K2190" s="248"/>
      <c r="L2190" s="254"/>
      <c r="M2190" s="255"/>
      <c r="N2190" s="256"/>
      <c r="O2190" s="256"/>
      <c r="P2190" s="256"/>
      <c r="Q2190" s="256"/>
      <c r="R2190" s="256"/>
      <c r="S2190" s="256"/>
      <c r="T2190" s="257"/>
      <c r="AT2190" s="258" t="s">
        <v>199</v>
      </c>
      <c r="AU2190" s="258" t="s">
        <v>84</v>
      </c>
      <c r="AV2190" s="12" t="s">
        <v>84</v>
      </c>
      <c r="AW2190" s="12" t="s">
        <v>37</v>
      </c>
      <c r="AX2190" s="12" t="s">
        <v>74</v>
      </c>
      <c r="AY2190" s="258" t="s">
        <v>189</v>
      </c>
    </row>
    <row r="2191" s="12" customFormat="1">
      <c r="B2191" s="247"/>
      <c r="C2191" s="248"/>
      <c r="D2191" s="249" t="s">
        <v>199</v>
      </c>
      <c r="E2191" s="250" t="s">
        <v>21</v>
      </c>
      <c r="F2191" s="251" t="s">
        <v>2898</v>
      </c>
      <c r="G2191" s="248"/>
      <c r="H2191" s="252">
        <v>25.899999999999999</v>
      </c>
      <c r="I2191" s="253"/>
      <c r="J2191" s="248"/>
      <c r="K2191" s="248"/>
      <c r="L2191" s="254"/>
      <c r="M2191" s="255"/>
      <c r="N2191" s="256"/>
      <c r="O2191" s="256"/>
      <c r="P2191" s="256"/>
      <c r="Q2191" s="256"/>
      <c r="R2191" s="256"/>
      <c r="S2191" s="256"/>
      <c r="T2191" s="257"/>
      <c r="AT2191" s="258" t="s">
        <v>199</v>
      </c>
      <c r="AU2191" s="258" t="s">
        <v>84</v>
      </c>
      <c r="AV2191" s="12" t="s">
        <v>84</v>
      </c>
      <c r="AW2191" s="12" t="s">
        <v>37</v>
      </c>
      <c r="AX2191" s="12" t="s">
        <v>74</v>
      </c>
      <c r="AY2191" s="258" t="s">
        <v>189</v>
      </c>
    </row>
    <row r="2192" s="12" customFormat="1">
      <c r="B2192" s="247"/>
      <c r="C2192" s="248"/>
      <c r="D2192" s="249" t="s">
        <v>199</v>
      </c>
      <c r="E2192" s="250" t="s">
        <v>21</v>
      </c>
      <c r="F2192" s="251" t="s">
        <v>2899</v>
      </c>
      <c r="G2192" s="248"/>
      <c r="H2192" s="252">
        <v>22.079999999999998</v>
      </c>
      <c r="I2192" s="253"/>
      <c r="J2192" s="248"/>
      <c r="K2192" s="248"/>
      <c r="L2192" s="254"/>
      <c r="M2192" s="255"/>
      <c r="N2192" s="256"/>
      <c r="O2192" s="256"/>
      <c r="P2192" s="256"/>
      <c r="Q2192" s="256"/>
      <c r="R2192" s="256"/>
      <c r="S2192" s="256"/>
      <c r="T2192" s="257"/>
      <c r="AT2192" s="258" t="s">
        <v>199</v>
      </c>
      <c r="AU2192" s="258" t="s">
        <v>84</v>
      </c>
      <c r="AV2192" s="12" t="s">
        <v>84</v>
      </c>
      <c r="AW2192" s="12" t="s">
        <v>37</v>
      </c>
      <c r="AX2192" s="12" t="s">
        <v>74</v>
      </c>
      <c r="AY2192" s="258" t="s">
        <v>189</v>
      </c>
    </row>
    <row r="2193" s="12" customFormat="1">
      <c r="B2193" s="247"/>
      <c r="C2193" s="248"/>
      <c r="D2193" s="249" t="s">
        <v>199</v>
      </c>
      <c r="E2193" s="250" t="s">
        <v>21</v>
      </c>
      <c r="F2193" s="251" t="s">
        <v>2900</v>
      </c>
      <c r="G2193" s="248"/>
      <c r="H2193" s="252">
        <v>23.52</v>
      </c>
      <c r="I2193" s="253"/>
      <c r="J2193" s="248"/>
      <c r="K2193" s="248"/>
      <c r="L2193" s="254"/>
      <c r="M2193" s="255"/>
      <c r="N2193" s="256"/>
      <c r="O2193" s="256"/>
      <c r="P2193" s="256"/>
      <c r="Q2193" s="256"/>
      <c r="R2193" s="256"/>
      <c r="S2193" s="256"/>
      <c r="T2193" s="257"/>
      <c r="AT2193" s="258" t="s">
        <v>199</v>
      </c>
      <c r="AU2193" s="258" t="s">
        <v>84</v>
      </c>
      <c r="AV2193" s="12" t="s">
        <v>84</v>
      </c>
      <c r="AW2193" s="12" t="s">
        <v>37</v>
      </c>
      <c r="AX2193" s="12" t="s">
        <v>74</v>
      </c>
      <c r="AY2193" s="258" t="s">
        <v>189</v>
      </c>
    </row>
    <row r="2194" s="15" customFormat="1">
      <c r="B2194" s="280"/>
      <c r="C2194" s="281"/>
      <c r="D2194" s="249" t="s">
        <v>199</v>
      </c>
      <c r="E2194" s="282" t="s">
        <v>21</v>
      </c>
      <c r="F2194" s="283" t="s">
        <v>246</v>
      </c>
      <c r="G2194" s="281"/>
      <c r="H2194" s="284">
        <v>159.72</v>
      </c>
      <c r="I2194" s="285"/>
      <c r="J2194" s="281"/>
      <c r="K2194" s="281"/>
      <c r="L2194" s="286"/>
      <c r="M2194" s="287"/>
      <c r="N2194" s="288"/>
      <c r="O2194" s="288"/>
      <c r="P2194" s="288"/>
      <c r="Q2194" s="288"/>
      <c r="R2194" s="288"/>
      <c r="S2194" s="288"/>
      <c r="T2194" s="289"/>
      <c r="AT2194" s="290" t="s">
        <v>199</v>
      </c>
      <c r="AU2194" s="290" t="s">
        <v>84</v>
      </c>
      <c r="AV2194" s="15" t="s">
        <v>190</v>
      </c>
      <c r="AW2194" s="15" t="s">
        <v>37</v>
      </c>
      <c r="AX2194" s="15" t="s">
        <v>82</v>
      </c>
      <c r="AY2194" s="290" t="s">
        <v>189</v>
      </c>
    </row>
    <row r="2195" s="1" customFormat="1" ht="25.5" customHeight="1">
      <c r="B2195" s="48"/>
      <c r="C2195" s="291" t="s">
        <v>2901</v>
      </c>
      <c r="D2195" s="291" t="s">
        <v>604</v>
      </c>
      <c r="E2195" s="292" t="s">
        <v>2902</v>
      </c>
      <c r="F2195" s="293" t="s">
        <v>2903</v>
      </c>
      <c r="G2195" s="294" t="s">
        <v>273</v>
      </c>
      <c r="H2195" s="295">
        <v>175.69200000000001</v>
      </c>
      <c r="I2195" s="296"/>
      <c r="J2195" s="297">
        <f>ROUND(I2195*H2195,2)</f>
        <v>0</v>
      </c>
      <c r="K2195" s="293" t="s">
        <v>21</v>
      </c>
      <c r="L2195" s="298"/>
      <c r="M2195" s="299" t="s">
        <v>21</v>
      </c>
      <c r="N2195" s="300" t="s">
        <v>45</v>
      </c>
      <c r="O2195" s="49"/>
      <c r="P2195" s="244">
        <f>O2195*H2195</f>
        <v>0</v>
      </c>
      <c r="Q2195" s="244">
        <v>0.0138</v>
      </c>
      <c r="R2195" s="244">
        <f>Q2195*H2195</f>
        <v>2.4245496000000002</v>
      </c>
      <c r="S2195" s="244">
        <v>0</v>
      </c>
      <c r="T2195" s="245">
        <f>S2195*H2195</f>
        <v>0</v>
      </c>
      <c r="AR2195" s="26" t="s">
        <v>439</v>
      </c>
      <c r="AT2195" s="26" t="s">
        <v>604</v>
      </c>
      <c r="AU2195" s="26" t="s">
        <v>84</v>
      </c>
      <c r="AY2195" s="26" t="s">
        <v>189</v>
      </c>
      <c r="BE2195" s="246">
        <f>IF(N2195="základní",J2195,0)</f>
        <v>0</v>
      </c>
      <c r="BF2195" s="246">
        <f>IF(N2195="snížená",J2195,0)</f>
        <v>0</v>
      </c>
      <c r="BG2195" s="246">
        <f>IF(N2195="zákl. přenesená",J2195,0)</f>
        <v>0</v>
      </c>
      <c r="BH2195" s="246">
        <f>IF(N2195="sníž. přenesená",J2195,0)</f>
        <v>0</v>
      </c>
      <c r="BI2195" s="246">
        <f>IF(N2195="nulová",J2195,0)</f>
        <v>0</v>
      </c>
      <c r="BJ2195" s="26" t="s">
        <v>82</v>
      </c>
      <c r="BK2195" s="246">
        <f>ROUND(I2195*H2195,2)</f>
        <v>0</v>
      </c>
      <c r="BL2195" s="26" t="s">
        <v>323</v>
      </c>
      <c r="BM2195" s="26" t="s">
        <v>2904</v>
      </c>
    </row>
    <row r="2196" s="12" customFormat="1">
      <c r="B2196" s="247"/>
      <c r="C2196" s="248"/>
      <c r="D2196" s="249" t="s">
        <v>199</v>
      </c>
      <c r="E2196" s="248"/>
      <c r="F2196" s="251" t="s">
        <v>2905</v>
      </c>
      <c r="G2196" s="248"/>
      <c r="H2196" s="252">
        <v>175.69200000000001</v>
      </c>
      <c r="I2196" s="253"/>
      <c r="J2196" s="248"/>
      <c r="K2196" s="248"/>
      <c r="L2196" s="254"/>
      <c r="M2196" s="255"/>
      <c r="N2196" s="256"/>
      <c r="O2196" s="256"/>
      <c r="P2196" s="256"/>
      <c r="Q2196" s="256"/>
      <c r="R2196" s="256"/>
      <c r="S2196" s="256"/>
      <c r="T2196" s="257"/>
      <c r="AT2196" s="258" t="s">
        <v>199</v>
      </c>
      <c r="AU2196" s="258" t="s">
        <v>84</v>
      </c>
      <c r="AV2196" s="12" t="s">
        <v>84</v>
      </c>
      <c r="AW2196" s="12" t="s">
        <v>6</v>
      </c>
      <c r="AX2196" s="12" t="s">
        <v>82</v>
      </c>
      <c r="AY2196" s="258" t="s">
        <v>189</v>
      </c>
    </row>
    <row r="2197" s="1" customFormat="1" ht="25.5" customHeight="1">
      <c r="B2197" s="48"/>
      <c r="C2197" s="235" t="s">
        <v>2906</v>
      </c>
      <c r="D2197" s="235" t="s">
        <v>192</v>
      </c>
      <c r="E2197" s="236" t="s">
        <v>2907</v>
      </c>
      <c r="F2197" s="237" t="s">
        <v>2908</v>
      </c>
      <c r="G2197" s="238" t="s">
        <v>273</v>
      </c>
      <c r="H2197" s="239">
        <v>159.72</v>
      </c>
      <c r="I2197" s="240"/>
      <c r="J2197" s="241">
        <f>ROUND(I2197*H2197,2)</f>
        <v>0</v>
      </c>
      <c r="K2197" s="237" t="s">
        <v>196</v>
      </c>
      <c r="L2197" s="74"/>
      <c r="M2197" s="242" t="s">
        <v>21</v>
      </c>
      <c r="N2197" s="243" t="s">
        <v>45</v>
      </c>
      <c r="O2197" s="49"/>
      <c r="P2197" s="244">
        <f>O2197*H2197</f>
        <v>0</v>
      </c>
      <c r="Q2197" s="244">
        <v>0.0080000000000000002</v>
      </c>
      <c r="R2197" s="244">
        <f>Q2197*H2197</f>
        <v>1.27776</v>
      </c>
      <c r="S2197" s="244">
        <v>0</v>
      </c>
      <c r="T2197" s="245">
        <f>S2197*H2197</f>
        <v>0</v>
      </c>
      <c r="AR2197" s="26" t="s">
        <v>730</v>
      </c>
      <c r="AT2197" s="26" t="s">
        <v>192</v>
      </c>
      <c r="AU2197" s="26" t="s">
        <v>84</v>
      </c>
      <c r="AY2197" s="26" t="s">
        <v>189</v>
      </c>
      <c r="BE2197" s="246">
        <f>IF(N2197="základní",J2197,0)</f>
        <v>0</v>
      </c>
      <c r="BF2197" s="246">
        <f>IF(N2197="snížená",J2197,0)</f>
        <v>0</v>
      </c>
      <c r="BG2197" s="246">
        <f>IF(N2197="zákl. přenesená",J2197,0)</f>
        <v>0</v>
      </c>
      <c r="BH2197" s="246">
        <f>IF(N2197="sníž. přenesená",J2197,0)</f>
        <v>0</v>
      </c>
      <c r="BI2197" s="246">
        <f>IF(N2197="nulová",J2197,0)</f>
        <v>0</v>
      </c>
      <c r="BJ2197" s="26" t="s">
        <v>82</v>
      </c>
      <c r="BK2197" s="246">
        <f>ROUND(I2197*H2197,2)</f>
        <v>0</v>
      </c>
      <c r="BL2197" s="26" t="s">
        <v>730</v>
      </c>
      <c r="BM2197" s="26" t="s">
        <v>2909</v>
      </c>
    </row>
    <row r="2198" s="1" customFormat="1" ht="25.5" customHeight="1">
      <c r="B2198" s="48"/>
      <c r="C2198" s="235" t="s">
        <v>2910</v>
      </c>
      <c r="D2198" s="235" t="s">
        <v>192</v>
      </c>
      <c r="E2198" s="236" t="s">
        <v>2911</v>
      </c>
      <c r="F2198" s="237" t="s">
        <v>2912</v>
      </c>
      <c r="G2198" s="238" t="s">
        <v>273</v>
      </c>
      <c r="H2198" s="239">
        <v>159.72</v>
      </c>
      <c r="I2198" s="240"/>
      <c r="J2198" s="241">
        <f>ROUND(I2198*H2198,2)</f>
        <v>0</v>
      </c>
      <c r="K2198" s="237" t="s">
        <v>196</v>
      </c>
      <c r="L2198" s="74"/>
      <c r="M2198" s="242" t="s">
        <v>21</v>
      </c>
      <c r="N2198" s="243" t="s">
        <v>45</v>
      </c>
      <c r="O2198" s="49"/>
      <c r="P2198" s="244">
        <f>O2198*H2198</f>
        <v>0</v>
      </c>
      <c r="Q2198" s="244">
        <v>0</v>
      </c>
      <c r="R2198" s="244">
        <f>Q2198*H2198</f>
        <v>0</v>
      </c>
      <c r="S2198" s="244">
        <v>0</v>
      </c>
      <c r="T2198" s="245">
        <f>S2198*H2198</f>
        <v>0</v>
      </c>
      <c r="AR2198" s="26" t="s">
        <v>323</v>
      </c>
      <c r="AT2198" s="26" t="s">
        <v>192</v>
      </c>
      <c r="AU2198" s="26" t="s">
        <v>84</v>
      </c>
      <c r="AY2198" s="26" t="s">
        <v>189</v>
      </c>
      <c r="BE2198" s="246">
        <f>IF(N2198="základní",J2198,0)</f>
        <v>0</v>
      </c>
      <c r="BF2198" s="246">
        <f>IF(N2198="snížená",J2198,0)</f>
        <v>0</v>
      </c>
      <c r="BG2198" s="246">
        <f>IF(N2198="zákl. přenesená",J2198,0)</f>
        <v>0</v>
      </c>
      <c r="BH2198" s="246">
        <f>IF(N2198="sníž. přenesená",J2198,0)</f>
        <v>0</v>
      </c>
      <c r="BI2198" s="246">
        <f>IF(N2198="nulová",J2198,0)</f>
        <v>0</v>
      </c>
      <c r="BJ2198" s="26" t="s">
        <v>82</v>
      </c>
      <c r="BK2198" s="246">
        <f>ROUND(I2198*H2198,2)</f>
        <v>0</v>
      </c>
      <c r="BL2198" s="26" t="s">
        <v>323</v>
      </c>
      <c r="BM2198" s="26" t="s">
        <v>2913</v>
      </c>
    </row>
    <row r="2199" s="1" customFormat="1" ht="25.5" customHeight="1">
      <c r="B2199" s="48"/>
      <c r="C2199" s="235" t="s">
        <v>2914</v>
      </c>
      <c r="D2199" s="235" t="s">
        <v>192</v>
      </c>
      <c r="E2199" s="236" t="s">
        <v>2915</v>
      </c>
      <c r="F2199" s="237" t="s">
        <v>2916</v>
      </c>
      <c r="G2199" s="238" t="s">
        <v>273</v>
      </c>
      <c r="H2199" s="239">
        <v>6.4000000000000004</v>
      </c>
      <c r="I2199" s="240"/>
      <c r="J2199" s="241">
        <f>ROUND(I2199*H2199,2)</f>
        <v>0</v>
      </c>
      <c r="K2199" s="237" t="s">
        <v>196</v>
      </c>
      <c r="L2199" s="74"/>
      <c r="M2199" s="242" t="s">
        <v>21</v>
      </c>
      <c r="N2199" s="243" t="s">
        <v>45</v>
      </c>
      <c r="O2199" s="49"/>
      <c r="P2199" s="244">
        <f>O2199*H2199</f>
        <v>0</v>
      </c>
      <c r="Q2199" s="244">
        <v>0.00058</v>
      </c>
      <c r="R2199" s="244">
        <f>Q2199*H2199</f>
        <v>0.003712</v>
      </c>
      <c r="S2199" s="244">
        <v>0</v>
      </c>
      <c r="T2199" s="245">
        <f>S2199*H2199</f>
        <v>0</v>
      </c>
      <c r="AR2199" s="26" t="s">
        <v>323</v>
      </c>
      <c r="AT2199" s="26" t="s">
        <v>192</v>
      </c>
      <c r="AU2199" s="26" t="s">
        <v>84</v>
      </c>
      <c r="AY2199" s="26" t="s">
        <v>189</v>
      </c>
      <c r="BE2199" s="246">
        <f>IF(N2199="základní",J2199,0)</f>
        <v>0</v>
      </c>
      <c r="BF2199" s="246">
        <f>IF(N2199="snížená",J2199,0)</f>
        <v>0</v>
      </c>
      <c r="BG2199" s="246">
        <f>IF(N2199="zákl. přenesená",J2199,0)</f>
        <v>0</v>
      </c>
      <c r="BH2199" s="246">
        <f>IF(N2199="sníž. přenesená",J2199,0)</f>
        <v>0</v>
      </c>
      <c r="BI2199" s="246">
        <f>IF(N2199="nulová",J2199,0)</f>
        <v>0</v>
      </c>
      <c r="BJ2199" s="26" t="s">
        <v>82</v>
      </c>
      <c r="BK2199" s="246">
        <f>ROUND(I2199*H2199,2)</f>
        <v>0</v>
      </c>
      <c r="BL2199" s="26" t="s">
        <v>323</v>
      </c>
      <c r="BM2199" s="26" t="s">
        <v>2917</v>
      </c>
    </row>
    <row r="2200" s="13" customFormat="1">
      <c r="B2200" s="259"/>
      <c r="C2200" s="260"/>
      <c r="D2200" s="249" t="s">
        <v>199</v>
      </c>
      <c r="E2200" s="261" t="s">
        <v>21</v>
      </c>
      <c r="F2200" s="262" t="s">
        <v>2851</v>
      </c>
      <c r="G2200" s="260"/>
      <c r="H2200" s="261" t="s">
        <v>21</v>
      </c>
      <c r="I2200" s="263"/>
      <c r="J2200" s="260"/>
      <c r="K2200" s="260"/>
      <c r="L2200" s="264"/>
      <c r="M2200" s="265"/>
      <c r="N2200" s="266"/>
      <c r="O2200" s="266"/>
      <c r="P2200" s="266"/>
      <c r="Q2200" s="266"/>
      <c r="R2200" s="266"/>
      <c r="S2200" s="266"/>
      <c r="T2200" s="267"/>
      <c r="AT2200" s="268" t="s">
        <v>199</v>
      </c>
      <c r="AU2200" s="268" t="s">
        <v>84</v>
      </c>
      <c r="AV2200" s="13" t="s">
        <v>82</v>
      </c>
      <c r="AW2200" s="13" t="s">
        <v>37</v>
      </c>
      <c r="AX2200" s="13" t="s">
        <v>74</v>
      </c>
      <c r="AY2200" s="268" t="s">
        <v>189</v>
      </c>
    </row>
    <row r="2201" s="12" customFormat="1">
      <c r="B2201" s="247"/>
      <c r="C2201" s="248"/>
      <c r="D2201" s="249" t="s">
        <v>199</v>
      </c>
      <c r="E2201" s="250" t="s">
        <v>21</v>
      </c>
      <c r="F2201" s="251" t="s">
        <v>2918</v>
      </c>
      <c r="G2201" s="248"/>
      <c r="H2201" s="252">
        <v>6.4000000000000004</v>
      </c>
      <c r="I2201" s="253"/>
      <c r="J2201" s="248"/>
      <c r="K2201" s="248"/>
      <c r="L2201" s="254"/>
      <c r="M2201" s="255"/>
      <c r="N2201" s="256"/>
      <c r="O2201" s="256"/>
      <c r="P2201" s="256"/>
      <c r="Q2201" s="256"/>
      <c r="R2201" s="256"/>
      <c r="S2201" s="256"/>
      <c r="T2201" s="257"/>
      <c r="AT2201" s="258" t="s">
        <v>199</v>
      </c>
      <c r="AU2201" s="258" t="s">
        <v>84</v>
      </c>
      <c r="AV2201" s="12" t="s">
        <v>84</v>
      </c>
      <c r="AW2201" s="12" t="s">
        <v>37</v>
      </c>
      <c r="AX2201" s="12" t="s">
        <v>74</v>
      </c>
      <c r="AY2201" s="258" t="s">
        <v>189</v>
      </c>
    </row>
    <row r="2202" s="15" customFormat="1">
      <c r="B2202" s="280"/>
      <c r="C2202" s="281"/>
      <c r="D2202" s="249" t="s">
        <v>199</v>
      </c>
      <c r="E2202" s="282" t="s">
        <v>21</v>
      </c>
      <c r="F2202" s="283" t="s">
        <v>246</v>
      </c>
      <c r="G2202" s="281"/>
      <c r="H2202" s="284">
        <v>6.4000000000000004</v>
      </c>
      <c r="I2202" s="285"/>
      <c r="J2202" s="281"/>
      <c r="K2202" s="281"/>
      <c r="L2202" s="286"/>
      <c r="M2202" s="287"/>
      <c r="N2202" s="288"/>
      <c r="O2202" s="288"/>
      <c r="P2202" s="288"/>
      <c r="Q2202" s="288"/>
      <c r="R2202" s="288"/>
      <c r="S2202" s="288"/>
      <c r="T2202" s="289"/>
      <c r="AT2202" s="290" t="s">
        <v>199</v>
      </c>
      <c r="AU2202" s="290" t="s">
        <v>84</v>
      </c>
      <c r="AV2202" s="15" t="s">
        <v>190</v>
      </c>
      <c r="AW2202" s="15" t="s">
        <v>37</v>
      </c>
      <c r="AX2202" s="15" t="s">
        <v>82</v>
      </c>
      <c r="AY2202" s="290" t="s">
        <v>189</v>
      </c>
    </row>
    <row r="2203" s="1" customFormat="1" ht="16.5" customHeight="1">
      <c r="B2203" s="48"/>
      <c r="C2203" s="291" t="s">
        <v>2919</v>
      </c>
      <c r="D2203" s="291" t="s">
        <v>604</v>
      </c>
      <c r="E2203" s="292" t="s">
        <v>2920</v>
      </c>
      <c r="F2203" s="293" t="s">
        <v>2921</v>
      </c>
      <c r="G2203" s="294" t="s">
        <v>273</v>
      </c>
      <c r="H2203" s="295">
        <v>6.4000000000000004</v>
      </c>
      <c r="I2203" s="296"/>
      <c r="J2203" s="297">
        <f>ROUND(I2203*H2203,2)</f>
        <v>0</v>
      </c>
      <c r="K2203" s="293" t="s">
        <v>196</v>
      </c>
      <c r="L2203" s="298"/>
      <c r="M2203" s="299" t="s">
        <v>21</v>
      </c>
      <c r="N2203" s="300" t="s">
        <v>45</v>
      </c>
      <c r="O2203" s="49"/>
      <c r="P2203" s="244">
        <f>O2203*H2203</f>
        <v>0</v>
      </c>
      <c r="Q2203" s="244">
        <v>0.012</v>
      </c>
      <c r="R2203" s="244">
        <f>Q2203*H2203</f>
        <v>0.076800000000000007</v>
      </c>
      <c r="S2203" s="244">
        <v>0</v>
      </c>
      <c r="T2203" s="245">
        <f>S2203*H2203</f>
        <v>0</v>
      </c>
      <c r="AR2203" s="26" t="s">
        <v>439</v>
      </c>
      <c r="AT2203" s="26" t="s">
        <v>604</v>
      </c>
      <c r="AU2203" s="26" t="s">
        <v>84</v>
      </c>
      <c r="AY2203" s="26" t="s">
        <v>189</v>
      </c>
      <c r="BE2203" s="246">
        <f>IF(N2203="základní",J2203,0)</f>
        <v>0</v>
      </c>
      <c r="BF2203" s="246">
        <f>IF(N2203="snížená",J2203,0)</f>
        <v>0</v>
      </c>
      <c r="BG2203" s="246">
        <f>IF(N2203="zákl. přenesená",J2203,0)</f>
        <v>0</v>
      </c>
      <c r="BH2203" s="246">
        <f>IF(N2203="sníž. přenesená",J2203,0)</f>
        <v>0</v>
      </c>
      <c r="BI2203" s="246">
        <f>IF(N2203="nulová",J2203,0)</f>
        <v>0</v>
      </c>
      <c r="BJ2203" s="26" t="s">
        <v>82</v>
      </c>
      <c r="BK2203" s="246">
        <f>ROUND(I2203*H2203,2)</f>
        <v>0</v>
      </c>
      <c r="BL2203" s="26" t="s">
        <v>323</v>
      </c>
      <c r="BM2203" s="26" t="s">
        <v>2922</v>
      </c>
    </row>
    <row r="2204" s="1" customFormat="1" ht="16.5" customHeight="1">
      <c r="B2204" s="48"/>
      <c r="C2204" s="235" t="s">
        <v>2923</v>
      </c>
      <c r="D2204" s="235" t="s">
        <v>192</v>
      </c>
      <c r="E2204" s="236" t="s">
        <v>2924</v>
      </c>
      <c r="F2204" s="237" t="s">
        <v>2925</v>
      </c>
      <c r="G2204" s="238" t="s">
        <v>349</v>
      </c>
      <c r="H2204" s="239">
        <v>100</v>
      </c>
      <c r="I2204" s="240"/>
      <c r="J2204" s="241">
        <f>ROUND(I2204*H2204,2)</f>
        <v>0</v>
      </c>
      <c r="K2204" s="237" t="s">
        <v>196</v>
      </c>
      <c r="L2204" s="74"/>
      <c r="M2204" s="242" t="s">
        <v>21</v>
      </c>
      <c r="N2204" s="243" t="s">
        <v>45</v>
      </c>
      <c r="O2204" s="49"/>
      <c r="P2204" s="244">
        <f>O2204*H2204</f>
        <v>0</v>
      </c>
      <c r="Q2204" s="244">
        <v>0.00031</v>
      </c>
      <c r="R2204" s="244">
        <f>Q2204*H2204</f>
        <v>0.031</v>
      </c>
      <c r="S2204" s="244">
        <v>0</v>
      </c>
      <c r="T2204" s="245">
        <f>S2204*H2204</f>
        <v>0</v>
      </c>
      <c r="AR2204" s="26" t="s">
        <v>323</v>
      </c>
      <c r="AT2204" s="26" t="s">
        <v>192</v>
      </c>
      <c r="AU2204" s="26" t="s">
        <v>84</v>
      </c>
      <c r="AY2204" s="26" t="s">
        <v>189</v>
      </c>
      <c r="BE2204" s="246">
        <f>IF(N2204="základní",J2204,0)</f>
        <v>0</v>
      </c>
      <c r="BF2204" s="246">
        <f>IF(N2204="snížená",J2204,0)</f>
        <v>0</v>
      </c>
      <c r="BG2204" s="246">
        <f>IF(N2204="zákl. přenesená",J2204,0)</f>
        <v>0</v>
      </c>
      <c r="BH2204" s="246">
        <f>IF(N2204="sníž. přenesená",J2204,0)</f>
        <v>0</v>
      </c>
      <c r="BI2204" s="246">
        <f>IF(N2204="nulová",J2204,0)</f>
        <v>0</v>
      </c>
      <c r="BJ2204" s="26" t="s">
        <v>82</v>
      </c>
      <c r="BK2204" s="246">
        <f>ROUND(I2204*H2204,2)</f>
        <v>0</v>
      </c>
      <c r="BL2204" s="26" t="s">
        <v>323</v>
      </c>
      <c r="BM2204" s="26" t="s">
        <v>2926</v>
      </c>
    </row>
    <row r="2205" s="13" customFormat="1">
      <c r="B2205" s="259"/>
      <c r="C2205" s="260"/>
      <c r="D2205" s="249" t="s">
        <v>199</v>
      </c>
      <c r="E2205" s="261" t="s">
        <v>21</v>
      </c>
      <c r="F2205" s="262" t="s">
        <v>2851</v>
      </c>
      <c r="G2205" s="260"/>
      <c r="H2205" s="261" t="s">
        <v>21</v>
      </c>
      <c r="I2205" s="263"/>
      <c r="J2205" s="260"/>
      <c r="K2205" s="260"/>
      <c r="L2205" s="264"/>
      <c r="M2205" s="265"/>
      <c r="N2205" s="266"/>
      <c r="O2205" s="266"/>
      <c r="P2205" s="266"/>
      <c r="Q2205" s="266"/>
      <c r="R2205" s="266"/>
      <c r="S2205" s="266"/>
      <c r="T2205" s="267"/>
      <c r="AT2205" s="268" t="s">
        <v>199</v>
      </c>
      <c r="AU2205" s="268" t="s">
        <v>84</v>
      </c>
      <c r="AV2205" s="13" t="s">
        <v>82</v>
      </c>
      <c r="AW2205" s="13" t="s">
        <v>37</v>
      </c>
      <c r="AX2205" s="13" t="s">
        <v>74</v>
      </c>
      <c r="AY2205" s="268" t="s">
        <v>189</v>
      </c>
    </row>
    <row r="2206" s="12" customFormat="1">
      <c r="B2206" s="247"/>
      <c r="C2206" s="248"/>
      <c r="D2206" s="249" t="s">
        <v>199</v>
      </c>
      <c r="E2206" s="250" t="s">
        <v>21</v>
      </c>
      <c r="F2206" s="251" t="s">
        <v>2927</v>
      </c>
      <c r="G2206" s="248"/>
      <c r="H2206" s="252">
        <v>100</v>
      </c>
      <c r="I2206" s="253"/>
      <c r="J2206" s="248"/>
      <c r="K2206" s="248"/>
      <c r="L2206" s="254"/>
      <c r="M2206" s="255"/>
      <c r="N2206" s="256"/>
      <c r="O2206" s="256"/>
      <c r="P2206" s="256"/>
      <c r="Q2206" s="256"/>
      <c r="R2206" s="256"/>
      <c r="S2206" s="256"/>
      <c r="T2206" s="257"/>
      <c r="AT2206" s="258" t="s">
        <v>199</v>
      </c>
      <c r="AU2206" s="258" t="s">
        <v>84</v>
      </c>
      <c r="AV2206" s="12" t="s">
        <v>84</v>
      </c>
      <c r="AW2206" s="12" t="s">
        <v>37</v>
      </c>
      <c r="AX2206" s="12" t="s">
        <v>74</v>
      </c>
      <c r="AY2206" s="258" t="s">
        <v>189</v>
      </c>
    </row>
    <row r="2207" s="15" customFormat="1">
      <c r="B2207" s="280"/>
      <c r="C2207" s="281"/>
      <c r="D2207" s="249" t="s">
        <v>199</v>
      </c>
      <c r="E2207" s="282" t="s">
        <v>21</v>
      </c>
      <c r="F2207" s="283" t="s">
        <v>246</v>
      </c>
      <c r="G2207" s="281"/>
      <c r="H2207" s="284">
        <v>100</v>
      </c>
      <c r="I2207" s="285"/>
      <c r="J2207" s="281"/>
      <c r="K2207" s="281"/>
      <c r="L2207" s="286"/>
      <c r="M2207" s="287"/>
      <c r="N2207" s="288"/>
      <c r="O2207" s="288"/>
      <c r="P2207" s="288"/>
      <c r="Q2207" s="288"/>
      <c r="R2207" s="288"/>
      <c r="S2207" s="288"/>
      <c r="T2207" s="289"/>
      <c r="AT2207" s="290" t="s">
        <v>199</v>
      </c>
      <c r="AU2207" s="290" t="s">
        <v>84</v>
      </c>
      <c r="AV2207" s="15" t="s">
        <v>190</v>
      </c>
      <c r="AW2207" s="15" t="s">
        <v>37</v>
      </c>
      <c r="AX2207" s="15" t="s">
        <v>82</v>
      </c>
      <c r="AY2207" s="290" t="s">
        <v>189</v>
      </c>
    </row>
    <row r="2208" s="1" customFormat="1" ht="25.5" customHeight="1">
      <c r="B2208" s="48"/>
      <c r="C2208" s="291" t="s">
        <v>2928</v>
      </c>
      <c r="D2208" s="291" t="s">
        <v>604</v>
      </c>
      <c r="E2208" s="292" t="s">
        <v>2929</v>
      </c>
      <c r="F2208" s="293" t="s">
        <v>2930</v>
      </c>
      <c r="G2208" s="294" t="s">
        <v>349</v>
      </c>
      <c r="H2208" s="295">
        <v>110</v>
      </c>
      <c r="I2208" s="296"/>
      <c r="J2208" s="297">
        <f>ROUND(I2208*H2208,2)</f>
        <v>0</v>
      </c>
      <c r="K2208" s="293" t="s">
        <v>196</v>
      </c>
      <c r="L2208" s="298"/>
      <c r="M2208" s="299" t="s">
        <v>21</v>
      </c>
      <c r="N2208" s="300" t="s">
        <v>45</v>
      </c>
      <c r="O2208" s="49"/>
      <c r="P2208" s="244">
        <f>O2208*H2208</f>
        <v>0</v>
      </c>
      <c r="Q2208" s="244">
        <v>5.0000000000000002E-05</v>
      </c>
      <c r="R2208" s="244">
        <f>Q2208*H2208</f>
        <v>0.0055000000000000005</v>
      </c>
      <c r="S2208" s="244">
        <v>0</v>
      </c>
      <c r="T2208" s="245">
        <f>S2208*H2208</f>
        <v>0</v>
      </c>
      <c r="AR2208" s="26" t="s">
        <v>439</v>
      </c>
      <c r="AT2208" s="26" t="s">
        <v>604</v>
      </c>
      <c r="AU2208" s="26" t="s">
        <v>84</v>
      </c>
      <c r="AY2208" s="26" t="s">
        <v>189</v>
      </c>
      <c r="BE2208" s="246">
        <f>IF(N2208="základní",J2208,0)</f>
        <v>0</v>
      </c>
      <c r="BF2208" s="246">
        <f>IF(N2208="snížená",J2208,0)</f>
        <v>0</v>
      </c>
      <c r="BG2208" s="246">
        <f>IF(N2208="zákl. přenesená",J2208,0)</f>
        <v>0</v>
      </c>
      <c r="BH2208" s="246">
        <f>IF(N2208="sníž. přenesená",J2208,0)</f>
        <v>0</v>
      </c>
      <c r="BI2208" s="246">
        <f>IF(N2208="nulová",J2208,0)</f>
        <v>0</v>
      </c>
      <c r="BJ2208" s="26" t="s">
        <v>82</v>
      </c>
      <c r="BK2208" s="246">
        <f>ROUND(I2208*H2208,2)</f>
        <v>0</v>
      </c>
      <c r="BL2208" s="26" t="s">
        <v>323</v>
      </c>
      <c r="BM2208" s="26" t="s">
        <v>2931</v>
      </c>
    </row>
    <row r="2209" s="12" customFormat="1">
      <c r="B2209" s="247"/>
      <c r="C2209" s="248"/>
      <c r="D2209" s="249" t="s">
        <v>199</v>
      </c>
      <c r="E2209" s="248"/>
      <c r="F2209" s="251" t="s">
        <v>2932</v>
      </c>
      <c r="G2209" s="248"/>
      <c r="H2209" s="252">
        <v>110</v>
      </c>
      <c r="I2209" s="253"/>
      <c r="J2209" s="248"/>
      <c r="K2209" s="248"/>
      <c r="L2209" s="254"/>
      <c r="M2209" s="255"/>
      <c r="N2209" s="256"/>
      <c r="O2209" s="256"/>
      <c r="P2209" s="256"/>
      <c r="Q2209" s="256"/>
      <c r="R2209" s="256"/>
      <c r="S2209" s="256"/>
      <c r="T2209" s="257"/>
      <c r="AT2209" s="258" t="s">
        <v>199</v>
      </c>
      <c r="AU2209" s="258" t="s">
        <v>84</v>
      </c>
      <c r="AV2209" s="12" t="s">
        <v>84</v>
      </c>
      <c r="AW2209" s="12" t="s">
        <v>6</v>
      </c>
      <c r="AX2209" s="12" t="s">
        <v>82</v>
      </c>
      <c r="AY2209" s="258" t="s">
        <v>189</v>
      </c>
    </row>
    <row r="2210" s="1" customFormat="1" ht="16.5" customHeight="1">
      <c r="B2210" s="48"/>
      <c r="C2210" s="235" t="s">
        <v>2933</v>
      </c>
      <c r="D2210" s="235" t="s">
        <v>192</v>
      </c>
      <c r="E2210" s="236" t="s">
        <v>2934</v>
      </c>
      <c r="F2210" s="237" t="s">
        <v>2935</v>
      </c>
      <c r="G2210" s="238" t="s">
        <v>273</v>
      </c>
      <c r="H2210" s="239">
        <v>159.72</v>
      </c>
      <c r="I2210" s="240"/>
      <c r="J2210" s="241">
        <f>ROUND(I2210*H2210,2)</f>
        <v>0</v>
      </c>
      <c r="K2210" s="237" t="s">
        <v>196</v>
      </c>
      <c r="L2210" s="74"/>
      <c r="M2210" s="242" t="s">
        <v>21</v>
      </c>
      <c r="N2210" s="243" t="s">
        <v>45</v>
      </c>
      <c r="O2210" s="49"/>
      <c r="P2210" s="244">
        <f>O2210*H2210</f>
        <v>0</v>
      </c>
      <c r="Q2210" s="244">
        <v>0.00029999999999999997</v>
      </c>
      <c r="R2210" s="244">
        <f>Q2210*H2210</f>
        <v>0.047915999999999993</v>
      </c>
      <c r="S2210" s="244">
        <v>0</v>
      </c>
      <c r="T2210" s="245">
        <f>S2210*H2210</f>
        <v>0</v>
      </c>
      <c r="AR2210" s="26" t="s">
        <v>323</v>
      </c>
      <c r="AT2210" s="26" t="s">
        <v>192</v>
      </c>
      <c r="AU2210" s="26" t="s">
        <v>84</v>
      </c>
      <c r="AY2210" s="26" t="s">
        <v>189</v>
      </c>
      <c r="BE2210" s="246">
        <f>IF(N2210="základní",J2210,0)</f>
        <v>0</v>
      </c>
      <c r="BF2210" s="246">
        <f>IF(N2210="snížená",J2210,0)</f>
        <v>0</v>
      </c>
      <c r="BG2210" s="246">
        <f>IF(N2210="zákl. přenesená",J2210,0)</f>
        <v>0</v>
      </c>
      <c r="BH2210" s="246">
        <f>IF(N2210="sníž. přenesená",J2210,0)</f>
        <v>0</v>
      </c>
      <c r="BI2210" s="246">
        <f>IF(N2210="nulová",J2210,0)</f>
        <v>0</v>
      </c>
      <c r="BJ2210" s="26" t="s">
        <v>82</v>
      </c>
      <c r="BK2210" s="246">
        <f>ROUND(I2210*H2210,2)</f>
        <v>0</v>
      </c>
      <c r="BL2210" s="26" t="s">
        <v>323</v>
      </c>
      <c r="BM2210" s="26" t="s">
        <v>2936</v>
      </c>
    </row>
    <row r="2211" s="1" customFormat="1" ht="38.25" customHeight="1">
      <c r="B2211" s="48"/>
      <c r="C2211" s="235" t="s">
        <v>2937</v>
      </c>
      <c r="D2211" s="235" t="s">
        <v>192</v>
      </c>
      <c r="E2211" s="236" t="s">
        <v>2938</v>
      </c>
      <c r="F2211" s="237" t="s">
        <v>2939</v>
      </c>
      <c r="G2211" s="238" t="s">
        <v>1071</v>
      </c>
      <c r="H2211" s="301"/>
      <c r="I2211" s="240"/>
      <c r="J2211" s="241">
        <f>ROUND(I2211*H2211,2)</f>
        <v>0</v>
      </c>
      <c r="K2211" s="237" t="s">
        <v>196</v>
      </c>
      <c r="L2211" s="74"/>
      <c r="M2211" s="242" t="s">
        <v>21</v>
      </c>
      <c r="N2211" s="243" t="s">
        <v>45</v>
      </c>
      <c r="O2211" s="49"/>
      <c r="P2211" s="244">
        <f>O2211*H2211</f>
        <v>0</v>
      </c>
      <c r="Q2211" s="244">
        <v>0</v>
      </c>
      <c r="R2211" s="244">
        <f>Q2211*H2211</f>
        <v>0</v>
      </c>
      <c r="S2211" s="244">
        <v>0</v>
      </c>
      <c r="T2211" s="245">
        <f>S2211*H2211</f>
        <v>0</v>
      </c>
      <c r="AR2211" s="26" t="s">
        <v>323</v>
      </c>
      <c r="AT2211" s="26" t="s">
        <v>192</v>
      </c>
      <c r="AU2211" s="26" t="s">
        <v>84</v>
      </c>
      <c r="AY2211" s="26" t="s">
        <v>189</v>
      </c>
      <c r="BE2211" s="246">
        <f>IF(N2211="základní",J2211,0)</f>
        <v>0</v>
      </c>
      <c r="BF2211" s="246">
        <f>IF(N2211="snížená",J2211,0)</f>
        <v>0</v>
      </c>
      <c r="BG2211" s="246">
        <f>IF(N2211="zákl. přenesená",J2211,0)</f>
        <v>0</v>
      </c>
      <c r="BH2211" s="246">
        <f>IF(N2211="sníž. přenesená",J2211,0)</f>
        <v>0</v>
      </c>
      <c r="BI2211" s="246">
        <f>IF(N2211="nulová",J2211,0)</f>
        <v>0</v>
      </c>
      <c r="BJ2211" s="26" t="s">
        <v>82</v>
      </c>
      <c r="BK2211" s="246">
        <f>ROUND(I2211*H2211,2)</f>
        <v>0</v>
      </c>
      <c r="BL2211" s="26" t="s">
        <v>323</v>
      </c>
      <c r="BM2211" s="26" t="s">
        <v>2940</v>
      </c>
    </row>
    <row r="2212" s="11" customFormat="1" ht="37.44" customHeight="1">
      <c r="B2212" s="219"/>
      <c r="C2212" s="220"/>
      <c r="D2212" s="221" t="s">
        <v>73</v>
      </c>
      <c r="E2212" s="222" t="s">
        <v>604</v>
      </c>
      <c r="F2212" s="222" t="s">
        <v>2941</v>
      </c>
      <c r="G2212" s="220"/>
      <c r="H2212" s="220"/>
      <c r="I2212" s="223"/>
      <c r="J2212" s="224">
        <f>BK2212</f>
        <v>0</v>
      </c>
      <c r="K2212" s="220"/>
      <c r="L2212" s="225"/>
      <c r="M2212" s="226"/>
      <c r="N2212" s="227"/>
      <c r="O2212" s="227"/>
      <c r="P2212" s="228">
        <f>P2213+P2316+P2349</f>
        <v>0</v>
      </c>
      <c r="Q2212" s="227"/>
      <c r="R2212" s="228">
        <f>R2213+R2316+R2349</f>
        <v>5338.8000000000002</v>
      </c>
      <c r="S2212" s="227"/>
      <c r="T2212" s="229">
        <f>T2213+T2316+T2349</f>
        <v>0</v>
      </c>
      <c r="AR2212" s="230" t="s">
        <v>190</v>
      </c>
      <c r="AT2212" s="231" t="s">
        <v>73</v>
      </c>
      <c r="AU2212" s="231" t="s">
        <v>74</v>
      </c>
      <c r="AY2212" s="230" t="s">
        <v>189</v>
      </c>
      <c r="BK2212" s="232">
        <f>BK2213+BK2316+BK2349</f>
        <v>0</v>
      </c>
    </row>
    <row r="2213" s="11" customFormat="1" ht="19.92" customHeight="1">
      <c r="B2213" s="219"/>
      <c r="C2213" s="220"/>
      <c r="D2213" s="221" t="s">
        <v>73</v>
      </c>
      <c r="E2213" s="233" t="s">
        <v>2942</v>
      </c>
      <c r="F2213" s="233" t="s">
        <v>2943</v>
      </c>
      <c r="G2213" s="220"/>
      <c r="H2213" s="220"/>
      <c r="I2213" s="223"/>
      <c r="J2213" s="234">
        <f>BK2213</f>
        <v>0</v>
      </c>
      <c r="K2213" s="220"/>
      <c r="L2213" s="225"/>
      <c r="M2213" s="226"/>
      <c r="N2213" s="227"/>
      <c r="O2213" s="227"/>
      <c r="P2213" s="228">
        <f>P2214+P2215+P2261+P2290</f>
        <v>0</v>
      </c>
      <c r="Q2213" s="227"/>
      <c r="R2213" s="228">
        <f>R2214+R2215+R2261+R2290</f>
        <v>0</v>
      </c>
      <c r="S2213" s="227"/>
      <c r="T2213" s="229">
        <f>T2214+T2215+T2261+T2290</f>
        <v>0</v>
      </c>
      <c r="AR2213" s="230" t="s">
        <v>190</v>
      </c>
      <c r="AT2213" s="231" t="s">
        <v>73</v>
      </c>
      <c r="AU2213" s="231" t="s">
        <v>82</v>
      </c>
      <c r="AY2213" s="230" t="s">
        <v>189</v>
      </c>
      <c r="BK2213" s="232">
        <f>BK2214+BK2215+BK2261+BK2290</f>
        <v>0</v>
      </c>
    </row>
    <row r="2214" s="1" customFormat="1" ht="25.5" customHeight="1">
      <c r="B2214" s="48"/>
      <c r="C2214" s="235" t="s">
        <v>2944</v>
      </c>
      <c r="D2214" s="235" t="s">
        <v>192</v>
      </c>
      <c r="E2214" s="236" t="s">
        <v>2945</v>
      </c>
      <c r="F2214" s="237" t="s">
        <v>2946</v>
      </c>
      <c r="G2214" s="238" t="s">
        <v>1071</v>
      </c>
      <c r="H2214" s="301"/>
      <c r="I2214" s="240"/>
      <c r="J2214" s="241">
        <f>ROUND(I2214*H2214,2)</f>
        <v>0</v>
      </c>
      <c r="K2214" s="237" t="s">
        <v>21</v>
      </c>
      <c r="L2214" s="74"/>
      <c r="M2214" s="242" t="s">
        <v>21</v>
      </c>
      <c r="N2214" s="243" t="s">
        <v>45</v>
      </c>
      <c r="O2214" s="49"/>
      <c r="P2214" s="244">
        <f>O2214*H2214</f>
        <v>0</v>
      </c>
      <c r="Q2214" s="244">
        <v>0</v>
      </c>
      <c r="R2214" s="244">
        <f>Q2214*H2214</f>
        <v>0</v>
      </c>
      <c r="S2214" s="244">
        <v>0</v>
      </c>
      <c r="T2214" s="245">
        <f>S2214*H2214</f>
        <v>0</v>
      </c>
      <c r="AR2214" s="26" t="s">
        <v>730</v>
      </c>
      <c r="AT2214" s="26" t="s">
        <v>192</v>
      </c>
      <c r="AU2214" s="26" t="s">
        <v>84</v>
      </c>
      <c r="AY2214" s="26" t="s">
        <v>189</v>
      </c>
      <c r="BE2214" s="246">
        <f>IF(N2214="základní",J2214,0)</f>
        <v>0</v>
      </c>
      <c r="BF2214" s="246">
        <f>IF(N2214="snížená",J2214,0)</f>
        <v>0</v>
      </c>
      <c r="BG2214" s="246">
        <f>IF(N2214="zákl. přenesená",J2214,0)</f>
        <v>0</v>
      </c>
      <c r="BH2214" s="246">
        <f>IF(N2214="sníž. přenesená",J2214,0)</f>
        <v>0</v>
      </c>
      <c r="BI2214" s="246">
        <f>IF(N2214="nulová",J2214,0)</f>
        <v>0</v>
      </c>
      <c r="BJ2214" s="26" t="s">
        <v>82</v>
      </c>
      <c r="BK2214" s="246">
        <f>ROUND(I2214*H2214,2)</f>
        <v>0</v>
      </c>
      <c r="BL2214" s="26" t="s">
        <v>730</v>
      </c>
      <c r="BM2214" s="26" t="s">
        <v>2947</v>
      </c>
    </row>
    <row r="2215" s="11" customFormat="1" ht="22.32" customHeight="1">
      <c r="B2215" s="219"/>
      <c r="C2215" s="220"/>
      <c r="D2215" s="221" t="s">
        <v>73</v>
      </c>
      <c r="E2215" s="233" t="s">
        <v>2948</v>
      </c>
      <c r="F2215" s="233" t="s">
        <v>2949</v>
      </c>
      <c r="G2215" s="220"/>
      <c r="H2215" s="220"/>
      <c r="I2215" s="223"/>
      <c r="J2215" s="234">
        <f>BK2215</f>
        <v>0</v>
      </c>
      <c r="K2215" s="220"/>
      <c r="L2215" s="225"/>
      <c r="M2215" s="226"/>
      <c r="N2215" s="227"/>
      <c r="O2215" s="227"/>
      <c r="P2215" s="228">
        <f>P2216+P2242+P2249</f>
        <v>0</v>
      </c>
      <c r="Q2215" s="227"/>
      <c r="R2215" s="228">
        <f>R2216+R2242+R2249</f>
        <v>0</v>
      </c>
      <c r="S2215" s="227"/>
      <c r="T2215" s="229">
        <f>T2216+T2242+T2249</f>
        <v>0</v>
      </c>
      <c r="AR2215" s="230" t="s">
        <v>190</v>
      </c>
      <c r="AT2215" s="231" t="s">
        <v>73</v>
      </c>
      <c r="AU2215" s="231" t="s">
        <v>84</v>
      </c>
      <c r="AY2215" s="230" t="s">
        <v>189</v>
      </c>
      <c r="BK2215" s="232">
        <f>BK2216+BK2242+BK2249</f>
        <v>0</v>
      </c>
    </row>
    <row r="2216" s="16" customFormat="1" ht="14.4" customHeight="1">
      <c r="B2216" s="302"/>
      <c r="C2216" s="303"/>
      <c r="D2216" s="304" t="s">
        <v>73</v>
      </c>
      <c r="E2216" s="304" t="s">
        <v>2950</v>
      </c>
      <c r="F2216" s="304" t="s">
        <v>2951</v>
      </c>
      <c r="G2216" s="303"/>
      <c r="H2216" s="303"/>
      <c r="I2216" s="305"/>
      <c r="J2216" s="306">
        <f>BK2216</f>
        <v>0</v>
      </c>
      <c r="K2216" s="303"/>
      <c r="L2216" s="307"/>
      <c r="M2216" s="308"/>
      <c r="N2216" s="309"/>
      <c r="O2216" s="309"/>
      <c r="P2216" s="310">
        <f>SUM(P2217:P2241)</f>
        <v>0</v>
      </c>
      <c r="Q2216" s="309"/>
      <c r="R2216" s="310">
        <f>SUM(R2217:R2241)</f>
        <v>0</v>
      </c>
      <c r="S2216" s="309"/>
      <c r="T2216" s="311">
        <f>SUM(T2217:T2241)</f>
        <v>0</v>
      </c>
      <c r="AR2216" s="312" t="s">
        <v>190</v>
      </c>
      <c r="AT2216" s="313" t="s">
        <v>73</v>
      </c>
      <c r="AU2216" s="313" t="s">
        <v>190</v>
      </c>
      <c r="AY2216" s="312" t="s">
        <v>189</v>
      </c>
      <c r="BK2216" s="314">
        <f>SUM(BK2217:BK2241)</f>
        <v>0</v>
      </c>
    </row>
    <row r="2217" s="1" customFormat="1" ht="25.5" customHeight="1">
      <c r="B2217" s="48"/>
      <c r="C2217" s="291" t="s">
        <v>2952</v>
      </c>
      <c r="D2217" s="291" t="s">
        <v>604</v>
      </c>
      <c r="E2217" s="292" t="s">
        <v>2953</v>
      </c>
      <c r="F2217" s="293" t="s">
        <v>2954</v>
      </c>
      <c r="G2217" s="294" t="s">
        <v>916</v>
      </c>
      <c r="H2217" s="295">
        <v>1</v>
      </c>
      <c r="I2217" s="296"/>
      <c r="J2217" s="297">
        <f>ROUND(I2217*H2217,2)</f>
        <v>0</v>
      </c>
      <c r="K2217" s="293" t="s">
        <v>21</v>
      </c>
      <c r="L2217" s="298"/>
      <c r="M2217" s="299" t="s">
        <v>21</v>
      </c>
      <c r="N2217" s="300" t="s">
        <v>45</v>
      </c>
      <c r="O2217" s="49"/>
      <c r="P2217" s="244">
        <f>O2217*H2217</f>
        <v>0</v>
      </c>
      <c r="Q2217" s="244">
        <v>0</v>
      </c>
      <c r="R2217" s="244">
        <f>Q2217*H2217</f>
        <v>0</v>
      </c>
      <c r="S2217" s="244">
        <v>0</v>
      </c>
      <c r="T2217" s="245">
        <f>S2217*H2217</f>
        <v>0</v>
      </c>
      <c r="AR2217" s="26" t="s">
        <v>1663</v>
      </c>
      <c r="AT2217" s="26" t="s">
        <v>604</v>
      </c>
      <c r="AU2217" s="26" t="s">
        <v>197</v>
      </c>
      <c r="AY2217" s="26" t="s">
        <v>189</v>
      </c>
      <c r="BE2217" s="246">
        <f>IF(N2217="základní",J2217,0)</f>
        <v>0</v>
      </c>
      <c r="BF2217" s="246">
        <f>IF(N2217="snížená",J2217,0)</f>
        <v>0</v>
      </c>
      <c r="BG2217" s="246">
        <f>IF(N2217="zákl. přenesená",J2217,0)</f>
        <v>0</v>
      </c>
      <c r="BH2217" s="246">
        <f>IF(N2217="sníž. přenesená",J2217,0)</f>
        <v>0</v>
      </c>
      <c r="BI2217" s="246">
        <f>IF(N2217="nulová",J2217,0)</f>
        <v>0</v>
      </c>
      <c r="BJ2217" s="26" t="s">
        <v>82</v>
      </c>
      <c r="BK2217" s="246">
        <f>ROUND(I2217*H2217,2)</f>
        <v>0</v>
      </c>
      <c r="BL2217" s="26" t="s">
        <v>730</v>
      </c>
      <c r="BM2217" s="26" t="s">
        <v>2955</v>
      </c>
    </row>
    <row r="2218" s="1" customFormat="1" ht="25.5" customHeight="1">
      <c r="B2218" s="48"/>
      <c r="C2218" s="291" t="s">
        <v>2956</v>
      </c>
      <c r="D2218" s="291" t="s">
        <v>604</v>
      </c>
      <c r="E2218" s="292" t="s">
        <v>2957</v>
      </c>
      <c r="F2218" s="293" t="s">
        <v>2958</v>
      </c>
      <c r="G2218" s="294" t="s">
        <v>916</v>
      </c>
      <c r="H2218" s="295">
        <v>1</v>
      </c>
      <c r="I2218" s="296"/>
      <c r="J2218" s="297">
        <f>ROUND(I2218*H2218,2)</f>
        <v>0</v>
      </c>
      <c r="K2218" s="293" t="s">
        <v>21</v>
      </c>
      <c r="L2218" s="298"/>
      <c r="M2218" s="299" t="s">
        <v>21</v>
      </c>
      <c r="N2218" s="300" t="s">
        <v>45</v>
      </c>
      <c r="O2218" s="49"/>
      <c r="P2218" s="244">
        <f>O2218*H2218</f>
        <v>0</v>
      </c>
      <c r="Q2218" s="244">
        <v>0</v>
      </c>
      <c r="R2218" s="244">
        <f>Q2218*H2218</f>
        <v>0</v>
      </c>
      <c r="S2218" s="244">
        <v>0</v>
      </c>
      <c r="T2218" s="245">
        <f>S2218*H2218</f>
        <v>0</v>
      </c>
      <c r="AR2218" s="26" t="s">
        <v>1663</v>
      </c>
      <c r="AT2218" s="26" t="s">
        <v>604</v>
      </c>
      <c r="AU2218" s="26" t="s">
        <v>197</v>
      </c>
      <c r="AY2218" s="26" t="s">
        <v>189</v>
      </c>
      <c r="BE2218" s="246">
        <f>IF(N2218="základní",J2218,0)</f>
        <v>0</v>
      </c>
      <c r="BF2218" s="246">
        <f>IF(N2218="snížená",J2218,0)</f>
        <v>0</v>
      </c>
      <c r="BG2218" s="246">
        <f>IF(N2218="zákl. přenesená",J2218,0)</f>
        <v>0</v>
      </c>
      <c r="BH2218" s="246">
        <f>IF(N2218="sníž. přenesená",J2218,0)</f>
        <v>0</v>
      </c>
      <c r="BI2218" s="246">
        <f>IF(N2218="nulová",J2218,0)</f>
        <v>0</v>
      </c>
      <c r="BJ2218" s="26" t="s">
        <v>82</v>
      </c>
      <c r="BK2218" s="246">
        <f>ROUND(I2218*H2218,2)</f>
        <v>0</v>
      </c>
      <c r="BL2218" s="26" t="s">
        <v>730</v>
      </c>
      <c r="BM2218" s="26" t="s">
        <v>2959</v>
      </c>
    </row>
    <row r="2219" s="1" customFormat="1" ht="25.5" customHeight="1">
      <c r="B2219" s="48"/>
      <c r="C2219" s="291" t="s">
        <v>2960</v>
      </c>
      <c r="D2219" s="291" t="s">
        <v>604</v>
      </c>
      <c r="E2219" s="292" t="s">
        <v>2961</v>
      </c>
      <c r="F2219" s="293" t="s">
        <v>2962</v>
      </c>
      <c r="G2219" s="294" t="s">
        <v>916</v>
      </c>
      <c r="H2219" s="295">
        <v>4</v>
      </c>
      <c r="I2219" s="296"/>
      <c r="J2219" s="297">
        <f>ROUND(I2219*H2219,2)</f>
        <v>0</v>
      </c>
      <c r="K2219" s="293" t="s">
        <v>21</v>
      </c>
      <c r="L2219" s="298"/>
      <c r="M2219" s="299" t="s">
        <v>21</v>
      </c>
      <c r="N2219" s="300" t="s">
        <v>45</v>
      </c>
      <c r="O2219" s="49"/>
      <c r="P2219" s="244">
        <f>O2219*H2219</f>
        <v>0</v>
      </c>
      <c r="Q2219" s="244">
        <v>0</v>
      </c>
      <c r="R2219" s="244">
        <f>Q2219*H2219</f>
        <v>0</v>
      </c>
      <c r="S2219" s="244">
        <v>0</v>
      </c>
      <c r="T2219" s="245">
        <f>S2219*H2219</f>
        <v>0</v>
      </c>
      <c r="AR2219" s="26" t="s">
        <v>1663</v>
      </c>
      <c r="AT2219" s="26" t="s">
        <v>604</v>
      </c>
      <c r="AU2219" s="26" t="s">
        <v>197</v>
      </c>
      <c r="AY2219" s="26" t="s">
        <v>189</v>
      </c>
      <c r="BE2219" s="246">
        <f>IF(N2219="základní",J2219,0)</f>
        <v>0</v>
      </c>
      <c r="BF2219" s="246">
        <f>IF(N2219="snížená",J2219,0)</f>
        <v>0</v>
      </c>
      <c r="BG2219" s="246">
        <f>IF(N2219="zákl. přenesená",J2219,0)</f>
        <v>0</v>
      </c>
      <c r="BH2219" s="246">
        <f>IF(N2219="sníž. přenesená",J2219,0)</f>
        <v>0</v>
      </c>
      <c r="BI2219" s="246">
        <f>IF(N2219="nulová",J2219,0)</f>
        <v>0</v>
      </c>
      <c r="BJ2219" s="26" t="s">
        <v>82</v>
      </c>
      <c r="BK2219" s="246">
        <f>ROUND(I2219*H2219,2)</f>
        <v>0</v>
      </c>
      <c r="BL2219" s="26" t="s">
        <v>730</v>
      </c>
      <c r="BM2219" s="26" t="s">
        <v>2963</v>
      </c>
    </row>
    <row r="2220" s="1" customFormat="1" ht="25.5" customHeight="1">
      <c r="B2220" s="48"/>
      <c r="C2220" s="291" t="s">
        <v>2964</v>
      </c>
      <c r="D2220" s="291" t="s">
        <v>604</v>
      </c>
      <c r="E2220" s="292" t="s">
        <v>2965</v>
      </c>
      <c r="F2220" s="293" t="s">
        <v>2966</v>
      </c>
      <c r="G2220" s="294" t="s">
        <v>916</v>
      </c>
      <c r="H2220" s="295">
        <v>2</v>
      </c>
      <c r="I2220" s="296"/>
      <c r="J2220" s="297">
        <f>ROUND(I2220*H2220,2)</f>
        <v>0</v>
      </c>
      <c r="K2220" s="293" t="s">
        <v>21</v>
      </c>
      <c r="L2220" s="298"/>
      <c r="M2220" s="299" t="s">
        <v>21</v>
      </c>
      <c r="N2220" s="300" t="s">
        <v>45</v>
      </c>
      <c r="O2220" s="49"/>
      <c r="P2220" s="244">
        <f>O2220*H2220</f>
        <v>0</v>
      </c>
      <c r="Q2220" s="244">
        <v>0</v>
      </c>
      <c r="R2220" s="244">
        <f>Q2220*H2220</f>
        <v>0</v>
      </c>
      <c r="S2220" s="244">
        <v>0</v>
      </c>
      <c r="T2220" s="245">
        <f>S2220*H2220</f>
        <v>0</v>
      </c>
      <c r="AR2220" s="26" t="s">
        <v>1663</v>
      </c>
      <c r="AT2220" s="26" t="s">
        <v>604</v>
      </c>
      <c r="AU2220" s="26" t="s">
        <v>197</v>
      </c>
      <c r="AY2220" s="26" t="s">
        <v>189</v>
      </c>
      <c r="BE2220" s="246">
        <f>IF(N2220="základní",J2220,0)</f>
        <v>0</v>
      </c>
      <c r="BF2220" s="246">
        <f>IF(N2220="snížená",J2220,0)</f>
        <v>0</v>
      </c>
      <c r="BG2220" s="246">
        <f>IF(N2220="zákl. přenesená",J2220,0)</f>
        <v>0</v>
      </c>
      <c r="BH2220" s="246">
        <f>IF(N2220="sníž. přenesená",J2220,0)</f>
        <v>0</v>
      </c>
      <c r="BI2220" s="246">
        <f>IF(N2220="nulová",J2220,0)</f>
        <v>0</v>
      </c>
      <c r="BJ2220" s="26" t="s">
        <v>82</v>
      </c>
      <c r="BK2220" s="246">
        <f>ROUND(I2220*H2220,2)</f>
        <v>0</v>
      </c>
      <c r="BL2220" s="26" t="s">
        <v>730</v>
      </c>
      <c r="BM2220" s="26" t="s">
        <v>2967</v>
      </c>
    </row>
    <row r="2221" s="1" customFormat="1" ht="25.5" customHeight="1">
      <c r="B2221" s="48"/>
      <c r="C2221" s="291" t="s">
        <v>2968</v>
      </c>
      <c r="D2221" s="291" t="s">
        <v>604</v>
      </c>
      <c r="E2221" s="292" t="s">
        <v>2969</v>
      </c>
      <c r="F2221" s="293" t="s">
        <v>2970</v>
      </c>
      <c r="G2221" s="294" t="s">
        <v>916</v>
      </c>
      <c r="H2221" s="295">
        <v>2</v>
      </c>
      <c r="I2221" s="296"/>
      <c r="J2221" s="297">
        <f>ROUND(I2221*H2221,2)</f>
        <v>0</v>
      </c>
      <c r="K2221" s="293" t="s">
        <v>21</v>
      </c>
      <c r="L2221" s="298"/>
      <c r="M2221" s="299" t="s">
        <v>21</v>
      </c>
      <c r="N2221" s="300" t="s">
        <v>45</v>
      </c>
      <c r="O2221" s="49"/>
      <c r="P2221" s="244">
        <f>O2221*H2221</f>
        <v>0</v>
      </c>
      <c r="Q2221" s="244">
        <v>0</v>
      </c>
      <c r="R2221" s="244">
        <f>Q2221*H2221</f>
        <v>0</v>
      </c>
      <c r="S2221" s="244">
        <v>0</v>
      </c>
      <c r="T2221" s="245">
        <f>S2221*H2221</f>
        <v>0</v>
      </c>
      <c r="AR2221" s="26" t="s">
        <v>1663</v>
      </c>
      <c r="AT2221" s="26" t="s">
        <v>604</v>
      </c>
      <c r="AU2221" s="26" t="s">
        <v>197</v>
      </c>
      <c r="AY2221" s="26" t="s">
        <v>189</v>
      </c>
      <c r="BE2221" s="246">
        <f>IF(N2221="základní",J2221,0)</f>
        <v>0</v>
      </c>
      <c r="BF2221" s="246">
        <f>IF(N2221="snížená",J2221,0)</f>
        <v>0</v>
      </c>
      <c r="BG2221" s="246">
        <f>IF(N2221="zákl. přenesená",J2221,0)</f>
        <v>0</v>
      </c>
      <c r="BH2221" s="246">
        <f>IF(N2221="sníž. přenesená",J2221,0)</f>
        <v>0</v>
      </c>
      <c r="BI2221" s="246">
        <f>IF(N2221="nulová",J2221,0)</f>
        <v>0</v>
      </c>
      <c r="BJ2221" s="26" t="s">
        <v>82</v>
      </c>
      <c r="BK2221" s="246">
        <f>ROUND(I2221*H2221,2)</f>
        <v>0</v>
      </c>
      <c r="BL2221" s="26" t="s">
        <v>730</v>
      </c>
      <c r="BM2221" s="26" t="s">
        <v>2971</v>
      </c>
    </row>
    <row r="2222" s="1" customFormat="1" ht="25.5" customHeight="1">
      <c r="B2222" s="48"/>
      <c r="C2222" s="291" t="s">
        <v>2972</v>
      </c>
      <c r="D2222" s="291" t="s">
        <v>604</v>
      </c>
      <c r="E2222" s="292" t="s">
        <v>2973</v>
      </c>
      <c r="F2222" s="293" t="s">
        <v>2974</v>
      </c>
      <c r="G2222" s="294" t="s">
        <v>916</v>
      </c>
      <c r="H2222" s="295">
        <v>1</v>
      </c>
      <c r="I2222" s="296"/>
      <c r="J2222" s="297">
        <f>ROUND(I2222*H2222,2)</f>
        <v>0</v>
      </c>
      <c r="K2222" s="293" t="s">
        <v>21</v>
      </c>
      <c r="L2222" s="298"/>
      <c r="M2222" s="299" t="s">
        <v>21</v>
      </c>
      <c r="N2222" s="300" t="s">
        <v>45</v>
      </c>
      <c r="O2222" s="49"/>
      <c r="P2222" s="244">
        <f>O2222*H2222</f>
        <v>0</v>
      </c>
      <c r="Q2222" s="244">
        <v>0</v>
      </c>
      <c r="R2222" s="244">
        <f>Q2222*H2222</f>
        <v>0</v>
      </c>
      <c r="S2222" s="244">
        <v>0</v>
      </c>
      <c r="T2222" s="245">
        <f>S2222*H2222</f>
        <v>0</v>
      </c>
      <c r="AR2222" s="26" t="s">
        <v>1663</v>
      </c>
      <c r="AT2222" s="26" t="s">
        <v>604</v>
      </c>
      <c r="AU2222" s="26" t="s">
        <v>197</v>
      </c>
      <c r="AY2222" s="26" t="s">
        <v>189</v>
      </c>
      <c r="BE2222" s="246">
        <f>IF(N2222="základní",J2222,0)</f>
        <v>0</v>
      </c>
      <c r="BF2222" s="246">
        <f>IF(N2222="snížená",J2222,0)</f>
        <v>0</v>
      </c>
      <c r="BG2222" s="246">
        <f>IF(N2222="zákl. přenesená",J2222,0)</f>
        <v>0</v>
      </c>
      <c r="BH2222" s="246">
        <f>IF(N2222="sníž. přenesená",J2222,0)</f>
        <v>0</v>
      </c>
      <c r="BI2222" s="246">
        <f>IF(N2222="nulová",J2222,0)</f>
        <v>0</v>
      </c>
      <c r="BJ2222" s="26" t="s">
        <v>82</v>
      </c>
      <c r="BK2222" s="246">
        <f>ROUND(I2222*H2222,2)</f>
        <v>0</v>
      </c>
      <c r="BL2222" s="26" t="s">
        <v>730</v>
      </c>
      <c r="BM2222" s="26" t="s">
        <v>2975</v>
      </c>
    </row>
    <row r="2223" s="1" customFormat="1" ht="25.5" customHeight="1">
      <c r="B2223" s="48"/>
      <c r="C2223" s="291" t="s">
        <v>2976</v>
      </c>
      <c r="D2223" s="291" t="s">
        <v>604</v>
      </c>
      <c r="E2223" s="292" t="s">
        <v>2977</v>
      </c>
      <c r="F2223" s="293" t="s">
        <v>2978</v>
      </c>
      <c r="G2223" s="294" t="s">
        <v>916</v>
      </c>
      <c r="H2223" s="295">
        <v>2</v>
      </c>
      <c r="I2223" s="296"/>
      <c r="J2223" s="297">
        <f>ROUND(I2223*H2223,2)</f>
        <v>0</v>
      </c>
      <c r="K2223" s="293" t="s">
        <v>21</v>
      </c>
      <c r="L2223" s="298"/>
      <c r="M2223" s="299" t="s">
        <v>21</v>
      </c>
      <c r="N2223" s="300" t="s">
        <v>45</v>
      </c>
      <c r="O2223" s="49"/>
      <c r="P2223" s="244">
        <f>O2223*H2223</f>
        <v>0</v>
      </c>
      <c r="Q2223" s="244">
        <v>0</v>
      </c>
      <c r="R2223" s="244">
        <f>Q2223*H2223</f>
        <v>0</v>
      </c>
      <c r="S2223" s="244">
        <v>0</v>
      </c>
      <c r="T2223" s="245">
        <f>S2223*H2223</f>
        <v>0</v>
      </c>
      <c r="AR2223" s="26" t="s">
        <v>1663</v>
      </c>
      <c r="AT2223" s="26" t="s">
        <v>604</v>
      </c>
      <c r="AU2223" s="26" t="s">
        <v>197</v>
      </c>
      <c r="AY2223" s="26" t="s">
        <v>189</v>
      </c>
      <c r="BE2223" s="246">
        <f>IF(N2223="základní",J2223,0)</f>
        <v>0</v>
      </c>
      <c r="BF2223" s="246">
        <f>IF(N2223="snížená",J2223,0)</f>
        <v>0</v>
      </c>
      <c r="BG2223" s="246">
        <f>IF(N2223="zákl. přenesená",J2223,0)</f>
        <v>0</v>
      </c>
      <c r="BH2223" s="246">
        <f>IF(N2223="sníž. přenesená",J2223,0)</f>
        <v>0</v>
      </c>
      <c r="BI2223" s="246">
        <f>IF(N2223="nulová",J2223,0)</f>
        <v>0</v>
      </c>
      <c r="BJ2223" s="26" t="s">
        <v>82</v>
      </c>
      <c r="BK2223" s="246">
        <f>ROUND(I2223*H2223,2)</f>
        <v>0</v>
      </c>
      <c r="BL2223" s="26" t="s">
        <v>730</v>
      </c>
      <c r="BM2223" s="26" t="s">
        <v>2979</v>
      </c>
    </row>
    <row r="2224" s="1" customFormat="1" ht="25.5" customHeight="1">
      <c r="B2224" s="48"/>
      <c r="C2224" s="291" t="s">
        <v>2980</v>
      </c>
      <c r="D2224" s="291" t="s">
        <v>604</v>
      </c>
      <c r="E2224" s="292" t="s">
        <v>2981</v>
      </c>
      <c r="F2224" s="293" t="s">
        <v>2982</v>
      </c>
      <c r="G2224" s="294" t="s">
        <v>916</v>
      </c>
      <c r="H2224" s="295">
        <v>1</v>
      </c>
      <c r="I2224" s="296"/>
      <c r="J2224" s="297">
        <f>ROUND(I2224*H2224,2)</f>
        <v>0</v>
      </c>
      <c r="K2224" s="293" t="s">
        <v>21</v>
      </c>
      <c r="L2224" s="298"/>
      <c r="M2224" s="299" t="s">
        <v>21</v>
      </c>
      <c r="N2224" s="300" t="s">
        <v>45</v>
      </c>
      <c r="O2224" s="49"/>
      <c r="P2224" s="244">
        <f>O2224*H2224</f>
        <v>0</v>
      </c>
      <c r="Q2224" s="244">
        <v>0</v>
      </c>
      <c r="R2224" s="244">
        <f>Q2224*H2224</f>
        <v>0</v>
      </c>
      <c r="S2224" s="244">
        <v>0</v>
      </c>
      <c r="T2224" s="245">
        <f>S2224*H2224</f>
        <v>0</v>
      </c>
      <c r="AR2224" s="26" t="s">
        <v>1663</v>
      </c>
      <c r="AT2224" s="26" t="s">
        <v>604</v>
      </c>
      <c r="AU2224" s="26" t="s">
        <v>197</v>
      </c>
      <c r="AY2224" s="26" t="s">
        <v>189</v>
      </c>
      <c r="BE2224" s="246">
        <f>IF(N2224="základní",J2224,0)</f>
        <v>0</v>
      </c>
      <c r="BF2224" s="246">
        <f>IF(N2224="snížená",J2224,0)</f>
        <v>0</v>
      </c>
      <c r="BG2224" s="246">
        <f>IF(N2224="zákl. přenesená",J2224,0)</f>
        <v>0</v>
      </c>
      <c r="BH2224" s="246">
        <f>IF(N2224="sníž. přenesená",J2224,0)</f>
        <v>0</v>
      </c>
      <c r="BI2224" s="246">
        <f>IF(N2224="nulová",J2224,0)</f>
        <v>0</v>
      </c>
      <c r="BJ2224" s="26" t="s">
        <v>82</v>
      </c>
      <c r="BK2224" s="246">
        <f>ROUND(I2224*H2224,2)</f>
        <v>0</v>
      </c>
      <c r="BL2224" s="26" t="s">
        <v>730</v>
      </c>
      <c r="BM2224" s="26" t="s">
        <v>2983</v>
      </c>
    </row>
    <row r="2225" s="1" customFormat="1" ht="16.5" customHeight="1">
      <c r="B2225" s="48"/>
      <c r="C2225" s="291" t="s">
        <v>2984</v>
      </c>
      <c r="D2225" s="291" t="s">
        <v>604</v>
      </c>
      <c r="E2225" s="292" t="s">
        <v>2985</v>
      </c>
      <c r="F2225" s="293" t="s">
        <v>2986</v>
      </c>
      <c r="G2225" s="294" t="s">
        <v>916</v>
      </c>
      <c r="H2225" s="295">
        <v>4</v>
      </c>
      <c r="I2225" s="296"/>
      <c r="J2225" s="297">
        <f>ROUND(I2225*H2225,2)</f>
        <v>0</v>
      </c>
      <c r="K2225" s="293" t="s">
        <v>21</v>
      </c>
      <c r="L2225" s="298"/>
      <c r="M2225" s="299" t="s">
        <v>21</v>
      </c>
      <c r="N2225" s="300" t="s">
        <v>45</v>
      </c>
      <c r="O2225" s="49"/>
      <c r="P2225" s="244">
        <f>O2225*H2225</f>
        <v>0</v>
      </c>
      <c r="Q2225" s="244">
        <v>0</v>
      </c>
      <c r="R2225" s="244">
        <f>Q2225*H2225</f>
        <v>0</v>
      </c>
      <c r="S2225" s="244">
        <v>0</v>
      </c>
      <c r="T2225" s="245">
        <f>S2225*H2225</f>
        <v>0</v>
      </c>
      <c r="AR2225" s="26" t="s">
        <v>1663</v>
      </c>
      <c r="AT2225" s="26" t="s">
        <v>604</v>
      </c>
      <c r="AU2225" s="26" t="s">
        <v>197</v>
      </c>
      <c r="AY2225" s="26" t="s">
        <v>189</v>
      </c>
      <c r="BE2225" s="246">
        <f>IF(N2225="základní",J2225,0)</f>
        <v>0</v>
      </c>
      <c r="BF2225" s="246">
        <f>IF(N2225="snížená",J2225,0)</f>
        <v>0</v>
      </c>
      <c r="BG2225" s="246">
        <f>IF(N2225="zákl. přenesená",J2225,0)</f>
        <v>0</v>
      </c>
      <c r="BH2225" s="246">
        <f>IF(N2225="sníž. přenesená",J2225,0)</f>
        <v>0</v>
      </c>
      <c r="BI2225" s="246">
        <f>IF(N2225="nulová",J2225,0)</f>
        <v>0</v>
      </c>
      <c r="BJ2225" s="26" t="s">
        <v>82</v>
      </c>
      <c r="BK2225" s="246">
        <f>ROUND(I2225*H2225,2)</f>
        <v>0</v>
      </c>
      <c r="BL2225" s="26" t="s">
        <v>730</v>
      </c>
      <c r="BM2225" s="26" t="s">
        <v>2987</v>
      </c>
    </row>
    <row r="2226" s="1" customFormat="1" ht="38.25" customHeight="1">
      <c r="B2226" s="48"/>
      <c r="C2226" s="291" t="s">
        <v>2988</v>
      </c>
      <c r="D2226" s="291" t="s">
        <v>604</v>
      </c>
      <c r="E2226" s="292" t="s">
        <v>2989</v>
      </c>
      <c r="F2226" s="293" t="s">
        <v>2990</v>
      </c>
      <c r="G2226" s="294" t="s">
        <v>916</v>
      </c>
      <c r="H2226" s="295">
        <v>8</v>
      </c>
      <c r="I2226" s="296"/>
      <c r="J2226" s="297">
        <f>ROUND(I2226*H2226,2)</f>
        <v>0</v>
      </c>
      <c r="K2226" s="293" t="s">
        <v>21</v>
      </c>
      <c r="L2226" s="298"/>
      <c r="M2226" s="299" t="s">
        <v>21</v>
      </c>
      <c r="N2226" s="300" t="s">
        <v>45</v>
      </c>
      <c r="O2226" s="49"/>
      <c r="P2226" s="244">
        <f>O2226*H2226</f>
        <v>0</v>
      </c>
      <c r="Q2226" s="244">
        <v>0</v>
      </c>
      <c r="R2226" s="244">
        <f>Q2226*H2226</f>
        <v>0</v>
      </c>
      <c r="S2226" s="244">
        <v>0</v>
      </c>
      <c r="T2226" s="245">
        <f>S2226*H2226</f>
        <v>0</v>
      </c>
      <c r="AR2226" s="26" t="s">
        <v>1663</v>
      </c>
      <c r="AT2226" s="26" t="s">
        <v>604</v>
      </c>
      <c r="AU2226" s="26" t="s">
        <v>197</v>
      </c>
      <c r="AY2226" s="26" t="s">
        <v>189</v>
      </c>
      <c r="BE2226" s="246">
        <f>IF(N2226="základní",J2226,0)</f>
        <v>0</v>
      </c>
      <c r="BF2226" s="246">
        <f>IF(N2226="snížená",J2226,0)</f>
        <v>0</v>
      </c>
      <c r="BG2226" s="246">
        <f>IF(N2226="zákl. přenesená",J2226,0)</f>
        <v>0</v>
      </c>
      <c r="BH2226" s="246">
        <f>IF(N2226="sníž. přenesená",J2226,0)</f>
        <v>0</v>
      </c>
      <c r="BI2226" s="246">
        <f>IF(N2226="nulová",J2226,0)</f>
        <v>0</v>
      </c>
      <c r="BJ2226" s="26" t="s">
        <v>82</v>
      </c>
      <c r="BK2226" s="246">
        <f>ROUND(I2226*H2226,2)</f>
        <v>0</v>
      </c>
      <c r="BL2226" s="26" t="s">
        <v>730</v>
      </c>
      <c r="BM2226" s="26" t="s">
        <v>2991</v>
      </c>
    </row>
    <row r="2227" s="1" customFormat="1" ht="16.5" customHeight="1">
      <c r="B2227" s="48"/>
      <c r="C2227" s="291" t="s">
        <v>2992</v>
      </c>
      <c r="D2227" s="291" t="s">
        <v>604</v>
      </c>
      <c r="E2227" s="292" t="s">
        <v>2993</v>
      </c>
      <c r="F2227" s="293" t="s">
        <v>2994</v>
      </c>
      <c r="G2227" s="294" t="s">
        <v>916</v>
      </c>
      <c r="H2227" s="295">
        <v>8</v>
      </c>
      <c r="I2227" s="296"/>
      <c r="J2227" s="297">
        <f>ROUND(I2227*H2227,2)</f>
        <v>0</v>
      </c>
      <c r="K2227" s="293" t="s">
        <v>21</v>
      </c>
      <c r="L2227" s="298"/>
      <c r="M2227" s="299" t="s">
        <v>21</v>
      </c>
      <c r="N2227" s="300" t="s">
        <v>45</v>
      </c>
      <c r="O2227" s="49"/>
      <c r="P2227" s="244">
        <f>O2227*H2227</f>
        <v>0</v>
      </c>
      <c r="Q2227" s="244">
        <v>0</v>
      </c>
      <c r="R2227" s="244">
        <f>Q2227*H2227</f>
        <v>0</v>
      </c>
      <c r="S2227" s="244">
        <v>0</v>
      </c>
      <c r="T2227" s="245">
        <f>S2227*H2227</f>
        <v>0</v>
      </c>
      <c r="AR2227" s="26" t="s">
        <v>1663</v>
      </c>
      <c r="AT2227" s="26" t="s">
        <v>604</v>
      </c>
      <c r="AU2227" s="26" t="s">
        <v>197</v>
      </c>
      <c r="AY2227" s="26" t="s">
        <v>189</v>
      </c>
      <c r="BE2227" s="246">
        <f>IF(N2227="základní",J2227,0)</f>
        <v>0</v>
      </c>
      <c r="BF2227" s="246">
        <f>IF(N2227="snížená",J2227,0)</f>
        <v>0</v>
      </c>
      <c r="BG2227" s="246">
        <f>IF(N2227="zákl. přenesená",J2227,0)</f>
        <v>0</v>
      </c>
      <c r="BH2227" s="246">
        <f>IF(N2227="sníž. přenesená",J2227,0)</f>
        <v>0</v>
      </c>
      <c r="BI2227" s="246">
        <f>IF(N2227="nulová",J2227,0)</f>
        <v>0</v>
      </c>
      <c r="BJ2227" s="26" t="s">
        <v>82</v>
      </c>
      <c r="BK2227" s="246">
        <f>ROUND(I2227*H2227,2)</f>
        <v>0</v>
      </c>
      <c r="BL2227" s="26" t="s">
        <v>730</v>
      </c>
      <c r="BM2227" s="26" t="s">
        <v>2995</v>
      </c>
    </row>
    <row r="2228" s="1" customFormat="1" ht="25.5" customHeight="1">
      <c r="B2228" s="48"/>
      <c r="C2228" s="291" t="s">
        <v>2996</v>
      </c>
      <c r="D2228" s="291" t="s">
        <v>604</v>
      </c>
      <c r="E2228" s="292" t="s">
        <v>2997</v>
      </c>
      <c r="F2228" s="293" t="s">
        <v>2998</v>
      </c>
      <c r="G2228" s="294" t="s">
        <v>916</v>
      </c>
      <c r="H2228" s="295">
        <v>4</v>
      </c>
      <c r="I2228" s="296"/>
      <c r="J2228" s="297">
        <f>ROUND(I2228*H2228,2)</f>
        <v>0</v>
      </c>
      <c r="K2228" s="293" t="s">
        <v>21</v>
      </c>
      <c r="L2228" s="298"/>
      <c r="M2228" s="299" t="s">
        <v>21</v>
      </c>
      <c r="N2228" s="300" t="s">
        <v>45</v>
      </c>
      <c r="O2228" s="49"/>
      <c r="P2228" s="244">
        <f>O2228*H2228</f>
        <v>0</v>
      </c>
      <c r="Q2228" s="244">
        <v>0</v>
      </c>
      <c r="R2228" s="244">
        <f>Q2228*H2228</f>
        <v>0</v>
      </c>
      <c r="S2228" s="244">
        <v>0</v>
      </c>
      <c r="T2228" s="245">
        <f>S2228*H2228</f>
        <v>0</v>
      </c>
      <c r="AR2228" s="26" t="s">
        <v>1663</v>
      </c>
      <c r="AT2228" s="26" t="s">
        <v>604</v>
      </c>
      <c r="AU2228" s="26" t="s">
        <v>197</v>
      </c>
      <c r="AY2228" s="26" t="s">
        <v>189</v>
      </c>
      <c r="BE2228" s="246">
        <f>IF(N2228="základní",J2228,0)</f>
        <v>0</v>
      </c>
      <c r="BF2228" s="246">
        <f>IF(N2228="snížená",J2228,0)</f>
        <v>0</v>
      </c>
      <c r="BG2228" s="246">
        <f>IF(N2228="zákl. přenesená",J2228,0)</f>
        <v>0</v>
      </c>
      <c r="BH2228" s="246">
        <f>IF(N2228="sníž. přenesená",J2228,0)</f>
        <v>0</v>
      </c>
      <c r="BI2228" s="246">
        <f>IF(N2228="nulová",J2228,0)</f>
        <v>0</v>
      </c>
      <c r="BJ2228" s="26" t="s">
        <v>82</v>
      </c>
      <c r="BK2228" s="246">
        <f>ROUND(I2228*H2228,2)</f>
        <v>0</v>
      </c>
      <c r="BL2228" s="26" t="s">
        <v>730</v>
      </c>
      <c r="BM2228" s="26" t="s">
        <v>2999</v>
      </c>
    </row>
    <row r="2229" s="1" customFormat="1" ht="25.5" customHeight="1">
      <c r="B2229" s="48"/>
      <c r="C2229" s="291" t="s">
        <v>3000</v>
      </c>
      <c r="D2229" s="291" t="s">
        <v>604</v>
      </c>
      <c r="E2229" s="292" t="s">
        <v>3001</v>
      </c>
      <c r="F2229" s="293" t="s">
        <v>3002</v>
      </c>
      <c r="G2229" s="294" t="s">
        <v>916</v>
      </c>
      <c r="H2229" s="295">
        <v>2</v>
      </c>
      <c r="I2229" s="296"/>
      <c r="J2229" s="297">
        <f>ROUND(I2229*H2229,2)</f>
        <v>0</v>
      </c>
      <c r="K2229" s="293" t="s">
        <v>21</v>
      </c>
      <c r="L2229" s="298"/>
      <c r="M2229" s="299" t="s">
        <v>21</v>
      </c>
      <c r="N2229" s="300" t="s">
        <v>45</v>
      </c>
      <c r="O2229" s="49"/>
      <c r="P2229" s="244">
        <f>O2229*H2229</f>
        <v>0</v>
      </c>
      <c r="Q2229" s="244">
        <v>0</v>
      </c>
      <c r="R2229" s="244">
        <f>Q2229*H2229</f>
        <v>0</v>
      </c>
      <c r="S2229" s="244">
        <v>0</v>
      </c>
      <c r="T2229" s="245">
        <f>S2229*H2229</f>
        <v>0</v>
      </c>
      <c r="AR2229" s="26" t="s">
        <v>1663</v>
      </c>
      <c r="AT2229" s="26" t="s">
        <v>604</v>
      </c>
      <c r="AU2229" s="26" t="s">
        <v>197</v>
      </c>
      <c r="AY2229" s="26" t="s">
        <v>189</v>
      </c>
      <c r="BE2229" s="246">
        <f>IF(N2229="základní",J2229,0)</f>
        <v>0</v>
      </c>
      <c r="BF2229" s="246">
        <f>IF(N2229="snížená",J2229,0)</f>
        <v>0</v>
      </c>
      <c r="BG2229" s="246">
        <f>IF(N2229="zákl. přenesená",J2229,0)</f>
        <v>0</v>
      </c>
      <c r="BH2229" s="246">
        <f>IF(N2229="sníž. přenesená",J2229,0)</f>
        <v>0</v>
      </c>
      <c r="BI2229" s="246">
        <f>IF(N2229="nulová",J2229,0)</f>
        <v>0</v>
      </c>
      <c r="BJ2229" s="26" t="s">
        <v>82</v>
      </c>
      <c r="BK2229" s="246">
        <f>ROUND(I2229*H2229,2)</f>
        <v>0</v>
      </c>
      <c r="BL2229" s="26" t="s">
        <v>730</v>
      </c>
      <c r="BM2229" s="26" t="s">
        <v>3003</v>
      </c>
    </row>
    <row r="2230" s="1" customFormat="1" ht="25.5" customHeight="1">
      <c r="B2230" s="48"/>
      <c r="C2230" s="291" t="s">
        <v>3004</v>
      </c>
      <c r="D2230" s="291" t="s">
        <v>604</v>
      </c>
      <c r="E2230" s="292" t="s">
        <v>3005</v>
      </c>
      <c r="F2230" s="293" t="s">
        <v>3006</v>
      </c>
      <c r="G2230" s="294" t="s">
        <v>916</v>
      </c>
      <c r="H2230" s="295">
        <v>1</v>
      </c>
      <c r="I2230" s="296"/>
      <c r="J2230" s="297">
        <f>ROUND(I2230*H2230,2)</f>
        <v>0</v>
      </c>
      <c r="K2230" s="293" t="s">
        <v>21</v>
      </c>
      <c r="L2230" s="298"/>
      <c r="M2230" s="299" t="s">
        <v>21</v>
      </c>
      <c r="N2230" s="300" t="s">
        <v>45</v>
      </c>
      <c r="O2230" s="49"/>
      <c r="P2230" s="244">
        <f>O2230*H2230</f>
        <v>0</v>
      </c>
      <c r="Q2230" s="244">
        <v>0</v>
      </c>
      <c r="R2230" s="244">
        <f>Q2230*H2230</f>
        <v>0</v>
      </c>
      <c r="S2230" s="244">
        <v>0</v>
      </c>
      <c r="T2230" s="245">
        <f>S2230*H2230</f>
        <v>0</v>
      </c>
      <c r="AR2230" s="26" t="s">
        <v>1663</v>
      </c>
      <c r="AT2230" s="26" t="s">
        <v>604</v>
      </c>
      <c r="AU2230" s="26" t="s">
        <v>197</v>
      </c>
      <c r="AY2230" s="26" t="s">
        <v>189</v>
      </c>
      <c r="BE2230" s="246">
        <f>IF(N2230="základní",J2230,0)</f>
        <v>0</v>
      </c>
      <c r="BF2230" s="246">
        <f>IF(N2230="snížená",J2230,0)</f>
        <v>0</v>
      </c>
      <c r="BG2230" s="246">
        <f>IF(N2230="zákl. přenesená",J2230,0)</f>
        <v>0</v>
      </c>
      <c r="BH2230" s="246">
        <f>IF(N2230="sníž. přenesená",J2230,0)</f>
        <v>0</v>
      </c>
      <c r="BI2230" s="246">
        <f>IF(N2230="nulová",J2230,0)</f>
        <v>0</v>
      </c>
      <c r="BJ2230" s="26" t="s">
        <v>82</v>
      </c>
      <c r="BK2230" s="246">
        <f>ROUND(I2230*H2230,2)</f>
        <v>0</v>
      </c>
      <c r="BL2230" s="26" t="s">
        <v>730</v>
      </c>
      <c r="BM2230" s="26" t="s">
        <v>3007</v>
      </c>
    </row>
    <row r="2231" s="1" customFormat="1" ht="38.25" customHeight="1">
      <c r="B2231" s="48"/>
      <c r="C2231" s="291" t="s">
        <v>3008</v>
      </c>
      <c r="D2231" s="291" t="s">
        <v>604</v>
      </c>
      <c r="E2231" s="292" t="s">
        <v>3009</v>
      </c>
      <c r="F2231" s="293" t="s">
        <v>3010</v>
      </c>
      <c r="G2231" s="294" t="s">
        <v>916</v>
      </c>
      <c r="H2231" s="295">
        <v>3</v>
      </c>
      <c r="I2231" s="296"/>
      <c r="J2231" s="297">
        <f>ROUND(I2231*H2231,2)</f>
        <v>0</v>
      </c>
      <c r="K2231" s="293" t="s">
        <v>21</v>
      </c>
      <c r="L2231" s="298"/>
      <c r="M2231" s="299" t="s">
        <v>21</v>
      </c>
      <c r="N2231" s="300" t="s">
        <v>45</v>
      </c>
      <c r="O2231" s="49"/>
      <c r="P2231" s="244">
        <f>O2231*H2231</f>
        <v>0</v>
      </c>
      <c r="Q2231" s="244">
        <v>0</v>
      </c>
      <c r="R2231" s="244">
        <f>Q2231*H2231</f>
        <v>0</v>
      </c>
      <c r="S2231" s="244">
        <v>0</v>
      </c>
      <c r="T2231" s="245">
        <f>S2231*H2231</f>
        <v>0</v>
      </c>
      <c r="AR2231" s="26" t="s">
        <v>1663</v>
      </c>
      <c r="AT2231" s="26" t="s">
        <v>604</v>
      </c>
      <c r="AU2231" s="26" t="s">
        <v>197</v>
      </c>
      <c r="AY2231" s="26" t="s">
        <v>189</v>
      </c>
      <c r="BE2231" s="246">
        <f>IF(N2231="základní",J2231,0)</f>
        <v>0</v>
      </c>
      <c r="BF2231" s="246">
        <f>IF(N2231="snížená",J2231,0)</f>
        <v>0</v>
      </c>
      <c r="BG2231" s="246">
        <f>IF(N2231="zákl. přenesená",J2231,0)</f>
        <v>0</v>
      </c>
      <c r="BH2231" s="246">
        <f>IF(N2231="sníž. přenesená",J2231,0)</f>
        <v>0</v>
      </c>
      <c r="BI2231" s="246">
        <f>IF(N2231="nulová",J2231,0)</f>
        <v>0</v>
      </c>
      <c r="BJ2231" s="26" t="s">
        <v>82</v>
      </c>
      <c r="BK2231" s="246">
        <f>ROUND(I2231*H2231,2)</f>
        <v>0</v>
      </c>
      <c r="BL2231" s="26" t="s">
        <v>730</v>
      </c>
      <c r="BM2231" s="26" t="s">
        <v>3011</v>
      </c>
    </row>
    <row r="2232" s="1" customFormat="1" ht="25.5" customHeight="1">
      <c r="B2232" s="48"/>
      <c r="C2232" s="291" t="s">
        <v>3012</v>
      </c>
      <c r="D2232" s="291" t="s">
        <v>604</v>
      </c>
      <c r="E2232" s="292" t="s">
        <v>3013</v>
      </c>
      <c r="F2232" s="293" t="s">
        <v>3014</v>
      </c>
      <c r="G2232" s="294" t="s">
        <v>916</v>
      </c>
      <c r="H2232" s="295">
        <v>2</v>
      </c>
      <c r="I2232" s="296"/>
      <c r="J2232" s="297">
        <f>ROUND(I2232*H2232,2)</f>
        <v>0</v>
      </c>
      <c r="K2232" s="293" t="s">
        <v>21</v>
      </c>
      <c r="L2232" s="298"/>
      <c r="M2232" s="299" t="s">
        <v>21</v>
      </c>
      <c r="N2232" s="300" t="s">
        <v>45</v>
      </c>
      <c r="O2232" s="49"/>
      <c r="P2232" s="244">
        <f>O2232*H2232</f>
        <v>0</v>
      </c>
      <c r="Q2232" s="244">
        <v>0</v>
      </c>
      <c r="R2232" s="244">
        <f>Q2232*H2232</f>
        <v>0</v>
      </c>
      <c r="S2232" s="244">
        <v>0</v>
      </c>
      <c r="T2232" s="245">
        <f>S2232*H2232</f>
        <v>0</v>
      </c>
      <c r="AR2232" s="26" t="s">
        <v>1663</v>
      </c>
      <c r="AT2232" s="26" t="s">
        <v>604</v>
      </c>
      <c r="AU2232" s="26" t="s">
        <v>197</v>
      </c>
      <c r="AY2232" s="26" t="s">
        <v>189</v>
      </c>
      <c r="BE2232" s="246">
        <f>IF(N2232="základní",J2232,0)</f>
        <v>0</v>
      </c>
      <c r="BF2232" s="246">
        <f>IF(N2232="snížená",J2232,0)</f>
        <v>0</v>
      </c>
      <c r="BG2232" s="246">
        <f>IF(N2232="zákl. přenesená",J2232,0)</f>
        <v>0</v>
      </c>
      <c r="BH2232" s="246">
        <f>IF(N2232="sníž. přenesená",J2232,0)</f>
        <v>0</v>
      </c>
      <c r="BI2232" s="246">
        <f>IF(N2232="nulová",J2232,0)</f>
        <v>0</v>
      </c>
      <c r="BJ2232" s="26" t="s">
        <v>82</v>
      </c>
      <c r="BK2232" s="246">
        <f>ROUND(I2232*H2232,2)</f>
        <v>0</v>
      </c>
      <c r="BL2232" s="26" t="s">
        <v>730</v>
      </c>
      <c r="BM2232" s="26" t="s">
        <v>3015</v>
      </c>
    </row>
    <row r="2233" s="1" customFormat="1" ht="16.5" customHeight="1">
      <c r="B2233" s="48"/>
      <c r="C2233" s="291" t="s">
        <v>3016</v>
      </c>
      <c r="D2233" s="291" t="s">
        <v>604</v>
      </c>
      <c r="E2233" s="292" t="s">
        <v>3017</v>
      </c>
      <c r="F2233" s="293" t="s">
        <v>3018</v>
      </c>
      <c r="G2233" s="294" t="s">
        <v>916</v>
      </c>
      <c r="H2233" s="295">
        <v>24</v>
      </c>
      <c r="I2233" s="296"/>
      <c r="J2233" s="297">
        <f>ROUND(I2233*H2233,2)</f>
        <v>0</v>
      </c>
      <c r="K2233" s="293" t="s">
        <v>21</v>
      </c>
      <c r="L2233" s="298"/>
      <c r="M2233" s="299" t="s">
        <v>21</v>
      </c>
      <c r="N2233" s="300" t="s">
        <v>45</v>
      </c>
      <c r="O2233" s="49"/>
      <c r="P2233" s="244">
        <f>O2233*H2233</f>
        <v>0</v>
      </c>
      <c r="Q2233" s="244">
        <v>0</v>
      </c>
      <c r="R2233" s="244">
        <f>Q2233*H2233</f>
        <v>0</v>
      </c>
      <c r="S2233" s="244">
        <v>0</v>
      </c>
      <c r="T2233" s="245">
        <f>S2233*H2233</f>
        <v>0</v>
      </c>
      <c r="AR2233" s="26" t="s">
        <v>1663</v>
      </c>
      <c r="AT2233" s="26" t="s">
        <v>604</v>
      </c>
      <c r="AU2233" s="26" t="s">
        <v>197</v>
      </c>
      <c r="AY2233" s="26" t="s">
        <v>189</v>
      </c>
      <c r="BE2233" s="246">
        <f>IF(N2233="základní",J2233,0)</f>
        <v>0</v>
      </c>
      <c r="BF2233" s="246">
        <f>IF(N2233="snížená",J2233,0)</f>
        <v>0</v>
      </c>
      <c r="BG2233" s="246">
        <f>IF(N2233="zákl. přenesená",J2233,0)</f>
        <v>0</v>
      </c>
      <c r="BH2233" s="246">
        <f>IF(N2233="sníž. přenesená",J2233,0)</f>
        <v>0</v>
      </c>
      <c r="BI2233" s="246">
        <f>IF(N2233="nulová",J2233,0)</f>
        <v>0</v>
      </c>
      <c r="BJ2233" s="26" t="s">
        <v>82</v>
      </c>
      <c r="BK2233" s="246">
        <f>ROUND(I2233*H2233,2)</f>
        <v>0</v>
      </c>
      <c r="BL2233" s="26" t="s">
        <v>730</v>
      </c>
      <c r="BM2233" s="26" t="s">
        <v>3019</v>
      </c>
    </row>
    <row r="2234" s="1" customFormat="1" ht="16.5" customHeight="1">
      <c r="B2234" s="48"/>
      <c r="C2234" s="291" t="s">
        <v>3020</v>
      </c>
      <c r="D2234" s="291" t="s">
        <v>604</v>
      </c>
      <c r="E2234" s="292" t="s">
        <v>3021</v>
      </c>
      <c r="F2234" s="293" t="s">
        <v>3022</v>
      </c>
      <c r="G2234" s="294" t="s">
        <v>916</v>
      </c>
      <c r="H2234" s="295">
        <v>24</v>
      </c>
      <c r="I2234" s="296"/>
      <c r="J2234" s="297">
        <f>ROUND(I2234*H2234,2)</f>
        <v>0</v>
      </c>
      <c r="K2234" s="293" t="s">
        <v>21</v>
      </c>
      <c r="L2234" s="298"/>
      <c r="M2234" s="299" t="s">
        <v>21</v>
      </c>
      <c r="N2234" s="300" t="s">
        <v>45</v>
      </c>
      <c r="O2234" s="49"/>
      <c r="P2234" s="244">
        <f>O2234*H2234</f>
        <v>0</v>
      </c>
      <c r="Q2234" s="244">
        <v>0</v>
      </c>
      <c r="R2234" s="244">
        <f>Q2234*H2234</f>
        <v>0</v>
      </c>
      <c r="S2234" s="244">
        <v>0</v>
      </c>
      <c r="T2234" s="245">
        <f>S2234*H2234</f>
        <v>0</v>
      </c>
      <c r="AR2234" s="26" t="s">
        <v>1663</v>
      </c>
      <c r="AT2234" s="26" t="s">
        <v>604</v>
      </c>
      <c r="AU2234" s="26" t="s">
        <v>197</v>
      </c>
      <c r="AY2234" s="26" t="s">
        <v>189</v>
      </c>
      <c r="BE2234" s="246">
        <f>IF(N2234="základní",J2234,0)</f>
        <v>0</v>
      </c>
      <c r="BF2234" s="246">
        <f>IF(N2234="snížená",J2234,0)</f>
        <v>0</v>
      </c>
      <c r="BG2234" s="246">
        <f>IF(N2234="zákl. přenesená",J2234,0)</f>
        <v>0</v>
      </c>
      <c r="BH2234" s="246">
        <f>IF(N2234="sníž. přenesená",J2234,0)</f>
        <v>0</v>
      </c>
      <c r="BI2234" s="246">
        <f>IF(N2234="nulová",J2234,0)</f>
        <v>0</v>
      </c>
      <c r="BJ2234" s="26" t="s">
        <v>82</v>
      </c>
      <c r="BK2234" s="246">
        <f>ROUND(I2234*H2234,2)</f>
        <v>0</v>
      </c>
      <c r="BL2234" s="26" t="s">
        <v>730</v>
      </c>
      <c r="BM2234" s="26" t="s">
        <v>3023</v>
      </c>
    </row>
    <row r="2235" s="1" customFormat="1" ht="16.5" customHeight="1">
      <c r="B2235" s="48"/>
      <c r="C2235" s="291" t="s">
        <v>3024</v>
      </c>
      <c r="D2235" s="291" t="s">
        <v>604</v>
      </c>
      <c r="E2235" s="292" t="s">
        <v>3025</v>
      </c>
      <c r="F2235" s="293" t="s">
        <v>3026</v>
      </c>
      <c r="G2235" s="294" t="s">
        <v>916</v>
      </c>
      <c r="H2235" s="295">
        <v>4</v>
      </c>
      <c r="I2235" s="296"/>
      <c r="J2235" s="297">
        <f>ROUND(I2235*H2235,2)</f>
        <v>0</v>
      </c>
      <c r="K2235" s="293" t="s">
        <v>21</v>
      </c>
      <c r="L2235" s="298"/>
      <c r="M2235" s="299" t="s">
        <v>21</v>
      </c>
      <c r="N2235" s="300" t="s">
        <v>45</v>
      </c>
      <c r="O2235" s="49"/>
      <c r="P2235" s="244">
        <f>O2235*H2235</f>
        <v>0</v>
      </c>
      <c r="Q2235" s="244">
        <v>0</v>
      </c>
      <c r="R2235" s="244">
        <f>Q2235*H2235</f>
        <v>0</v>
      </c>
      <c r="S2235" s="244">
        <v>0</v>
      </c>
      <c r="T2235" s="245">
        <f>S2235*H2235</f>
        <v>0</v>
      </c>
      <c r="AR2235" s="26" t="s">
        <v>1663</v>
      </c>
      <c r="AT2235" s="26" t="s">
        <v>604</v>
      </c>
      <c r="AU2235" s="26" t="s">
        <v>197</v>
      </c>
      <c r="AY2235" s="26" t="s">
        <v>189</v>
      </c>
      <c r="BE2235" s="246">
        <f>IF(N2235="základní",J2235,0)</f>
        <v>0</v>
      </c>
      <c r="BF2235" s="246">
        <f>IF(N2235="snížená",J2235,0)</f>
        <v>0</v>
      </c>
      <c r="BG2235" s="246">
        <f>IF(N2235="zákl. přenesená",J2235,0)</f>
        <v>0</v>
      </c>
      <c r="BH2235" s="246">
        <f>IF(N2235="sníž. přenesená",J2235,0)</f>
        <v>0</v>
      </c>
      <c r="BI2235" s="246">
        <f>IF(N2235="nulová",J2235,0)</f>
        <v>0</v>
      </c>
      <c r="BJ2235" s="26" t="s">
        <v>82</v>
      </c>
      <c r="BK2235" s="246">
        <f>ROUND(I2235*H2235,2)</f>
        <v>0</v>
      </c>
      <c r="BL2235" s="26" t="s">
        <v>730</v>
      </c>
      <c r="BM2235" s="26" t="s">
        <v>3027</v>
      </c>
    </row>
    <row r="2236" s="1" customFormat="1" ht="76.5" customHeight="1">
      <c r="B2236" s="48"/>
      <c r="C2236" s="291" t="s">
        <v>3028</v>
      </c>
      <c r="D2236" s="291" t="s">
        <v>604</v>
      </c>
      <c r="E2236" s="292" t="s">
        <v>3029</v>
      </c>
      <c r="F2236" s="293" t="s">
        <v>3030</v>
      </c>
      <c r="G2236" s="294" t="s">
        <v>916</v>
      </c>
      <c r="H2236" s="295">
        <v>7</v>
      </c>
      <c r="I2236" s="296"/>
      <c r="J2236" s="297">
        <f>ROUND(I2236*H2236,2)</f>
        <v>0</v>
      </c>
      <c r="K2236" s="293" t="s">
        <v>21</v>
      </c>
      <c r="L2236" s="298"/>
      <c r="M2236" s="299" t="s">
        <v>21</v>
      </c>
      <c r="N2236" s="300" t="s">
        <v>45</v>
      </c>
      <c r="O2236" s="49"/>
      <c r="P2236" s="244">
        <f>O2236*H2236</f>
        <v>0</v>
      </c>
      <c r="Q2236" s="244">
        <v>0</v>
      </c>
      <c r="R2236" s="244">
        <f>Q2236*H2236</f>
        <v>0</v>
      </c>
      <c r="S2236" s="244">
        <v>0</v>
      </c>
      <c r="T2236" s="245">
        <f>S2236*H2236</f>
        <v>0</v>
      </c>
      <c r="AR2236" s="26" t="s">
        <v>1663</v>
      </c>
      <c r="AT2236" s="26" t="s">
        <v>604</v>
      </c>
      <c r="AU2236" s="26" t="s">
        <v>197</v>
      </c>
      <c r="AY2236" s="26" t="s">
        <v>189</v>
      </c>
      <c r="BE2236" s="246">
        <f>IF(N2236="základní",J2236,0)</f>
        <v>0</v>
      </c>
      <c r="BF2236" s="246">
        <f>IF(N2236="snížená",J2236,0)</f>
        <v>0</v>
      </c>
      <c r="BG2236" s="246">
        <f>IF(N2236="zákl. přenesená",J2236,0)</f>
        <v>0</v>
      </c>
      <c r="BH2236" s="246">
        <f>IF(N2236="sníž. přenesená",J2236,0)</f>
        <v>0</v>
      </c>
      <c r="BI2236" s="246">
        <f>IF(N2236="nulová",J2236,0)</f>
        <v>0</v>
      </c>
      <c r="BJ2236" s="26" t="s">
        <v>82</v>
      </c>
      <c r="BK2236" s="246">
        <f>ROUND(I2236*H2236,2)</f>
        <v>0</v>
      </c>
      <c r="BL2236" s="26" t="s">
        <v>730</v>
      </c>
      <c r="BM2236" s="26" t="s">
        <v>3031</v>
      </c>
    </row>
    <row r="2237" s="1" customFormat="1" ht="16.5" customHeight="1">
      <c r="B2237" s="48"/>
      <c r="C2237" s="291" t="s">
        <v>3032</v>
      </c>
      <c r="D2237" s="291" t="s">
        <v>604</v>
      </c>
      <c r="E2237" s="292" t="s">
        <v>3033</v>
      </c>
      <c r="F2237" s="293" t="s">
        <v>3034</v>
      </c>
      <c r="G2237" s="294" t="s">
        <v>916</v>
      </c>
      <c r="H2237" s="295">
        <v>16</v>
      </c>
      <c r="I2237" s="296"/>
      <c r="J2237" s="297">
        <f>ROUND(I2237*H2237,2)</f>
        <v>0</v>
      </c>
      <c r="K2237" s="293" t="s">
        <v>21</v>
      </c>
      <c r="L2237" s="298"/>
      <c r="M2237" s="299" t="s">
        <v>21</v>
      </c>
      <c r="N2237" s="300" t="s">
        <v>45</v>
      </c>
      <c r="O2237" s="49"/>
      <c r="P2237" s="244">
        <f>O2237*H2237</f>
        <v>0</v>
      </c>
      <c r="Q2237" s="244">
        <v>0</v>
      </c>
      <c r="R2237" s="244">
        <f>Q2237*H2237</f>
        <v>0</v>
      </c>
      <c r="S2237" s="244">
        <v>0</v>
      </c>
      <c r="T2237" s="245">
        <f>S2237*H2237</f>
        <v>0</v>
      </c>
      <c r="AR2237" s="26" t="s">
        <v>1663</v>
      </c>
      <c r="AT2237" s="26" t="s">
        <v>604</v>
      </c>
      <c r="AU2237" s="26" t="s">
        <v>197</v>
      </c>
      <c r="AY2237" s="26" t="s">
        <v>189</v>
      </c>
      <c r="BE2237" s="246">
        <f>IF(N2237="základní",J2237,0)</f>
        <v>0</v>
      </c>
      <c r="BF2237" s="246">
        <f>IF(N2237="snížená",J2237,0)</f>
        <v>0</v>
      </c>
      <c r="BG2237" s="246">
        <f>IF(N2237="zákl. přenesená",J2237,0)</f>
        <v>0</v>
      </c>
      <c r="BH2237" s="246">
        <f>IF(N2237="sníž. přenesená",J2237,0)</f>
        <v>0</v>
      </c>
      <c r="BI2237" s="246">
        <f>IF(N2237="nulová",J2237,0)</f>
        <v>0</v>
      </c>
      <c r="BJ2237" s="26" t="s">
        <v>82</v>
      </c>
      <c r="BK2237" s="246">
        <f>ROUND(I2237*H2237,2)</f>
        <v>0</v>
      </c>
      <c r="BL2237" s="26" t="s">
        <v>730</v>
      </c>
      <c r="BM2237" s="26" t="s">
        <v>3035</v>
      </c>
    </row>
    <row r="2238" s="1" customFormat="1" ht="16.5" customHeight="1">
      <c r="B2238" s="48"/>
      <c r="C2238" s="291" t="s">
        <v>3036</v>
      </c>
      <c r="D2238" s="291" t="s">
        <v>604</v>
      </c>
      <c r="E2238" s="292" t="s">
        <v>3037</v>
      </c>
      <c r="F2238" s="293" t="s">
        <v>3038</v>
      </c>
      <c r="G2238" s="294" t="s">
        <v>916</v>
      </c>
      <c r="H2238" s="295">
        <v>8</v>
      </c>
      <c r="I2238" s="296"/>
      <c r="J2238" s="297">
        <f>ROUND(I2238*H2238,2)</f>
        <v>0</v>
      </c>
      <c r="K2238" s="293" t="s">
        <v>21</v>
      </c>
      <c r="L2238" s="298"/>
      <c r="M2238" s="299" t="s">
        <v>21</v>
      </c>
      <c r="N2238" s="300" t="s">
        <v>45</v>
      </c>
      <c r="O2238" s="49"/>
      <c r="P2238" s="244">
        <f>O2238*H2238</f>
        <v>0</v>
      </c>
      <c r="Q2238" s="244">
        <v>0</v>
      </c>
      <c r="R2238" s="244">
        <f>Q2238*H2238</f>
        <v>0</v>
      </c>
      <c r="S2238" s="244">
        <v>0</v>
      </c>
      <c r="T2238" s="245">
        <f>S2238*H2238</f>
        <v>0</v>
      </c>
      <c r="AR2238" s="26" t="s">
        <v>1663</v>
      </c>
      <c r="AT2238" s="26" t="s">
        <v>604</v>
      </c>
      <c r="AU2238" s="26" t="s">
        <v>197</v>
      </c>
      <c r="AY2238" s="26" t="s">
        <v>189</v>
      </c>
      <c r="BE2238" s="246">
        <f>IF(N2238="základní",J2238,0)</f>
        <v>0</v>
      </c>
      <c r="BF2238" s="246">
        <f>IF(N2238="snížená",J2238,0)</f>
        <v>0</v>
      </c>
      <c r="BG2238" s="246">
        <f>IF(N2238="zákl. přenesená",J2238,0)</f>
        <v>0</v>
      </c>
      <c r="BH2238" s="246">
        <f>IF(N2238="sníž. přenesená",J2238,0)</f>
        <v>0</v>
      </c>
      <c r="BI2238" s="246">
        <f>IF(N2238="nulová",J2238,0)</f>
        <v>0</v>
      </c>
      <c r="BJ2238" s="26" t="s">
        <v>82</v>
      </c>
      <c r="BK2238" s="246">
        <f>ROUND(I2238*H2238,2)</f>
        <v>0</v>
      </c>
      <c r="BL2238" s="26" t="s">
        <v>730</v>
      </c>
      <c r="BM2238" s="26" t="s">
        <v>3039</v>
      </c>
    </row>
    <row r="2239" s="1" customFormat="1" ht="16.5" customHeight="1">
      <c r="B2239" s="48"/>
      <c r="C2239" s="291" t="s">
        <v>3040</v>
      </c>
      <c r="D2239" s="291" t="s">
        <v>604</v>
      </c>
      <c r="E2239" s="292" t="s">
        <v>3041</v>
      </c>
      <c r="F2239" s="293" t="s">
        <v>3042</v>
      </c>
      <c r="G2239" s="294" t="s">
        <v>916</v>
      </c>
      <c r="H2239" s="295">
        <v>5</v>
      </c>
      <c r="I2239" s="296"/>
      <c r="J2239" s="297">
        <f>ROUND(I2239*H2239,2)</f>
        <v>0</v>
      </c>
      <c r="K2239" s="293" t="s">
        <v>21</v>
      </c>
      <c r="L2239" s="298"/>
      <c r="M2239" s="299" t="s">
        <v>21</v>
      </c>
      <c r="N2239" s="300" t="s">
        <v>45</v>
      </c>
      <c r="O2239" s="49"/>
      <c r="P2239" s="244">
        <f>O2239*H2239</f>
        <v>0</v>
      </c>
      <c r="Q2239" s="244">
        <v>0</v>
      </c>
      <c r="R2239" s="244">
        <f>Q2239*H2239</f>
        <v>0</v>
      </c>
      <c r="S2239" s="244">
        <v>0</v>
      </c>
      <c r="T2239" s="245">
        <f>S2239*H2239</f>
        <v>0</v>
      </c>
      <c r="AR2239" s="26" t="s">
        <v>1663</v>
      </c>
      <c r="AT2239" s="26" t="s">
        <v>604</v>
      </c>
      <c r="AU2239" s="26" t="s">
        <v>197</v>
      </c>
      <c r="AY2239" s="26" t="s">
        <v>189</v>
      </c>
      <c r="BE2239" s="246">
        <f>IF(N2239="základní",J2239,0)</f>
        <v>0</v>
      </c>
      <c r="BF2239" s="246">
        <f>IF(N2239="snížená",J2239,0)</f>
        <v>0</v>
      </c>
      <c r="BG2239" s="246">
        <f>IF(N2239="zákl. přenesená",J2239,0)</f>
        <v>0</v>
      </c>
      <c r="BH2239" s="246">
        <f>IF(N2239="sníž. přenesená",J2239,0)</f>
        <v>0</v>
      </c>
      <c r="BI2239" s="246">
        <f>IF(N2239="nulová",J2239,0)</f>
        <v>0</v>
      </c>
      <c r="BJ2239" s="26" t="s">
        <v>82</v>
      </c>
      <c r="BK2239" s="246">
        <f>ROUND(I2239*H2239,2)</f>
        <v>0</v>
      </c>
      <c r="BL2239" s="26" t="s">
        <v>730</v>
      </c>
      <c r="BM2239" s="26" t="s">
        <v>3043</v>
      </c>
    </row>
    <row r="2240" s="1" customFormat="1" ht="16.5" customHeight="1">
      <c r="B2240" s="48"/>
      <c r="C2240" s="291" t="s">
        <v>3044</v>
      </c>
      <c r="D2240" s="291" t="s">
        <v>604</v>
      </c>
      <c r="E2240" s="292" t="s">
        <v>3045</v>
      </c>
      <c r="F2240" s="293" t="s">
        <v>3046</v>
      </c>
      <c r="G2240" s="294" t="s">
        <v>916</v>
      </c>
      <c r="H2240" s="295">
        <v>32</v>
      </c>
      <c r="I2240" s="296"/>
      <c r="J2240" s="297">
        <f>ROUND(I2240*H2240,2)</f>
        <v>0</v>
      </c>
      <c r="K2240" s="293" t="s">
        <v>21</v>
      </c>
      <c r="L2240" s="298"/>
      <c r="M2240" s="299" t="s">
        <v>21</v>
      </c>
      <c r="N2240" s="300" t="s">
        <v>45</v>
      </c>
      <c r="O2240" s="49"/>
      <c r="P2240" s="244">
        <f>O2240*H2240</f>
        <v>0</v>
      </c>
      <c r="Q2240" s="244">
        <v>0</v>
      </c>
      <c r="R2240" s="244">
        <f>Q2240*H2240</f>
        <v>0</v>
      </c>
      <c r="S2240" s="244">
        <v>0</v>
      </c>
      <c r="T2240" s="245">
        <f>S2240*H2240</f>
        <v>0</v>
      </c>
      <c r="AR2240" s="26" t="s">
        <v>1663</v>
      </c>
      <c r="AT2240" s="26" t="s">
        <v>604</v>
      </c>
      <c r="AU2240" s="26" t="s">
        <v>197</v>
      </c>
      <c r="AY2240" s="26" t="s">
        <v>189</v>
      </c>
      <c r="BE2240" s="246">
        <f>IF(N2240="základní",J2240,0)</f>
        <v>0</v>
      </c>
      <c r="BF2240" s="246">
        <f>IF(N2240="snížená",J2240,0)</f>
        <v>0</v>
      </c>
      <c r="BG2240" s="246">
        <f>IF(N2240="zákl. přenesená",J2240,0)</f>
        <v>0</v>
      </c>
      <c r="BH2240" s="246">
        <f>IF(N2240="sníž. přenesená",J2240,0)</f>
        <v>0</v>
      </c>
      <c r="BI2240" s="246">
        <f>IF(N2240="nulová",J2240,0)</f>
        <v>0</v>
      </c>
      <c r="BJ2240" s="26" t="s">
        <v>82</v>
      </c>
      <c r="BK2240" s="246">
        <f>ROUND(I2240*H2240,2)</f>
        <v>0</v>
      </c>
      <c r="BL2240" s="26" t="s">
        <v>730</v>
      </c>
      <c r="BM2240" s="26" t="s">
        <v>3047</v>
      </c>
    </row>
    <row r="2241" s="1" customFormat="1" ht="16.5" customHeight="1">
      <c r="B2241" s="48"/>
      <c r="C2241" s="291" t="s">
        <v>3048</v>
      </c>
      <c r="D2241" s="291" t="s">
        <v>604</v>
      </c>
      <c r="E2241" s="292" t="s">
        <v>3049</v>
      </c>
      <c r="F2241" s="293" t="s">
        <v>3050</v>
      </c>
      <c r="G2241" s="294" t="s">
        <v>916</v>
      </c>
      <c r="H2241" s="295">
        <v>7</v>
      </c>
      <c r="I2241" s="296"/>
      <c r="J2241" s="297">
        <f>ROUND(I2241*H2241,2)</f>
        <v>0</v>
      </c>
      <c r="K2241" s="293" t="s">
        <v>21</v>
      </c>
      <c r="L2241" s="298"/>
      <c r="M2241" s="299" t="s">
        <v>21</v>
      </c>
      <c r="N2241" s="300" t="s">
        <v>45</v>
      </c>
      <c r="O2241" s="49"/>
      <c r="P2241" s="244">
        <f>O2241*H2241</f>
        <v>0</v>
      </c>
      <c r="Q2241" s="244">
        <v>0</v>
      </c>
      <c r="R2241" s="244">
        <f>Q2241*H2241</f>
        <v>0</v>
      </c>
      <c r="S2241" s="244">
        <v>0</v>
      </c>
      <c r="T2241" s="245">
        <f>S2241*H2241</f>
        <v>0</v>
      </c>
      <c r="AR2241" s="26" t="s">
        <v>1663</v>
      </c>
      <c r="AT2241" s="26" t="s">
        <v>604</v>
      </c>
      <c r="AU2241" s="26" t="s">
        <v>197</v>
      </c>
      <c r="AY2241" s="26" t="s">
        <v>189</v>
      </c>
      <c r="BE2241" s="246">
        <f>IF(N2241="základní",J2241,0)</f>
        <v>0</v>
      </c>
      <c r="BF2241" s="246">
        <f>IF(N2241="snížená",J2241,0)</f>
        <v>0</v>
      </c>
      <c r="BG2241" s="246">
        <f>IF(N2241="zákl. přenesená",J2241,0)</f>
        <v>0</v>
      </c>
      <c r="BH2241" s="246">
        <f>IF(N2241="sníž. přenesená",J2241,0)</f>
        <v>0</v>
      </c>
      <c r="BI2241" s="246">
        <f>IF(N2241="nulová",J2241,0)</f>
        <v>0</v>
      </c>
      <c r="BJ2241" s="26" t="s">
        <v>82</v>
      </c>
      <c r="BK2241" s="246">
        <f>ROUND(I2241*H2241,2)</f>
        <v>0</v>
      </c>
      <c r="BL2241" s="26" t="s">
        <v>730</v>
      </c>
      <c r="BM2241" s="26" t="s">
        <v>3051</v>
      </c>
    </row>
    <row r="2242" s="16" customFormat="1" ht="21.6" customHeight="1">
      <c r="B2242" s="302"/>
      <c r="C2242" s="303"/>
      <c r="D2242" s="304" t="s">
        <v>73</v>
      </c>
      <c r="E2242" s="304" t="s">
        <v>3052</v>
      </c>
      <c r="F2242" s="304" t="s">
        <v>3053</v>
      </c>
      <c r="G2242" s="303"/>
      <c r="H2242" s="303"/>
      <c r="I2242" s="305"/>
      <c r="J2242" s="306">
        <f>BK2242</f>
        <v>0</v>
      </c>
      <c r="K2242" s="303"/>
      <c r="L2242" s="307"/>
      <c r="M2242" s="308"/>
      <c r="N2242" s="309"/>
      <c r="O2242" s="309"/>
      <c r="P2242" s="310">
        <f>SUM(P2243:P2248)</f>
        <v>0</v>
      </c>
      <c r="Q2242" s="309"/>
      <c r="R2242" s="310">
        <f>SUM(R2243:R2248)</f>
        <v>0</v>
      </c>
      <c r="S2242" s="309"/>
      <c r="T2242" s="311">
        <f>SUM(T2243:T2248)</f>
        <v>0</v>
      </c>
      <c r="AR2242" s="312" t="s">
        <v>190</v>
      </c>
      <c r="AT2242" s="313" t="s">
        <v>73</v>
      </c>
      <c r="AU2242" s="313" t="s">
        <v>190</v>
      </c>
      <c r="AY2242" s="312" t="s">
        <v>189</v>
      </c>
      <c r="BK2242" s="314">
        <f>SUM(BK2243:BK2248)</f>
        <v>0</v>
      </c>
    </row>
    <row r="2243" s="1" customFormat="1" ht="16.5" customHeight="1">
      <c r="B2243" s="48"/>
      <c r="C2243" s="291" t="s">
        <v>3054</v>
      </c>
      <c r="D2243" s="291" t="s">
        <v>604</v>
      </c>
      <c r="E2243" s="292" t="s">
        <v>3055</v>
      </c>
      <c r="F2243" s="293" t="s">
        <v>3056</v>
      </c>
      <c r="G2243" s="294" t="s">
        <v>916</v>
      </c>
      <c r="H2243" s="295">
        <v>6</v>
      </c>
      <c r="I2243" s="296"/>
      <c r="J2243" s="297">
        <f>ROUND(I2243*H2243,2)</f>
        <v>0</v>
      </c>
      <c r="K2243" s="293" t="s">
        <v>21</v>
      </c>
      <c r="L2243" s="298"/>
      <c r="M2243" s="299" t="s">
        <v>21</v>
      </c>
      <c r="N2243" s="300" t="s">
        <v>45</v>
      </c>
      <c r="O2243" s="49"/>
      <c r="P2243" s="244">
        <f>O2243*H2243</f>
        <v>0</v>
      </c>
      <c r="Q2243" s="244">
        <v>0</v>
      </c>
      <c r="R2243" s="244">
        <f>Q2243*H2243</f>
        <v>0</v>
      </c>
      <c r="S2243" s="244">
        <v>0</v>
      </c>
      <c r="T2243" s="245">
        <f>S2243*H2243</f>
        <v>0</v>
      </c>
      <c r="AR2243" s="26" t="s">
        <v>1663</v>
      </c>
      <c r="AT2243" s="26" t="s">
        <v>604</v>
      </c>
      <c r="AU2243" s="26" t="s">
        <v>197</v>
      </c>
      <c r="AY2243" s="26" t="s">
        <v>189</v>
      </c>
      <c r="BE2243" s="246">
        <f>IF(N2243="základní",J2243,0)</f>
        <v>0</v>
      </c>
      <c r="BF2243" s="246">
        <f>IF(N2243="snížená",J2243,0)</f>
        <v>0</v>
      </c>
      <c r="BG2243" s="246">
        <f>IF(N2243="zákl. přenesená",J2243,0)</f>
        <v>0</v>
      </c>
      <c r="BH2243" s="246">
        <f>IF(N2243="sníž. přenesená",J2243,0)</f>
        <v>0</v>
      </c>
      <c r="BI2243" s="246">
        <f>IF(N2243="nulová",J2243,0)</f>
        <v>0</v>
      </c>
      <c r="BJ2243" s="26" t="s">
        <v>82</v>
      </c>
      <c r="BK2243" s="246">
        <f>ROUND(I2243*H2243,2)</f>
        <v>0</v>
      </c>
      <c r="BL2243" s="26" t="s">
        <v>730</v>
      </c>
      <c r="BM2243" s="26" t="s">
        <v>3057</v>
      </c>
    </row>
    <row r="2244" s="1" customFormat="1" ht="16.5" customHeight="1">
      <c r="B2244" s="48"/>
      <c r="C2244" s="291" t="s">
        <v>3058</v>
      </c>
      <c r="D2244" s="291" t="s">
        <v>604</v>
      </c>
      <c r="E2244" s="292" t="s">
        <v>3059</v>
      </c>
      <c r="F2244" s="293" t="s">
        <v>3060</v>
      </c>
      <c r="G2244" s="294" t="s">
        <v>349</v>
      </c>
      <c r="H2244" s="295">
        <v>1648</v>
      </c>
      <c r="I2244" s="296"/>
      <c r="J2244" s="297">
        <f>ROUND(I2244*H2244,2)</f>
        <v>0</v>
      </c>
      <c r="K2244" s="293" t="s">
        <v>21</v>
      </c>
      <c r="L2244" s="298"/>
      <c r="M2244" s="299" t="s">
        <v>21</v>
      </c>
      <c r="N2244" s="300" t="s">
        <v>45</v>
      </c>
      <c r="O2244" s="49"/>
      <c r="P2244" s="244">
        <f>O2244*H2244</f>
        <v>0</v>
      </c>
      <c r="Q2244" s="244">
        <v>0</v>
      </c>
      <c r="R2244" s="244">
        <f>Q2244*H2244</f>
        <v>0</v>
      </c>
      <c r="S2244" s="244">
        <v>0</v>
      </c>
      <c r="T2244" s="245">
        <f>S2244*H2244</f>
        <v>0</v>
      </c>
      <c r="AR2244" s="26" t="s">
        <v>1663</v>
      </c>
      <c r="AT2244" s="26" t="s">
        <v>604</v>
      </c>
      <c r="AU2244" s="26" t="s">
        <v>197</v>
      </c>
      <c r="AY2244" s="26" t="s">
        <v>189</v>
      </c>
      <c r="BE2244" s="246">
        <f>IF(N2244="základní",J2244,0)</f>
        <v>0</v>
      </c>
      <c r="BF2244" s="246">
        <f>IF(N2244="snížená",J2244,0)</f>
        <v>0</v>
      </c>
      <c r="BG2244" s="246">
        <f>IF(N2244="zákl. přenesená",J2244,0)</f>
        <v>0</v>
      </c>
      <c r="BH2244" s="246">
        <f>IF(N2244="sníž. přenesená",J2244,0)</f>
        <v>0</v>
      </c>
      <c r="BI2244" s="246">
        <f>IF(N2244="nulová",J2244,0)</f>
        <v>0</v>
      </c>
      <c r="BJ2244" s="26" t="s">
        <v>82</v>
      </c>
      <c r="BK2244" s="246">
        <f>ROUND(I2244*H2244,2)</f>
        <v>0</v>
      </c>
      <c r="BL2244" s="26" t="s">
        <v>730</v>
      </c>
      <c r="BM2244" s="26" t="s">
        <v>3061</v>
      </c>
    </row>
    <row r="2245" s="1" customFormat="1" ht="16.5" customHeight="1">
      <c r="B2245" s="48"/>
      <c r="C2245" s="291" t="s">
        <v>3062</v>
      </c>
      <c r="D2245" s="291" t="s">
        <v>604</v>
      </c>
      <c r="E2245" s="292" t="s">
        <v>3063</v>
      </c>
      <c r="F2245" s="293" t="s">
        <v>3064</v>
      </c>
      <c r="G2245" s="294" t="s">
        <v>349</v>
      </c>
      <c r="H2245" s="295">
        <v>48</v>
      </c>
      <c r="I2245" s="296"/>
      <c r="J2245" s="297">
        <f>ROUND(I2245*H2245,2)</f>
        <v>0</v>
      </c>
      <c r="K2245" s="293" t="s">
        <v>21</v>
      </c>
      <c r="L2245" s="298"/>
      <c r="M2245" s="299" t="s">
        <v>21</v>
      </c>
      <c r="N2245" s="300" t="s">
        <v>45</v>
      </c>
      <c r="O2245" s="49"/>
      <c r="P2245" s="244">
        <f>O2245*H2245</f>
        <v>0</v>
      </c>
      <c r="Q2245" s="244">
        <v>0</v>
      </c>
      <c r="R2245" s="244">
        <f>Q2245*H2245</f>
        <v>0</v>
      </c>
      <c r="S2245" s="244">
        <v>0</v>
      </c>
      <c r="T2245" s="245">
        <f>S2245*H2245</f>
        <v>0</v>
      </c>
      <c r="AR2245" s="26" t="s">
        <v>1663</v>
      </c>
      <c r="AT2245" s="26" t="s">
        <v>604</v>
      </c>
      <c r="AU2245" s="26" t="s">
        <v>197</v>
      </c>
      <c r="AY2245" s="26" t="s">
        <v>189</v>
      </c>
      <c r="BE2245" s="246">
        <f>IF(N2245="základní",J2245,0)</f>
        <v>0</v>
      </c>
      <c r="BF2245" s="246">
        <f>IF(N2245="snížená",J2245,0)</f>
        <v>0</v>
      </c>
      <c r="BG2245" s="246">
        <f>IF(N2245="zákl. přenesená",J2245,0)</f>
        <v>0</v>
      </c>
      <c r="BH2245" s="246">
        <f>IF(N2245="sníž. přenesená",J2245,0)</f>
        <v>0</v>
      </c>
      <c r="BI2245" s="246">
        <f>IF(N2245="nulová",J2245,0)</f>
        <v>0</v>
      </c>
      <c r="BJ2245" s="26" t="s">
        <v>82</v>
      </c>
      <c r="BK2245" s="246">
        <f>ROUND(I2245*H2245,2)</f>
        <v>0</v>
      </c>
      <c r="BL2245" s="26" t="s">
        <v>730</v>
      </c>
      <c r="BM2245" s="26" t="s">
        <v>3065</v>
      </c>
    </row>
    <row r="2246" s="1" customFormat="1" ht="16.5" customHeight="1">
      <c r="B2246" s="48"/>
      <c r="C2246" s="291" t="s">
        <v>3066</v>
      </c>
      <c r="D2246" s="291" t="s">
        <v>604</v>
      </c>
      <c r="E2246" s="292" t="s">
        <v>3067</v>
      </c>
      <c r="F2246" s="293" t="s">
        <v>3068</v>
      </c>
      <c r="G2246" s="294" t="s">
        <v>349</v>
      </c>
      <c r="H2246" s="295">
        <v>36</v>
      </c>
      <c r="I2246" s="296"/>
      <c r="J2246" s="297">
        <f>ROUND(I2246*H2246,2)</f>
        <v>0</v>
      </c>
      <c r="K2246" s="293" t="s">
        <v>21</v>
      </c>
      <c r="L2246" s="298"/>
      <c r="M2246" s="299" t="s">
        <v>21</v>
      </c>
      <c r="N2246" s="300" t="s">
        <v>45</v>
      </c>
      <c r="O2246" s="49"/>
      <c r="P2246" s="244">
        <f>O2246*H2246</f>
        <v>0</v>
      </c>
      <c r="Q2246" s="244">
        <v>0</v>
      </c>
      <c r="R2246" s="244">
        <f>Q2246*H2246</f>
        <v>0</v>
      </c>
      <c r="S2246" s="244">
        <v>0</v>
      </c>
      <c r="T2246" s="245">
        <f>S2246*H2246</f>
        <v>0</v>
      </c>
      <c r="AR2246" s="26" t="s">
        <v>1663</v>
      </c>
      <c r="AT2246" s="26" t="s">
        <v>604</v>
      </c>
      <c r="AU2246" s="26" t="s">
        <v>197</v>
      </c>
      <c r="AY2246" s="26" t="s">
        <v>189</v>
      </c>
      <c r="BE2246" s="246">
        <f>IF(N2246="základní",J2246,0)</f>
        <v>0</v>
      </c>
      <c r="BF2246" s="246">
        <f>IF(N2246="snížená",J2246,0)</f>
        <v>0</v>
      </c>
      <c r="BG2246" s="246">
        <f>IF(N2246="zákl. přenesená",J2246,0)</f>
        <v>0</v>
      </c>
      <c r="BH2246" s="246">
        <f>IF(N2246="sníž. přenesená",J2246,0)</f>
        <v>0</v>
      </c>
      <c r="BI2246" s="246">
        <f>IF(N2246="nulová",J2246,0)</f>
        <v>0</v>
      </c>
      <c r="BJ2246" s="26" t="s">
        <v>82</v>
      </c>
      <c r="BK2246" s="246">
        <f>ROUND(I2246*H2246,2)</f>
        <v>0</v>
      </c>
      <c r="BL2246" s="26" t="s">
        <v>730</v>
      </c>
      <c r="BM2246" s="26" t="s">
        <v>3069</v>
      </c>
    </row>
    <row r="2247" s="1" customFormat="1" ht="16.5" customHeight="1">
      <c r="B2247" s="48"/>
      <c r="C2247" s="291" t="s">
        <v>3070</v>
      </c>
      <c r="D2247" s="291" t="s">
        <v>604</v>
      </c>
      <c r="E2247" s="292" t="s">
        <v>3071</v>
      </c>
      <c r="F2247" s="293" t="s">
        <v>3072</v>
      </c>
      <c r="G2247" s="294" t="s">
        <v>916</v>
      </c>
      <c r="H2247" s="295">
        <v>48</v>
      </c>
      <c r="I2247" s="296"/>
      <c r="J2247" s="297">
        <f>ROUND(I2247*H2247,2)</f>
        <v>0</v>
      </c>
      <c r="K2247" s="293" t="s">
        <v>21</v>
      </c>
      <c r="L2247" s="298"/>
      <c r="M2247" s="299" t="s">
        <v>21</v>
      </c>
      <c r="N2247" s="300" t="s">
        <v>45</v>
      </c>
      <c r="O2247" s="49"/>
      <c r="P2247" s="244">
        <f>O2247*H2247</f>
        <v>0</v>
      </c>
      <c r="Q2247" s="244">
        <v>0</v>
      </c>
      <c r="R2247" s="244">
        <f>Q2247*H2247</f>
        <v>0</v>
      </c>
      <c r="S2247" s="244">
        <v>0</v>
      </c>
      <c r="T2247" s="245">
        <f>S2247*H2247</f>
        <v>0</v>
      </c>
      <c r="AR2247" s="26" t="s">
        <v>1663</v>
      </c>
      <c r="AT2247" s="26" t="s">
        <v>604</v>
      </c>
      <c r="AU2247" s="26" t="s">
        <v>197</v>
      </c>
      <c r="AY2247" s="26" t="s">
        <v>189</v>
      </c>
      <c r="BE2247" s="246">
        <f>IF(N2247="základní",J2247,0)</f>
        <v>0</v>
      </c>
      <c r="BF2247" s="246">
        <f>IF(N2247="snížená",J2247,0)</f>
        <v>0</v>
      </c>
      <c r="BG2247" s="246">
        <f>IF(N2247="zákl. přenesená",J2247,0)</f>
        <v>0</v>
      </c>
      <c r="BH2247" s="246">
        <f>IF(N2247="sníž. přenesená",J2247,0)</f>
        <v>0</v>
      </c>
      <c r="BI2247" s="246">
        <f>IF(N2247="nulová",J2247,0)</f>
        <v>0</v>
      </c>
      <c r="BJ2247" s="26" t="s">
        <v>82</v>
      </c>
      <c r="BK2247" s="246">
        <f>ROUND(I2247*H2247,2)</f>
        <v>0</v>
      </c>
      <c r="BL2247" s="26" t="s">
        <v>730</v>
      </c>
      <c r="BM2247" s="26" t="s">
        <v>3073</v>
      </c>
    </row>
    <row r="2248" s="1" customFormat="1" ht="16.5" customHeight="1">
      <c r="B2248" s="48"/>
      <c r="C2248" s="291" t="s">
        <v>3074</v>
      </c>
      <c r="D2248" s="291" t="s">
        <v>604</v>
      </c>
      <c r="E2248" s="292" t="s">
        <v>3075</v>
      </c>
      <c r="F2248" s="293" t="s">
        <v>3076</v>
      </c>
      <c r="G2248" s="294" t="s">
        <v>911</v>
      </c>
      <c r="H2248" s="295">
        <v>1</v>
      </c>
      <c r="I2248" s="296"/>
      <c r="J2248" s="297">
        <f>ROUND(I2248*H2248,2)</f>
        <v>0</v>
      </c>
      <c r="K2248" s="293" t="s">
        <v>21</v>
      </c>
      <c r="L2248" s="298"/>
      <c r="M2248" s="299" t="s">
        <v>21</v>
      </c>
      <c r="N2248" s="300" t="s">
        <v>45</v>
      </c>
      <c r="O2248" s="49"/>
      <c r="P2248" s="244">
        <f>O2248*H2248</f>
        <v>0</v>
      </c>
      <c r="Q2248" s="244">
        <v>0</v>
      </c>
      <c r="R2248" s="244">
        <f>Q2248*H2248</f>
        <v>0</v>
      </c>
      <c r="S2248" s="244">
        <v>0</v>
      </c>
      <c r="T2248" s="245">
        <f>S2248*H2248</f>
        <v>0</v>
      </c>
      <c r="AR2248" s="26" t="s">
        <v>1663</v>
      </c>
      <c r="AT2248" s="26" t="s">
        <v>604</v>
      </c>
      <c r="AU2248" s="26" t="s">
        <v>197</v>
      </c>
      <c r="AY2248" s="26" t="s">
        <v>189</v>
      </c>
      <c r="BE2248" s="246">
        <f>IF(N2248="základní",J2248,0)</f>
        <v>0</v>
      </c>
      <c r="BF2248" s="246">
        <f>IF(N2248="snížená",J2248,0)</f>
        <v>0</v>
      </c>
      <c r="BG2248" s="246">
        <f>IF(N2248="zákl. přenesená",J2248,0)</f>
        <v>0</v>
      </c>
      <c r="BH2248" s="246">
        <f>IF(N2248="sníž. přenesená",J2248,0)</f>
        <v>0</v>
      </c>
      <c r="BI2248" s="246">
        <f>IF(N2248="nulová",J2248,0)</f>
        <v>0</v>
      </c>
      <c r="BJ2248" s="26" t="s">
        <v>82</v>
      </c>
      <c r="BK2248" s="246">
        <f>ROUND(I2248*H2248,2)</f>
        <v>0</v>
      </c>
      <c r="BL2248" s="26" t="s">
        <v>730</v>
      </c>
      <c r="BM2248" s="26" t="s">
        <v>3077</v>
      </c>
    </row>
    <row r="2249" s="16" customFormat="1" ht="21.6" customHeight="1">
      <c r="B2249" s="302"/>
      <c r="C2249" s="303"/>
      <c r="D2249" s="304" t="s">
        <v>73</v>
      </c>
      <c r="E2249" s="304" t="s">
        <v>3078</v>
      </c>
      <c r="F2249" s="304" t="s">
        <v>3079</v>
      </c>
      <c r="G2249" s="303"/>
      <c r="H2249" s="303"/>
      <c r="I2249" s="305"/>
      <c r="J2249" s="306">
        <f>BK2249</f>
        <v>0</v>
      </c>
      <c r="K2249" s="303"/>
      <c r="L2249" s="307"/>
      <c r="M2249" s="308"/>
      <c r="N2249" s="309"/>
      <c r="O2249" s="309"/>
      <c r="P2249" s="310">
        <f>SUM(P2250:P2260)</f>
        <v>0</v>
      </c>
      <c r="Q2249" s="309"/>
      <c r="R2249" s="310">
        <f>SUM(R2250:R2260)</f>
        <v>0</v>
      </c>
      <c r="S2249" s="309"/>
      <c r="T2249" s="311">
        <f>SUM(T2250:T2260)</f>
        <v>0</v>
      </c>
      <c r="AR2249" s="312" t="s">
        <v>190</v>
      </c>
      <c r="AT2249" s="313" t="s">
        <v>73</v>
      </c>
      <c r="AU2249" s="313" t="s">
        <v>190</v>
      </c>
      <c r="AY2249" s="312" t="s">
        <v>189</v>
      </c>
      <c r="BK2249" s="314">
        <f>SUM(BK2250:BK2260)</f>
        <v>0</v>
      </c>
    </row>
    <row r="2250" s="1" customFormat="1" ht="16.5" customHeight="1">
      <c r="B2250" s="48"/>
      <c r="C2250" s="235" t="s">
        <v>3080</v>
      </c>
      <c r="D2250" s="235" t="s">
        <v>192</v>
      </c>
      <c r="E2250" s="236" t="s">
        <v>3081</v>
      </c>
      <c r="F2250" s="237" t="s">
        <v>3082</v>
      </c>
      <c r="G2250" s="238" t="s">
        <v>916</v>
      </c>
      <c r="H2250" s="239">
        <v>48</v>
      </c>
      <c r="I2250" s="240"/>
      <c r="J2250" s="241">
        <f>ROUND(I2250*H2250,2)</f>
        <v>0</v>
      </c>
      <c r="K2250" s="237" t="s">
        <v>21</v>
      </c>
      <c r="L2250" s="74"/>
      <c r="M2250" s="242" t="s">
        <v>21</v>
      </c>
      <c r="N2250" s="243" t="s">
        <v>45</v>
      </c>
      <c r="O2250" s="49"/>
      <c r="P2250" s="244">
        <f>O2250*H2250</f>
        <v>0</v>
      </c>
      <c r="Q2250" s="244">
        <v>0</v>
      </c>
      <c r="R2250" s="244">
        <f>Q2250*H2250</f>
        <v>0</v>
      </c>
      <c r="S2250" s="244">
        <v>0</v>
      </c>
      <c r="T2250" s="245">
        <f>S2250*H2250</f>
        <v>0</v>
      </c>
      <c r="AR2250" s="26" t="s">
        <v>730</v>
      </c>
      <c r="AT2250" s="26" t="s">
        <v>192</v>
      </c>
      <c r="AU2250" s="26" t="s">
        <v>197</v>
      </c>
      <c r="AY2250" s="26" t="s">
        <v>189</v>
      </c>
      <c r="BE2250" s="246">
        <f>IF(N2250="základní",J2250,0)</f>
        <v>0</v>
      </c>
      <c r="BF2250" s="246">
        <f>IF(N2250="snížená",J2250,0)</f>
        <v>0</v>
      </c>
      <c r="BG2250" s="246">
        <f>IF(N2250="zákl. přenesená",J2250,0)</f>
        <v>0</v>
      </c>
      <c r="BH2250" s="246">
        <f>IF(N2250="sníž. přenesená",J2250,0)</f>
        <v>0</v>
      </c>
      <c r="BI2250" s="246">
        <f>IF(N2250="nulová",J2250,0)</f>
        <v>0</v>
      </c>
      <c r="BJ2250" s="26" t="s">
        <v>82</v>
      </c>
      <c r="BK2250" s="246">
        <f>ROUND(I2250*H2250,2)</f>
        <v>0</v>
      </c>
      <c r="BL2250" s="26" t="s">
        <v>730</v>
      </c>
      <c r="BM2250" s="26" t="s">
        <v>3083</v>
      </c>
    </row>
    <row r="2251" s="1" customFormat="1" ht="16.5" customHeight="1">
      <c r="B2251" s="48"/>
      <c r="C2251" s="235" t="s">
        <v>3084</v>
      </c>
      <c r="D2251" s="235" t="s">
        <v>192</v>
      </c>
      <c r="E2251" s="236" t="s">
        <v>3085</v>
      </c>
      <c r="F2251" s="237" t="s">
        <v>3086</v>
      </c>
      <c r="G2251" s="238" t="s">
        <v>911</v>
      </c>
      <c r="H2251" s="239">
        <v>1</v>
      </c>
      <c r="I2251" s="240"/>
      <c r="J2251" s="241">
        <f>ROUND(I2251*H2251,2)</f>
        <v>0</v>
      </c>
      <c r="K2251" s="237" t="s">
        <v>21</v>
      </c>
      <c r="L2251" s="74"/>
      <c r="M2251" s="242" t="s">
        <v>21</v>
      </c>
      <c r="N2251" s="243" t="s">
        <v>45</v>
      </c>
      <c r="O2251" s="49"/>
      <c r="P2251" s="244">
        <f>O2251*H2251</f>
        <v>0</v>
      </c>
      <c r="Q2251" s="244">
        <v>0</v>
      </c>
      <c r="R2251" s="244">
        <f>Q2251*H2251</f>
        <v>0</v>
      </c>
      <c r="S2251" s="244">
        <v>0</v>
      </c>
      <c r="T2251" s="245">
        <f>S2251*H2251</f>
        <v>0</v>
      </c>
      <c r="AR2251" s="26" t="s">
        <v>730</v>
      </c>
      <c r="AT2251" s="26" t="s">
        <v>192</v>
      </c>
      <c r="AU2251" s="26" t="s">
        <v>197</v>
      </c>
      <c r="AY2251" s="26" t="s">
        <v>189</v>
      </c>
      <c r="BE2251" s="246">
        <f>IF(N2251="základní",J2251,0)</f>
        <v>0</v>
      </c>
      <c r="BF2251" s="246">
        <f>IF(N2251="snížená",J2251,0)</f>
        <v>0</v>
      </c>
      <c r="BG2251" s="246">
        <f>IF(N2251="zákl. přenesená",J2251,0)</f>
        <v>0</v>
      </c>
      <c r="BH2251" s="246">
        <f>IF(N2251="sníž. přenesená",J2251,0)</f>
        <v>0</v>
      </c>
      <c r="BI2251" s="246">
        <f>IF(N2251="nulová",J2251,0)</f>
        <v>0</v>
      </c>
      <c r="BJ2251" s="26" t="s">
        <v>82</v>
      </c>
      <c r="BK2251" s="246">
        <f>ROUND(I2251*H2251,2)</f>
        <v>0</v>
      </c>
      <c r="BL2251" s="26" t="s">
        <v>730</v>
      </c>
      <c r="BM2251" s="26" t="s">
        <v>3087</v>
      </c>
    </row>
    <row r="2252" s="1" customFormat="1" ht="16.5" customHeight="1">
      <c r="B2252" s="48"/>
      <c r="C2252" s="235" t="s">
        <v>3088</v>
      </c>
      <c r="D2252" s="235" t="s">
        <v>192</v>
      </c>
      <c r="E2252" s="236" t="s">
        <v>3089</v>
      </c>
      <c r="F2252" s="237" t="s">
        <v>3090</v>
      </c>
      <c r="G2252" s="238" t="s">
        <v>916</v>
      </c>
      <c r="H2252" s="239">
        <v>39</v>
      </c>
      <c r="I2252" s="240"/>
      <c r="J2252" s="241">
        <f>ROUND(I2252*H2252,2)</f>
        <v>0</v>
      </c>
      <c r="K2252" s="237" t="s">
        <v>21</v>
      </c>
      <c r="L2252" s="74"/>
      <c r="M2252" s="242" t="s">
        <v>21</v>
      </c>
      <c r="N2252" s="243" t="s">
        <v>45</v>
      </c>
      <c r="O2252" s="49"/>
      <c r="P2252" s="244">
        <f>O2252*H2252</f>
        <v>0</v>
      </c>
      <c r="Q2252" s="244">
        <v>0</v>
      </c>
      <c r="R2252" s="244">
        <f>Q2252*H2252</f>
        <v>0</v>
      </c>
      <c r="S2252" s="244">
        <v>0</v>
      </c>
      <c r="T2252" s="245">
        <f>S2252*H2252</f>
        <v>0</v>
      </c>
      <c r="AR2252" s="26" t="s">
        <v>730</v>
      </c>
      <c r="AT2252" s="26" t="s">
        <v>192</v>
      </c>
      <c r="AU2252" s="26" t="s">
        <v>197</v>
      </c>
      <c r="AY2252" s="26" t="s">
        <v>189</v>
      </c>
      <c r="BE2252" s="246">
        <f>IF(N2252="základní",J2252,0)</f>
        <v>0</v>
      </c>
      <c r="BF2252" s="246">
        <f>IF(N2252="snížená",J2252,0)</f>
        <v>0</v>
      </c>
      <c r="BG2252" s="246">
        <f>IF(N2252="zákl. přenesená",J2252,0)</f>
        <v>0</v>
      </c>
      <c r="BH2252" s="246">
        <f>IF(N2252="sníž. přenesená",J2252,0)</f>
        <v>0</v>
      </c>
      <c r="BI2252" s="246">
        <f>IF(N2252="nulová",J2252,0)</f>
        <v>0</v>
      </c>
      <c r="BJ2252" s="26" t="s">
        <v>82</v>
      </c>
      <c r="BK2252" s="246">
        <f>ROUND(I2252*H2252,2)</f>
        <v>0</v>
      </c>
      <c r="BL2252" s="26" t="s">
        <v>730</v>
      </c>
      <c r="BM2252" s="26" t="s">
        <v>3091</v>
      </c>
    </row>
    <row r="2253" s="1" customFormat="1" ht="16.5" customHeight="1">
      <c r="B2253" s="48"/>
      <c r="C2253" s="235" t="s">
        <v>3092</v>
      </c>
      <c r="D2253" s="235" t="s">
        <v>192</v>
      </c>
      <c r="E2253" s="236" t="s">
        <v>3093</v>
      </c>
      <c r="F2253" s="237" t="s">
        <v>3094</v>
      </c>
      <c r="G2253" s="238" t="s">
        <v>916</v>
      </c>
      <c r="H2253" s="239">
        <v>8</v>
      </c>
      <c r="I2253" s="240"/>
      <c r="J2253" s="241">
        <f>ROUND(I2253*H2253,2)</f>
        <v>0</v>
      </c>
      <c r="K2253" s="237" t="s">
        <v>21</v>
      </c>
      <c r="L2253" s="74"/>
      <c r="M2253" s="242" t="s">
        <v>21</v>
      </c>
      <c r="N2253" s="243" t="s">
        <v>45</v>
      </c>
      <c r="O2253" s="49"/>
      <c r="P2253" s="244">
        <f>O2253*H2253</f>
        <v>0</v>
      </c>
      <c r="Q2253" s="244">
        <v>0</v>
      </c>
      <c r="R2253" s="244">
        <f>Q2253*H2253</f>
        <v>0</v>
      </c>
      <c r="S2253" s="244">
        <v>0</v>
      </c>
      <c r="T2253" s="245">
        <f>S2253*H2253</f>
        <v>0</v>
      </c>
      <c r="AR2253" s="26" t="s">
        <v>730</v>
      </c>
      <c r="AT2253" s="26" t="s">
        <v>192</v>
      </c>
      <c r="AU2253" s="26" t="s">
        <v>197</v>
      </c>
      <c r="AY2253" s="26" t="s">
        <v>189</v>
      </c>
      <c r="BE2253" s="246">
        <f>IF(N2253="základní",J2253,0)</f>
        <v>0</v>
      </c>
      <c r="BF2253" s="246">
        <f>IF(N2253="snížená",J2253,0)</f>
        <v>0</v>
      </c>
      <c r="BG2253" s="246">
        <f>IF(N2253="zákl. přenesená",J2253,0)</f>
        <v>0</v>
      </c>
      <c r="BH2253" s="246">
        <f>IF(N2253="sníž. přenesená",J2253,0)</f>
        <v>0</v>
      </c>
      <c r="BI2253" s="246">
        <f>IF(N2253="nulová",J2253,0)</f>
        <v>0</v>
      </c>
      <c r="BJ2253" s="26" t="s">
        <v>82</v>
      </c>
      <c r="BK2253" s="246">
        <f>ROUND(I2253*H2253,2)</f>
        <v>0</v>
      </c>
      <c r="BL2253" s="26" t="s">
        <v>730</v>
      </c>
      <c r="BM2253" s="26" t="s">
        <v>3095</v>
      </c>
    </row>
    <row r="2254" s="1" customFormat="1" ht="16.5" customHeight="1">
      <c r="B2254" s="48"/>
      <c r="C2254" s="235" t="s">
        <v>3096</v>
      </c>
      <c r="D2254" s="235" t="s">
        <v>192</v>
      </c>
      <c r="E2254" s="236" t="s">
        <v>3097</v>
      </c>
      <c r="F2254" s="237" t="s">
        <v>3098</v>
      </c>
      <c r="G2254" s="238" t="s">
        <v>916</v>
      </c>
      <c r="H2254" s="239">
        <v>16</v>
      </c>
      <c r="I2254" s="240"/>
      <c r="J2254" s="241">
        <f>ROUND(I2254*H2254,2)</f>
        <v>0</v>
      </c>
      <c r="K2254" s="237" t="s">
        <v>21</v>
      </c>
      <c r="L2254" s="74"/>
      <c r="M2254" s="242" t="s">
        <v>21</v>
      </c>
      <c r="N2254" s="243" t="s">
        <v>45</v>
      </c>
      <c r="O2254" s="49"/>
      <c r="P2254" s="244">
        <f>O2254*H2254</f>
        <v>0</v>
      </c>
      <c r="Q2254" s="244">
        <v>0</v>
      </c>
      <c r="R2254" s="244">
        <f>Q2254*H2254</f>
        <v>0</v>
      </c>
      <c r="S2254" s="244">
        <v>0</v>
      </c>
      <c r="T2254" s="245">
        <f>S2254*H2254</f>
        <v>0</v>
      </c>
      <c r="AR2254" s="26" t="s">
        <v>730</v>
      </c>
      <c r="AT2254" s="26" t="s">
        <v>192</v>
      </c>
      <c r="AU2254" s="26" t="s">
        <v>197</v>
      </c>
      <c r="AY2254" s="26" t="s">
        <v>189</v>
      </c>
      <c r="BE2254" s="246">
        <f>IF(N2254="základní",J2254,0)</f>
        <v>0</v>
      </c>
      <c r="BF2254" s="246">
        <f>IF(N2254="snížená",J2254,0)</f>
        <v>0</v>
      </c>
      <c r="BG2254" s="246">
        <f>IF(N2254="zákl. přenesená",J2254,0)</f>
        <v>0</v>
      </c>
      <c r="BH2254" s="246">
        <f>IF(N2254="sníž. přenesená",J2254,0)</f>
        <v>0</v>
      </c>
      <c r="BI2254" s="246">
        <f>IF(N2254="nulová",J2254,0)</f>
        <v>0</v>
      </c>
      <c r="BJ2254" s="26" t="s">
        <v>82</v>
      </c>
      <c r="BK2254" s="246">
        <f>ROUND(I2254*H2254,2)</f>
        <v>0</v>
      </c>
      <c r="BL2254" s="26" t="s">
        <v>730</v>
      </c>
      <c r="BM2254" s="26" t="s">
        <v>3099</v>
      </c>
    </row>
    <row r="2255" s="1" customFormat="1" ht="16.5" customHeight="1">
      <c r="B2255" s="48"/>
      <c r="C2255" s="235" t="s">
        <v>3100</v>
      </c>
      <c r="D2255" s="235" t="s">
        <v>192</v>
      </c>
      <c r="E2255" s="236" t="s">
        <v>3101</v>
      </c>
      <c r="F2255" s="237" t="s">
        <v>3102</v>
      </c>
      <c r="G2255" s="238" t="s">
        <v>916</v>
      </c>
      <c r="H2255" s="239">
        <v>7</v>
      </c>
      <c r="I2255" s="240"/>
      <c r="J2255" s="241">
        <f>ROUND(I2255*H2255,2)</f>
        <v>0</v>
      </c>
      <c r="K2255" s="237" t="s">
        <v>21</v>
      </c>
      <c r="L2255" s="74"/>
      <c r="M2255" s="242" t="s">
        <v>21</v>
      </c>
      <c r="N2255" s="243" t="s">
        <v>45</v>
      </c>
      <c r="O2255" s="49"/>
      <c r="P2255" s="244">
        <f>O2255*H2255</f>
        <v>0</v>
      </c>
      <c r="Q2255" s="244">
        <v>0</v>
      </c>
      <c r="R2255" s="244">
        <f>Q2255*H2255</f>
        <v>0</v>
      </c>
      <c r="S2255" s="244">
        <v>0</v>
      </c>
      <c r="T2255" s="245">
        <f>S2255*H2255</f>
        <v>0</v>
      </c>
      <c r="AR2255" s="26" t="s">
        <v>730</v>
      </c>
      <c r="AT2255" s="26" t="s">
        <v>192</v>
      </c>
      <c r="AU2255" s="26" t="s">
        <v>197</v>
      </c>
      <c r="AY2255" s="26" t="s">
        <v>189</v>
      </c>
      <c r="BE2255" s="246">
        <f>IF(N2255="základní",J2255,0)</f>
        <v>0</v>
      </c>
      <c r="BF2255" s="246">
        <f>IF(N2255="snížená",J2255,0)</f>
        <v>0</v>
      </c>
      <c r="BG2255" s="246">
        <f>IF(N2255="zákl. přenesená",J2255,0)</f>
        <v>0</v>
      </c>
      <c r="BH2255" s="246">
        <f>IF(N2255="sníž. přenesená",J2255,0)</f>
        <v>0</v>
      </c>
      <c r="BI2255" s="246">
        <f>IF(N2255="nulová",J2255,0)</f>
        <v>0</v>
      </c>
      <c r="BJ2255" s="26" t="s">
        <v>82</v>
      </c>
      <c r="BK2255" s="246">
        <f>ROUND(I2255*H2255,2)</f>
        <v>0</v>
      </c>
      <c r="BL2255" s="26" t="s">
        <v>730</v>
      </c>
      <c r="BM2255" s="26" t="s">
        <v>3103</v>
      </c>
    </row>
    <row r="2256" s="1" customFormat="1" ht="16.5" customHeight="1">
      <c r="B2256" s="48"/>
      <c r="C2256" s="235" t="s">
        <v>3104</v>
      </c>
      <c r="D2256" s="235" t="s">
        <v>192</v>
      </c>
      <c r="E2256" s="236" t="s">
        <v>3105</v>
      </c>
      <c r="F2256" s="237" t="s">
        <v>3106</v>
      </c>
      <c r="G2256" s="238" t="s">
        <v>911</v>
      </c>
      <c r="H2256" s="239">
        <v>1</v>
      </c>
      <c r="I2256" s="240"/>
      <c r="J2256" s="241">
        <f>ROUND(I2256*H2256,2)</f>
        <v>0</v>
      </c>
      <c r="K2256" s="237" t="s">
        <v>21</v>
      </c>
      <c r="L2256" s="74"/>
      <c r="M2256" s="242" t="s">
        <v>21</v>
      </c>
      <c r="N2256" s="243" t="s">
        <v>45</v>
      </c>
      <c r="O2256" s="49"/>
      <c r="P2256" s="244">
        <f>O2256*H2256</f>
        <v>0</v>
      </c>
      <c r="Q2256" s="244">
        <v>0</v>
      </c>
      <c r="R2256" s="244">
        <f>Q2256*H2256</f>
        <v>0</v>
      </c>
      <c r="S2256" s="244">
        <v>0</v>
      </c>
      <c r="T2256" s="245">
        <f>S2256*H2256</f>
        <v>0</v>
      </c>
      <c r="AR2256" s="26" t="s">
        <v>730</v>
      </c>
      <c r="AT2256" s="26" t="s">
        <v>192</v>
      </c>
      <c r="AU2256" s="26" t="s">
        <v>197</v>
      </c>
      <c r="AY2256" s="26" t="s">
        <v>189</v>
      </c>
      <c r="BE2256" s="246">
        <f>IF(N2256="základní",J2256,0)</f>
        <v>0</v>
      </c>
      <c r="BF2256" s="246">
        <f>IF(N2256="snížená",J2256,0)</f>
        <v>0</v>
      </c>
      <c r="BG2256" s="246">
        <f>IF(N2256="zákl. přenesená",J2256,0)</f>
        <v>0</v>
      </c>
      <c r="BH2256" s="246">
        <f>IF(N2256="sníž. přenesená",J2256,0)</f>
        <v>0</v>
      </c>
      <c r="BI2256" s="246">
        <f>IF(N2256="nulová",J2256,0)</f>
        <v>0</v>
      </c>
      <c r="BJ2256" s="26" t="s">
        <v>82</v>
      </c>
      <c r="BK2256" s="246">
        <f>ROUND(I2256*H2256,2)</f>
        <v>0</v>
      </c>
      <c r="BL2256" s="26" t="s">
        <v>730</v>
      </c>
      <c r="BM2256" s="26" t="s">
        <v>3107</v>
      </c>
    </row>
    <row r="2257" s="1" customFormat="1" ht="16.5" customHeight="1">
      <c r="B2257" s="48"/>
      <c r="C2257" s="235" t="s">
        <v>3108</v>
      </c>
      <c r="D2257" s="235" t="s">
        <v>192</v>
      </c>
      <c r="E2257" s="236" t="s">
        <v>3109</v>
      </c>
      <c r="F2257" s="237" t="s">
        <v>3110</v>
      </c>
      <c r="G2257" s="238" t="s">
        <v>911</v>
      </c>
      <c r="H2257" s="239">
        <v>1</v>
      </c>
      <c r="I2257" s="240"/>
      <c r="J2257" s="241">
        <f>ROUND(I2257*H2257,2)</f>
        <v>0</v>
      </c>
      <c r="K2257" s="237" t="s">
        <v>21</v>
      </c>
      <c r="L2257" s="74"/>
      <c r="M2257" s="242" t="s">
        <v>21</v>
      </c>
      <c r="N2257" s="243" t="s">
        <v>45</v>
      </c>
      <c r="O2257" s="49"/>
      <c r="P2257" s="244">
        <f>O2257*H2257</f>
        <v>0</v>
      </c>
      <c r="Q2257" s="244">
        <v>0</v>
      </c>
      <c r="R2257" s="244">
        <f>Q2257*H2257</f>
        <v>0</v>
      </c>
      <c r="S2257" s="244">
        <v>0</v>
      </c>
      <c r="T2257" s="245">
        <f>S2257*H2257</f>
        <v>0</v>
      </c>
      <c r="AR2257" s="26" t="s">
        <v>730</v>
      </c>
      <c r="AT2257" s="26" t="s">
        <v>192</v>
      </c>
      <c r="AU2257" s="26" t="s">
        <v>197</v>
      </c>
      <c r="AY2257" s="26" t="s">
        <v>189</v>
      </c>
      <c r="BE2257" s="246">
        <f>IF(N2257="základní",J2257,0)</f>
        <v>0</v>
      </c>
      <c r="BF2257" s="246">
        <f>IF(N2257="snížená",J2257,0)</f>
        <v>0</v>
      </c>
      <c r="BG2257" s="246">
        <f>IF(N2257="zákl. přenesená",J2257,0)</f>
        <v>0</v>
      </c>
      <c r="BH2257" s="246">
        <f>IF(N2257="sníž. přenesená",J2257,0)</f>
        <v>0</v>
      </c>
      <c r="BI2257" s="246">
        <f>IF(N2257="nulová",J2257,0)</f>
        <v>0</v>
      </c>
      <c r="BJ2257" s="26" t="s">
        <v>82</v>
      </c>
      <c r="BK2257" s="246">
        <f>ROUND(I2257*H2257,2)</f>
        <v>0</v>
      </c>
      <c r="BL2257" s="26" t="s">
        <v>730</v>
      </c>
      <c r="BM2257" s="26" t="s">
        <v>3111</v>
      </c>
    </row>
    <row r="2258" s="1" customFormat="1" ht="16.5" customHeight="1">
      <c r="B2258" s="48"/>
      <c r="C2258" s="235" t="s">
        <v>3112</v>
      </c>
      <c r="D2258" s="235" t="s">
        <v>192</v>
      </c>
      <c r="E2258" s="236" t="s">
        <v>3113</v>
      </c>
      <c r="F2258" s="237" t="s">
        <v>3114</v>
      </c>
      <c r="G2258" s="238" t="s">
        <v>916</v>
      </c>
      <c r="H2258" s="239">
        <v>36</v>
      </c>
      <c r="I2258" s="240"/>
      <c r="J2258" s="241">
        <f>ROUND(I2258*H2258,2)</f>
        <v>0</v>
      </c>
      <c r="K2258" s="237" t="s">
        <v>21</v>
      </c>
      <c r="L2258" s="74"/>
      <c r="M2258" s="242" t="s">
        <v>21</v>
      </c>
      <c r="N2258" s="243" t="s">
        <v>45</v>
      </c>
      <c r="O2258" s="49"/>
      <c r="P2258" s="244">
        <f>O2258*H2258</f>
        <v>0</v>
      </c>
      <c r="Q2258" s="244">
        <v>0</v>
      </c>
      <c r="R2258" s="244">
        <f>Q2258*H2258</f>
        <v>0</v>
      </c>
      <c r="S2258" s="244">
        <v>0</v>
      </c>
      <c r="T2258" s="245">
        <f>S2258*H2258</f>
        <v>0</v>
      </c>
      <c r="AR2258" s="26" t="s">
        <v>730</v>
      </c>
      <c r="AT2258" s="26" t="s">
        <v>192</v>
      </c>
      <c r="AU2258" s="26" t="s">
        <v>197</v>
      </c>
      <c r="AY2258" s="26" t="s">
        <v>189</v>
      </c>
      <c r="BE2258" s="246">
        <f>IF(N2258="základní",J2258,0)</f>
        <v>0</v>
      </c>
      <c r="BF2258" s="246">
        <f>IF(N2258="snížená",J2258,0)</f>
        <v>0</v>
      </c>
      <c r="BG2258" s="246">
        <f>IF(N2258="zákl. přenesená",J2258,0)</f>
        <v>0</v>
      </c>
      <c r="BH2258" s="246">
        <f>IF(N2258="sníž. přenesená",J2258,0)</f>
        <v>0</v>
      </c>
      <c r="BI2258" s="246">
        <f>IF(N2258="nulová",J2258,0)</f>
        <v>0</v>
      </c>
      <c r="BJ2258" s="26" t="s">
        <v>82</v>
      </c>
      <c r="BK2258" s="246">
        <f>ROUND(I2258*H2258,2)</f>
        <v>0</v>
      </c>
      <c r="BL2258" s="26" t="s">
        <v>730</v>
      </c>
      <c r="BM2258" s="26" t="s">
        <v>3115</v>
      </c>
    </row>
    <row r="2259" s="1" customFormat="1" ht="16.5" customHeight="1">
      <c r="B2259" s="48"/>
      <c r="C2259" s="235" t="s">
        <v>3116</v>
      </c>
      <c r="D2259" s="235" t="s">
        <v>192</v>
      </c>
      <c r="E2259" s="236" t="s">
        <v>3117</v>
      </c>
      <c r="F2259" s="237" t="s">
        <v>3118</v>
      </c>
      <c r="G2259" s="238" t="s">
        <v>916</v>
      </c>
      <c r="H2259" s="239">
        <v>6</v>
      </c>
      <c r="I2259" s="240"/>
      <c r="J2259" s="241">
        <f>ROUND(I2259*H2259,2)</f>
        <v>0</v>
      </c>
      <c r="K2259" s="237" t="s">
        <v>21</v>
      </c>
      <c r="L2259" s="74"/>
      <c r="M2259" s="242" t="s">
        <v>21</v>
      </c>
      <c r="N2259" s="243" t="s">
        <v>45</v>
      </c>
      <c r="O2259" s="49"/>
      <c r="P2259" s="244">
        <f>O2259*H2259</f>
        <v>0</v>
      </c>
      <c r="Q2259" s="244">
        <v>0</v>
      </c>
      <c r="R2259" s="244">
        <f>Q2259*H2259</f>
        <v>0</v>
      </c>
      <c r="S2259" s="244">
        <v>0</v>
      </c>
      <c r="T2259" s="245">
        <f>S2259*H2259</f>
        <v>0</v>
      </c>
      <c r="AR2259" s="26" t="s">
        <v>730</v>
      </c>
      <c r="AT2259" s="26" t="s">
        <v>192</v>
      </c>
      <c r="AU2259" s="26" t="s">
        <v>197</v>
      </c>
      <c r="AY2259" s="26" t="s">
        <v>189</v>
      </c>
      <c r="BE2259" s="246">
        <f>IF(N2259="základní",J2259,0)</f>
        <v>0</v>
      </c>
      <c r="BF2259" s="246">
        <f>IF(N2259="snížená",J2259,0)</f>
        <v>0</v>
      </c>
      <c r="BG2259" s="246">
        <f>IF(N2259="zákl. přenesená",J2259,0)</f>
        <v>0</v>
      </c>
      <c r="BH2259" s="246">
        <f>IF(N2259="sníž. přenesená",J2259,0)</f>
        <v>0</v>
      </c>
      <c r="BI2259" s="246">
        <f>IF(N2259="nulová",J2259,0)</f>
        <v>0</v>
      </c>
      <c r="BJ2259" s="26" t="s">
        <v>82</v>
      </c>
      <c r="BK2259" s="246">
        <f>ROUND(I2259*H2259,2)</f>
        <v>0</v>
      </c>
      <c r="BL2259" s="26" t="s">
        <v>730</v>
      </c>
      <c r="BM2259" s="26" t="s">
        <v>3119</v>
      </c>
    </row>
    <row r="2260" s="1" customFormat="1" ht="16.5" customHeight="1">
      <c r="B2260" s="48"/>
      <c r="C2260" s="235" t="s">
        <v>3120</v>
      </c>
      <c r="D2260" s="235" t="s">
        <v>192</v>
      </c>
      <c r="E2260" s="236" t="s">
        <v>3121</v>
      </c>
      <c r="F2260" s="237" t="s">
        <v>3122</v>
      </c>
      <c r="G2260" s="238" t="s">
        <v>911</v>
      </c>
      <c r="H2260" s="239">
        <v>1</v>
      </c>
      <c r="I2260" s="240"/>
      <c r="J2260" s="241">
        <f>ROUND(I2260*H2260,2)</f>
        <v>0</v>
      </c>
      <c r="K2260" s="237" t="s">
        <v>21</v>
      </c>
      <c r="L2260" s="74"/>
      <c r="M2260" s="242" t="s">
        <v>21</v>
      </c>
      <c r="N2260" s="243" t="s">
        <v>45</v>
      </c>
      <c r="O2260" s="49"/>
      <c r="P2260" s="244">
        <f>O2260*H2260</f>
        <v>0</v>
      </c>
      <c r="Q2260" s="244">
        <v>0</v>
      </c>
      <c r="R2260" s="244">
        <f>Q2260*H2260</f>
        <v>0</v>
      </c>
      <c r="S2260" s="244">
        <v>0</v>
      </c>
      <c r="T2260" s="245">
        <f>S2260*H2260</f>
        <v>0</v>
      </c>
      <c r="AR2260" s="26" t="s">
        <v>730</v>
      </c>
      <c r="AT2260" s="26" t="s">
        <v>192</v>
      </c>
      <c r="AU2260" s="26" t="s">
        <v>197</v>
      </c>
      <c r="AY2260" s="26" t="s">
        <v>189</v>
      </c>
      <c r="BE2260" s="246">
        <f>IF(N2260="základní",J2260,0)</f>
        <v>0</v>
      </c>
      <c r="BF2260" s="246">
        <f>IF(N2260="snížená",J2260,0)</f>
        <v>0</v>
      </c>
      <c r="BG2260" s="246">
        <f>IF(N2260="zákl. přenesená",J2260,0)</f>
        <v>0</v>
      </c>
      <c r="BH2260" s="246">
        <f>IF(N2260="sníž. přenesená",J2260,0)</f>
        <v>0</v>
      </c>
      <c r="BI2260" s="246">
        <f>IF(N2260="nulová",J2260,0)</f>
        <v>0</v>
      </c>
      <c r="BJ2260" s="26" t="s">
        <v>82</v>
      </c>
      <c r="BK2260" s="246">
        <f>ROUND(I2260*H2260,2)</f>
        <v>0</v>
      </c>
      <c r="BL2260" s="26" t="s">
        <v>730</v>
      </c>
      <c r="BM2260" s="26" t="s">
        <v>3123</v>
      </c>
    </row>
    <row r="2261" s="11" customFormat="1" ht="22.32" customHeight="1">
      <c r="B2261" s="219"/>
      <c r="C2261" s="220"/>
      <c r="D2261" s="221" t="s">
        <v>73</v>
      </c>
      <c r="E2261" s="233" t="s">
        <v>3124</v>
      </c>
      <c r="F2261" s="233" t="s">
        <v>3125</v>
      </c>
      <c r="G2261" s="220"/>
      <c r="H2261" s="220"/>
      <c r="I2261" s="223"/>
      <c r="J2261" s="234">
        <f>BK2261</f>
        <v>0</v>
      </c>
      <c r="K2261" s="220"/>
      <c r="L2261" s="225"/>
      <c r="M2261" s="226"/>
      <c r="N2261" s="227"/>
      <c r="O2261" s="227"/>
      <c r="P2261" s="228">
        <f>P2262+P2273+P2281</f>
        <v>0</v>
      </c>
      <c r="Q2261" s="227"/>
      <c r="R2261" s="228">
        <f>R2262+R2273+R2281</f>
        <v>0</v>
      </c>
      <c r="S2261" s="227"/>
      <c r="T2261" s="229">
        <f>T2262+T2273+T2281</f>
        <v>0</v>
      </c>
      <c r="AR2261" s="230" t="s">
        <v>190</v>
      </c>
      <c r="AT2261" s="231" t="s">
        <v>73</v>
      </c>
      <c r="AU2261" s="231" t="s">
        <v>84</v>
      </c>
      <c r="AY2261" s="230" t="s">
        <v>189</v>
      </c>
      <c r="BK2261" s="232">
        <f>BK2262+BK2273+BK2281</f>
        <v>0</v>
      </c>
    </row>
    <row r="2262" s="16" customFormat="1" ht="14.4" customHeight="1">
      <c r="B2262" s="302"/>
      <c r="C2262" s="303"/>
      <c r="D2262" s="304" t="s">
        <v>73</v>
      </c>
      <c r="E2262" s="304" t="s">
        <v>3126</v>
      </c>
      <c r="F2262" s="304" t="s">
        <v>3127</v>
      </c>
      <c r="G2262" s="303"/>
      <c r="H2262" s="303"/>
      <c r="I2262" s="305"/>
      <c r="J2262" s="306">
        <f>BK2262</f>
        <v>0</v>
      </c>
      <c r="K2262" s="303"/>
      <c r="L2262" s="307"/>
      <c r="M2262" s="308"/>
      <c r="N2262" s="309"/>
      <c r="O2262" s="309"/>
      <c r="P2262" s="310">
        <f>SUM(P2263:P2272)</f>
        <v>0</v>
      </c>
      <c r="Q2262" s="309"/>
      <c r="R2262" s="310">
        <f>SUM(R2263:R2272)</f>
        <v>0</v>
      </c>
      <c r="S2262" s="309"/>
      <c r="T2262" s="311">
        <f>SUM(T2263:T2272)</f>
        <v>0</v>
      </c>
      <c r="AR2262" s="312" t="s">
        <v>190</v>
      </c>
      <c r="AT2262" s="313" t="s">
        <v>73</v>
      </c>
      <c r="AU2262" s="313" t="s">
        <v>190</v>
      </c>
      <c r="AY2262" s="312" t="s">
        <v>189</v>
      </c>
      <c r="BK2262" s="314">
        <f>SUM(BK2263:BK2272)</f>
        <v>0</v>
      </c>
    </row>
    <row r="2263" s="1" customFormat="1" ht="16.5" customHeight="1">
      <c r="B2263" s="48"/>
      <c r="C2263" s="291" t="s">
        <v>3128</v>
      </c>
      <c r="D2263" s="291" t="s">
        <v>604</v>
      </c>
      <c r="E2263" s="292" t="s">
        <v>3129</v>
      </c>
      <c r="F2263" s="293" t="s">
        <v>3130</v>
      </c>
      <c r="G2263" s="294" t="s">
        <v>916</v>
      </c>
      <c r="H2263" s="295">
        <v>1</v>
      </c>
      <c r="I2263" s="296"/>
      <c r="J2263" s="297">
        <f>ROUND(I2263*H2263,2)</f>
        <v>0</v>
      </c>
      <c r="K2263" s="293" t="s">
        <v>21</v>
      </c>
      <c r="L2263" s="298"/>
      <c r="M2263" s="299" t="s">
        <v>21</v>
      </c>
      <c r="N2263" s="300" t="s">
        <v>45</v>
      </c>
      <c r="O2263" s="49"/>
      <c r="P2263" s="244">
        <f>O2263*H2263</f>
        <v>0</v>
      </c>
      <c r="Q2263" s="244">
        <v>0</v>
      </c>
      <c r="R2263" s="244">
        <f>Q2263*H2263</f>
        <v>0</v>
      </c>
      <c r="S2263" s="244">
        <v>0</v>
      </c>
      <c r="T2263" s="245">
        <f>S2263*H2263</f>
        <v>0</v>
      </c>
      <c r="AR2263" s="26" t="s">
        <v>1663</v>
      </c>
      <c r="AT2263" s="26" t="s">
        <v>604</v>
      </c>
      <c r="AU2263" s="26" t="s">
        <v>197</v>
      </c>
      <c r="AY2263" s="26" t="s">
        <v>189</v>
      </c>
      <c r="BE2263" s="246">
        <f>IF(N2263="základní",J2263,0)</f>
        <v>0</v>
      </c>
      <c r="BF2263" s="246">
        <f>IF(N2263="snížená",J2263,0)</f>
        <v>0</v>
      </c>
      <c r="BG2263" s="246">
        <f>IF(N2263="zákl. přenesená",J2263,0)</f>
        <v>0</v>
      </c>
      <c r="BH2263" s="246">
        <f>IF(N2263="sníž. přenesená",J2263,0)</f>
        <v>0</v>
      </c>
      <c r="BI2263" s="246">
        <f>IF(N2263="nulová",J2263,0)</f>
        <v>0</v>
      </c>
      <c r="BJ2263" s="26" t="s">
        <v>82</v>
      </c>
      <c r="BK2263" s="246">
        <f>ROUND(I2263*H2263,2)</f>
        <v>0</v>
      </c>
      <c r="BL2263" s="26" t="s">
        <v>730</v>
      </c>
      <c r="BM2263" s="26" t="s">
        <v>3131</v>
      </c>
    </row>
    <row r="2264" s="1" customFormat="1" ht="16.5" customHeight="1">
      <c r="B2264" s="48"/>
      <c r="C2264" s="291" t="s">
        <v>3132</v>
      </c>
      <c r="D2264" s="291" t="s">
        <v>604</v>
      </c>
      <c r="E2264" s="292" t="s">
        <v>3133</v>
      </c>
      <c r="F2264" s="293" t="s">
        <v>3134</v>
      </c>
      <c r="G2264" s="294" t="s">
        <v>916</v>
      </c>
      <c r="H2264" s="295">
        <v>1</v>
      </c>
      <c r="I2264" s="296"/>
      <c r="J2264" s="297">
        <f>ROUND(I2264*H2264,2)</f>
        <v>0</v>
      </c>
      <c r="K2264" s="293" t="s">
        <v>21</v>
      </c>
      <c r="L2264" s="298"/>
      <c r="M2264" s="299" t="s">
        <v>21</v>
      </c>
      <c r="N2264" s="300" t="s">
        <v>45</v>
      </c>
      <c r="O2264" s="49"/>
      <c r="P2264" s="244">
        <f>O2264*H2264</f>
        <v>0</v>
      </c>
      <c r="Q2264" s="244">
        <v>0</v>
      </c>
      <c r="R2264" s="244">
        <f>Q2264*H2264</f>
        <v>0</v>
      </c>
      <c r="S2264" s="244">
        <v>0</v>
      </c>
      <c r="T2264" s="245">
        <f>S2264*H2264</f>
        <v>0</v>
      </c>
      <c r="AR2264" s="26" t="s">
        <v>1663</v>
      </c>
      <c r="AT2264" s="26" t="s">
        <v>604</v>
      </c>
      <c r="AU2264" s="26" t="s">
        <v>197</v>
      </c>
      <c r="AY2264" s="26" t="s">
        <v>189</v>
      </c>
      <c r="BE2264" s="246">
        <f>IF(N2264="základní",J2264,0)</f>
        <v>0</v>
      </c>
      <c r="BF2264" s="246">
        <f>IF(N2264="snížená",J2264,0)</f>
        <v>0</v>
      </c>
      <c r="BG2264" s="246">
        <f>IF(N2264="zákl. přenesená",J2264,0)</f>
        <v>0</v>
      </c>
      <c r="BH2264" s="246">
        <f>IF(N2264="sníž. přenesená",J2264,0)</f>
        <v>0</v>
      </c>
      <c r="BI2264" s="246">
        <f>IF(N2264="nulová",J2264,0)</f>
        <v>0</v>
      </c>
      <c r="BJ2264" s="26" t="s">
        <v>82</v>
      </c>
      <c r="BK2264" s="246">
        <f>ROUND(I2264*H2264,2)</f>
        <v>0</v>
      </c>
      <c r="BL2264" s="26" t="s">
        <v>730</v>
      </c>
      <c r="BM2264" s="26" t="s">
        <v>3135</v>
      </c>
    </row>
    <row r="2265" s="1" customFormat="1" ht="16.5" customHeight="1">
      <c r="B2265" s="48"/>
      <c r="C2265" s="291" t="s">
        <v>3136</v>
      </c>
      <c r="D2265" s="291" t="s">
        <v>604</v>
      </c>
      <c r="E2265" s="292" t="s">
        <v>3137</v>
      </c>
      <c r="F2265" s="293" t="s">
        <v>3138</v>
      </c>
      <c r="G2265" s="294" t="s">
        <v>916</v>
      </c>
      <c r="H2265" s="295">
        <v>1</v>
      </c>
      <c r="I2265" s="296"/>
      <c r="J2265" s="297">
        <f>ROUND(I2265*H2265,2)</f>
        <v>0</v>
      </c>
      <c r="K2265" s="293" t="s">
        <v>21</v>
      </c>
      <c r="L2265" s="298"/>
      <c r="M2265" s="299" t="s">
        <v>21</v>
      </c>
      <c r="N2265" s="300" t="s">
        <v>45</v>
      </c>
      <c r="O2265" s="49"/>
      <c r="P2265" s="244">
        <f>O2265*H2265</f>
        <v>0</v>
      </c>
      <c r="Q2265" s="244">
        <v>0</v>
      </c>
      <c r="R2265" s="244">
        <f>Q2265*H2265</f>
        <v>0</v>
      </c>
      <c r="S2265" s="244">
        <v>0</v>
      </c>
      <c r="T2265" s="245">
        <f>S2265*H2265</f>
        <v>0</v>
      </c>
      <c r="AR2265" s="26" t="s">
        <v>1663</v>
      </c>
      <c r="AT2265" s="26" t="s">
        <v>604</v>
      </c>
      <c r="AU2265" s="26" t="s">
        <v>197</v>
      </c>
      <c r="AY2265" s="26" t="s">
        <v>189</v>
      </c>
      <c r="BE2265" s="246">
        <f>IF(N2265="základní",J2265,0)</f>
        <v>0</v>
      </c>
      <c r="BF2265" s="246">
        <f>IF(N2265="snížená",J2265,0)</f>
        <v>0</v>
      </c>
      <c r="BG2265" s="246">
        <f>IF(N2265="zákl. přenesená",J2265,0)</f>
        <v>0</v>
      </c>
      <c r="BH2265" s="246">
        <f>IF(N2265="sníž. přenesená",J2265,0)</f>
        <v>0</v>
      </c>
      <c r="BI2265" s="246">
        <f>IF(N2265="nulová",J2265,0)</f>
        <v>0</v>
      </c>
      <c r="BJ2265" s="26" t="s">
        <v>82</v>
      </c>
      <c r="BK2265" s="246">
        <f>ROUND(I2265*H2265,2)</f>
        <v>0</v>
      </c>
      <c r="BL2265" s="26" t="s">
        <v>730</v>
      </c>
      <c r="BM2265" s="26" t="s">
        <v>3139</v>
      </c>
    </row>
    <row r="2266" s="1" customFormat="1" ht="16.5" customHeight="1">
      <c r="B2266" s="48"/>
      <c r="C2266" s="291" t="s">
        <v>3140</v>
      </c>
      <c r="D2266" s="291" t="s">
        <v>604</v>
      </c>
      <c r="E2266" s="292" t="s">
        <v>3141</v>
      </c>
      <c r="F2266" s="293" t="s">
        <v>3142</v>
      </c>
      <c r="G2266" s="294" t="s">
        <v>916</v>
      </c>
      <c r="H2266" s="295">
        <v>1</v>
      </c>
      <c r="I2266" s="296"/>
      <c r="J2266" s="297">
        <f>ROUND(I2266*H2266,2)</f>
        <v>0</v>
      </c>
      <c r="K2266" s="293" t="s">
        <v>21</v>
      </c>
      <c r="L2266" s="298"/>
      <c r="M2266" s="299" t="s">
        <v>21</v>
      </c>
      <c r="N2266" s="300" t="s">
        <v>45</v>
      </c>
      <c r="O2266" s="49"/>
      <c r="P2266" s="244">
        <f>O2266*H2266</f>
        <v>0</v>
      </c>
      <c r="Q2266" s="244">
        <v>0</v>
      </c>
      <c r="R2266" s="244">
        <f>Q2266*H2266</f>
        <v>0</v>
      </c>
      <c r="S2266" s="244">
        <v>0</v>
      </c>
      <c r="T2266" s="245">
        <f>S2266*H2266</f>
        <v>0</v>
      </c>
      <c r="AR2266" s="26" t="s">
        <v>1663</v>
      </c>
      <c r="AT2266" s="26" t="s">
        <v>604</v>
      </c>
      <c r="AU2266" s="26" t="s">
        <v>197</v>
      </c>
      <c r="AY2266" s="26" t="s">
        <v>189</v>
      </c>
      <c r="BE2266" s="246">
        <f>IF(N2266="základní",J2266,0)</f>
        <v>0</v>
      </c>
      <c r="BF2266" s="246">
        <f>IF(N2266="snížená",J2266,0)</f>
        <v>0</v>
      </c>
      <c r="BG2266" s="246">
        <f>IF(N2266="zákl. přenesená",J2266,0)</f>
        <v>0</v>
      </c>
      <c r="BH2266" s="246">
        <f>IF(N2266="sníž. přenesená",J2266,0)</f>
        <v>0</v>
      </c>
      <c r="BI2266" s="246">
        <f>IF(N2266="nulová",J2266,0)</f>
        <v>0</v>
      </c>
      <c r="BJ2266" s="26" t="s">
        <v>82</v>
      </c>
      <c r="BK2266" s="246">
        <f>ROUND(I2266*H2266,2)</f>
        <v>0</v>
      </c>
      <c r="BL2266" s="26" t="s">
        <v>730</v>
      </c>
      <c r="BM2266" s="26" t="s">
        <v>3143</v>
      </c>
    </row>
    <row r="2267" s="1" customFormat="1" ht="16.5" customHeight="1">
      <c r="B2267" s="48"/>
      <c r="C2267" s="291" t="s">
        <v>3144</v>
      </c>
      <c r="D2267" s="291" t="s">
        <v>604</v>
      </c>
      <c r="E2267" s="292" t="s">
        <v>3145</v>
      </c>
      <c r="F2267" s="293" t="s">
        <v>3146</v>
      </c>
      <c r="G2267" s="294" t="s">
        <v>916</v>
      </c>
      <c r="H2267" s="295">
        <v>4</v>
      </c>
      <c r="I2267" s="296"/>
      <c r="J2267" s="297">
        <f>ROUND(I2267*H2267,2)</f>
        <v>0</v>
      </c>
      <c r="K2267" s="293" t="s">
        <v>21</v>
      </c>
      <c r="L2267" s="298"/>
      <c r="M2267" s="299" t="s">
        <v>21</v>
      </c>
      <c r="N2267" s="300" t="s">
        <v>45</v>
      </c>
      <c r="O2267" s="49"/>
      <c r="P2267" s="244">
        <f>O2267*H2267</f>
        <v>0</v>
      </c>
      <c r="Q2267" s="244">
        <v>0</v>
      </c>
      <c r="R2267" s="244">
        <f>Q2267*H2267</f>
        <v>0</v>
      </c>
      <c r="S2267" s="244">
        <v>0</v>
      </c>
      <c r="T2267" s="245">
        <f>S2267*H2267</f>
        <v>0</v>
      </c>
      <c r="AR2267" s="26" t="s">
        <v>1663</v>
      </c>
      <c r="AT2267" s="26" t="s">
        <v>604</v>
      </c>
      <c r="AU2267" s="26" t="s">
        <v>197</v>
      </c>
      <c r="AY2267" s="26" t="s">
        <v>189</v>
      </c>
      <c r="BE2267" s="246">
        <f>IF(N2267="základní",J2267,0)</f>
        <v>0</v>
      </c>
      <c r="BF2267" s="246">
        <f>IF(N2267="snížená",J2267,0)</f>
        <v>0</v>
      </c>
      <c r="BG2267" s="246">
        <f>IF(N2267="zákl. přenesená",J2267,0)</f>
        <v>0</v>
      </c>
      <c r="BH2267" s="246">
        <f>IF(N2267="sníž. přenesená",J2267,0)</f>
        <v>0</v>
      </c>
      <c r="BI2267" s="246">
        <f>IF(N2267="nulová",J2267,0)</f>
        <v>0</v>
      </c>
      <c r="BJ2267" s="26" t="s">
        <v>82</v>
      </c>
      <c r="BK2267" s="246">
        <f>ROUND(I2267*H2267,2)</f>
        <v>0</v>
      </c>
      <c r="BL2267" s="26" t="s">
        <v>730</v>
      </c>
      <c r="BM2267" s="26" t="s">
        <v>3147</v>
      </c>
    </row>
    <row r="2268" s="1" customFormat="1" ht="16.5" customHeight="1">
      <c r="B2268" s="48"/>
      <c r="C2268" s="291" t="s">
        <v>3148</v>
      </c>
      <c r="D2268" s="291" t="s">
        <v>604</v>
      </c>
      <c r="E2268" s="292" t="s">
        <v>3149</v>
      </c>
      <c r="F2268" s="293" t="s">
        <v>3150</v>
      </c>
      <c r="G2268" s="294" t="s">
        <v>916</v>
      </c>
      <c r="H2268" s="295">
        <v>1</v>
      </c>
      <c r="I2268" s="296"/>
      <c r="J2268" s="297">
        <f>ROUND(I2268*H2268,2)</f>
        <v>0</v>
      </c>
      <c r="K2268" s="293" t="s">
        <v>21</v>
      </c>
      <c r="L2268" s="298"/>
      <c r="M2268" s="299" t="s">
        <v>21</v>
      </c>
      <c r="N2268" s="300" t="s">
        <v>45</v>
      </c>
      <c r="O2268" s="49"/>
      <c r="P2268" s="244">
        <f>O2268*H2268</f>
        <v>0</v>
      </c>
      <c r="Q2268" s="244">
        <v>0</v>
      </c>
      <c r="R2268" s="244">
        <f>Q2268*H2268</f>
        <v>0</v>
      </c>
      <c r="S2268" s="244">
        <v>0</v>
      </c>
      <c r="T2268" s="245">
        <f>S2268*H2268</f>
        <v>0</v>
      </c>
      <c r="AR2268" s="26" t="s">
        <v>1663</v>
      </c>
      <c r="AT2268" s="26" t="s">
        <v>604</v>
      </c>
      <c r="AU2268" s="26" t="s">
        <v>197</v>
      </c>
      <c r="AY2268" s="26" t="s">
        <v>189</v>
      </c>
      <c r="BE2268" s="246">
        <f>IF(N2268="základní",J2268,0)</f>
        <v>0</v>
      </c>
      <c r="BF2268" s="246">
        <f>IF(N2268="snížená",J2268,0)</f>
        <v>0</v>
      </c>
      <c r="BG2268" s="246">
        <f>IF(N2268="zákl. přenesená",J2268,0)</f>
        <v>0</v>
      </c>
      <c r="BH2268" s="246">
        <f>IF(N2268="sníž. přenesená",J2268,0)</f>
        <v>0</v>
      </c>
      <c r="BI2268" s="246">
        <f>IF(N2268="nulová",J2268,0)</f>
        <v>0</v>
      </c>
      <c r="BJ2268" s="26" t="s">
        <v>82</v>
      </c>
      <c r="BK2268" s="246">
        <f>ROUND(I2268*H2268,2)</f>
        <v>0</v>
      </c>
      <c r="BL2268" s="26" t="s">
        <v>730</v>
      </c>
      <c r="BM2268" s="26" t="s">
        <v>3151</v>
      </c>
    </row>
    <row r="2269" s="1" customFormat="1" ht="25.5" customHeight="1">
      <c r="B2269" s="48"/>
      <c r="C2269" s="291" t="s">
        <v>3152</v>
      </c>
      <c r="D2269" s="291" t="s">
        <v>604</v>
      </c>
      <c r="E2269" s="292" t="s">
        <v>3153</v>
      </c>
      <c r="F2269" s="293" t="s">
        <v>3154</v>
      </c>
      <c r="G2269" s="294" t="s">
        <v>916</v>
      </c>
      <c r="H2269" s="295">
        <v>2</v>
      </c>
      <c r="I2269" s="296"/>
      <c r="J2269" s="297">
        <f>ROUND(I2269*H2269,2)</f>
        <v>0</v>
      </c>
      <c r="K2269" s="293" t="s">
        <v>21</v>
      </c>
      <c r="L2269" s="298"/>
      <c r="M2269" s="299" t="s">
        <v>21</v>
      </c>
      <c r="N2269" s="300" t="s">
        <v>45</v>
      </c>
      <c r="O2269" s="49"/>
      <c r="P2269" s="244">
        <f>O2269*H2269</f>
        <v>0</v>
      </c>
      <c r="Q2269" s="244">
        <v>0</v>
      </c>
      <c r="R2269" s="244">
        <f>Q2269*H2269</f>
        <v>0</v>
      </c>
      <c r="S2269" s="244">
        <v>0</v>
      </c>
      <c r="T2269" s="245">
        <f>S2269*H2269</f>
        <v>0</v>
      </c>
      <c r="AR2269" s="26" t="s">
        <v>1663</v>
      </c>
      <c r="AT2269" s="26" t="s">
        <v>604</v>
      </c>
      <c r="AU2269" s="26" t="s">
        <v>197</v>
      </c>
      <c r="AY2269" s="26" t="s">
        <v>189</v>
      </c>
      <c r="BE2269" s="246">
        <f>IF(N2269="základní",J2269,0)</f>
        <v>0</v>
      </c>
      <c r="BF2269" s="246">
        <f>IF(N2269="snížená",J2269,0)</f>
        <v>0</v>
      </c>
      <c r="BG2269" s="246">
        <f>IF(N2269="zákl. přenesená",J2269,0)</f>
        <v>0</v>
      </c>
      <c r="BH2269" s="246">
        <f>IF(N2269="sníž. přenesená",J2269,0)</f>
        <v>0</v>
      </c>
      <c r="BI2269" s="246">
        <f>IF(N2269="nulová",J2269,0)</f>
        <v>0</v>
      </c>
      <c r="BJ2269" s="26" t="s">
        <v>82</v>
      </c>
      <c r="BK2269" s="246">
        <f>ROUND(I2269*H2269,2)</f>
        <v>0</v>
      </c>
      <c r="BL2269" s="26" t="s">
        <v>730</v>
      </c>
      <c r="BM2269" s="26" t="s">
        <v>3155</v>
      </c>
    </row>
    <row r="2270" s="1" customFormat="1" ht="25.5" customHeight="1">
      <c r="B2270" s="48"/>
      <c r="C2270" s="291" t="s">
        <v>3156</v>
      </c>
      <c r="D2270" s="291" t="s">
        <v>604</v>
      </c>
      <c r="E2270" s="292" t="s">
        <v>3157</v>
      </c>
      <c r="F2270" s="293" t="s">
        <v>3158</v>
      </c>
      <c r="G2270" s="294" t="s">
        <v>916</v>
      </c>
      <c r="H2270" s="295">
        <v>8</v>
      </c>
      <c r="I2270" s="296"/>
      <c r="J2270" s="297">
        <f>ROUND(I2270*H2270,2)</f>
        <v>0</v>
      </c>
      <c r="K2270" s="293" t="s">
        <v>21</v>
      </c>
      <c r="L2270" s="298"/>
      <c r="M2270" s="299" t="s">
        <v>21</v>
      </c>
      <c r="N2270" s="300" t="s">
        <v>45</v>
      </c>
      <c r="O2270" s="49"/>
      <c r="P2270" s="244">
        <f>O2270*H2270</f>
        <v>0</v>
      </c>
      <c r="Q2270" s="244">
        <v>0</v>
      </c>
      <c r="R2270" s="244">
        <f>Q2270*H2270</f>
        <v>0</v>
      </c>
      <c r="S2270" s="244">
        <v>0</v>
      </c>
      <c r="T2270" s="245">
        <f>S2270*H2270</f>
        <v>0</v>
      </c>
      <c r="AR2270" s="26" t="s">
        <v>1663</v>
      </c>
      <c r="AT2270" s="26" t="s">
        <v>604</v>
      </c>
      <c r="AU2270" s="26" t="s">
        <v>197</v>
      </c>
      <c r="AY2270" s="26" t="s">
        <v>189</v>
      </c>
      <c r="BE2270" s="246">
        <f>IF(N2270="základní",J2270,0)</f>
        <v>0</v>
      </c>
      <c r="BF2270" s="246">
        <f>IF(N2270="snížená",J2270,0)</f>
        <v>0</v>
      </c>
      <c r="BG2270" s="246">
        <f>IF(N2270="zákl. přenesená",J2270,0)</f>
        <v>0</v>
      </c>
      <c r="BH2270" s="246">
        <f>IF(N2270="sníž. přenesená",J2270,0)</f>
        <v>0</v>
      </c>
      <c r="BI2270" s="246">
        <f>IF(N2270="nulová",J2270,0)</f>
        <v>0</v>
      </c>
      <c r="BJ2270" s="26" t="s">
        <v>82</v>
      </c>
      <c r="BK2270" s="246">
        <f>ROUND(I2270*H2270,2)</f>
        <v>0</v>
      </c>
      <c r="BL2270" s="26" t="s">
        <v>730</v>
      </c>
      <c r="BM2270" s="26" t="s">
        <v>3159</v>
      </c>
    </row>
    <row r="2271" s="1" customFormat="1" ht="16.5" customHeight="1">
      <c r="B2271" s="48"/>
      <c r="C2271" s="291" t="s">
        <v>3160</v>
      </c>
      <c r="D2271" s="291" t="s">
        <v>604</v>
      </c>
      <c r="E2271" s="292" t="s">
        <v>3161</v>
      </c>
      <c r="F2271" s="293" t="s">
        <v>3162</v>
      </c>
      <c r="G2271" s="294" t="s">
        <v>916</v>
      </c>
      <c r="H2271" s="295">
        <v>9</v>
      </c>
      <c r="I2271" s="296"/>
      <c r="J2271" s="297">
        <f>ROUND(I2271*H2271,2)</f>
        <v>0</v>
      </c>
      <c r="K2271" s="293" t="s">
        <v>21</v>
      </c>
      <c r="L2271" s="298"/>
      <c r="M2271" s="299" t="s">
        <v>21</v>
      </c>
      <c r="N2271" s="300" t="s">
        <v>45</v>
      </c>
      <c r="O2271" s="49"/>
      <c r="P2271" s="244">
        <f>O2271*H2271</f>
        <v>0</v>
      </c>
      <c r="Q2271" s="244">
        <v>0</v>
      </c>
      <c r="R2271" s="244">
        <f>Q2271*H2271</f>
        <v>0</v>
      </c>
      <c r="S2271" s="244">
        <v>0</v>
      </c>
      <c r="T2271" s="245">
        <f>S2271*H2271</f>
        <v>0</v>
      </c>
      <c r="AR2271" s="26" t="s">
        <v>1663</v>
      </c>
      <c r="AT2271" s="26" t="s">
        <v>604</v>
      </c>
      <c r="AU2271" s="26" t="s">
        <v>197</v>
      </c>
      <c r="AY2271" s="26" t="s">
        <v>189</v>
      </c>
      <c r="BE2271" s="246">
        <f>IF(N2271="základní",J2271,0)</f>
        <v>0</v>
      </c>
      <c r="BF2271" s="246">
        <f>IF(N2271="snížená",J2271,0)</f>
        <v>0</v>
      </c>
      <c r="BG2271" s="246">
        <f>IF(N2271="zákl. přenesená",J2271,0)</f>
        <v>0</v>
      </c>
      <c r="BH2271" s="246">
        <f>IF(N2271="sníž. přenesená",J2271,0)</f>
        <v>0</v>
      </c>
      <c r="BI2271" s="246">
        <f>IF(N2271="nulová",J2271,0)</f>
        <v>0</v>
      </c>
      <c r="BJ2271" s="26" t="s">
        <v>82</v>
      </c>
      <c r="BK2271" s="246">
        <f>ROUND(I2271*H2271,2)</f>
        <v>0</v>
      </c>
      <c r="BL2271" s="26" t="s">
        <v>730</v>
      </c>
      <c r="BM2271" s="26" t="s">
        <v>3163</v>
      </c>
    </row>
    <row r="2272" s="1" customFormat="1" ht="16.5" customHeight="1">
      <c r="B2272" s="48"/>
      <c r="C2272" s="291" t="s">
        <v>3164</v>
      </c>
      <c r="D2272" s="291" t="s">
        <v>604</v>
      </c>
      <c r="E2272" s="292" t="s">
        <v>3165</v>
      </c>
      <c r="F2272" s="293" t="s">
        <v>3166</v>
      </c>
      <c r="G2272" s="294" t="s">
        <v>916</v>
      </c>
      <c r="H2272" s="295">
        <v>1</v>
      </c>
      <c r="I2272" s="296"/>
      <c r="J2272" s="297">
        <f>ROUND(I2272*H2272,2)</f>
        <v>0</v>
      </c>
      <c r="K2272" s="293" t="s">
        <v>21</v>
      </c>
      <c r="L2272" s="298"/>
      <c r="M2272" s="299" t="s">
        <v>21</v>
      </c>
      <c r="N2272" s="300" t="s">
        <v>45</v>
      </c>
      <c r="O2272" s="49"/>
      <c r="P2272" s="244">
        <f>O2272*H2272</f>
        <v>0</v>
      </c>
      <c r="Q2272" s="244">
        <v>0</v>
      </c>
      <c r="R2272" s="244">
        <f>Q2272*H2272</f>
        <v>0</v>
      </c>
      <c r="S2272" s="244">
        <v>0</v>
      </c>
      <c r="T2272" s="245">
        <f>S2272*H2272</f>
        <v>0</v>
      </c>
      <c r="AR2272" s="26" t="s">
        <v>1663</v>
      </c>
      <c r="AT2272" s="26" t="s">
        <v>604</v>
      </c>
      <c r="AU2272" s="26" t="s">
        <v>197</v>
      </c>
      <c r="AY2272" s="26" t="s">
        <v>189</v>
      </c>
      <c r="BE2272" s="246">
        <f>IF(N2272="základní",J2272,0)</f>
        <v>0</v>
      </c>
      <c r="BF2272" s="246">
        <f>IF(N2272="snížená",J2272,0)</f>
        <v>0</v>
      </c>
      <c r="BG2272" s="246">
        <f>IF(N2272="zákl. přenesená",J2272,0)</f>
        <v>0</v>
      </c>
      <c r="BH2272" s="246">
        <f>IF(N2272="sníž. přenesená",J2272,0)</f>
        <v>0</v>
      </c>
      <c r="BI2272" s="246">
        <f>IF(N2272="nulová",J2272,0)</f>
        <v>0</v>
      </c>
      <c r="BJ2272" s="26" t="s">
        <v>82</v>
      </c>
      <c r="BK2272" s="246">
        <f>ROUND(I2272*H2272,2)</f>
        <v>0</v>
      </c>
      <c r="BL2272" s="26" t="s">
        <v>730</v>
      </c>
      <c r="BM2272" s="26" t="s">
        <v>3167</v>
      </c>
    </row>
    <row r="2273" s="16" customFormat="1" ht="21.6" customHeight="1">
      <c r="B2273" s="302"/>
      <c r="C2273" s="303"/>
      <c r="D2273" s="304" t="s">
        <v>73</v>
      </c>
      <c r="E2273" s="304" t="s">
        <v>3168</v>
      </c>
      <c r="F2273" s="304" t="s">
        <v>3053</v>
      </c>
      <c r="G2273" s="303"/>
      <c r="H2273" s="303"/>
      <c r="I2273" s="305"/>
      <c r="J2273" s="306">
        <f>BK2273</f>
        <v>0</v>
      </c>
      <c r="K2273" s="303"/>
      <c r="L2273" s="307"/>
      <c r="M2273" s="308"/>
      <c r="N2273" s="309"/>
      <c r="O2273" s="309"/>
      <c r="P2273" s="310">
        <f>SUM(P2274:P2280)</f>
        <v>0</v>
      </c>
      <c r="Q2273" s="309"/>
      <c r="R2273" s="310">
        <f>SUM(R2274:R2280)</f>
        <v>0</v>
      </c>
      <c r="S2273" s="309"/>
      <c r="T2273" s="311">
        <f>SUM(T2274:T2280)</f>
        <v>0</v>
      </c>
      <c r="AR2273" s="312" t="s">
        <v>190</v>
      </c>
      <c r="AT2273" s="313" t="s">
        <v>73</v>
      </c>
      <c r="AU2273" s="313" t="s">
        <v>190</v>
      </c>
      <c r="AY2273" s="312" t="s">
        <v>189</v>
      </c>
      <c r="BK2273" s="314">
        <f>SUM(BK2274:BK2280)</f>
        <v>0</v>
      </c>
    </row>
    <row r="2274" s="1" customFormat="1" ht="16.5" customHeight="1">
      <c r="B2274" s="48"/>
      <c r="C2274" s="291" t="s">
        <v>3169</v>
      </c>
      <c r="D2274" s="291" t="s">
        <v>604</v>
      </c>
      <c r="E2274" s="292" t="s">
        <v>3170</v>
      </c>
      <c r="F2274" s="293" t="s">
        <v>3171</v>
      </c>
      <c r="G2274" s="294" t="s">
        <v>349</v>
      </c>
      <c r="H2274" s="295">
        <v>19</v>
      </c>
      <c r="I2274" s="296"/>
      <c r="J2274" s="297">
        <f>ROUND(I2274*H2274,2)</f>
        <v>0</v>
      </c>
      <c r="K2274" s="293" t="s">
        <v>21</v>
      </c>
      <c r="L2274" s="298"/>
      <c r="M2274" s="299" t="s">
        <v>21</v>
      </c>
      <c r="N2274" s="300" t="s">
        <v>45</v>
      </c>
      <c r="O2274" s="49"/>
      <c r="P2274" s="244">
        <f>O2274*H2274</f>
        <v>0</v>
      </c>
      <c r="Q2274" s="244">
        <v>0</v>
      </c>
      <c r="R2274" s="244">
        <f>Q2274*H2274</f>
        <v>0</v>
      </c>
      <c r="S2274" s="244">
        <v>0</v>
      </c>
      <c r="T2274" s="245">
        <f>S2274*H2274</f>
        <v>0</v>
      </c>
      <c r="AR2274" s="26" t="s">
        <v>1663</v>
      </c>
      <c r="AT2274" s="26" t="s">
        <v>604</v>
      </c>
      <c r="AU2274" s="26" t="s">
        <v>197</v>
      </c>
      <c r="AY2274" s="26" t="s">
        <v>189</v>
      </c>
      <c r="BE2274" s="246">
        <f>IF(N2274="základní",J2274,0)</f>
        <v>0</v>
      </c>
      <c r="BF2274" s="246">
        <f>IF(N2274="snížená",J2274,0)</f>
        <v>0</v>
      </c>
      <c r="BG2274" s="246">
        <f>IF(N2274="zákl. přenesená",J2274,0)</f>
        <v>0</v>
      </c>
      <c r="BH2274" s="246">
        <f>IF(N2274="sníž. přenesená",J2274,0)</f>
        <v>0</v>
      </c>
      <c r="BI2274" s="246">
        <f>IF(N2274="nulová",J2274,0)</f>
        <v>0</v>
      </c>
      <c r="BJ2274" s="26" t="s">
        <v>82</v>
      </c>
      <c r="BK2274" s="246">
        <f>ROUND(I2274*H2274,2)</f>
        <v>0</v>
      </c>
      <c r="BL2274" s="26" t="s">
        <v>730</v>
      </c>
      <c r="BM2274" s="26" t="s">
        <v>3172</v>
      </c>
    </row>
    <row r="2275" s="1" customFormat="1" ht="16.5" customHeight="1">
      <c r="B2275" s="48"/>
      <c r="C2275" s="291" t="s">
        <v>3173</v>
      </c>
      <c r="D2275" s="291" t="s">
        <v>604</v>
      </c>
      <c r="E2275" s="292" t="s">
        <v>3174</v>
      </c>
      <c r="F2275" s="293" t="s">
        <v>3175</v>
      </c>
      <c r="G2275" s="294" t="s">
        <v>349</v>
      </c>
      <c r="H2275" s="295">
        <v>186</v>
      </c>
      <c r="I2275" s="296"/>
      <c r="J2275" s="297">
        <f>ROUND(I2275*H2275,2)</f>
        <v>0</v>
      </c>
      <c r="K2275" s="293" t="s">
        <v>21</v>
      </c>
      <c r="L2275" s="298"/>
      <c r="M2275" s="299" t="s">
        <v>21</v>
      </c>
      <c r="N2275" s="300" t="s">
        <v>45</v>
      </c>
      <c r="O2275" s="49"/>
      <c r="P2275" s="244">
        <f>O2275*H2275</f>
        <v>0</v>
      </c>
      <c r="Q2275" s="244">
        <v>0</v>
      </c>
      <c r="R2275" s="244">
        <f>Q2275*H2275</f>
        <v>0</v>
      </c>
      <c r="S2275" s="244">
        <v>0</v>
      </c>
      <c r="T2275" s="245">
        <f>S2275*H2275</f>
        <v>0</v>
      </c>
      <c r="AR2275" s="26" t="s">
        <v>1663</v>
      </c>
      <c r="AT2275" s="26" t="s">
        <v>604</v>
      </c>
      <c r="AU2275" s="26" t="s">
        <v>197</v>
      </c>
      <c r="AY2275" s="26" t="s">
        <v>189</v>
      </c>
      <c r="BE2275" s="246">
        <f>IF(N2275="základní",J2275,0)</f>
        <v>0</v>
      </c>
      <c r="BF2275" s="246">
        <f>IF(N2275="snížená",J2275,0)</f>
        <v>0</v>
      </c>
      <c r="BG2275" s="246">
        <f>IF(N2275="zákl. přenesená",J2275,0)</f>
        <v>0</v>
      </c>
      <c r="BH2275" s="246">
        <f>IF(N2275="sníž. přenesená",J2275,0)</f>
        <v>0</v>
      </c>
      <c r="BI2275" s="246">
        <f>IF(N2275="nulová",J2275,0)</f>
        <v>0</v>
      </c>
      <c r="BJ2275" s="26" t="s">
        <v>82</v>
      </c>
      <c r="BK2275" s="246">
        <f>ROUND(I2275*H2275,2)</f>
        <v>0</v>
      </c>
      <c r="BL2275" s="26" t="s">
        <v>730</v>
      </c>
      <c r="BM2275" s="26" t="s">
        <v>3176</v>
      </c>
    </row>
    <row r="2276" s="1" customFormat="1" ht="16.5" customHeight="1">
      <c r="B2276" s="48"/>
      <c r="C2276" s="291" t="s">
        <v>3177</v>
      </c>
      <c r="D2276" s="291" t="s">
        <v>604</v>
      </c>
      <c r="E2276" s="292" t="s">
        <v>3178</v>
      </c>
      <c r="F2276" s="293" t="s">
        <v>3179</v>
      </c>
      <c r="G2276" s="294" t="s">
        <v>349</v>
      </c>
      <c r="H2276" s="295">
        <v>25</v>
      </c>
      <c r="I2276" s="296"/>
      <c r="J2276" s="297">
        <f>ROUND(I2276*H2276,2)</f>
        <v>0</v>
      </c>
      <c r="K2276" s="293" t="s">
        <v>21</v>
      </c>
      <c r="L2276" s="298"/>
      <c r="M2276" s="299" t="s">
        <v>21</v>
      </c>
      <c r="N2276" s="300" t="s">
        <v>45</v>
      </c>
      <c r="O2276" s="49"/>
      <c r="P2276" s="244">
        <f>O2276*H2276</f>
        <v>0</v>
      </c>
      <c r="Q2276" s="244">
        <v>0</v>
      </c>
      <c r="R2276" s="244">
        <f>Q2276*H2276</f>
        <v>0</v>
      </c>
      <c r="S2276" s="244">
        <v>0</v>
      </c>
      <c r="T2276" s="245">
        <f>S2276*H2276</f>
        <v>0</v>
      </c>
      <c r="AR2276" s="26" t="s">
        <v>1663</v>
      </c>
      <c r="AT2276" s="26" t="s">
        <v>604</v>
      </c>
      <c r="AU2276" s="26" t="s">
        <v>197</v>
      </c>
      <c r="AY2276" s="26" t="s">
        <v>189</v>
      </c>
      <c r="BE2276" s="246">
        <f>IF(N2276="základní",J2276,0)</f>
        <v>0</v>
      </c>
      <c r="BF2276" s="246">
        <f>IF(N2276="snížená",J2276,0)</f>
        <v>0</v>
      </c>
      <c r="BG2276" s="246">
        <f>IF(N2276="zákl. přenesená",J2276,0)</f>
        <v>0</v>
      </c>
      <c r="BH2276" s="246">
        <f>IF(N2276="sníž. přenesená",J2276,0)</f>
        <v>0</v>
      </c>
      <c r="BI2276" s="246">
        <f>IF(N2276="nulová",J2276,0)</f>
        <v>0</v>
      </c>
      <c r="BJ2276" s="26" t="s">
        <v>82</v>
      </c>
      <c r="BK2276" s="246">
        <f>ROUND(I2276*H2276,2)</f>
        <v>0</v>
      </c>
      <c r="BL2276" s="26" t="s">
        <v>730</v>
      </c>
      <c r="BM2276" s="26" t="s">
        <v>3180</v>
      </c>
    </row>
    <row r="2277" s="1" customFormat="1" ht="16.5" customHeight="1">
      <c r="B2277" s="48"/>
      <c r="C2277" s="291" t="s">
        <v>3181</v>
      </c>
      <c r="D2277" s="291" t="s">
        <v>604</v>
      </c>
      <c r="E2277" s="292" t="s">
        <v>3182</v>
      </c>
      <c r="F2277" s="293" t="s">
        <v>3183</v>
      </c>
      <c r="G2277" s="294" t="s">
        <v>349</v>
      </c>
      <c r="H2277" s="295">
        <v>3</v>
      </c>
      <c r="I2277" s="296"/>
      <c r="J2277" s="297">
        <f>ROUND(I2277*H2277,2)</f>
        <v>0</v>
      </c>
      <c r="K2277" s="293" t="s">
        <v>21</v>
      </c>
      <c r="L2277" s="298"/>
      <c r="M2277" s="299" t="s">
        <v>21</v>
      </c>
      <c r="N2277" s="300" t="s">
        <v>45</v>
      </c>
      <c r="O2277" s="49"/>
      <c r="P2277" s="244">
        <f>O2277*H2277</f>
        <v>0</v>
      </c>
      <c r="Q2277" s="244">
        <v>0</v>
      </c>
      <c r="R2277" s="244">
        <f>Q2277*H2277</f>
        <v>0</v>
      </c>
      <c r="S2277" s="244">
        <v>0</v>
      </c>
      <c r="T2277" s="245">
        <f>S2277*H2277</f>
        <v>0</v>
      </c>
      <c r="AR2277" s="26" t="s">
        <v>1663</v>
      </c>
      <c r="AT2277" s="26" t="s">
        <v>604</v>
      </c>
      <c r="AU2277" s="26" t="s">
        <v>197</v>
      </c>
      <c r="AY2277" s="26" t="s">
        <v>189</v>
      </c>
      <c r="BE2277" s="246">
        <f>IF(N2277="základní",J2277,0)</f>
        <v>0</v>
      </c>
      <c r="BF2277" s="246">
        <f>IF(N2277="snížená",J2277,0)</f>
        <v>0</v>
      </c>
      <c r="BG2277" s="246">
        <f>IF(N2277="zákl. přenesená",J2277,0)</f>
        <v>0</v>
      </c>
      <c r="BH2277" s="246">
        <f>IF(N2277="sníž. přenesená",J2277,0)</f>
        <v>0</v>
      </c>
      <c r="BI2277" s="246">
        <f>IF(N2277="nulová",J2277,0)</f>
        <v>0</v>
      </c>
      <c r="BJ2277" s="26" t="s">
        <v>82</v>
      </c>
      <c r="BK2277" s="246">
        <f>ROUND(I2277*H2277,2)</f>
        <v>0</v>
      </c>
      <c r="BL2277" s="26" t="s">
        <v>730</v>
      </c>
      <c r="BM2277" s="26" t="s">
        <v>3184</v>
      </c>
    </row>
    <row r="2278" s="1" customFormat="1" ht="16.5" customHeight="1">
      <c r="B2278" s="48"/>
      <c r="C2278" s="291" t="s">
        <v>3185</v>
      </c>
      <c r="D2278" s="291" t="s">
        <v>604</v>
      </c>
      <c r="E2278" s="292" t="s">
        <v>3186</v>
      </c>
      <c r="F2278" s="293" t="s">
        <v>3187</v>
      </c>
      <c r="G2278" s="294" t="s">
        <v>349</v>
      </c>
      <c r="H2278" s="295">
        <v>1</v>
      </c>
      <c r="I2278" s="296"/>
      <c r="J2278" s="297">
        <f>ROUND(I2278*H2278,2)</f>
        <v>0</v>
      </c>
      <c r="K2278" s="293" t="s">
        <v>21</v>
      </c>
      <c r="L2278" s="298"/>
      <c r="M2278" s="299" t="s">
        <v>21</v>
      </c>
      <c r="N2278" s="300" t="s">
        <v>45</v>
      </c>
      <c r="O2278" s="49"/>
      <c r="P2278" s="244">
        <f>O2278*H2278</f>
        <v>0</v>
      </c>
      <c r="Q2278" s="244">
        <v>0</v>
      </c>
      <c r="R2278" s="244">
        <f>Q2278*H2278</f>
        <v>0</v>
      </c>
      <c r="S2278" s="244">
        <v>0</v>
      </c>
      <c r="T2278" s="245">
        <f>S2278*H2278</f>
        <v>0</v>
      </c>
      <c r="AR2278" s="26" t="s">
        <v>1663</v>
      </c>
      <c r="AT2278" s="26" t="s">
        <v>604</v>
      </c>
      <c r="AU2278" s="26" t="s">
        <v>197</v>
      </c>
      <c r="AY2278" s="26" t="s">
        <v>189</v>
      </c>
      <c r="BE2278" s="246">
        <f>IF(N2278="základní",J2278,0)</f>
        <v>0</v>
      </c>
      <c r="BF2278" s="246">
        <f>IF(N2278="snížená",J2278,0)</f>
        <v>0</v>
      </c>
      <c r="BG2278" s="246">
        <f>IF(N2278="zákl. přenesená",J2278,0)</f>
        <v>0</v>
      </c>
      <c r="BH2278" s="246">
        <f>IF(N2278="sníž. přenesená",J2278,0)</f>
        <v>0</v>
      </c>
      <c r="BI2278" s="246">
        <f>IF(N2278="nulová",J2278,0)</f>
        <v>0</v>
      </c>
      <c r="BJ2278" s="26" t="s">
        <v>82</v>
      </c>
      <c r="BK2278" s="246">
        <f>ROUND(I2278*H2278,2)</f>
        <v>0</v>
      </c>
      <c r="BL2278" s="26" t="s">
        <v>730</v>
      </c>
      <c r="BM2278" s="26" t="s">
        <v>3188</v>
      </c>
    </row>
    <row r="2279" s="1" customFormat="1" ht="16.5" customHeight="1">
      <c r="B2279" s="48"/>
      <c r="C2279" s="291" t="s">
        <v>3189</v>
      </c>
      <c r="D2279" s="291" t="s">
        <v>604</v>
      </c>
      <c r="E2279" s="292" t="s">
        <v>3190</v>
      </c>
      <c r="F2279" s="293" t="s">
        <v>3191</v>
      </c>
      <c r="G2279" s="294" t="s">
        <v>349</v>
      </c>
      <c r="H2279" s="295">
        <v>1</v>
      </c>
      <c r="I2279" s="296"/>
      <c r="J2279" s="297">
        <f>ROUND(I2279*H2279,2)</f>
        <v>0</v>
      </c>
      <c r="K2279" s="293" t="s">
        <v>21</v>
      </c>
      <c r="L2279" s="298"/>
      <c r="M2279" s="299" t="s">
        <v>21</v>
      </c>
      <c r="N2279" s="300" t="s">
        <v>45</v>
      </c>
      <c r="O2279" s="49"/>
      <c r="P2279" s="244">
        <f>O2279*H2279</f>
        <v>0</v>
      </c>
      <c r="Q2279" s="244">
        <v>0</v>
      </c>
      <c r="R2279" s="244">
        <f>Q2279*H2279</f>
        <v>0</v>
      </c>
      <c r="S2279" s="244">
        <v>0</v>
      </c>
      <c r="T2279" s="245">
        <f>S2279*H2279</f>
        <v>0</v>
      </c>
      <c r="AR2279" s="26" t="s">
        <v>1663</v>
      </c>
      <c r="AT2279" s="26" t="s">
        <v>604</v>
      </c>
      <c r="AU2279" s="26" t="s">
        <v>197</v>
      </c>
      <c r="AY2279" s="26" t="s">
        <v>189</v>
      </c>
      <c r="BE2279" s="246">
        <f>IF(N2279="základní",J2279,0)</f>
        <v>0</v>
      </c>
      <c r="BF2279" s="246">
        <f>IF(N2279="snížená",J2279,0)</f>
        <v>0</v>
      </c>
      <c r="BG2279" s="246">
        <f>IF(N2279="zákl. přenesená",J2279,0)</f>
        <v>0</v>
      </c>
      <c r="BH2279" s="246">
        <f>IF(N2279="sníž. přenesená",J2279,0)</f>
        <v>0</v>
      </c>
      <c r="BI2279" s="246">
        <f>IF(N2279="nulová",J2279,0)</f>
        <v>0</v>
      </c>
      <c r="BJ2279" s="26" t="s">
        <v>82</v>
      </c>
      <c r="BK2279" s="246">
        <f>ROUND(I2279*H2279,2)</f>
        <v>0</v>
      </c>
      <c r="BL2279" s="26" t="s">
        <v>730</v>
      </c>
      <c r="BM2279" s="26" t="s">
        <v>3192</v>
      </c>
    </row>
    <row r="2280" s="1" customFormat="1" ht="16.5" customHeight="1">
      <c r="B2280" s="48"/>
      <c r="C2280" s="291" t="s">
        <v>3193</v>
      </c>
      <c r="D2280" s="291" t="s">
        <v>604</v>
      </c>
      <c r="E2280" s="292" t="s">
        <v>3194</v>
      </c>
      <c r="F2280" s="293" t="s">
        <v>3191</v>
      </c>
      <c r="G2280" s="294" t="s">
        <v>911</v>
      </c>
      <c r="H2280" s="295">
        <v>1</v>
      </c>
      <c r="I2280" s="296"/>
      <c r="J2280" s="297">
        <f>ROUND(I2280*H2280,2)</f>
        <v>0</v>
      </c>
      <c r="K2280" s="293" t="s">
        <v>21</v>
      </c>
      <c r="L2280" s="298"/>
      <c r="M2280" s="299" t="s">
        <v>21</v>
      </c>
      <c r="N2280" s="300" t="s">
        <v>45</v>
      </c>
      <c r="O2280" s="49"/>
      <c r="P2280" s="244">
        <f>O2280*H2280</f>
        <v>0</v>
      </c>
      <c r="Q2280" s="244">
        <v>0</v>
      </c>
      <c r="R2280" s="244">
        <f>Q2280*H2280</f>
        <v>0</v>
      </c>
      <c r="S2280" s="244">
        <v>0</v>
      </c>
      <c r="T2280" s="245">
        <f>S2280*H2280</f>
        <v>0</v>
      </c>
      <c r="AR2280" s="26" t="s">
        <v>1663</v>
      </c>
      <c r="AT2280" s="26" t="s">
        <v>604</v>
      </c>
      <c r="AU2280" s="26" t="s">
        <v>197</v>
      </c>
      <c r="AY2280" s="26" t="s">
        <v>189</v>
      </c>
      <c r="BE2280" s="246">
        <f>IF(N2280="základní",J2280,0)</f>
        <v>0</v>
      </c>
      <c r="BF2280" s="246">
        <f>IF(N2280="snížená",J2280,0)</f>
        <v>0</v>
      </c>
      <c r="BG2280" s="246">
        <f>IF(N2280="zákl. přenesená",J2280,0)</f>
        <v>0</v>
      </c>
      <c r="BH2280" s="246">
        <f>IF(N2280="sníž. přenesená",J2280,0)</f>
        <v>0</v>
      </c>
      <c r="BI2280" s="246">
        <f>IF(N2280="nulová",J2280,0)</f>
        <v>0</v>
      </c>
      <c r="BJ2280" s="26" t="s">
        <v>82</v>
      </c>
      <c r="BK2280" s="246">
        <f>ROUND(I2280*H2280,2)</f>
        <v>0</v>
      </c>
      <c r="BL2280" s="26" t="s">
        <v>730</v>
      </c>
      <c r="BM2280" s="26" t="s">
        <v>3195</v>
      </c>
    </row>
    <row r="2281" s="16" customFormat="1" ht="21.6" customHeight="1">
      <c r="B2281" s="302"/>
      <c r="C2281" s="303"/>
      <c r="D2281" s="304" t="s">
        <v>73</v>
      </c>
      <c r="E2281" s="304" t="s">
        <v>3196</v>
      </c>
      <c r="F2281" s="304" t="s">
        <v>3079</v>
      </c>
      <c r="G2281" s="303"/>
      <c r="H2281" s="303"/>
      <c r="I2281" s="305"/>
      <c r="J2281" s="306">
        <f>BK2281</f>
        <v>0</v>
      </c>
      <c r="K2281" s="303"/>
      <c r="L2281" s="307"/>
      <c r="M2281" s="308"/>
      <c r="N2281" s="309"/>
      <c r="O2281" s="309"/>
      <c r="P2281" s="310">
        <f>SUM(P2282:P2289)</f>
        <v>0</v>
      </c>
      <c r="Q2281" s="309"/>
      <c r="R2281" s="310">
        <f>SUM(R2282:R2289)</f>
        <v>0</v>
      </c>
      <c r="S2281" s="309"/>
      <c r="T2281" s="311">
        <f>SUM(T2282:T2289)</f>
        <v>0</v>
      </c>
      <c r="AR2281" s="312" t="s">
        <v>190</v>
      </c>
      <c r="AT2281" s="313" t="s">
        <v>73</v>
      </c>
      <c r="AU2281" s="313" t="s">
        <v>190</v>
      </c>
      <c r="AY2281" s="312" t="s">
        <v>189</v>
      </c>
      <c r="BK2281" s="314">
        <f>SUM(BK2282:BK2289)</f>
        <v>0</v>
      </c>
    </row>
    <row r="2282" s="1" customFormat="1" ht="16.5" customHeight="1">
      <c r="B2282" s="48"/>
      <c r="C2282" s="235" t="s">
        <v>3197</v>
      </c>
      <c r="D2282" s="235" t="s">
        <v>192</v>
      </c>
      <c r="E2282" s="236" t="s">
        <v>3198</v>
      </c>
      <c r="F2282" s="237" t="s">
        <v>3199</v>
      </c>
      <c r="G2282" s="238" t="s">
        <v>916</v>
      </c>
      <c r="H2282" s="239">
        <v>19</v>
      </c>
      <c r="I2282" s="240"/>
      <c r="J2282" s="241">
        <f>ROUND(I2282*H2282,2)</f>
        <v>0</v>
      </c>
      <c r="K2282" s="237" t="s">
        <v>21</v>
      </c>
      <c r="L2282" s="74"/>
      <c r="M2282" s="242" t="s">
        <v>21</v>
      </c>
      <c r="N2282" s="243" t="s">
        <v>45</v>
      </c>
      <c r="O2282" s="49"/>
      <c r="P2282" s="244">
        <f>O2282*H2282</f>
        <v>0</v>
      </c>
      <c r="Q2282" s="244">
        <v>0</v>
      </c>
      <c r="R2282" s="244">
        <f>Q2282*H2282</f>
        <v>0</v>
      </c>
      <c r="S2282" s="244">
        <v>0</v>
      </c>
      <c r="T2282" s="245">
        <f>S2282*H2282</f>
        <v>0</v>
      </c>
      <c r="AR2282" s="26" t="s">
        <v>730</v>
      </c>
      <c r="AT2282" s="26" t="s">
        <v>192</v>
      </c>
      <c r="AU2282" s="26" t="s">
        <v>197</v>
      </c>
      <c r="AY2282" s="26" t="s">
        <v>189</v>
      </c>
      <c r="BE2282" s="246">
        <f>IF(N2282="základní",J2282,0)</f>
        <v>0</v>
      </c>
      <c r="BF2282" s="246">
        <f>IF(N2282="snížená",J2282,0)</f>
        <v>0</v>
      </c>
      <c r="BG2282" s="246">
        <f>IF(N2282="zákl. přenesená",J2282,0)</f>
        <v>0</v>
      </c>
      <c r="BH2282" s="246">
        <f>IF(N2282="sníž. přenesená",J2282,0)</f>
        <v>0</v>
      </c>
      <c r="BI2282" s="246">
        <f>IF(N2282="nulová",J2282,0)</f>
        <v>0</v>
      </c>
      <c r="BJ2282" s="26" t="s">
        <v>82</v>
      </c>
      <c r="BK2282" s="246">
        <f>ROUND(I2282*H2282,2)</f>
        <v>0</v>
      </c>
      <c r="BL2282" s="26" t="s">
        <v>730</v>
      </c>
      <c r="BM2282" s="26" t="s">
        <v>3200</v>
      </c>
    </row>
    <row r="2283" s="1" customFormat="1" ht="16.5" customHeight="1">
      <c r="B2283" s="48"/>
      <c r="C2283" s="235" t="s">
        <v>3201</v>
      </c>
      <c r="D2283" s="235" t="s">
        <v>192</v>
      </c>
      <c r="E2283" s="236" t="s">
        <v>3202</v>
      </c>
      <c r="F2283" s="237" t="s">
        <v>3203</v>
      </c>
      <c r="G2283" s="238" t="s">
        <v>349</v>
      </c>
      <c r="H2283" s="239">
        <v>211</v>
      </c>
      <c r="I2283" s="240"/>
      <c r="J2283" s="241">
        <f>ROUND(I2283*H2283,2)</f>
        <v>0</v>
      </c>
      <c r="K2283" s="237" t="s">
        <v>21</v>
      </c>
      <c r="L2283" s="74"/>
      <c r="M2283" s="242" t="s">
        <v>21</v>
      </c>
      <c r="N2283" s="243" t="s">
        <v>45</v>
      </c>
      <c r="O2283" s="49"/>
      <c r="P2283" s="244">
        <f>O2283*H2283</f>
        <v>0</v>
      </c>
      <c r="Q2283" s="244">
        <v>0</v>
      </c>
      <c r="R2283" s="244">
        <f>Q2283*H2283</f>
        <v>0</v>
      </c>
      <c r="S2283" s="244">
        <v>0</v>
      </c>
      <c r="T2283" s="245">
        <f>S2283*H2283</f>
        <v>0</v>
      </c>
      <c r="AR2283" s="26" t="s">
        <v>730</v>
      </c>
      <c r="AT2283" s="26" t="s">
        <v>192</v>
      </c>
      <c r="AU2283" s="26" t="s">
        <v>197</v>
      </c>
      <c r="AY2283" s="26" t="s">
        <v>189</v>
      </c>
      <c r="BE2283" s="246">
        <f>IF(N2283="základní",J2283,0)</f>
        <v>0</v>
      </c>
      <c r="BF2283" s="246">
        <f>IF(N2283="snížená",J2283,0)</f>
        <v>0</v>
      </c>
      <c r="BG2283" s="246">
        <f>IF(N2283="zákl. přenesená",J2283,0)</f>
        <v>0</v>
      </c>
      <c r="BH2283" s="246">
        <f>IF(N2283="sníž. přenesená",J2283,0)</f>
        <v>0</v>
      </c>
      <c r="BI2283" s="246">
        <f>IF(N2283="nulová",J2283,0)</f>
        <v>0</v>
      </c>
      <c r="BJ2283" s="26" t="s">
        <v>82</v>
      </c>
      <c r="BK2283" s="246">
        <f>ROUND(I2283*H2283,2)</f>
        <v>0</v>
      </c>
      <c r="BL2283" s="26" t="s">
        <v>730</v>
      </c>
      <c r="BM2283" s="26" t="s">
        <v>3204</v>
      </c>
    </row>
    <row r="2284" s="1" customFormat="1" ht="16.5" customHeight="1">
      <c r="B2284" s="48"/>
      <c r="C2284" s="235" t="s">
        <v>3205</v>
      </c>
      <c r="D2284" s="235" t="s">
        <v>192</v>
      </c>
      <c r="E2284" s="236" t="s">
        <v>3206</v>
      </c>
      <c r="F2284" s="237" t="s">
        <v>3207</v>
      </c>
      <c r="G2284" s="238" t="s">
        <v>916</v>
      </c>
      <c r="H2284" s="239">
        <v>10</v>
      </c>
      <c r="I2284" s="240"/>
      <c r="J2284" s="241">
        <f>ROUND(I2284*H2284,2)</f>
        <v>0</v>
      </c>
      <c r="K2284" s="237" t="s">
        <v>21</v>
      </c>
      <c r="L2284" s="74"/>
      <c r="M2284" s="242" t="s">
        <v>21</v>
      </c>
      <c r="N2284" s="243" t="s">
        <v>45</v>
      </c>
      <c r="O2284" s="49"/>
      <c r="P2284" s="244">
        <f>O2284*H2284</f>
        <v>0</v>
      </c>
      <c r="Q2284" s="244">
        <v>0</v>
      </c>
      <c r="R2284" s="244">
        <f>Q2284*H2284</f>
        <v>0</v>
      </c>
      <c r="S2284" s="244">
        <v>0</v>
      </c>
      <c r="T2284" s="245">
        <f>S2284*H2284</f>
        <v>0</v>
      </c>
      <c r="AR2284" s="26" t="s">
        <v>730</v>
      </c>
      <c r="AT2284" s="26" t="s">
        <v>192</v>
      </c>
      <c r="AU2284" s="26" t="s">
        <v>197</v>
      </c>
      <c r="AY2284" s="26" t="s">
        <v>189</v>
      </c>
      <c r="BE2284" s="246">
        <f>IF(N2284="základní",J2284,0)</f>
        <v>0</v>
      </c>
      <c r="BF2284" s="246">
        <f>IF(N2284="snížená",J2284,0)</f>
        <v>0</v>
      </c>
      <c r="BG2284" s="246">
        <f>IF(N2284="zákl. přenesená",J2284,0)</f>
        <v>0</v>
      </c>
      <c r="BH2284" s="246">
        <f>IF(N2284="sníž. přenesená",J2284,0)</f>
        <v>0</v>
      </c>
      <c r="BI2284" s="246">
        <f>IF(N2284="nulová",J2284,0)</f>
        <v>0</v>
      </c>
      <c r="BJ2284" s="26" t="s">
        <v>82</v>
      </c>
      <c r="BK2284" s="246">
        <f>ROUND(I2284*H2284,2)</f>
        <v>0</v>
      </c>
      <c r="BL2284" s="26" t="s">
        <v>730</v>
      </c>
      <c r="BM2284" s="26" t="s">
        <v>3208</v>
      </c>
    </row>
    <row r="2285" s="1" customFormat="1" ht="16.5" customHeight="1">
      <c r="B2285" s="48"/>
      <c r="C2285" s="235" t="s">
        <v>3209</v>
      </c>
      <c r="D2285" s="235" t="s">
        <v>192</v>
      </c>
      <c r="E2285" s="236" t="s">
        <v>3210</v>
      </c>
      <c r="F2285" s="237" t="s">
        <v>3211</v>
      </c>
      <c r="G2285" s="238" t="s">
        <v>916</v>
      </c>
      <c r="H2285" s="239">
        <v>3</v>
      </c>
      <c r="I2285" s="240"/>
      <c r="J2285" s="241">
        <f>ROUND(I2285*H2285,2)</f>
        <v>0</v>
      </c>
      <c r="K2285" s="237" t="s">
        <v>21</v>
      </c>
      <c r="L2285" s="74"/>
      <c r="M2285" s="242" t="s">
        <v>21</v>
      </c>
      <c r="N2285" s="243" t="s">
        <v>45</v>
      </c>
      <c r="O2285" s="49"/>
      <c r="P2285" s="244">
        <f>O2285*H2285</f>
        <v>0</v>
      </c>
      <c r="Q2285" s="244">
        <v>0</v>
      </c>
      <c r="R2285" s="244">
        <f>Q2285*H2285</f>
        <v>0</v>
      </c>
      <c r="S2285" s="244">
        <v>0</v>
      </c>
      <c r="T2285" s="245">
        <f>S2285*H2285</f>
        <v>0</v>
      </c>
      <c r="AR2285" s="26" t="s">
        <v>730</v>
      </c>
      <c r="AT2285" s="26" t="s">
        <v>192</v>
      </c>
      <c r="AU2285" s="26" t="s">
        <v>197</v>
      </c>
      <c r="AY2285" s="26" t="s">
        <v>189</v>
      </c>
      <c r="BE2285" s="246">
        <f>IF(N2285="základní",J2285,0)</f>
        <v>0</v>
      </c>
      <c r="BF2285" s="246">
        <f>IF(N2285="snížená",J2285,0)</f>
        <v>0</v>
      </c>
      <c r="BG2285" s="246">
        <f>IF(N2285="zákl. přenesená",J2285,0)</f>
        <v>0</v>
      </c>
      <c r="BH2285" s="246">
        <f>IF(N2285="sníž. přenesená",J2285,0)</f>
        <v>0</v>
      </c>
      <c r="BI2285" s="246">
        <f>IF(N2285="nulová",J2285,0)</f>
        <v>0</v>
      </c>
      <c r="BJ2285" s="26" t="s">
        <v>82</v>
      </c>
      <c r="BK2285" s="246">
        <f>ROUND(I2285*H2285,2)</f>
        <v>0</v>
      </c>
      <c r="BL2285" s="26" t="s">
        <v>730</v>
      </c>
      <c r="BM2285" s="26" t="s">
        <v>3212</v>
      </c>
    </row>
    <row r="2286" s="1" customFormat="1" ht="16.5" customHeight="1">
      <c r="B2286" s="48"/>
      <c r="C2286" s="235" t="s">
        <v>3213</v>
      </c>
      <c r="D2286" s="235" t="s">
        <v>192</v>
      </c>
      <c r="E2286" s="236" t="s">
        <v>3214</v>
      </c>
      <c r="F2286" s="237" t="s">
        <v>3215</v>
      </c>
      <c r="G2286" s="238" t="s">
        <v>911</v>
      </c>
      <c r="H2286" s="239">
        <v>1</v>
      </c>
      <c r="I2286" s="240"/>
      <c r="J2286" s="241">
        <f>ROUND(I2286*H2286,2)</f>
        <v>0</v>
      </c>
      <c r="K2286" s="237" t="s">
        <v>21</v>
      </c>
      <c r="L2286" s="74"/>
      <c r="M2286" s="242" t="s">
        <v>21</v>
      </c>
      <c r="N2286" s="243" t="s">
        <v>45</v>
      </c>
      <c r="O2286" s="49"/>
      <c r="P2286" s="244">
        <f>O2286*H2286</f>
        <v>0</v>
      </c>
      <c r="Q2286" s="244">
        <v>0</v>
      </c>
      <c r="R2286" s="244">
        <f>Q2286*H2286</f>
        <v>0</v>
      </c>
      <c r="S2286" s="244">
        <v>0</v>
      </c>
      <c r="T2286" s="245">
        <f>S2286*H2286</f>
        <v>0</v>
      </c>
      <c r="AR2286" s="26" t="s">
        <v>730</v>
      </c>
      <c r="AT2286" s="26" t="s">
        <v>192</v>
      </c>
      <c r="AU2286" s="26" t="s">
        <v>197</v>
      </c>
      <c r="AY2286" s="26" t="s">
        <v>189</v>
      </c>
      <c r="BE2286" s="246">
        <f>IF(N2286="základní",J2286,0)</f>
        <v>0</v>
      </c>
      <c r="BF2286" s="246">
        <f>IF(N2286="snížená",J2286,0)</f>
        <v>0</v>
      </c>
      <c r="BG2286" s="246">
        <f>IF(N2286="zákl. přenesená",J2286,0)</f>
        <v>0</v>
      </c>
      <c r="BH2286" s="246">
        <f>IF(N2286="sníž. přenesená",J2286,0)</f>
        <v>0</v>
      </c>
      <c r="BI2286" s="246">
        <f>IF(N2286="nulová",J2286,0)</f>
        <v>0</v>
      </c>
      <c r="BJ2286" s="26" t="s">
        <v>82</v>
      </c>
      <c r="BK2286" s="246">
        <f>ROUND(I2286*H2286,2)</f>
        <v>0</v>
      </c>
      <c r="BL2286" s="26" t="s">
        <v>730</v>
      </c>
      <c r="BM2286" s="26" t="s">
        <v>3216</v>
      </c>
    </row>
    <row r="2287" s="1" customFormat="1" ht="16.5" customHeight="1">
      <c r="B2287" s="48"/>
      <c r="C2287" s="235" t="s">
        <v>3217</v>
      </c>
      <c r="D2287" s="235" t="s">
        <v>192</v>
      </c>
      <c r="E2287" s="236" t="s">
        <v>3218</v>
      </c>
      <c r="F2287" s="237" t="s">
        <v>3219</v>
      </c>
      <c r="G2287" s="238" t="s">
        <v>911</v>
      </c>
      <c r="H2287" s="239">
        <v>1</v>
      </c>
      <c r="I2287" s="240"/>
      <c r="J2287" s="241">
        <f>ROUND(I2287*H2287,2)</f>
        <v>0</v>
      </c>
      <c r="K2287" s="237" t="s">
        <v>21</v>
      </c>
      <c r="L2287" s="74"/>
      <c r="M2287" s="242" t="s">
        <v>21</v>
      </c>
      <c r="N2287" s="243" t="s">
        <v>45</v>
      </c>
      <c r="O2287" s="49"/>
      <c r="P2287" s="244">
        <f>O2287*H2287</f>
        <v>0</v>
      </c>
      <c r="Q2287" s="244">
        <v>0</v>
      </c>
      <c r="R2287" s="244">
        <f>Q2287*H2287</f>
        <v>0</v>
      </c>
      <c r="S2287" s="244">
        <v>0</v>
      </c>
      <c r="T2287" s="245">
        <f>S2287*H2287</f>
        <v>0</v>
      </c>
      <c r="AR2287" s="26" t="s">
        <v>730</v>
      </c>
      <c r="AT2287" s="26" t="s">
        <v>192</v>
      </c>
      <c r="AU2287" s="26" t="s">
        <v>197</v>
      </c>
      <c r="AY2287" s="26" t="s">
        <v>189</v>
      </c>
      <c r="BE2287" s="246">
        <f>IF(N2287="základní",J2287,0)</f>
        <v>0</v>
      </c>
      <c r="BF2287" s="246">
        <f>IF(N2287="snížená",J2287,0)</f>
        <v>0</v>
      </c>
      <c r="BG2287" s="246">
        <f>IF(N2287="zákl. přenesená",J2287,0)</f>
        <v>0</v>
      </c>
      <c r="BH2287" s="246">
        <f>IF(N2287="sníž. přenesená",J2287,0)</f>
        <v>0</v>
      </c>
      <c r="BI2287" s="246">
        <f>IF(N2287="nulová",J2287,0)</f>
        <v>0</v>
      </c>
      <c r="BJ2287" s="26" t="s">
        <v>82</v>
      </c>
      <c r="BK2287" s="246">
        <f>ROUND(I2287*H2287,2)</f>
        <v>0</v>
      </c>
      <c r="BL2287" s="26" t="s">
        <v>730</v>
      </c>
      <c r="BM2287" s="26" t="s">
        <v>3220</v>
      </c>
    </row>
    <row r="2288" s="1" customFormat="1" ht="16.5" customHeight="1">
      <c r="B2288" s="48"/>
      <c r="C2288" s="235" t="s">
        <v>3221</v>
      </c>
      <c r="D2288" s="235" t="s">
        <v>192</v>
      </c>
      <c r="E2288" s="236" t="s">
        <v>3222</v>
      </c>
      <c r="F2288" s="237" t="s">
        <v>3106</v>
      </c>
      <c r="G2288" s="238" t="s">
        <v>911</v>
      </c>
      <c r="H2288" s="239">
        <v>1</v>
      </c>
      <c r="I2288" s="240"/>
      <c r="J2288" s="241">
        <f>ROUND(I2288*H2288,2)</f>
        <v>0</v>
      </c>
      <c r="K2288" s="237" t="s">
        <v>21</v>
      </c>
      <c r="L2288" s="74"/>
      <c r="M2288" s="242" t="s">
        <v>21</v>
      </c>
      <c r="N2288" s="243" t="s">
        <v>45</v>
      </c>
      <c r="O2288" s="49"/>
      <c r="P2288" s="244">
        <f>O2288*H2288</f>
        <v>0</v>
      </c>
      <c r="Q2288" s="244">
        <v>0</v>
      </c>
      <c r="R2288" s="244">
        <f>Q2288*H2288</f>
        <v>0</v>
      </c>
      <c r="S2288" s="244">
        <v>0</v>
      </c>
      <c r="T2288" s="245">
        <f>S2288*H2288</f>
        <v>0</v>
      </c>
      <c r="AR2288" s="26" t="s">
        <v>730</v>
      </c>
      <c r="AT2288" s="26" t="s">
        <v>192</v>
      </c>
      <c r="AU2288" s="26" t="s">
        <v>197</v>
      </c>
      <c r="AY2288" s="26" t="s">
        <v>189</v>
      </c>
      <c r="BE2288" s="246">
        <f>IF(N2288="základní",J2288,0)</f>
        <v>0</v>
      </c>
      <c r="BF2288" s="246">
        <f>IF(N2288="snížená",J2288,0)</f>
        <v>0</v>
      </c>
      <c r="BG2288" s="246">
        <f>IF(N2288="zákl. přenesená",J2288,0)</f>
        <v>0</v>
      </c>
      <c r="BH2288" s="246">
        <f>IF(N2288="sníž. přenesená",J2288,0)</f>
        <v>0</v>
      </c>
      <c r="BI2288" s="246">
        <f>IF(N2288="nulová",J2288,0)</f>
        <v>0</v>
      </c>
      <c r="BJ2288" s="26" t="s">
        <v>82</v>
      </c>
      <c r="BK2288" s="246">
        <f>ROUND(I2288*H2288,2)</f>
        <v>0</v>
      </c>
      <c r="BL2288" s="26" t="s">
        <v>730</v>
      </c>
      <c r="BM2288" s="26" t="s">
        <v>3223</v>
      </c>
    </row>
    <row r="2289" s="1" customFormat="1" ht="16.5" customHeight="1">
      <c r="B2289" s="48"/>
      <c r="C2289" s="235" t="s">
        <v>3224</v>
      </c>
      <c r="D2289" s="235" t="s">
        <v>192</v>
      </c>
      <c r="E2289" s="236" t="s">
        <v>3225</v>
      </c>
      <c r="F2289" s="237" t="s">
        <v>3110</v>
      </c>
      <c r="G2289" s="238" t="s">
        <v>911</v>
      </c>
      <c r="H2289" s="239">
        <v>1</v>
      </c>
      <c r="I2289" s="240"/>
      <c r="J2289" s="241">
        <f>ROUND(I2289*H2289,2)</f>
        <v>0</v>
      </c>
      <c r="K2289" s="237" t="s">
        <v>21</v>
      </c>
      <c r="L2289" s="74"/>
      <c r="M2289" s="242" t="s">
        <v>21</v>
      </c>
      <c r="N2289" s="243" t="s">
        <v>45</v>
      </c>
      <c r="O2289" s="49"/>
      <c r="P2289" s="244">
        <f>O2289*H2289</f>
        <v>0</v>
      </c>
      <c r="Q2289" s="244">
        <v>0</v>
      </c>
      <c r="R2289" s="244">
        <f>Q2289*H2289</f>
        <v>0</v>
      </c>
      <c r="S2289" s="244">
        <v>0</v>
      </c>
      <c r="T2289" s="245">
        <f>S2289*H2289</f>
        <v>0</v>
      </c>
      <c r="AR2289" s="26" t="s">
        <v>730</v>
      </c>
      <c r="AT2289" s="26" t="s">
        <v>192</v>
      </c>
      <c r="AU2289" s="26" t="s">
        <v>197</v>
      </c>
      <c r="AY2289" s="26" t="s">
        <v>189</v>
      </c>
      <c r="BE2289" s="246">
        <f>IF(N2289="základní",J2289,0)</f>
        <v>0</v>
      </c>
      <c r="BF2289" s="246">
        <f>IF(N2289="snížená",J2289,0)</f>
        <v>0</v>
      </c>
      <c r="BG2289" s="246">
        <f>IF(N2289="zákl. přenesená",J2289,0)</f>
        <v>0</v>
      </c>
      <c r="BH2289" s="246">
        <f>IF(N2289="sníž. přenesená",J2289,0)</f>
        <v>0</v>
      </c>
      <c r="BI2289" s="246">
        <f>IF(N2289="nulová",J2289,0)</f>
        <v>0</v>
      </c>
      <c r="BJ2289" s="26" t="s">
        <v>82</v>
      </c>
      <c r="BK2289" s="246">
        <f>ROUND(I2289*H2289,2)</f>
        <v>0</v>
      </c>
      <c r="BL2289" s="26" t="s">
        <v>730</v>
      </c>
      <c r="BM2289" s="26" t="s">
        <v>3226</v>
      </c>
    </row>
    <row r="2290" s="11" customFormat="1" ht="22.32" customHeight="1">
      <c r="B2290" s="219"/>
      <c r="C2290" s="220"/>
      <c r="D2290" s="221" t="s">
        <v>73</v>
      </c>
      <c r="E2290" s="233" t="s">
        <v>3227</v>
      </c>
      <c r="F2290" s="233" t="s">
        <v>3228</v>
      </c>
      <c r="G2290" s="220"/>
      <c r="H2290" s="220"/>
      <c r="I2290" s="223"/>
      <c r="J2290" s="234">
        <f>BK2290</f>
        <v>0</v>
      </c>
      <c r="K2290" s="220"/>
      <c r="L2290" s="225"/>
      <c r="M2290" s="226"/>
      <c r="N2290" s="227"/>
      <c r="O2290" s="227"/>
      <c r="P2290" s="228">
        <f>P2291+P2305+P2309</f>
        <v>0</v>
      </c>
      <c r="Q2290" s="227"/>
      <c r="R2290" s="228">
        <f>R2291+R2305+R2309</f>
        <v>0</v>
      </c>
      <c r="S2290" s="227"/>
      <c r="T2290" s="229">
        <f>T2291+T2305+T2309</f>
        <v>0</v>
      </c>
      <c r="AR2290" s="230" t="s">
        <v>190</v>
      </c>
      <c r="AT2290" s="231" t="s">
        <v>73</v>
      </c>
      <c r="AU2290" s="231" t="s">
        <v>84</v>
      </c>
      <c r="AY2290" s="230" t="s">
        <v>189</v>
      </c>
      <c r="BK2290" s="232">
        <f>BK2291+BK2305+BK2309</f>
        <v>0</v>
      </c>
    </row>
    <row r="2291" s="16" customFormat="1" ht="14.4" customHeight="1">
      <c r="B2291" s="302"/>
      <c r="C2291" s="303"/>
      <c r="D2291" s="304" t="s">
        <v>73</v>
      </c>
      <c r="E2291" s="304" t="s">
        <v>3229</v>
      </c>
      <c r="F2291" s="304" t="s">
        <v>3230</v>
      </c>
      <c r="G2291" s="303"/>
      <c r="H2291" s="303"/>
      <c r="I2291" s="305"/>
      <c r="J2291" s="306">
        <f>BK2291</f>
        <v>0</v>
      </c>
      <c r="K2291" s="303"/>
      <c r="L2291" s="307"/>
      <c r="M2291" s="308"/>
      <c r="N2291" s="309"/>
      <c r="O2291" s="309"/>
      <c r="P2291" s="310">
        <f>SUM(P2292:P2304)</f>
        <v>0</v>
      </c>
      <c r="Q2291" s="309"/>
      <c r="R2291" s="310">
        <f>SUM(R2292:R2304)</f>
        <v>0</v>
      </c>
      <c r="S2291" s="309"/>
      <c r="T2291" s="311">
        <f>SUM(T2292:T2304)</f>
        <v>0</v>
      </c>
      <c r="AR2291" s="312" t="s">
        <v>190</v>
      </c>
      <c r="AT2291" s="313" t="s">
        <v>73</v>
      </c>
      <c r="AU2291" s="313" t="s">
        <v>190</v>
      </c>
      <c r="AY2291" s="312" t="s">
        <v>189</v>
      </c>
      <c r="BK2291" s="314">
        <f>SUM(BK2292:BK2304)</f>
        <v>0</v>
      </c>
    </row>
    <row r="2292" s="1" customFormat="1" ht="16.5" customHeight="1">
      <c r="B2292" s="48"/>
      <c r="C2292" s="291" t="s">
        <v>3231</v>
      </c>
      <c r="D2292" s="291" t="s">
        <v>604</v>
      </c>
      <c r="E2292" s="292" t="s">
        <v>3232</v>
      </c>
      <c r="F2292" s="293" t="s">
        <v>3233</v>
      </c>
      <c r="G2292" s="294" t="s">
        <v>916</v>
      </c>
      <c r="H2292" s="295">
        <v>1</v>
      </c>
      <c r="I2292" s="296"/>
      <c r="J2292" s="297">
        <f>ROUND(I2292*H2292,2)</f>
        <v>0</v>
      </c>
      <c r="K2292" s="293" t="s">
        <v>21</v>
      </c>
      <c r="L2292" s="298"/>
      <c r="M2292" s="299" t="s">
        <v>21</v>
      </c>
      <c r="N2292" s="300" t="s">
        <v>45</v>
      </c>
      <c r="O2292" s="49"/>
      <c r="P2292" s="244">
        <f>O2292*H2292</f>
        <v>0</v>
      </c>
      <c r="Q2292" s="244">
        <v>0</v>
      </c>
      <c r="R2292" s="244">
        <f>Q2292*H2292</f>
        <v>0</v>
      </c>
      <c r="S2292" s="244">
        <v>0</v>
      </c>
      <c r="T2292" s="245">
        <f>S2292*H2292</f>
        <v>0</v>
      </c>
      <c r="AR2292" s="26" t="s">
        <v>1663</v>
      </c>
      <c r="AT2292" s="26" t="s">
        <v>604</v>
      </c>
      <c r="AU2292" s="26" t="s">
        <v>197</v>
      </c>
      <c r="AY2292" s="26" t="s">
        <v>189</v>
      </c>
      <c r="BE2292" s="246">
        <f>IF(N2292="základní",J2292,0)</f>
        <v>0</v>
      </c>
      <c r="BF2292" s="246">
        <f>IF(N2292="snížená",J2292,0)</f>
        <v>0</v>
      </c>
      <c r="BG2292" s="246">
        <f>IF(N2292="zákl. přenesená",J2292,0)</f>
        <v>0</v>
      </c>
      <c r="BH2292" s="246">
        <f>IF(N2292="sníž. přenesená",J2292,0)</f>
        <v>0</v>
      </c>
      <c r="BI2292" s="246">
        <f>IF(N2292="nulová",J2292,0)</f>
        <v>0</v>
      </c>
      <c r="BJ2292" s="26" t="s">
        <v>82</v>
      </c>
      <c r="BK2292" s="246">
        <f>ROUND(I2292*H2292,2)</f>
        <v>0</v>
      </c>
      <c r="BL2292" s="26" t="s">
        <v>730</v>
      </c>
      <c r="BM2292" s="26" t="s">
        <v>3234</v>
      </c>
    </row>
    <row r="2293" s="1" customFormat="1" ht="16.5" customHeight="1">
      <c r="B2293" s="48"/>
      <c r="C2293" s="291" t="s">
        <v>3235</v>
      </c>
      <c r="D2293" s="291" t="s">
        <v>604</v>
      </c>
      <c r="E2293" s="292" t="s">
        <v>3236</v>
      </c>
      <c r="F2293" s="293" t="s">
        <v>3237</v>
      </c>
      <c r="G2293" s="294" t="s">
        <v>916</v>
      </c>
      <c r="H2293" s="295">
        <v>4</v>
      </c>
      <c r="I2293" s="296"/>
      <c r="J2293" s="297">
        <f>ROUND(I2293*H2293,2)</f>
        <v>0</v>
      </c>
      <c r="K2293" s="293" t="s">
        <v>21</v>
      </c>
      <c r="L2293" s="298"/>
      <c r="M2293" s="299" t="s">
        <v>21</v>
      </c>
      <c r="N2293" s="300" t="s">
        <v>45</v>
      </c>
      <c r="O2293" s="49"/>
      <c r="P2293" s="244">
        <f>O2293*H2293</f>
        <v>0</v>
      </c>
      <c r="Q2293" s="244">
        <v>0</v>
      </c>
      <c r="R2293" s="244">
        <f>Q2293*H2293</f>
        <v>0</v>
      </c>
      <c r="S2293" s="244">
        <v>0</v>
      </c>
      <c r="T2293" s="245">
        <f>S2293*H2293</f>
        <v>0</v>
      </c>
      <c r="AR2293" s="26" t="s">
        <v>1663</v>
      </c>
      <c r="AT2293" s="26" t="s">
        <v>604</v>
      </c>
      <c r="AU2293" s="26" t="s">
        <v>197</v>
      </c>
      <c r="AY2293" s="26" t="s">
        <v>189</v>
      </c>
      <c r="BE2293" s="246">
        <f>IF(N2293="základní",J2293,0)</f>
        <v>0</v>
      </c>
      <c r="BF2293" s="246">
        <f>IF(N2293="snížená",J2293,0)</f>
        <v>0</v>
      </c>
      <c r="BG2293" s="246">
        <f>IF(N2293="zákl. přenesená",J2293,0)</f>
        <v>0</v>
      </c>
      <c r="BH2293" s="246">
        <f>IF(N2293="sníž. přenesená",J2293,0)</f>
        <v>0</v>
      </c>
      <c r="BI2293" s="246">
        <f>IF(N2293="nulová",J2293,0)</f>
        <v>0</v>
      </c>
      <c r="BJ2293" s="26" t="s">
        <v>82</v>
      </c>
      <c r="BK2293" s="246">
        <f>ROUND(I2293*H2293,2)</f>
        <v>0</v>
      </c>
      <c r="BL2293" s="26" t="s">
        <v>730</v>
      </c>
      <c r="BM2293" s="26" t="s">
        <v>3238</v>
      </c>
    </row>
    <row r="2294" s="1" customFormat="1" ht="16.5" customHeight="1">
      <c r="B2294" s="48"/>
      <c r="C2294" s="291" t="s">
        <v>3239</v>
      </c>
      <c r="D2294" s="291" t="s">
        <v>604</v>
      </c>
      <c r="E2294" s="292" t="s">
        <v>3240</v>
      </c>
      <c r="F2294" s="293" t="s">
        <v>3241</v>
      </c>
      <c r="G2294" s="294" t="s">
        <v>916</v>
      </c>
      <c r="H2294" s="295">
        <v>1</v>
      </c>
      <c r="I2294" s="296"/>
      <c r="J2294" s="297">
        <f>ROUND(I2294*H2294,2)</f>
        <v>0</v>
      </c>
      <c r="K2294" s="293" t="s">
        <v>21</v>
      </c>
      <c r="L2294" s="298"/>
      <c r="M2294" s="299" t="s">
        <v>21</v>
      </c>
      <c r="N2294" s="300" t="s">
        <v>45</v>
      </c>
      <c r="O2294" s="49"/>
      <c r="P2294" s="244">
        <f>O2294*H2294</f>
        <v>0</v>
      </c>
      <c r="Q2294" s="244">
        <v>0</v>
      </c>
      <c r="R2294" s="244">
        <f>Q2294*H2294</f>
        <v>0</v>
      </c>
      <c r="S2294" s="244">
        <v>0</v>
      </c>
      <c r="T2294" s="245">
        <f>S2294*H2294</f>
        <v>0</v>
      </c>
      <c r="AR2294" s="26" t="s">
        <v>1663</v>
      </c>
      <c r="AT2294" s="26" t="s">
        <v>604</v>
      </c>
      <c r="AU2294" s="26" t="s">
        <v>197</v>
      </c>
      <c r="AY2294" s="26" t="s">
        <v>189</v>
      </c>
      <c r="BE2294" s="246">
        <f>IF(N2294="základní",J2294,0)</f>
        <v>0</v>
      </c>
      <c r="BF2294" s="246">
        <f>IF(N2294="snížená",J2294,0)</f>
        <v>0</v>
      </c>
      <c r="BG2294" s="246">
        <f>IF(N2294="zákl. přenesená",J2294,0)</f>
        <v>0</v>
      </c>
      <c r="BH2294" s="246">
        <f>IF(N2294="sníž. přenesená",J2294,0)</f>
        <v>0</v>
      </c>
      <c r="BI2294" s="246">
        <f>IF(N2294="nulová",J2294,0)</f>
        <v>0</v>
      </c>
      <c r="BJ2294" s="26" t="s">
        <v>82</v>
      </c>
      <c r="BK2294" s="246">
        <f>ROUND(I2294*H2294,2)</f>
        <v>0</v>
      </c>
      <c r="BL2294" s="26" t="s">
        <v>730</v>
      </c>
      <c r="BM2294" s="26" t="s">
        <v>3242</v>
      </c>
    </row>
    <row r="2295" s="1" customFormat="1" ht="16.5" customHeight="1">
      <c r="B2295" s="48"/>
      <c r="C2295" s="291" t="s">
        <v>3243</v>
      </c>
      <c r="D2295" s="291" t="s">
        <v>604</v>
      </c>
      <c r="E2295" s="292" t="s">
        <v>3244</v>
      </c>
      <c r="F2295" s="293" t="s">
        <v>3245</v>
      </c>
      <c r="G2295" s="294" t="s">
        <v>916</v>
      </c>
      <c r="H2295" s="295">
        <v>1</v>
      </c>
      <c r="I2295" s="296"/>
      <c r="J2295" s="297">
        <f>ROUND(I2295*H2295,2)</f>
        <v>0</v>
      </c>
      <c r="K2295" s="293" t="s">
        <v>21</v>
      </c>
      <c r="L2295" s="298"/>
      <c r="M2295" s="299" t="s">
        <v>21</v>
      </c>
      <c r="N2295" s="300" t="s">
        <v>45</v>
      </c>
      <c r="O2295" s="49"/>
      <c r="P2295" s="244">
        <f>O2295*H2295</f>
        <v>0</v>
      </c>
      <c r="Q2295" s="244">
        <v>0</v>
      </c>
      <c r="R2295" s="244">
        <f>Q2295*H2295</f>
        <v>0</v>
      </c>
      <c r="S2295" s="244">
        <v>0</v>
      </c>
      <c r="T2295" s="245">
        <f>S2295*H2295</f>
        <v>0</v>
      </c>
      <c r="AR2295" s="26" t="s">
        <v>1663</v>
      </c>
      <c r="AT2295" s="26" t="s">
        <v>604</v>
      </c>
      <c r="AU2295" s="26" t="s">
        <v>197</v>
      </c>
      <c r="AY2295" s="26" t="s">
        <v>189</v>
      </c>
      <c r="BE2295" s="246">
        <f>IF(N2295="základní",J2295,0)</f>
        <v>0</v>
      </c>
      <c r="BF2295" s="246">
        <f>IF(N2295="snížená",J2295,0)</f>
        <v>0</v>
      </c>
      <c r="BG2295" s="246">
        <f>IF(N2295="zákl. přenesená",J2295,0)</f>
        <v>0</v>
      </c>
      <c r="BH2295" s="246">
        <f>IF(N2295="sníž. přenesená",J2295,0)</f>
        <v>0</v>
      </c>
      <c r="BI2295" s="246">
        <f>IF(N2295="nulová",J2295,0)</f>
        <v>0</v>
      </c>
      <c r="BJ2295" s="26" t="s">
        <v>82</v>
      </c>
      <c r="BK2295" s="246">
        <f>ROUND(I2295*H2295,2)</f>
        <v>0</v>
      </c>
      <c r="BL2295" s="26" t="s">
        <v>730</v>
      </c>
      <c r="BM2295" s="26" t="s">
        <v>3246</v>
      </c>
    </row>
    <row r="2296" s="1" customFormat="1" ht="16.5" customHeight="1">
      <c r="B2296" s="48"/>
      <c r="C2296" s="291" t="s">
        <v>3247</v>
      </c>
      <c r="D2296" s="291" t="s">
        <v>604</v>
      </c>
      <c r="E2296" s="292" t="s">
        <v>3248</v>
      </c>
      <c r="F2296" s="293" t="s">
        <v>3249</v>
      </c>
      <c r="G2296" s="294" t="s">
        <v>916</v>
      </c>
      <c r="H2296" s="295">
        <v>1</v>
      </c>
      <c r="I2296" s="296"/>
      <c r="J2296" s="297">
        <f>ROUND(I2296*H2296,2)</f>
        <v>0</v>
      </c>
      <c r="K2296" s="293" t="s">
        <v>21</v>
      </c>
      <c r="L2296" s="298"/>
      <c r="M2296" s="299" t="s">
        <v>21</v>
      </c>
      <c r="N2296" s="300" t="s">
        <v>45</v>
      </c>
      <c r="O2296" s="49"/>
      <c r="P2296" s="244">
        <f>O2296*H2296</f>
        <v>0</v>
      </c>
      <c r="Q2296" s="244">
        <v>0</v>
      </c>
      <c r="R2296" s="244">
        <f>Q2296*H2296</f>
        <v>0</v>
      </c>
      <c r="S2296" s="244">
        <v>0</v>
      </c>
      <c r="T2296" s="245">
        <f>S2296*H2296</f>
        <v>0</v>
      </c>
      <c r="AR2296" s="26" t="s">
        <v>1663</v>
      </c>
      <c r="AT2296" s="26" t="s">
        <v>604</v>
      </c>
      <c r="AU2296" s="26" t="s">
        <v>197</v>
      </c>
      <c r="AY2296" s="26" t="s">
        <v>189</v>
      </c>
      <c r="BE2296" s="246">
        <f>IF(N2296="základní",J2296,0)</f>
        <v>0</v>
      </c>
      <c r="BF2296" s="246">
        <f>IF(N2296="snížená",J2296,0)</f>
        <v>0</v>
      </c>
      <c r="BG2296" s="246">
        <f>IF(N2296="zákl. přenesená",J2296,0)</f>
        <v>0</v>
      </c>
      <c r="BH2296" s="246">
        <f>IF(N2296="sníž. přenesená",J2296,0)</f>
        <v>0</v>
      </c>
      <c r="BI2296" s="246">
        <f>IF(N2296="nulová",J2296,0)</f>
        <v>0</v>
      </c>
      <c r="BJ2296" s="26" t="s">
        <v>82</v>
      </c>
      <c r="BK2296" s="246">
        <f>ROUND(I2296*H2296,2)</f>
        <v>0</v>
      </c>
      <c r="BL2296" s="26" t="s">
        <v>730</v>
      </c>
      <c r="BM2296" s="26" t="s">
        <v>3250</v>
      </c>
    </row>
    <row r="2297" s="1" customFormat="1" ht="16.5" customHeight="1">
      <c r="B2297" s="48"/>
      <c r="C2297" s="291" t="s">
        <v>3251</v>
      </c>
      <c r="D2297" s="291" t="s">
        <v>604</v>
      </c>
      <c r="E2297" s="292" t="s">
        <v>3252</v>
      </c>
      <c r="F2297" s="293" t="s">
        <v>3253</v>
      </c>
      <c r="G2297" s="294" t="s">
        <v>916</v>
      </c>
      <c r="H2297" s="295">
        <v>1</v>
      </c>
      <c r="I2297" s="296"/>
      <c r="J2297" s="297">
        <f>ROUND(I2297*H2297,2)</f>
        <v>0</v>
      </c>
      <c r="K2297" s="293" t="s">
        <v>21</v>
      </c>
      <c r="L2297" s="298"/>
      <c r="M2297" s="299" t="s">
        <v>21</v>
      </c>
      <c r="N2297" s="300" t="s">
        <v>45</v>
      </c>
      <c r="O2297" s="49"/>
      <c r="P2297" s="244">
        <f>O2297*H2297</f>
        <v>0</v>
      </c>
      <c r="Q2297" s="244">
        <v>0</v>
      </c>
      <c r="R2297" s="244">
        <f>Q2297*H2297</f>
        <v>0</v>
      </c>
      <c r="S2297" s="244">
        <v>0</v>
      </c>
      <c r="T2297" s="245">
        <f>S2297*H2297</f>
        <v>0</v>
      </c>
      <c r="AR2297" s="26" t="s">
        <v>1663</v>
      </c>
      <c r="AT2297" s="26" t="s">
        <v>604</v>
      </c>
      <c r="AU2297" s="26" t="s">
        <v>197</v>
      </c>
      <c r="AY2297" s="26" t="s">
        <v>189</v>
      </c>
      <c r="BE2297" s="246">
        <f>IF(N2297="základní",J2297,0)</f>
        <v>0</v>
      </c>
      <c r="BF2297" s="246">
        <f>IF(N2297="snížená",J2297,0)</f>
        <v>0</v>
      </c>
      <c r="BG2297" s="246">
        <f>IF(N2297="zákl. přenesená",J2297,0)</f>
        <v>0</v>
      </c>
      <c r="BH2297" s="246">
        <f>IF(N2297="sníž. přenesená",J2297,0)</f>
        <v>0</v>
      </c>
      <c r="BI2297" s="246">
        <f>IF(N2297="nulová",J2297,0)</f>
        <v>0</v>
      </c>
      <c r="BJ2297" s="26" t="s">
        <v>82</v>
      </c>
      <c r="BK2297" s="246">
        <f>ROUND(I2297*H2297,2)</f>
        <v>0</v>
      </c>
      <c r="BL2297" s="26" t="s">
        <v>730</v>
      </c>
      <c r="BM2297" s="26" t="s">
        <v>3254</v>
      </c>
    </row>
    <row r="2298" s="1" customFormat="1" ht="16.5" customHeight="1">
      <c r="B2298" s="48"/>
      <c r="C2298" s="291" t="s">
        <v>3255</v>
      </c>
      <c r="D2298" s="291" t="s">
        <v>604</v>
      </c>
      <c r="E2298" s="292" t="s">
        <v>3256</v>
      </c>
      <c r="F2298" s="293" t="s">
        <v>3257</v>
      </c>
      <c r="G2298" s="294" t="s">
        <v>916</v>
      </c>
      <c r="H2298" s="295">
        <v>13</v>
      </c>
      <c r="I2298" s="296"/>
      <c r="J2298" s="297">
        <f>ROUND(I2298*H2298,2)</f>
        <v>0</v>
      </c>
      <c r="K2298" s="293" t="s">
        <v>21</v>
      </c>
      <c r="L2298" s="298"/>
      <c r="M2298" s="299" t="s">
        <v>21</v>
      </c>
      <c r="N2298" s="300" t="s">
        <v>45</v>
      </c>
      <c r="O2298" s="49"/>
      <c r="P2298" s="244">
        <f>O2298*H2298</f>
        <v>0</v>
      </c>
      <c r="Q2298" s="244">
        <v>0</v>
      </c>
      <c r="R2298" s="244">
        <f>Q2298*H2298</f>
        <v>0</v>
      </c>
      <c r="S2298" s="244">
        <v>0</v>
      </c>
      <c r="T2298" s="245">
        <f>S2298*H2298</f>
        <v>0</v>
      </c>
      <c r="AR2298" s="26" t="s">
        <v>1663</v>
      </c>
      <c r="AT2298" s="26" t="s">
        <v>604</v>
      </c>
      <c r="AU2298" s="26" t="s">
        <v>197</v>
      </c>
      <c r="AY2298" s="26" t="s">
        <v>189</v>
      </c>
      <c r="BE2298" s="246">
        <f>IF(N2298="základní",J2298,0)</f>
        <v>0</v>
      </c>
      <c r="BF2298" s="246">
        <f>IF(N2298="snížená",J2298,0)</f>
        <v>0</v>
      </c>
      <c r="BG2298" s="246">
        <f>IF(N2298="zákl. přenesená",J2298,0)</f>
        <v>0</v>
      </c>
      <c r="BH2298" s="246">
        <f>IF(N2298="sníž. přenesená",J2298,0)</f>
        <v>0</v>
      </c>
      <c r="BI2298" s="246">
        <f>IF(N2298="nulová",J2298,0)</f>
        <v>0</v>
      </c>
      <c r="BJ2298" s="26" t="s">
        <v>82</v>
      </c>
      <c r="BK2298" s="246">
        <f>ROUND(I2298*H2298,2)</f>
        <v>0</v>
      </c>
      <c r="BL2298" s="26" t="s">
        <v>730</v>
      </c>
      <c r="BM2298" s="26" t="s">
        <v>3258</v>
      </c>
    </row>
    <row r="2299" s="1" customFormat="1" ht="16.5" customHeight="1">
      <c r="B2299" s="48"/>
      <c r="C2299" s="291" t="s">
        <v>3259</v>
      </c>
      <c r="D2299" s="291" t="s">
        <v>604</v>
      </c>
      <c r="E2299" s="292" t="s">
        <v>3260</v>
      </c>
      <c r="F2299" s="293" t="s">
        <v>3261</v>
      </c>
      <c r="G2299" s="294" t="s">
        <v>916</v>
      </c>
      <c r="H2299" s="295">
        <v>30</v>
      </c>
      <c r="I2299" s="296"/>
      <c r="J2299" s="297">
        <f>ROUND(I2299*H2299,2)</f>
        <v>0</v>
      </c>
      <c r="K2299" s="293" t="s">
        <v>21</v>
      </c>
      <c r="L2299" s="298"/>
      <c r="M2299" s="299" t="s">
        <v>21</v>
      </c>
      <c r="N2299" s="300" t="s">
        <v>45</v>
      </c>
      <c r="O2299" s="49"/>
      <c r="P2299" s="244">
        <f>O2299*H2299</f>
        <v>0</v>
      </c>
      <c r="Q2299" s="244">
        <v>0</v>
      </c>
      <c r="R2299" s="244">
        <f>Q2299*H2299</f>
        <v>0</v>
      </c>
      <c r="S2299" s="244">
        <v>0</v>
      </c>
      <c r="T2299" s="245">
        <f>S2299*H2299</f>
        <v>0</v>
      </c>
      <c r="AR2299" s="26" t="s">
        <v>1663</v>
      </c>
      <c r="AT2299" s="26" t="s">
        <v>604</v>
      </c>
      <c r="AU2299" s="26" t="s">
        <v>197</v>
      </c>
      <c r="AY2299" s="26" t="s">
        <v>189</v>
      </c>
      <c r="BE2299" s="246">
        <f>IF(N2299="základní",J2299,0)</f>
        <v>0</v>
      </c>
      <c r="BF2299" s="246">
        <f>IF(N2299="snížená",J2299,0)</f>
        <v>0</v>
      </c>
      <c r="BG2299" s="246">
        <f>IF(N2299="zákl. přenesená",J2299,0)</f>
        <v>0</v>
      </c>
      <c r="BH2299" s="246">
        <f>IF(N2299="sníž. přenesená",J2299,0)</f>
        <v>0</v>
      </c>
      <c r="BI2299" s="246">
        <f>IF(N2299="nulová",J2299,0)</f>
        <v>0</v>
      </c>
      <c r="BJ2299" s="26" t="s">
        <v>82</v>
      </c>
      <c r="BK2299" s="246">
        <f>ROUND(I2299*H2299,2)</f>
        <v>0</v>
      </c>
      <c r="BL2299" s="26" t="s">
        <v>730</v>
      </c>
      <c r="BM2299" s="26" t="s">
        <v>3262</v>
      </c>
    </row>
    <row r="2300" s="1" customFormat="1" ht="16.5" customHeight="1">
      <c r="B2300" s="48"/>
      <c r="C2300" s="291" t="s">
        <v>3263</v>
      </c>
      <c r="D2300" s="291" t="s">
        <v>604</v>
      </c>
      <c r="E2300" s="292" t="s">
        <v>3264</v>
      </c>
      <c r="F2300" s="293" t="s">
        <v>3265</v>
      </c>
      <c r="G2300" s="294" t="s">
        <v>916</v>
      </c>
      <c r="H2300" s="295">
        <v>10</v>
      </c>
      <c r="I2300" s="296"/>
      <c r="J2300" s="297">
        <f>ROUND(I2300*H2300,2)</f>
        <v>0</v>
      </c>
      <c r="K2300" s="293" t="s">
        <v>21</v>
      </c>
      <c r="L2300" s="298"/>
      <c r="M2300" s="299" t="s">
        <v>21</v>
      </c>
      <c r="N2300" s="300" t="s">
        <v>45</v>
      </c>
      <c r="O2300" s="49"/>
      <c r="P2300" s="244">
        <f>O2300*H2300</f>
        <v>0</v>
      </c>
      <c r="Q2300" s="244">
        <v>0</v>
      </c>
      <c r="R2300" s="244">
        <f>Q2300*H2300</f>
        <v>0</v>
      </c>
      <c r="S2300" s="244">
        <v>0</v>
      </c>
      <c r="T2300" s="245">
        <f>S2300*H2300</f>
        <v>0</v>
      </c>
      <c r="AR2300" s="26" t="s">
        <v>1663</v>
      </c>
      <c r="AT2300" s="26" t="s">
        <v>604</v>
      </c>
      <c r="AU2300" s="26" t="s">
        <v>197</v>
      </c>
      <c r="AY2300" s="26" t="s">
        <v>189</v>
      </c>
      <c r="BE2300" s="246">
        <f>IF(N2300="základní",J2300,0)</f>
        <v>0</v>
      </c>
      <c r="BF2300" s="246">
        <f>IF(N2300="snížená",J2300,0)</f>
        <v>0</v>
      </c>
      <c r="BG2300" s="246">
        <f>IF(N2300="zákl. přenesená",J2300,0)</f>
        <v>0</v>
      </c>
      <c r="BH2300" s="246">
        <f>IF(N2300="sníž. přenesená",J2300,0)</f>
        <v>0</v>
      </c>
      <c r="BI2300" s="246">
        <f>IF(N2300="nulová",J2300,0)</f>
        <v>0</v>
      </c>
      <c r="BJ2300" s="26" t="s">
        <v>82</v>
      </c>
      <c r="BK2300" s="246">
        <f>ROUND(I2300*H2300,2)</f>
        <v>0</v>
      </c>
      <c r="BL2300" s="26" t="s">
        <v>730</v>
      </c>
      <c r="BM2300" s="26" t="s">
        <v>3266</v>
      </c>
    </row>
    <row r="2301" s="1" customFormat="1" ht="16.5" customHeight="1">
      <c r="B2301" s="48"/>
      <c r="C2301" s="291" t="s">
        <v>3267</v>
      </c>
      <c r="D2301" s="291" t="s">
        <v>604</v>
      </c>
      <c r="E2301" s="292" t="s">
        <v>3268</v>
      </c>
      <c r="F2301" s="293" t="s">
        <v>3269</v>
      </c>
      <c r="G2301" s="294" t="s">
        <v>916</v>
      </c>
      <c r="H2301" s="295">
        <v>2</v>
      </c>
      <c r="I2301" s="296"/>
      <c r="J2301" s="297">
        <f>ROUND(I2301*H2301,2)</f>
        <v>0</v>
      </c>
      <c r="K2301" s="293" t="s">
        <v>21</v>
      </c>
      <c r="L2301" s="298"/>
      <c r="M2301" s="299" t="s">
        <v>21</v>
      </c>
      <c r="N2301" s="300" t="s">
        <v>45</v>
      </c>
      <c r="O2301" s="49"/>
      <c r="P2301" s="244">
        <f>O2301*H2301</f>
        <v>0</v>
      </c>
      <c r="Q2301" s="244">
        <v>0</v>
      </c>
      <c r="R2301" s="244">
        <f>Q2301*H2301</f>
        <v>0</v>
      </c>
      <c r="S2301" s="244">
        <v>0</v>
      </c>
      <c r="T2301" s="245">
        <f>S2301*H2301</f>
        <v>0</v>
      </c>
      <c r="AR2301" s="26" t="s">
        <v>1663</v>
      </c>
      <c r="AT2301" s="26" t="s">
        <v>604</v>
      </c>
      <c r="AU2301" s="26" t="s">
        <v>197</v>
      </c>
      <c r="AY2301" s="26" t="s">
        <v>189</v>
      </c>
      <c r="BE2301" s="246">
        <f>IF(N2301="základní",J2301,0)</f>
        <v>0</v>
      </c>
      <c r="BF2301" s="246">
        <f>IF(N2301="snížená",J2301,0)</f>
        <v>0</v>
      </c>
      <c r="BG2301" s="246">
        <f>IF(N2301="zákl. přenesená",J2301,0)</f>
        <v>0</v>
      </c>
      <c r="BH2301" s="246">
        <f>IF(N2301="sníž. přenesená",J2301,0)</f>
        <v>0</v>
      </c>
      <c r="BI2301" s="246">
        <f>IF(N2301="nulová",J2301,0)</f>
        <v>0</v>
      </c>
      <c r="BJ2301" s="26" t="s">
        <v>82</v>
      </c>
      <c r="BK2301" s="246">
        <f>ROUND(I2301*H2301,2)</f>
        <v>0</v>
      </c>
      <c r="BL2301" s="26" t="s">
        <v>730</v>
      </c>
      <c r="BM2301" s="26" t="s">
        <v>3270</v>
      </c>
    </row>
    <row r="2302" s="1" customFormat="1" ht="16.5" customHeight="1">
      <c r="B2302" s="48"/>
      <c r="C2302" s="291" t="s">
        <v>3271</v>
      </c>
      <c r="D2302" s="291" t="s">
        <v>604</v>
      </c>
      <c r="E2302" s="292" t="s">
        <v>3272</v>
      </c>
      <c r="F2302" s="293" t="s">
        <v>3273</v>
      </c>
      <c r="G2302" s="294" t="s">
        <v>916</v>
      </c>
      <c r="H2302" s="295">
        <v>1</v>
      </c>
      <c r="I2302" s="296"/>
      <c r="J2302" s="297">
        <f>ROUND(I2302*H2302,2)</f>
        <v>0</v>
      </c>
      <c r="K2302" s="293" t="s">
        <v>21</v>
      </c>
      <c r="L2302" s="298"/>
      <c r="M2302" s="299" t="s">
        <v>21</v>
      </c>
      <c r="N2302" s="300" t="s">
        <v>45</v>
      </c>
      <c r="O2302" s="49"/>
      <c r="P2302" s="244">
        <f>O2302*H2302</f>
        <v>0</v>
      </c>
      <c r="Q2302" s="244">
        <v>0</v>
      </c>
      <c r="R2302" s="244">
        <f>Q2302*H2302</f>
        <v>0</v>
      </c>
      <c r="S2302" s="244">
        <v>0</v>
      </c>
      <c r="T2302" s="245">
        <f>S2302*H2302</f>
        <v>0</v>
      </c>
      <c r="AR2302" s="26" t="s">
        <v>1663</v>
      </c>
      <c r="AT2302" s="26" t="s">
        <v>604</v>
      </c>
      <c r="AU2302" s="26" t="s">
        <v>197</v>
      </c>
      <c r="AY2302" s="26" t="s">
        <v>189</v>
      </c>
      <c r="BE2302" s="246">
        <f>IF(N2302="základní",J2302,0)</f>
        <v>0</v>
      </c>
      <c r="BF2302" s="246">
        <f>IF(N2302="snížená",J2302,0)</f>
        <v>0</v>
      </c>
      <c r="BG2302" s="246">
        <f>IF(N2302="zákl. přenesená",J2302,0)</f>
        <v>0</v>
      </c>
      <c r="BH2302" s="246">
        <f>IF(N2302="sníž. přenesená",J2302,0)</f>
        <v>0</v>
      </c>
      <c r="BI2302" s="246">
        <f>IF(N2302="nulová",J2302,0)</f>
        <v>0</v>
      </c>
      <c r="BJ2302" s="26" t="s">
        <v>82</v>
      </c>
      <c r="BK2302" s="246">
        <f>ROUND(I2302*H2302,2)</f>
        <v>0</v>
      </c>
      <c r="BL2302" s="26" t="s">
        <v>730</v>
      </c>
      <c r="BM2302" s="26" t="s">
        <v>3274</v>
      </c>
    </row>
    <row r="2303" s="1" customFormat="1" ht="16.5" customHeight="1">
      <c r="B2303" s="48"/>
      <c r="C2303" s="291" t="s">
        <v>3275</v>
      </c>
      <c r="D2303" s="291" t="s">
        <v>604</v>
      </c>
      <c r="E2303" s="292" t="s">
        <v>3276</v>
      </c>
      <c r="F2303" s="293" t="s">
        <v>3277</v>
      </c>
      <c r="G2303" s="294" t="s">
        <v>916</v>
      </c>
      <c r="H2303" s="295">
        <v>1</v>
      </c>
      <c r="I2303" s="296"/>
      <c r="J2303" s="297">
        <f>ROUND(I2303*H2303,2)</f>
        <v>0</v>
      </c>
      <c r="K2303" s="293" t="s">
        <v>21</v>
      </c>
      <c r="L2303" s="298"/>
      <c r="M2303" s="299" t="s">
        <v>21</v>
      </c>
      <c r="N2303" s="300" t="s">
        <v>45</v>
      </c>
      <c r="O2303" s="49"/>
      <c r="P2303" s="244">
        <f>O2303*H2303</f>
        <v>0</v>
      </c>
      <c r="Q2303" s="244">
        <v>0</v>
      </c>
      <c r="R2303" s="244">
        <f>Q2303*H2303</f>
        <v>0</v>
      </c>
      <c r="S2303" s="244">
        <v>0</v>
      </c>
      <c r="T2303" s="245">
        <f>S2303*H2303</f>
        <v>0</v>
      </c>
      <c r="AR2303" s="26" t="s">
        <v>1663</v>
      </c>
      <c r="AT2303" s="26" t="s">
        <v>604</v>
      </c>
      <c r="AU2303" s="26" t="s">
        <v>197</v>
      </c>
      <c r="AY2303" s="26" t="s">
        <v>189</v>
      </c>
      <c r="BE2303" s="246">
        <f>IF(N2303="základní",J2303,0)</f>
        <v>0</v>
      </c>
      <c r="BF2303" s="246">
        <f>IF(N2303="snížená",J2303,0)</f>
        <v>0</v>
      </c>
      <c r="BG2303" s="246">
        <f>IF(N2303="zákl. přenesená",J2303,0)</f>
        <v>0</v>
      </c>
      <c r="BH2303" s="246">
        <f>IF(N2303="sníž. přenesená",J2303,0)</f>
        <v>0</v>
      </c>
      <c r="BI2303" s="246">
        <f>IF(N2303="nulová",J2303,0)</f>
        <v>0</v>
      </c>
      <c r="BJ2303" s="26" t="s">
        <v>82</v>
      </c>
      <c r="BK2303" s="246">
        <f>ROUND(I2303*H2303,2)</f>
        <v>0</v>
      </c>
      <c r="BL2303" s="26" t="s">
        <v>730</v>
      </c>
      <c r="BM2303" s="26" t="s">
        <v>3278</v>
      </c>
    </row>
    <row r="2304" s="1" customFormat="1" ht="16.5" customHeight="1">
      <c r="B2304" s="48"/>
      <c r="C2304" s="291" t="s">
        <v>3279</v>
      </c>
      <c r="D2304" s="291" t="s">
        <v>604</v>
      </c>
      <c r="E2304" s="292" t="s">
        <v>3280</v>
      </c>
      <c r="F2304" s="293" t="s">
        <v>3281</v>
      </c>
      <c r="G2304" s="294" t="s">
        <v>916</v>
      </c>
      <c r="H2304" s="295">
        <v>20</v>
      </c>
      <c r="I2304" s="296"/>
      <c r="J2304" s="297">
        <f>ROUND(I2304*H2304,2)</f>
        <v>0</v>
      </c>
      <c r="K2304" s="293" t="s">
        <v>21</v>
      </c>
      <c r="L2304" s="298"/>
      <c r="M2304" s="299" t="s">
        <v>21</v>
      </c>
      <c r="N2304" s="300" t="s">
        <v>45</v>
      </c>
      <c r="O2304" s="49"/>
      <c r="P2304" s="244">
        <f>O2304*H2304</f>
        <v>0</v>
      </c>
      <c r="Q2304" s="244">
        <v>0</v>
      </c>
      <c r="R2304" s="244">
        <f>Q2304*H2304</f>
        <v>0</v>
      </c>
      <c r="S2304" s="244">
        <v>0</v>
      </c>
      <c r="T2304" s="245">
        <f>S2304*H2304</f>
        <v>0</v>
      </c>
      <c r="AR2304" s="26" t="s">
        <v>1663</v>
      </c>
      <c r="AT2304" s="26" t="s">
        <v>604</v>
      </c>
      <c r="AU2304" s="26" t="s">
        <v>197</v>
      </c>
      <c r="AY2304" s="26" t="s">
        <v>189</v>
      </c>
      <c r="BE2304" s="246">
        <f>IF(N2304="základní",J2304,0)</f>
        <v>0</v>
      </c>
      <c r="BF2304" s="246">
        <f>IF(N2304="snížená",J2304,0)</f>
        <v>0</v>
      </c>
      <c r="BG2304" s="246">
        <f>IF(N2304="zákl. přenesená",J2304,0)</f>
        <v>0</v>
      </c>
      <c r="BH2304" s="246">
        <f>IF(N2304="sníž. přenesená",J2304,0)</f>
        <v>0</v>
      </c>
      <c r="BI2304" s="246">
        <f>IF(N2304="nulová",J2304,0)</f>
        <v>0</v>
      </c>
      <c r="BJ2304" s="26" t="s">
        <v>82</v>
      </c>
      <c r="BK2304" s="246">
        <f>ROUND(I2304*H2304,2)</f>
        <v>0</v>
      </c>
      <c r="BL2304" s="26" t="s">
        <v>730</v>
      </c>
      <c r="BM2304" s="26" t="s">
        <v>3282</v>
      </c>
    </row>
    <row r="2305" s="16" customFormat="1" ht="21.6" customHeight="1">
      <c r="B2305" s="302"/>
      <c r="C2305" s="303"/>
      <c r="D2305" s="304" t="s">
        <v>73</v>
      </c>
      <c r="E2305" s="304" t="s">
        <v>3283</v>
      </c>
      <c r="F2305" s="304" t="s">
        <v>3284</v>
      </c>
      <c r="G2305" s="303"/>
      <c r="H2305" s="303"/>
      <c r="I2305" s="305"/>
      <c r="J2305" s="306">
        <f>BK2305</f>
        <v>0</v>
      </c>
      <c r="K2305" s="303"/>
      <c r="L2305" s="307"/>
      <c r="M2305" s="308"/>
      <c r="N2305" s="309"/>
      <c r="O2305" s="309"/>
      <c r="P2305" s="310">
        <f>SUM(P2306:P2308)</f>
        <v>0</v>
      </c>
      <c r="Q2305" s="309"/>
      <c r="R2305" s="310">
        <f>SUM(R2306:R2308)</f>
        <v>0</v>
      </c>
      <c r="S2305" s="309"/>
      <c r="T2305" s="311">
        <f>SUM(T2306:T2308)</f>
        <v>0</v>
      </c>
      <c r="AR2305" s="312" t="s">
        <v>190</v>
      </c>
      <c r="AT2305" s="313" t="s">
        <v>73</v>
      </c>
      <c r="AU2305" s="313" t="s">
        <v>190</v>
      </c>
      <c r="AY2305" s="312" t="s">
        <v>189</v>
      </c>
      <c r="BK2305" s="314">
        <f>SUM(BK2306:BK2308)</f>
        <v>0</v>
      </c>
    </row>
    <row r="2306" s="1" customFormat="1" ht="16.5" customHeight="1">
      <c r="B2306" s="48"/>
      <c r="C2306" s="291" t="s">
        <v>3285</v>
      </c>
      <c r="D2306" s="291" t="s">
        <v>604</v>
      </c>
      <c r="E2306" s="292" t="s">
        <v>3286</v>
      </c>
      <c r="F2306" s="293" t="s">
        <v>3287</v>
      </c>
      <c r="G2306" s="294" t="s">
        <v>349</v>
      </c>
      <c r="H2306" s="295">
        <v>89</v>
      </c>
      <c r="I2306" s="296"/>
      <c r="J2306" s="297">
        <f>ROUND(I2306*H2306,2)</f>
        <v>0</v>
      </c>
      <c r="K2306" s="293" t="s">
        <v>21</v>
      </c>
      <c r="L2306" s="298"/>
      <c r="M2306" s="299" t="s">
        <v>21</v>
      </c>
      <c r="N2306" s="300" t="s">
        <v>45</v>
      </c>
      <c r="O2306" s="49"/>
      <c r="P2306" s="244">
        <f>O2306*H2306</f>
        <v>0</v>
      </c>
      <c r="Q2306" s="244">
        <v>0</v>
      </c>
      <c r="R2306" s="244">
        <f>Q2306*H2306</f>
        <v>0</v>
      </c>
      <c r="S2306" s="244">
        <v>0</v>
      </c>
      <c r="T2306" s="245">
        <f>S2306*H2306</f>
        <v>0</v>
      </c>
      <c r="AR2306" s="26" t="s">
        <v>1663</v>
      </c>
      <c r="AT2306" s="26" t="s">
        <v>604</v>
      </c>
      <c r="AU2306" s="26" t="s">
        <v>197</v>
      </c>
      <c r="AY2306" s="26" t="s">
        <v>189</v>
      </c>
      <c r="BE2306" s="246">
        <f>IF(N2306="základní",J2306,0)</f>
        <v>0</v>
      </c>
      <c r="BF2306" s="246">
        <f>IF(N2306="snížená",J2306,0)</f>
        <v>0</v>
      </c>
      <c r="BG2306" s="246">
        <f>IF(N2306="zákl. přenesená",J2306,0)</f>
        <v>0</v>
      </c>
      <c r="BH2306" s="246">
        <f>IF(N2306="sníž. přenesená",J2306,0)</f>
        <v>0</v>
      </c>
      <c r="BI2306" s="246">
        <f>IF(N2306="nulová",J2306,0)</f>
        <v>0</v>
      </c>
      <c r="BJ2306" s="26" t="s">
        <v>82</v>
      </c>
      <c r="BK2306" s="246">
        <f>ROUND(I2306*H2306,2)</f>
        <v>0</v>
      </c>
      <c r="BL2306" s="26" t="s">
        <v>730</v>
      </c>
      <c r="BM2306" s="26" t="s">
        <v>3288</v>
      </c>
    </row>
    <row r="2307" s="1" customFormat="1" ht="16.5" customHeight="1">
      <c r="B2307" s="48"/>
      <c r="C2307" s="291" t="s">
        <v>3289</v>
      </c>
      <c r="D2307" s="291" t="s">
        <v>604</v>
      </c>
      <c r="E2307" s="292" t="s">
        <v>3290</v>
      </c>
      <c r="F2307" s="293" t="s">
        <v>3291</v>
      </c>
      <c r="G2307" s="294" t="s">
        <v>349</v>
      </c>
      <c r="H2307" s="295">
        <v>598</v>
      </c>
      <c r="I2307" s="296"/>
      <c r="J2307" s="297">
        <f>ROUND(I2307*H2307,2)</f>
        <v>0</v>
      </c>
      <c r="K2307" s="293" t="s">
        <v>21</v>
      </c>
      <c r="L2307" s="298"/>
      <c r="M2307" s="299" t="s">
        <v>21</v>
      </c>
      <c r="N2307" s="300" t="s">
        <v>45</v>
      </c>
      <c r="O2307" s="49"/>
      <c r="P2307" s="244">
        <f>O2307*H2307</f>
        <v>0</v>
      </c>
      <c r="Q2307" s="244">
        <v>0</v>
      </c>
      <c r="R2307" s="244">
        <f>Q2307*H2307</f>
        <v>0</v>
      </c>
      <c r="S2307" s="244">
        <v>0</v>
      </c>
      <c r="T2307" s="245">
        <f>S2307*H2307</f>
        <v>0</v>
      </c>
      <c r="AR2307" s="26" t="s">
        <v>1663</v>
      </c>
      <c r="AT2307" s="26" t="s">
        <v>604</v>
      </c>
      <c r="AU2307" s="26" t="s">
        <v>197</v>
      </c>
      <c r="AY2307" s="26" t="s">
        <v>189</v>
      </c>
      <c r="BE2307" s="246">
        <f>IF(N2307="základní",J2307,0)</f>
        <v>0</v>
      </c>
      <c r="BF2307" s="246">
        <f>IF(N2307="snížená",J2307,0)</f>
        <v>0</v>
      </c>
      <c r="BG2307" s="246">
        <f>IF(N2307="zákl. přenesená",J2307,0)</f>
        <v>0</v>
      </c>
      <c r="BH2307" s="246">
        <f>IF(N2307="sníž. přenesená",J2307,0)</f>
        <v>0</v>
      </c>
      <c r="BI2307" s="246">
        <f>IF(N2307="nulová",J2307,0)</f>
        <v>0</v>
      </c>
      <c r="BJ2307" s="26" t="s">
        <v>82</v>
      </c>
      <c r="BK2307" s="246">
        <f>ROUND(I2307*H2307,2)</f>
        <v>0</v>
      </c>
      <c r="BL2307" s="26" t="s">
        <v>730</v>
      </c>
      <c r="BM2307" s="26" t="s">
        <v>3292</v>
      </c>
    </row>
    <row r="2308" s="1" customFormat="1" ht="16.5" customHeight="1">
      <c r="B2308" s="48"/>
      <c r="C2308" s="291" t="s">
        <v>3293</v>
      </c>
      <c r="D2308" s="291" t="s">
        <v>604</v>
      </c>
      <c r="E2308" s="292" t="s">
        <v>3294</v>
      </c>
      <c r="F2308" s="293" t="s">
        <v>3076</v>
      </c>
      <c r="G2308" s="294" t="s">
        <v>911</v>
      </c>
      <c r="H2308" s="295">
        <v>1</v>
      </c>
      <c r="I2308" s="296"/>
      <c r="J2308" s="297">
        <f>ROUND(I2308*H2308,2)</f>
        <v>0</v>
      </c>
      <c r="K2308" s="293" t="s">
        <v>21</v>
      </c>
      <c r="L2308" s="298"/>
      <c r="M2308" s="299" t="s">
        <v>21</v>
      </c>
      <c r="N2308" s="300" t="s">
        <v>45</v>
      </c>
      <c r="O2308" s="49"/>
      <c r="P2308" s="244">
        <f>O2308*H2308</f>
        <v>0</v>
      </c>
      <c r="Q2308" s="244">
        <v>0</v>
      </c>
      <c r="R2308" s="244">
        <f>Q2308*H2308</f>
        <v>0</v>
      </c>
      <c r="S2308" s="244">
        <v>0</v>
      </c>
      <c r="T2308" s="245">
        <f>S2308*H2308</f>
        <v>0</v>
      </c>
      <c r="AR2308" s="26" t="s">
        <v>1663</v>
      </c>
      <c r="AT2308" s="26" t="s">
        <v>604</v>
      </c>
      <c r="AU2308" s="26" t="s">
        <v>197</v>
      </c>
      <c r="AY2308" s="26" t="s">
        <v>189</v>
      </c>
      <c r="BE2308" s="246">
        <f>IF(N2308="základní",J2308,0)</f>
        <v>0</v>
      </c>
      <c r="BF2308" s="246">
        <f>IF(N2308="snížená",J2308,0)</f>
        <v>0</v>
      </c>
      <c r="BG2308" s="246">
        <f>IF(N2308="zákl. přenesená",J2308,0)</f>
        <v>0</v>
      </c>
      <c r="BH2308" s="246">
        <f>IF(N2308="sníž. přenesená",J2308,0)</f>
        <v>0</v>
      </c>
      <c r="BI2308" s="246">
        <f>IF(N2308="nulová",J2308,0)</f>
        <v>0</v>
      </c>
      <c r="BJ2308" s="26" t="s">
        <v>82</v>
      </c>
      <c r="BK2308" s="246">
        <f>ROUND(I2308*H2308,2)</f>
        <v>0</v>
      </c>
      <c r="BL2308" s="26" t="s">
        <v>730</v>
      </c>
      <c r="BM2308" s="26" t="s">
        <v>3295</v>
      </c>
    </row>
    <row r="2309" s="16" customFormat="1" ht="21.6" customHeight="1">
      <c r="B2309" s="302"/>
      <c r="C2309" s="303"/>
      <c r="D2309" s="304" t="s">
        <v>73</v>
      </c>
      <c r="E2309" s="304" t="s">
        <v>3296</v>
      </c>
      <c r="F2309" s="304" t="s">
        <v>3079</v>
      </c>
      <c r="G2309" s="303"/>
      <c r="H2309" s="303"/>
      <c r="I2309" s="305"/>
      <c r="J2309" s="306">
        <f>BK2309</f>
        <v>0</v>
      </c>
      <c r="K2309" s="303"/>
      <c r="L2309" s="307"/>
      <c r="M2309" s="308"/>
      <c r="N2309" s="309"/>
      <c r="O2309" s="309"/>
      <c r="P2309" s="310">
        <f>SUM(P2310:P2315)</f>
        <v>0</v>
      </c>
      <c r="Q2309" s="309"/>
      <c r="R2309" s="310">
        <f>SUM(R2310:R2315)</f>
        <v>0</v>
      </c>
      <c r="S2309" s="309"/>
      <c r="T2309" s="311">
        <f>SUM(T2310:T2315)</f>
        <v>0</v>
      </c>
      <c r="AR2309" s="312" t="s">
        <v>190</v>
      </c>
      <c r="AT2309" s="313" t="s">
        <v>73</v>
      </c>
      <c r="AU2309" s="313" t="s">
        <v>190</v>
      </c>
      <c r="AY2309" s="312" t="s">
        <v>189</v>
      </c>
      <c r="BK2309" s="314">
        <f>SUM(BK2310:BK2315)</f>
        <v>0</v>
      </c>
    </row>
    <row r="2310" s="1" customFormat="1" ht="16.5" customHeight="1">
      <c r="B2310" s="48"/>
      <c r="C2310" s="235" t="s">
        <v>3297</v>
      </c>
      <c r="D2310" s="235" t="s">
        <v>192</v>
      </c>
      <c r="E2310" s="236" t="s">
        <v>3298</v>
      </c>
      <c r="F2310" s="237" t="s">
        <v>3299</v>
      </c>
      <c r="G2310" s="238" t="s">
        <v>349</v>
      </c>
      <c r="H2310" s="239">
        <v>598</v>
      </c>
      <c r="I2310" s="240"/>
      <c r="J2310" s="241">
        <f>ROUND(I2310*H2310,2)</f>
        <v>0</v>
      </c>
      <c r="K2310" s="237" t="s">
        <v>21</v>
      </c>
      <c r="L2310" s="74"/>
      <c r="M2310" s="242" t="s">
        <v>21</v>
      </c>
      <c r="N2310" s="243" t="s">
        <v>45</v>
      </c>
      <c r="O2310" s="49"/>
      <c r="P2310" s="244">
        <f>O2310*H2310</f>
        <v>0</v>
      </c>
      <c r="Q2310" s="244">
        <v>0</v>
      </c>
      <c r="R2310" s="244">
        <f>Q2310*H2310</f>
        <v>0</v>
      </c>
      <c r="S2310" s="244">
        <v>0</v>
      </c>
      <c r="T2310" s="245">
        <f>S2310*H2310</f>
        <v>0</v>
      </c>
      <c r="AR2310" s="26" t="s">
        <v>730</v>
      </c>
      <c r="AT2310" s="26" t="s">
        <v>192</v>
      </c>
      <c r="AU2310" s="26" t="s">
        <v>197</v>
      </c>
      <c r="AY2310" s="26" t="s">
        <v>189</v>
      </c>
      <c r="BE2310" s="246">
        <f>IF(N2310="základní",J2310,0)</f>
        <v>0</v>
      </c>
      <c r="BF2310" s="246">
        <f>IF(N2310="snížená",J2310,0)</f>
        <v>0</v>
      </c>
      <c r="BG2310" s="246">
        <f>IF(N2310="zákl. přenesená",J2310,0)</f>
        <v>0</v>
      </c>
      <c r="BH2310" s="246">
        <f>IF(N2310="sníž. přenesená",J2310,0)</f>
        <v>0</v>
      </c>
      <c r="BI2310" s="246">
        <f>IF(N2310="nulová",J2310,0)</f>
        <v>0</v>
      </c>
      <c r="BJ2310" s="26" t="s">
        <v>82</v>
      </c>
      <c r="BK2310" s="246">
        <f>ROUND(I2310*H2310,2)</f>
        <v>0</v>
      </c>
      <c r="BL2310" s="26" t="s">
        <v>730</v>
      </c>
      <c r="BM2310" s="26" t="s">
        <v>3300</v>
      </c>
    </row>
    <row r="2311" s="1" customFormat="1" ht="16.5" customHeight="1">
      <c r="B2311" s="48"/>
      <c r="C2311" s="235" t="s">
        <v>3301</v>
      </c>
      <c r="D2311" s="235" t="s">
        <v>192</v>
      </c>
      <c r="E2311" s="236" t="s">
        <v>3302</v>
      </c>
      <c r="F2311" s="237" t="s">
        <v>3303</v>
      </c>
      <c r="G2311" s="238" t="s">
        <v>916</v>
      </c>
      <c r="H2311" s="239">
        <v>57</v>
      </c>
      <c r="I2311" s="240"/>
      <c r="J2311" s="241">
        <f>ROUND(I2311*H2311,2)</f>
        <v>0</v>
      </c>
      <c r="K2311" s="237" t="s">
        <v>21</v>
      </c>
      <c r="L2311" s="74"/>
      <c r="M2311" s="242" t="s">
        <v>21</v>
      </c>
      <c r="N2311" s="243" t="s">
        <v>45</v>
      </c>
      <c r="O2311" s="49"/>
      <c r="P2311" s="244">
        <f>O2311*H2311</f>
        <v>0</v>
      </c>
      <c r="Q2311" s="244">
        <v>0</v>
      </c>
      <c r="R2311" s="244">
        <f>Q2311*H2311</f>
        <v>0</v>
      </c>
      <c r="S2311" s="244">
        <v>0</v>
      </c>
      <c r="T2311" s="245">
        <f>S2311*H2311</f>
        <v>0</v>
      </c>
      <c r="AR2311" s="26" t="s">
        <v>730</v>
      </c>
      <c r="AT2311" s="26" t="s">
        <v>192</v>
      </c>
      <c r="AU2311" s="26" t="s">
        <v>197</v>
      </c>
      <c r="AY2311" s="26" t="s">
        <v>189</v>
      </c>
      <c r="BE2311" s="246">
        <f>IF(N2311="základní",J2311,0)</f>
        <v>0</v>
      </c>
      <c r="BF2311" s="246">
        <f>IF(N2311="snížená",J2311,0)</f>
        <v>0</v>
      </c>
      <c r="BG2311" s="246">
        <f>IF(N2311="zákl. přenesená",J2311,0)</f>
        <v>0</v>
      </c>
      <c r="BH2311" s="246">
        <f>IF(N2311="sníž. přenesená",J2311,0)</f>
        <v>0</v>
      </c>
      <c r="BI2311" s="246">
        <f>IF(N2311="nulová",J2311,0)</f>
        <v>0</v>
      </c>
      <c r="BJ2311" s="26" t="s">
        <v>82</v>
      </c>
      <c r="BK2311" s="246">
        <f>ROUND(I2311*H2311,2)</f>
        <v>0</v>
      </c>
      <c r="BL2311" s="26" t="s">
        <v>730</v>
      </c>
      <c r="BM2311" s="26" t="s">
        <v>3304</v>
      </c>
    </row>
    <row r="2312" s="1" customFormat="1" ht="16.5" customHeight="1">
      <c r="B2312" s="48"/>
      <c r="C2312" s="235" t="s">
        <v>3305</v>
      </c>
      <c r="D2312" s="235" t="s">
        <v>192</v>
      </c>
      <c r="E2312" s="236" t="s">
        <v>3306</v>
      </c>
      <c r="F2312" s="237" t="s">
        <v>3307</v>
      </c>
      <c r="G2312" s="238" t="s">
        <v>349</v>
      </c>
      <c r="H2312" s="239">
        <v>89</v>
      </c>
      <c r="I2312" s="240"/>
      <c r="J2312" s="241">
        <f>ROUND(I2312*H2312,2)</f>
        <v>0</v>
      </c>
      <c r="K2312" s="237" t="s">
        <v>21</v>
      </c>
      <c r="L2312" s="74"/>
      <c r="M2312" s="242" t="s">
        <v>21</v>
      </c>
      <c r="N2312" s="243" t="s">
        <v>45</v>
      </c>
      <c r="O2312" s="49"/>
      <c r="P2312" s="244">
        <f>O2312*H2312</f>
        <v>0</v>
      </c>
      <c r="Q2312" s="244">
        <v>0</v>
      </c>
      <c r="R2312" s="244">
        <f>Q2312*H2312</f>
        <v>0</v>
      </c>
      <c r="S2312" s="244">
        <v>0</v>
      </c>
      <c r="T2312" s="245">
        <f>S2312*H2312</f>
        <v>0</v>
      </c>
      <c r="AR2312" s="26" t="s">
        <v>730</v>
      </c>
      <c r="AT2312" s="26" t="s">
        <v>192</v>
      </c>
      <c r="AU2312" s="26" t="s">
        <v>197</v>
      </c>
      <c r="AY2312" s="26" t="s">
        <v>189</v>
      </c>
      <c r="BE2312" s="246">
        <f>IF(N2312="základní",J2312,0)</f>
        <v>0</v>
      </c>
      <c r="BF2312" s="246">
        <f>IF(N2312="snížená",J2312,0)</f>
        <v>0</v>
      </c>
      <c r="BG2312" s="246">
        <f>IF(N2312="zákl. přenesená",J2312,0)</f>
        <v>0</v>
      </c>
      <c r="BH2312" s="246">
        <f>IF(N2312="sníž. přenesená",J2312,0)</f>
        <v>0</v>
      </c>
      <c r="BI2312" s="246">
        <f>IF(N2312="nulová",J2312,0)</f>
        <v>0</v>
      </c>
      <c r="BJ2312" s="26" t="s">
        <v>82</v>
      </c>
      <c r="BK2312" s="246">
        <f>ROUND(I2312*H2312,2)</f>
        <v>0</v>
      </c>
      <c r="BL2312" s="26" t="s">
        <v>730</v>
      </c>
      <c r="BM2312" s="26" t="s">
        <v>3308</v>
      </c>
    </row>
    <row r="2313" s="1" customFormat="1" ht="16.5" customHeight="1">
      <c r="B2313" s="48"/>
      <c r="C2313" s="235" t="s">
        <v>3309</v>
      </c>
      <c r="D2313" s="235" t="s">
        <v>192</v>
      </c>
      <c r="E2313" s="236" t="s">
        <v>3310</v>
      </c>
      <c r="F2313" s="237" t="s">
        <v>3311</v>
      </c>
      <c r="G2313" s="238" t="s">
        <v>911</v>
      </c>
      <c r="H2313" s="239">
        <v>1</v>
      </c>
      <c r="I2313" s="240"/>
      <c r="J2313" s="241">
        <f>ROUND(I2313*H2313,2)</f>
        <v>0</v>
      </c>
      <c r="K2313" s="237" t="s">
        <v>21</v>
      </c>
      <c r="L2313" s="74"/>
      <c r="M2313" s="242" t="s">
        <v>21</v>
      </c>
      <c r="N2313" s="243" t="s">
        <v>45</v>
      </c>
      <c r="O2313" s="49"/>
      <c r="P2313" s="244">
        <f>O2313*H2313</f>
        <v>0</v>
      </c>
      <c r="Q2313" s="244">
        <v>0</v>
      </c>
      <c r="R2313" s="244">
        <f>Q2313*H2313</f>
        <v>0</v>
      </c>
      <c r="S2313" s="244">
        <v>0</v>
      </c>
      <c r="T2313" s="245">
        <f>S2313*H2313</f>
        <v>0</v>
      </c>
      <c r="AR2313" s="26" t="s">
        <v>730</v>
      </c>
      <c r="AT2313" s="26" t="s">
        <v>192</v>
      </c>
      <c r="AU2313" s="26" t="s">
        <v>197</v>
      </c>
      <c r="AY2313" s="26" t="s">
        <v>189</v>
      </c>
      <c r="BE2313" s="246">
        <f>IF(N2313="základní",J2313,0)</f>
        <v>0</v>
      </c>
      <c r="BF2313" s="246">
        <f>IF(N2313="snížená",J2313,0)</f>
        <v>0</v>
      </c>
      <c r="BG2313" s="246">
        <f>IF(N2313="zákl. přenesená",J2313,0)</f>
        <v>0</v>
      </c>
      <c r="BH2313" s="246">
        <f>IF(N2313="sníž. přenesená",J2313,0)</f>
        <v>0</v>
      </c>
      <c r="BI2313" s="246">
        <f>IF(N2313="nulová",J2313,0)</f>
        <v>0</v>
      </c>
      <c r="BJ2313" s="26" t="s">
        <v>82</v>
      </c>
      <c r="BK2313" s="246">
        <f>ROUND(I2313*H2313,2)</f>
        <v>0</v>
      </c>
      <c r="BL2313" s="26" t="s">
        <v>730</v>
      </c>
      <c r="BM2313" s="26" t="s">
        <v>3312</v>
      </c>
    </row>
    <row r="2314" s="1" customFormat="1" ht="16.5" customHeight="1">
      <c r="B2314" s="48"/>
      <c r="C2314" s="235" t="s">
        <v>3313</v>
      </c>
      <c r="D2314" s="235" t="s">
        <v>192</v>
      </c>
      <c r="E2314" s="236" t="s">
        <v>3314</v>
      </c>
      <c r="F2314" s="237" t="s">
        <v>3106</v>
      </c>
      <c r="G2314" s="238" t="s">
        <v>911</v>
      </c>
      <c r="H2314" s="239">
        <v>1</v>
      </c>
      <c r="I2314" s="240"/>
      <c r="J2314" s="241">
        <f>ROUND(I2314*H2314,2)</f>
        <v>0</v>
      </c>
      <c r="K2314" s="237" t="s">
        <v>21</v>
      </c>
      <c r="L2314" s="74"/>
      <c r="M2314" s="242" t="s">
        <v>21</v>
      </c>
      <c r="N2314" s="243" t="s">
        <v>45</v>
      </c>
      <c r="O2314" s="49"/>
      <c r="P2314" s="244">
        <f>O2314*H2314</f>
        <v>0</v>
      </c>
      <c r="Q2314" s="244">
        <v>0</v>
      </c>
      <c r="R2314" s="244">
        <f>Q2314*H2314</f>
        <v>0</v>
      </c>
      <c r="S2314" s="244">
        <v>0</v>
      </c>
      <c r="T2314" s="245">
        <f>S2314*H2314</f>
        <v>0</v>
      </c>
      <c r="AR2314" s="26" t="s">
        <v>730</v>
      </c>
      <c r="AT2314" s="26" t="s">
        <v>192</v>
      </c>
      <c r="AU2314" s="26" t="s">
        <v>197</v>
      </c>
      <c r="AY2314" s="26" t="s">
        <v>189</v>
      </c>
      <c r="BE2314" s="246">
        <f>IF(N2314="základní",J2314,0)</f>
        <v>0</v>
      </c>
      <c r="BF2314" s="246">
        <f>IF(N2314="snížená",J2314,0)</f>
        <v>0</v>
      </c>
      <c r="BG2314" s="246">
        <f>IF(N2314="zákl. přenesená",J2314,0)</f>
        <v>0</v>
      </c>
      <c r="BH2314" s="246">
        <f>IF(N2314="sníž. přenesená",J2314,0)</f>
        <v>0</v>
      </c>
      <c r="BI2314" s="246">
        <f>IF(N2314="nulová",J2314,0)</f>
        <v>0</v>
      </c>
      <c r="BJ2314" s="26" t="s">
        <v>82</v>
      </c>
      <c r="BK2314" s="246">
        <f>ROUND(I2314*H2314,2)</f>
        <v>0</v>
      </c>
      <c r="BL2314" s="26" t="s">
        <v>730</v>
      </c>
      <c r="BM2314" s="26" t="s">
        <v>3315</v>
      </c>
    </row>
    <row r="2315" s="1" customFormat="1" ht="16.5" customHeight="1">
      <c r="B2315" s="48"/>
      <c r="C2315" s="235" t="s">
        <v>3316</v>
      </c>
      <c r="D2315" s="235" t="s">
        <v>192</v>
      </c>
      <c r="E2315" s="236" t="s">
        <v>3317</v>
      </c>
      <c r="F2315" s="237" t="s">
        <v>3110</v>
      </c>
      <c r="G2315" s="238" t="s">
        <v>911</v>
      </c>
      <c r="H2315" s="239">
        <v>1</v>
      </c>
      <c r="I2315" s="240"/>
      <c r="J2315" s="241">
        <f>ROUND(I2315*H2315,2)</f>
        <v>0</v>
      </c>
      <c r="K2315" s="237" t="s">
        <v>21</v>
      </c>
      <c r="L2315" s="74"/>
      <c r="M2315" s="242" t="s">
        <v>21</v>
      </c>
      <c r="N2315" s="243" t="s">
        <v>45</v>
      </c>
      <c r="O2315" s="49"/>
      <c r="P2315" s="244">
        <f>O2315*H2315</f>
        <v>0</v>
      </c>
      <c r="Q2315" s="244">
        <v>0</v>
      </c>
      <c r="R2315" s="244">
        <f>Q2315*H2315</f>
        <v>0</v>
      </c>
      <c r="S2315" s="244">
        <v>0</v>
      </c>
      <c r="T2315" s="245">
        <f>S2315*H2315</f>
        <v>0</v>
      </c>
      <c r="AR2315" s="26" t="s">
        <v>730</v>
      </c>
      <c r="AT2315" s="26" t="s">
        <v>192</v>
      </c>
      <c r="AU2315" s="26" t="s">
        <v>197</v>
      </c>
      <c r="AY2315" s="26" t="s">
        <v>189</v>
      </c>
      <c r="BE2315" s="246">
        <f>IF(N2315="základní",J2315,0)</f>
        <v>0</v>
      </c>
      <c r="BF2315" s="246">
        <f>IF(N2315="snížená",J2315,0)</f>
        <v>0</v>
      </c>
      <c r="BG2315" s="246">
        <f>IF(N2315="zákl. přenesená",J2315,0)</f>
        <v>0</v>
      </c>
      <c r="BH2315" s="246">
        <f>IF(N2315="sníž. přenesená",J2315,0)</f>
        <v>0</v>
      </c>
      <c r="BI2315" s="246">
        <f>IF(N2315="nulová",J2315,0)</f>
        <v>0</v>
      </c>
      <c r="BJ2315" s="26" t="s">
        <v>82</v>
      </c>
      <c r="BK2315" s="246">
        <f>ROUND(I2315*H2315,2)</f>
        <v>0</v>
      </c>
      <c r="BL2315" s="26" t="s">
        <v>730</v>
      </c>
      <c r="BM2315" s="26" t="s">
        <v>3318</v>
      </c>
    </row>
    <row r="2316" s="11" customFormat="1" ht="29.88" customHeight="1">
      <c r="B2316" s="219"/>
      <c r="C2316" s="220"/>
      <c r="D2316" s="221" t="s">
        <v>73</v>
      </c>
      <c r="E2316" s="233" t="s">
        <v>3319</v>
      </c>
      <c r="F2316" s="233" t="s">
        <v>3320</v>
      </c>
      <c r="G2316" s="220"/>
      <c r="H2316" s="220"/>
      <c r="I2316" s="223"/>
      <c r="J2316" s="234">
        <f>BK2316</f>
        <v>0</v>
      </c>
      <c r="K2316" s="220"/>
      <c r="L2316" s="225"/>
      <c r="M2316" s="226"/>
      <c r="N2316" s="227"/>
      <c r="O2316" s="227"/>
      <c r="P2316" s="228">
        <f>P2317+P2320+P2328+P2333+P2340+P2344</f>
        <v>0</v>
      </c>
      <c r="Q2316" s="227"/>
      <c r="R2316" s="228">
        <f>R2317+R2320+R2328+R2333+R2340+R2344</f>
        <v>5338.8000000000002</v>
      </c>
      <c r="S2316" s="227"/>
      <c r="T2316" s="229">
        <f>T2317+T2320+T2328+T2333+T2340+T2344</f>
        <v>0</v>
      </c>
      <c r="AR2316" s="230" t="s">
        <v>190</v>
      </c>
      <c r="AT2316" s="231" t="s">
        <v>73</v>
      </c>
      <c r="AU2316" s="231" t="s">
        <v>82</v>
      </c>
      <c r="AY2316" s="230" t="s">
        <v>189</v>
      </c>
      <c r="BK2316" s="232">
        <f>BK2317+BK2320+BK2328+BK2333+BK2340+BK2344</f>
        <v>0</v>
      </c>
    </row>
    <row r="2317" s="11" customFormat="1" ht="14.88" customHeight="1">
      <c r="B2317" s="219"/>
      <c r="C2317" s="220"/>
      <c r="D2317" s="221" t="s">
        <v>73</v>
      </c>
      <c r="E2317" s="233" t="s">
        <v>3321</v>
      </c>
      <c r="F2317" s="233" t="s">
        <v>3322</v>
      </c>
      <c r="G2317" s="220"/>
      <c r="H2317" s="220"/>
      <c r="I2317" s="223"/>
      <c r="J2317" s="234">
        <f>BK2317</f>
        <v>0</v>
      </c>
      <c r="K2317" s="220"/>
      <c r="L2317" s="225"/>
      <c r="M2317" s="226"/>
      <c r="N2317" s="227"/>
      <c r="O2317" s="227"/>
      <c r="P2317" s="228">
        <f>SUM(P2318:P2319)</f>
        <v>0</v>
      </c>
      <c r="Q2317" s="227"/>
      <c r="R2317" s="228">
        <f>SUM(R2318:R2319)</f>
        <v>49</v>
      </c>
      <c r="S2317" s="227"/>
      <c r="T2317" s="229">
        <f>SUM(T2318:T2319)</f>
        <v>0</v>
      </c>
      <c r="AR2317" s="230" t="s">
        <v>190</v>
      </c>
      <c r="AT2317" s="231" t="s">
        <v>73</v>
      </c>
      <c r="AU2317" s="231" t="s">
        <v>84</v>
      </c>
      <c r="AY2317" s="230" t="s">
        <v>189</v>
      </c>
      <c r="BK2317" s="232">
        <f>SUM(BK2318:BK2319)</f>
        <v>0</v>
      </c>
    </row>
    <row r="2318" s="1" customFormat="1" ht="76.5" customHeight="1">
      <c r="B2318" s="48"/>
      <c r="C2318" s="291" t="s">
        <v>3323</v>
      </c>
      <c r="D2318" s="291" t="s">
        <v>604</v>
      </c>
      <c r="E2318" s="292" t="s">
        <v>3324</v>
      </c>
      <c r="F2318" s="293" t="s">
        <v>3325</v>
      </c>
      <c r="G2318" s="294" t="s">
        <v>916</v>
      </c>
      <c r="H2318" s="295">
        <v>1</v>
      </c>
      <c r="I2318" s="296"/>
      <c r="J2318" s="297">
        <f>ROUND(I2318*H2318,2)</f>
        <v>0</v>
      </c>
      <c r="K2318" s="293" t="s">
        <v>21</v>
      </c>
      <c r="L2318" s="298"/>
      <c r="M2318" s="299" t="s">
        <v>21</v>
      </c>
      <c r="N2318" s="300" t="s">
        <v>45</v>
      </c>
      <c r="O2318" s="49"/>
      <c r="P2318" s="244">
        <f>O2318*H2318</f>
        <v>0</v>
      </c>
      <c r="Q2318" s="244">
        <v>39</v>
      </c>
      <c r="R2318" s="244">
        <f>Q2318*H2318</f>
        <v>39</v>
      </c>
      <c r="S2318" s="244">
        <v>0</v>
      </c>
      <c r="T2318" s="245">
        <f>S2318*H2318</f>
        <v>0</v>
      </c>
      <c r="AR2318" s="26" t="s">
        <v>1663</v>
      </c>
      <c r="AT2318" s="26" t="s">
        <v>604</v>
      </c>
      <c r="AU2318" s="26" t="s">
        <v>190</v>
      </c>
      <c r="AY2318" s="26" t="s">
        <v>189</v>
      </c>
      <c r="BE2318" s="246">
        <f>IF(N2318="základní",J2318,0)</f>
        <v>0</v>
      </c>
      <c r="BF2318" s="246">
        <f>IF(N2318="snížená",J2318,0)</f>
        <v>0</v>
      </c>
      <c r="BG2318" s="246">
        <f>IF(N2318="zákl. přenesená",J2318,0)</f>
        <v>0</v>
      </c>
      <c r="BH2318" s="246">
        <f>IF(N2318="sníž. přenesená",J2318,0)</f>
        <v>0</v>
      </c>
      <c r="BI2318" s="246">
        <f>IF(N2318="nulová",J2318,0)</f>
        <v>0</v>
      </c>
      <c r="BJ2318" s="26" t="s">
        <v>82</v>
      </c>
      <c r="BK2318" s="246">
        <f>ROUND(I2318*H2318,2)</f>
        <v>0</v>
      </c>
      <c r="BL2318" s="26" t="s">
        <v>730</v>
      </c>
      <c r="BM2318" s="26" t="s">
        <v>3326</v>
      </c>
    </row>
    <row r="2319" s="1" customFormat="1" ht="25.5" customHeight="1">
      <c r="B2319" s="48"/>
      <c r="C2319" s="291" t="s">
        <v>3327</v>
      </c>
      <c r="D2319" s="291" t="s">
        <v>604</v>
      </c>
      <c r="E2319" s="292" t="s">
        <v>3328</v>
      </c>
      <c r="F2319" s="293" t="s">
        <v>3329</v>
      </c>
      <c r="G2319" s="294" t="s">
        <v>916</v>
      </c>
      <c r="H2319" s="295">
        <v>1</v>
      </c>
      <c r="I2319" s="296"/>
      <c r="J2319" s="297">
        <f>ROUND(I2319*H2319,2)</f>
        <v>0</v>
      </c>
      <c r="K2319" s="293" t="s">
        <v>21</v>
      </c>
      <c r="L2319" s="298"/>
      <c r="M2319" s="299" t="s">
        <v>21</v>
      </c>
      <c r="N2319" s="300" t="s">
        <v>45</v>
      </c>
      <c r="O2319" s="49"/>
      <c r="P2319" s="244">
        <f>O2319*H2319</f>
        <v>0</v>
      </c>
      <c r="Q2319" s="244">
        <v>10</v>
      </c>
      <c r="R2319" s="244">
        <f>Q2319*H2319</f>
        <v>10</v>
      </c>
      <c r="S2319" s="244">
        <v>0</v>
      </c>
      <c r="T2319" s="245">
        <f>S2319*H2319</f>
        <v>0</v>
      </c>
      <c r="AR2319" s="26" t="s">
        <v>1663</v>
      </c>
      <c r="AT2319" s="26" t="s">
        <v>604</v>
      </c>
      <c r="AU2319" s="26" t="s">
        <v>190</v>
      </c>
      <c r="AY2319" s="26" t="s">
        <v>189</v>
      </c>
      <c r="BE2319" s="246">
        <f>IF(N2319="základní",J2319,0)</f>
        <v>0</v>
      </c>
      <c r="BF2319" s="246">
        <f>IF(N2319="snížená",J2319,0)</f>
        <v>0</v>
      </c>
      <c r="BG2319" s="246">
        <f>IF(N2319="zákl. přenesená",J2319,0)</f>
        <v>0</v>
      </c>
      <c r="BH2319" s="246">
        <f>IF(N2319="sníž. přenesená",J2319,0)</f>
        <v>0</v>
      </c>
      <c r="BI2319" s="246">
        <f>IF(N2319="nulová",J2319,0)</f>
        <v>0</v>
      </c>
      <c r="BJ2319" s="26" t="s">
        <v>82</v>
      </c>
      <c r="BK2319" s="246">
        <f>ROUND(I2319*H2319,2)</f>
        <v>0</v>
      </c>
      <c r="BL2319" s="26" t="s">
        <v>730</v>
      </c>
      <c r="BM2319" s="26" t="s">
        <v>3330</v>
      </c>
    </row>
    <row r="2320" s="11" customFormat="1" ht="22.32" customHeight="1">
      <c r="B2320" s="219"/>
      <c r="C2320" s="220"/>
      <c r="D2320" s="221" t="s">
        <v>73</v>
      </c>
      <c r="E2320" s="233" t="s">
        <v>3331</v>
      </c>
      <c r="F2320" s="233" t="s">
        <v>3332</v>
      </c>
      <c r="G2320" s="220"/>
      <c r="H2320" s="220"/>
      <c r="I2320" s="223"/>
      <c r="J2320" s="234">
        <f>BK2320</f>
        <v>0</v>
      </c>
      <c r="K2320" s="220"/>
      <c r="L2320" s="225"/>
      <c r="M2320" s="226"/>
      <c r="N2320" s="227"/>
      <c r="O2320" s="227"/>
      <c r="P2320" s="228">
        <f>SUM(P2321:P2327)</f>
        <v>0</v>
      </c>
      <c r="Q2320" s="227"/>
      <c r="R2320" s="228">
        <f>SUM(R2321:R2327)</f>
        <v>49.200000000000003</v>
      </c>
      <c r="S2320" s="227"/>
      <c r="T2320" s="229">
        <f>SUM(T2321:T2327)</f>
        <v>0</v>
      </c>
      <c r="AR2320" s="230" t="s">
        <v>190</v>
      </c>
      <c r="AT2320" s="231" t="s">
        <v>73</v>
      </c>
      <c r="AU2320" s="231" t="s">
        <v>84</v>
      </c>
      <c r="AY2320" s="230" t="s">
        <v>189</v>
      </c>
      <c r="BK2320" s="232">
        <f>SUM(BK2321:BK2327)</f>
        <v>0</v>
      </c>
    </row>
    <row r="2321" s="1" customFormat="1" ht="25.5" customHeight="1">
      <c r="B2321" s="48"/>
      <c r="C2321" s="291" t="s">
        <v>3333</v>
      </c>
      <c r="D2321" s="291" t="s">
        <v>604</v>
      </c>
      <c r="E2321" s="292" t="s">
        <v>3334</v>
      </c>
      <c r="F2321" s="293" t="s">
        <v>3335</v>
      </c>
      <c r="G2321" s="294" t="s">
        <v>916</v>
      </c>
      <c r="H2321" s="295">
        <v>1</v>
      </c>
      <c r="I2321" s="296"/>
      <c r="J2321" s="297">
        <f>ROUND(I2321*H2321,2)</f>
        <v>0</v>
      </c>
      <c r="K2321" s="293" t="s">
        <v>21</v>
      </c>
      <c r="L2321" s="298"/>
      <c r="M2321" s="299" t="s">
        <v>21</v>
      </c>
      <c r="N2321" s="300" t="s">
        <v>45</v>
      </c>
      <c r="O2321" s="49"/>
      <c r="P2321" s="244">
        <f>O2321*H2321</f>
        <v>0</v>
      </c>
      <c r="Q2321" s="244">
        <v>2</v>
      </c>
      <c r="R2321" s="244">
        <f>Q2321*H2321</f>
        <v>2</v>
      </c>
      <c r="S2321" s="244">
        <v>0</v>
      </c>
      <c r="T2321" s="245">
        <f>S2321*H2321</f>
        <v>0</v>
      </c>
      <c r="AR2321" s="26" t="s">
        <v>1663</v>
      </c>
      <c r="AT2321" s="26" t="s">
        <v>604</v>
      </c>
      <c r="AU2321" s="26" t="s">
        <v>190</v>
      </c>
      <c r="AY2321" s="26" t="s">
        <v>189</v>
      </c>
      <c r="BE2321" s="246">
        <f>IF(N2321="základní",J2321,0)</f>
        <v>0</v>
      </c>
      <c r="BF2321" s="246">
        <f>IF(N2321="snížená",J2321,0)</f>
        <v>0</v>
      </c>
      <c r="BG2321" s="246">
        <f>IF(N2321="zákl. přenesená",J2321,0)</f>
        <v>0</v>
      </c>
      <c r="BH2321" s="246">
        <f>IF(N2321="sníž. přenesená",J2321,0)</f>
        <v>0</v>
      </c>
      <c r="BI2321" s="246">
        <f>IF(N2321="nulová",J2321,0)</f>
        <v>0</v>
      </c>
      <c r="BJ2321" s="26" t="s">
        <v>82</v>
      </c>
      <c r="BK2321" s="246">
        <f>ROUND(I2321*H2321,2)</f>
        <v>0</v>
      </c>
      <c r="BL2321" s="26" t="s">
        <v>730</v>
      </c>
      <c r="BM2321" s="26" t="s">
        <v>3336</v>
      </c>
    </row>
    <row r="2322" s="1" customFormat="1" ht="16.5" customHeight="1">
      <c r="B2322" s="48"/>
      <c r="C2322" s="291" t="s">
        <v>3337</v>
      </c>
      <c r="D2322" s="291" t="s">
        <v>604</v>
      </c>
      <c r="E2322" s="292" t="s">
        <v>3338</v>
      </c>
      <c r="F2322" s="293" t="s">
        <v>3339</v>
      </c>
      <c r="G2322" s="294" t="s">
        <v>916</v>
      </c>
      <c r="H2322" s="295">
        <v>1</v>
      </c>
      <c r="I2322" s="296"/>
      <c r="J2322" s="297">
        <f>ROUND(I2322*H2322,2)</f>
        <v>0</v>
      </c>
      <c r="K2322" s="293" t="s">
        <v>21</v>
      </c>
      <c r="L2322" s="298"/>
      <c r="M2322" s="299" t="s">
        <v>21</v>
      </c>
      <c r="N2322" s="300" t="s">
        <v>45</v>
      </c>
      <c r="O2322" s="49"/>
      <c r="P2322" s="244">
        <f>O2322*H2322</f>
        <v>0</v>
      </c>
      <c r="Q2322" s="244">
        <v>0.40000000000000002</v>
      </c>
      <c r="R2322" s="244">
        <f>Q2322*H2322</f>
        <v>0.40000000000000002</v>
      </c>
      <c r="S2322" s="244">
        <v>0</v>
      </c>
      <c r="T2322" s="245">
        <f>S2322*H2322</f>
        <v>0</v>
      </c>
      <c r="AR2322" s="26" t="s">
        <v>1663</v>
      </c>
      <c r="AT2322" s="26" t="s">
        <v>604</v>
      </c>
      <c r="AU2322" s="26" t="s">
        <v>190</v>
      </c>
      <c r="AY2322" s="26" t="s">
        <v>189</v>
      </c>
      <c r="BE2322" s="246">
        <f>IF(N2322="základní",J2322,0)</f>
        <v>0</v>
      </c>
      <c r="BF2322" s="246">
        <f>IF(N2322="snížená",J2322,0)</f>
        <v>0</v>
      </c>
      <c r="BG2322" s="246">
        <f>IF(N2322="zákl. přenesená",J2322,0)</f>
        <v>0</v>
      </c>
      <c r="BH2322" s="246">
        <f>IF(N2322="sníž. přenesená",J2322,0)</f>
        <v>0</v>
      </c>
      <c r="BI2322" s="246">
        <f>IF(N2322="nulová",J2322,0)</f>
        <v>0</v>
      </c>
      <c r="BJ2322" s="26" t="s">
        <v>82</v>
      </c>
      <c r="BK2322" s="246">
        <f>ROUND(I2322*H2322,2)</f>
        <v>0</v>
      </c>
      <c r="BL2322" s="26" t="s">
        <v>730</v>
      </c>
      <c r="BM2322" s="26" t="s">
        <v>3340</v>
      </c>
    </row>
    <row r="2323" s="1" customFormat="1" ht="16.5" customHeight="1">
      <c r="B2323" s="48"/>
      <c r="C2323" s="291" t="s">
        <v>3341</v>
      </c>
      <c r="D2323" s="291" t="s">
        <v>604</v>
      </c>
      <c r="E2323" s="292" t="s">
        <v>3342</v>
      </c>
      <c r="F2323" s="293" t="s">
        <v>3343</v>
      </c>
      <c r="G2323" s="294" t="s">
        <v>916</v>
      </c>
      <c r="H2323" s="295">
        <v>4</v>
      </c>
      <c r="I2323" s="296"/>
      <c r="J2323" s="297">
        <f>ROUND(I2323*H2323,2)</f>
        <v>0</v>
      </c>
      <c r="K2323" s="293" t="s">
        <v>21</v>
      </c>
      <c r="L2323" s="298"/>
      <c r="M2323" s="299" t="s">
        <v>21</v>
      </c>
      <c r="N2323" s="300" t="s">
        <v>45</v>
      </c>
      <c r="O2323" s="49"/>
      <c r="P2323" s="244">
        <f>O2323*H2323</f>
        <v>0</v>
      </c>
      <c r="Q2323" s="244">
        <v>0.5</v>
      </c>
      <c r="R2323" s="244">
        <f>Q2323*H2323</f>
        <v>2</v>
      </c>
      <c r="S2323" s="244">
        <v>0</v>
      </c>
      <c r="T2323" s="245">
        <f>S2323*H2323</f>
        <v>0</v>
      </c>
      <c r="AR2323" s="26" t="s">
        <v>1663</v>
      </c>
      <c r="AT2323" s="26" t="s">
        <v>604</v>
      </c>
      <c r="AU2323" s="26" t="s">
        <v>190</v>
      </c>
      <c r="AY2323" s="26" t="s">
        <v>189</v>
      </c>
      <c r="BE2323" s="246">
        <f>IF(N2323="základní",J2323,0)</f>
        <v>0</v>
      </c>
      <c r="BF2323" s="246">
        <f>IF(N2323="snížená",J2323,0)</f>
        <v>0</v>
      </c>
      <c r="BG2323" s="246">
        <f>IF(N2323="zákl. přenesená",J2323,0)</f>
        <v>0</v>
      </c>
      <c r="BH2323" s="246">
        <f>IF(N2323="sníž. přenesená",J2323,0)</f>
        <v>0</v>
      </c>
      <c r="BI2323" s="246">
        <f>IF(N2323="nulová",J2323,0)</f>
        <v>0</v>
      </c>
      <c r="BJ2323" s="26" t="s">
        <v>82</v>
      </c>
      <c r="BK2323" s="246">
        <f>ROUND(I2323*H2323,2)</f>
        <v>0</v>
      </c>
      <c r="BL2323" s="26" t="s">
        <v>730</v>
      </c>
      <c r="BM2323" s="26" t="s">
        <v>3344</v>
      </c>
    </row>
    <row r="2324" s="1" customFormat="1" ht="16.5" customHeight="1">
      <c r="B2324" s="48"/>
      <c r="C2324" s="291" t="s">
        <v>3345</v>
      </c>
      <c r="D2324" s="291" t="s">
        <v>604</v>
      </c>
      <c r="E2324" s="292" t="s">
        <v>3346</v>
      </c>
      <c r="F2324" s="293" t="s">
        <v>3347</v>
      </c>
      <c r="G2324" s="294" t="s">
        <v>916</v>
      </c>
      <c r="H2324" s="295">
        <v>1</v>
      </c>
      <c r="I2324" s="296"/>
      <c r="J2324" s="297">
        <f>ROUND(I2324*H2324,2)</f>
        <v>0</v>
      </c>
      <c r="K2324" s="293" t="s">
        <v>21</v>
      </c>
      <c r="L2324" s="298"/>
      <c r="M2324" s="299" t="s">
        <v>21</v>
      </c>
      <c r="N2324" s="300" t="s">
        <v>45</v>
      </c>
      <c r="O2324" s="49"/>
      <c r="P2324" s="244">
        <f>O2324*H2324</f>
        <v>0</v>
      </c>
      <c r="Q2324" s="244">
        <v>0.5</v>
      </c>
      <c r="R2324" s="244">
        <f>Q2324*H2324</f>
        <v>0.5</v>
      </c>
      <c r="S2324" s="244">
        <v>0</v>
      </c>
      <c r="T2324" s="245">
        <f>S2324*H2324</f>
        <v>0</v>
      </c>
      <c r="AR2324" s="26" t="s">
        <v>1663</v>
      </c>
      <c r="AT2324" s="26" t="s">
        <v>604</v>
      </c>
      <c r="AU2324" s="26" t="s">
        <v>190</v>
      </c>
      <c r="AY2324" s="26" t="s">
        <v>189</v>
      </c>
      <c r="BE2324" s="246">
        <f>IF(N2324="základní",J2324,0)</f>
        <v>0</v>
      </c>
      <c r="BF2324" s="246">
        <f>IF(N2324="snížená",J2324,0)</f>
        <v>0</v>
      </c>
      <c r="BG2324" s="246">
        <f>IF(N2324="zákl. přenesená",J2324,0)</f>
        <v>0</v>
      </c>
      <c r="BH2324" s="246">
        <f>IF(N2324="sníž. přenesená",J2324,0)</f>
        <v>0</v>
      </c>
      <c r="BI2324" s="246">
        <f>IF(N2324="nulová",J2324,0)</f>
        <v>0</v>
      </c>
      <c r="BJ2324" s="26" t="s">
        <v>82</v>
      </c>
      <c r="BK2324" s="246">
        <f>ROUND(I2324*H2324,2)</f>
        <v>0</v>
      </c>
      <c r="BL2324" s="26" t="s">
        <v>730</v>
      </c>
      <c r="BM2324" s="26" t="s">
        <v>3348</v>
      </c>
    </row>
    <row r="2325" s="1" customFormat="1" ht="16.5" customHeight="1">
      <c r="B2325" s="48"/>
      <c r="C2325" s="291" t="s">
        <v>3349</v>
      </c>
      <c r="D2325" s="291" t="s">
        <v>604</v>
      </c>
      <c r="E2325" s="292" t="s">
        <v>3350</v>
      </c>
      <c r="F2325" s="293" t="s">
        <v>3351</v>
      </c>
      <c r="G2325" s="294" t="s">
        <v>21</v>
      </c>
      <c r="H2325" s="295">
        <v>0</v>
      </c>
      <c r="I2325" s="296"/>
      <c r="J2325" s="297">
        <f>ROUND(I2325*H2325,2)</f>
        <v>0</v>
      </c>
      <c r="K2325" s="293" t="s">
        <v>21</v>
      </c>
      <c r="L2325" s="298"/>
      <c r="M2325" s="299" t="s">
        <v>21</v>
      </c>
      <c r="N2325" s="300" t="s">
        <v>45</v>
      </c>
      <c r="O2325" s="49"/>
      <c r="P2325" s="244">
        <f>O2325*H2325</f>
        <v>0</v>
      </c>
      <c r="Q2325" s="244">
        <v>0</v>
      </c>
      <c r="R2325" s="244">
        <f>Q2325*H2325</f>
        <v>0</v>
      </c>
      <c r="S2325" s="244">
        <v>0</v>
      </c>
      <c r="T2325" s="245">
        <f>S2325*H2325</f>
        <v>0</v>
      </c>
      <c r="AR2325" s="26" t="s">
        <v>1663</v>
      </c>
      <c r="AT2325" s="26" t="s">
        <v>604</v>
      </c>
      <c r="AU2325" s="26" t="s">
        <v>190</v>
      </c>
      <c r="AY2325" s="26" t="s">
        <v>189</v>
      </c>
      <c r="BE2325" s="246">
        <f>IF(N2325="základní",J2325,0)</f>
        <v>0</v>
      </c>
      <c r="BF2325" s="246">
        <f>IF(N2325="snížená",J2325,0)</f>
        <v>0</v>
      </c>
      <c r="BG2325" s="246">
        <f>IF(N2325="zákl. přenesená",J2325,0)</f>
        <v>0</v>
      </c>
      <c r="BH2325" s="246">
        <f>IF(N2325="sníž. přenesená",J2325,0)</f>
        <v>0</v>
      </c>
      <c r="BI2325" s="246">
        <f>IF(N2325="nulová",J2325,0)</f>
        <v>0</v>
      </c>
      <c r="BJ2325" s="26" t="s">
        <v>82</v>
      </c>
      <c r="BK2325" s="246">
        <f>ROUND(I2325*H2325,2)</f>
        <v>0</v>
      </c>
      <c r="BL2325" s="26" t="s">
        <v>730</v>
      </c>
      <c r="BM2325" s="26" t="s">
        <v>3352</v>
      </c>
    </row>
    <row r="2326" s="1" customFormat="1" ht="16.5" customHeight="1">
      <c r="B2326" s="48"/>
      <c r="C2326" s="291" t="s">
        <v>3353</v>
      </c>
      <c r="D2326" s="291" t="s">
        <v>604</v>
      </c>
      <c r="E2326" s="292" t="s">
        <v>3354</v>
      </c>
      <c r="F2326" s="293" t="s">
        <v>3355</v>
      </c>
      <c r="G2326" s="294" t="s">
        <v>2561</v>
      </c>
      <c r="H2326" s="295">
        <v>9</v>
      </c>
      <c r="I2326" s="296"/>
      <c r="J2326" s="297">
        <f>ROUND(I2326*H2326,2)</f>
        <v>0</v>
      </c>
      <c r="K2326" s="293" t="s">
        <v>21</v>
      </c>
      <c r="L2326" s="298"/>
      <c r="M2326" s="299" t="s">
        <v>21</v>
      </c>
      <c r="N2326" s="300" t="s">
        <v>45</v>
      </c>
      <c r="O2326" s="49"/>
      <c r="P2326" s="244">
        <f>O2326*H2326</f>
        <v>0</v>
      </c>
      <c r="Q2326" s="244">
        <v>2.7000000000000002</v>
      </c>
      <c r="R2326" s="244">
        <f>Q2326*H2326</f>
        <v>24.300000000000001</v>
      </c>
      <c r="S2326" s="244">
        <v>0</v>
      </c>
      <c r="T2326" s="245">
        <f>S2326*H2326</f>
        <v>0</v>
      </c>
      <c r="AR2326" s="26" t="s">
        <v>1663</v>
      </c>
      <c r="AT2326" s="26" t="s">
        <v>604</v>
      </c>
      <c r="AU2326" s="26" t="s">
        <v>190</v>
      </c>
      <c r="AY2326" s="26" t="s">
        <v>189</v>
      </c>
      <c r="BE2326" s="246">
        <f>IF(N2326="základní",J2326,0)</f>
        <v>0</v>
      </c>
      <c r="BF2326" s="246">
        <f>IF(N2326="snížená",J2326,0)</f>
        <v>0</v>
      </c>
      <c r="BG2326" s="246">
        <f>IF(N2326="zákl. přenesená",J2326,0)</f>
        <v>0</v>
      </c>
      <c r="BH2326" s="246">
        <f>IF(N2326="sníž. přenesená",J2326,0)</f>
        <v>0</v>
      </c>
      <c r="BI2326" s="246">
        <f>IF(N2326="nulová",J2326,0)</f>
        <v>0</v>
      </c>
      <c r="BJ2326" s="26" t="s">
        <v>82</v>
      </c>
      <c r="BK2326" s="246">
        <f>ROUND(I2326*H2326,2)</f>
        <v>0</v>
      </c>
      <c r="BL2326" s="26" t="s">
        <v>730</v>
      </c>
      <c r="BM2326" s="26" t="s">
        <v>3356</v>
      </c>
    </row>
    <row r="2327" s="1" customFormat="1" ht="16.5" customHeight="1">
      <c r="B2327" s="48"/>
      <c r="C2327" s="291" t="s">
        <v>3357</v>
      </c>
      <c r="D2327" s="291" t="s">
        <v>604</v>
      </c>
      <c r="E2327" s="292" t="s">
        <v>3358</v>
      </c>
      <c r="F2327" s="293" t="s">
        <v>3359</v>
      </c>
      <c r="G2327" s="294" t="s">
        <v>2561</v>
      </c>
      <c r="H2327" s="295">
        <v>4</v>
      </c>
      <c r="I2327" s="296"/>
      <c r="J2327" s="297">
        <f>ROUND(I2327*H2327,2)</f>
        <v>0</v>
      </c>
      <c r="K2327" s="293" t="s">
        <v>21</v>
      </c>
      <c r="L2327" s="298"/>
      <c r="M2327" s="299" t="s">
        <v>21</v>
      </c>
      <c r="N2327" s="300" t="s">
        <v>45</v>
      </c>
      <c r="O2327" s="49"/>
      <c r="P2327" s="244">
        <f>O2327*H2327</f>
        <v>0</v>
      </c>
      <c r="Q2327" s="244">
        <v>5</v>
      </c>
      <c r="R2327" s="244">
        <f>Q2327*H2327</f>
        <v>20</v>
      </c>
      <c r="S2327" s="244">
        <v>0</v>
      </c>
      <c r="T2327" s="245">
        <f>S2327*H2327</f>
        <v>0</v>
      </c>
      <c r="AR2327" s="26" t="s">
        <v>1663</v>
      </c>
      <c r="AT2327" s="26" t="s">
        <v>604</v>
      </c>
      <c r="AU2327" s="26" t="s">
        <v>190</v>
      </c>
      <c r="AY2327" s="26" t="s">
        <v>189</v>
      </c>
      <c r="BE2327" s="246">
        <f>IF(N2327="základní",J2327,0)</f>
        <v>0</v>
      </c>
      <c r="BF2327" s="246">
        <f>IF(N2327="snížená",J2327,0)</f>
        <v>0</v>
      </c>
      <c r="BG2327" s="246">
        <f>IF(N2327="zákl. přenesená",J2327,0)</f>
        <v>0</v>
      </c>
      <c r="BH2327" s="246">
        <f>IF(N2327="sníž. přenesená",J2327,0)</f>
        <v>0</v>
      </c>
      <c r="BI2327" s="246">
        <f>IF(N2327="nulová",J2327,0)</f>
        <v>0</v>
      </c>
      <c r="BJ2327" s="26" t="s">
        <v>82</v>
      </c>
      <c r="BK2327" s="246">
        <f>ROUND(I2327*H2327,2)</f>
        <v>0</v>
      </c>
      <c r="BL2327" s="26" t="s">
        <v>730</v>
      </c>
      <c r="BM2327" s="26" t="s">
        <v>3360</v>
      </c>
    </row>
    <row r="2328" s="11" customFormat="1" ht="22.32" customHeight="1">
      <c r="B2328" s="219"/>
      <c r="C2328" s="220"/>
      <c r="D2328" s="221" t="s">
        <v>73</v>
      </c>
      <c r="E2328" s="233" t="s">
        <v>3361</v>
      </c>
      <c r="F2328" s="233" t="s">
        <v>3362</v>
      </c>
      <c r="G2328" s="220"/>
      <c r="H2328" s="220"/>
      <c r="I2328" s="223"/>
      <c r="J2328" s="234">
        <f>BK2328</f>
        <v>0</v>
      </c>
      <c r="K2328" s="220"/>
      <c r="L2328" s="225"/>
      <c r="M2328" s="226"/>
      <c r="N2328" s="227"/>
      <c r="O2328" s="227"/>
      <c r="P2328" s="228">
        <f>SUM(P2329:P2332)</f>
        <v>0</v>
      </c>
      <c r="Q2328" s="227"/>
      <c r="R2328" s="228">
        <f>SUM(R2329:R2332)</f>
        <v>15.400000000000002</v>
      </c>
      <c r="S2328" s="227"/>
      <c r="T2328" s="229">
        <f>SUM(T2329:T2332)</f>
        <v>0</v>
      </c>
      <c r="AR2328" s="230" t="s">
        <v>190</v>
      </c>
      <c r="AT2328" s="231" t="s">
        <v>73</v>
      </c>
      <c r="AU2328" s="231" t="s">
        <v>84</v>
      </c>
      <c r="AY2328" s="230" t="s">
        <v>189</v>
      </c>
      <c r="BK2328" s="232">
        <f>SUM(BK2329:BK2332)</f>
        <v>0</v>
      </c>
    </row>
    <row r="2329" s="1" customFormat="1" ht="25.5" customHeight="1">
      <c r="B2329" s="48"/>
      <c r="C2329" s="291" t="s">
        <v>3363</v>
      </c>
      <c r="D2329" s="291" t="s">
        <v>604</v>
      </c>
      <c r="E2329" s="292" t="s">
        <v>3364</v>
      </c>
      <c r="F2329" s="293" t="s">
        <v>3365</v>
      </c>
      <c r="G2329" s="294" t="s">
        <v>916</v>
      </c>
      <c r="H2329" s="295">
        <v>3</v>
      </c>
      <c r="I2329" s="296"/>
      <c r="J2329" s="297">
        <f>ROUND(I2329*H2329,2)</f>
        <v>0</v>
      </c>
      <c r="K2329" s="293" t="s">
        <v>21</v>
      </c>
      <c r="L2329" s="298"/>
      <c r="M2329" s="299" t="s">
        <v>21</v>
      </c>
      <c r="N2329" s="300" t="s">
        <v>45</v>
      </c>
      <c r="O2329" s="49"/>
      <c r="P2329" s="244">
        <f>O2329*H2329</f>
        <v>0</v>
      </c>
      <c r="Q2329" s="244">
        <v>1.1000000000000001</v>
      </c>
      <c r="R2329" s="244">
        <f>Q2329*H2329</f>
        <v>3.3000000000000003</v>
      </c>
      <c r="S2329" s="244">
        <v>0</v>
      </c>
      <c r="T2329" s="245">
        <f>S2329*H2329</f>
        <v>0</v>
      </c>
      <c r="AR2329" s="26" t="s">
        <v>1663</v>
      </c>
      <c r="AT2329" s="26" t="s">
        <v>604</v>
      </c>
      <c r="AU2329" s="26" t="s">
        <v>190</v>
      </c>
      <c r="AY2329" s="26" t="s">
        <v>189</v>
      </c>
      <c r="BE2329" s="246">
        <f>IF(N2329="základní",J2329,0)</f>
        <v>0</v>
      </c>
      <c r="BF2329" s="246">
        <f>IF(N2329="snížená",J2329,0)</f>
        <v>0</v>
      </c>
      <c r="BG2329" s="246">
        <f>IF(N2329="zákl. přenesená",J2329,0)</f>
        <v>0</v>
      </c>
      <c r="BH2329" s="246">
        <f>IF(N2329="sníž. přenesená",J2329,0)</f>
        <v>0</v>
      </c>
      <c r="BI2329" s="246">
        <f>IF(N2329="nulová",J2329,0)</f>
        <v>0</v>
      </c>
      <c r="BJ2329" s="26" t="s">
        <v>82</v>
      </c>
      <c r="BK2329" s="246">
        <f>ROUND(I2329*H2329,2)</f>
        <v>0</v>
      </c>
      <c r="BL2329" s="26" t="s">
        <v>730</v>
      </c>
      <c r="BM2329" s="26" t="s">
        <v>3366</v>
      </c>
    </row>
    <row r="2330" s="1" customFormat="1" ht="16.5" customHeight="1">
      <c r="B2330" s="48"/>
      <c r="C2330" s="291" t="s">
        <v>3367</v>
      </c>
      <c r="D2330" s="291" t="s">
        <v>604</v>
      </c>
      <c r="E2330" s="292" t="s">
        <v>3368</v>
      </c>
      <c r="F2330" s="293" t="s">
        <v>3351</v>
      </c>
      <c r="G2330" s="294" t="s">
        <v>3369</v>
      </c>
      <c r="H2330" s="295">
        <v>0</v>
      </c>
      <c r="I2330" s="296"/>
      <c r="J2330" s="297">
        <f>ROUND(I2330*H2330,2)</f>
        <v>0</v>
      </c>
      <c r="K2330" s="293" t="s">
        <v>21</v>
      </c>
      <c r="L2330" s="298"/>
      <c r="M2330" s="299" t="s">
        <v>21</v>
      </c>
      <c r="N2330" s="300" t="s">
        <v>45</v>
      </c>
      <c r="O2330" s="49"/>
      <c r="P2330" s="244">
        <f>O2330*H2330</f>
        <v>0</v>
      </c>
      <c r="Q2330" s="244">
        <v>0</v>
      </c>
      <c r="R2330" s="244">
        <f>Q2330*H2330</f>
        <v>0</v>
      </c>
      <c r="S2330" s="244">
        <v>0</v>
      </c>
      <c r="T2330" s="245">
        <f>S2330*H2330</f>
        <v>0</v>
      </c>
      <c r="AR2330" s="26" t="s">
        <v>1663</v>
      </c>
      <c r="AT2330" s="26" t="s">
        <v>604</v>
      </c>
      <c r="AU2330" s="26" t="s">
        <v>190</v>
      </c>
      <c r="AY2330" s="26" t="s">
        <v>189</v>
      </c>
      <c r="BE2330" s="246">
        <f>IF(N2330="základní",J2330,0)</f>
        <v>0</v>
      </c>
      <c r="BF2330" s="246">
        <f>IF(N2330="snížená",J2330,0)</f>
        <v>0</v>
      </c>
      <c r="BG2330" s="246">
        <f>IF(N2330="zákl. přenesená",J2330,0)</f>
        <v>0</v>
      </c>
      <c r="BH2330" s="246">
        <f>IF(N2330="sníž. přenesená",J2330,0)</f>
        <v>0</v>
      </c>
      <c r="BI2330" s="246">
        <f>IF(N2330="nulová",J2330,0)</f>
        <v>0</v>
      </c>
      <c r="BJ2330" s="26" t="s">
        <v>82</v>
      </c>
      <c r="BK2330" s="246">
        <f>ROUND(I2330*H2330,2)</f>
        <v>0</v>
      </c>
      <c r="BL2330" s="26" t="s">
        <v>730</v>
      </c>
      <c r="BM2330" s="26" t="s">
        <v>3370</v>
      </c>
    </row>
    <row r="2331" s="1" customFormat="1" ht="16.5" customHeight="1">
      <c r="B2331" s="48"/>
      <c r="C2331" s="291" t="s">
        <v>3371</v>
      </c>
      <c r="D2331" s="291" t="s">
        <v>604</v>
      </c>
      <c r="E2331" s="292" t="s">
        <v>3372</v>
      </c>
      <c r="F2331" s="293" t="s">
        <v>3373</v>
      </c>
      <c r="G2331" s="294" t="s">
        <v>2561</v>
      </c>
      <c r="H2331" s="295">
        <v>2</v>
      </c>
      <c r="I2331" s="296"/>
      <c r="J2331" s="297">
        <f>ROUND(I2331*H2331,2)</f>
        <v>0</v>
      </c>
      <c r="K2331" s="293" t="s">
        <v>21</v>
      </c>
      <c r="L2331" s="298"/>
      <c r="M2331" s="299" t="s">
        <v>21</v>
      </c>
      <c r="N2331" s="300" t="s">
        <v>45</v>
      </c>
      <c r="O2331" s="49"/>
      <c r="P2331" s="244">
        <f>O2331*H2331</f>
        <v>0</v>
      </c>
      <c r="Q2331" s="244">
        <v>2</v>
      </c>
      <c r="R2331" s="244">
        <f>Q2331*H2331</f>
        <v>4</v>
      </c>
      <c r="S2331" s="244">
        <v>0</v>
      </c>
      <c r="T2331" s="245">
        <f>S2331*H2331</f>
        <v>0</v>
      </c>
      <c r="AR2331" s="26" t="s">
        <v>1663</v>
      </c>
      <c r="AT2331" s="26" t="s">
        <v>604</v>
      </c>
      <c r="AU2331" s="26" t="s">
        <v>190</v>
      </c>
      <c r="AY2331" s="26" t="s">
        <v>189</v>
      </c>
      <c r="BE2331" s="246">
        <f>IF(N2331="základní",J2331,0)</f>
        <v>0</v>
      </c>
      <c r="BF2331" s="246">
        <f>IF(N2331="snížená",J2331,0)</f>
        <v>0</v>
      </c>
      <c r="BG2331" s="246">
        <f>IF(N2331="zákl. přenesená",J2331,0)</f>
        <v>0</v>
      </c>
      <c r="BH2331" s="246">
        <f>IF(N2331="sníž. přenesená",J2331,0)</f>
        <v>0</v>
      </c>
      <c r="BI2331" s="246">
        <f>IF(N2331="nulová",J2331,0)</f>
        <v>0</v>
      </c>
      <c r="BJ2331" s="26" t="s">
        <v>82</v>
      </c>
      <c r="BK2331" s="246">
        <f>ROUND(I2331*H2331,2)</f>
        <v>0</v>
      </c>
      <c r="BL2331" s="26" t="s">
        <v>730</v>
      </c>
      <c r="BM2331" s="26" t="s">
        <v>3374</v>
      </c>
    </row>
    <row r="2332" s="1" customFormat="1" ht="16.5" customHeight="1">
      <c r="B2332" s="48"/>
      <c r="C2332" s="291" t="s">
        <v>3375</v>
      </c>
      <c r="D2332" s="291" t="s">
        <v>604</v>
      </c>
      <c r="E2332" s="292" t="s">
        <v>3376</v>
      </c>
      <c r="F2332" s="293" t="s">
        <v>3377</v>
      </c>
      <c r="G2332" s="294" t="s">
        <v>2561</v>
      </c>
      <c r="H2332" s="295">
        <v>3</v>
      </c>
      <c r="I2332" s="296"/>
      <c r="J2332" s="297">
        <f>ROUND(I2332*H2332,2)</f>
        <v>0</v>
      </c>
      <c r="K2332" s="293" t="s">
        <v>21</v>
      </c>
      <c r="L2332" s="298"/>
      <c r="M2332" s="299" t="s">
        <v>21</v>
      </c>
      <c r="N2332" s="300" t="s">
        <v>45</v>
      </c>
      <c r="O2332" s="49"/>
      <c r="P2332" s="244">
        <f>O2332*H2332</f>
        <v>0</v>
      </c>
      <c r="Q2332" s="244">
        <v>2.7000000000000002</v>
      </c>
      <c r="R2332" s="244">
        <f>Q2332*H2332</f>
        <v>8.1000000000000014</v>
      </c>
      <c r="S2332" s="244">
        <v>0</v>
      </c>
      <c r="T2332" s="245">
        <f>S2332*H2332</f>
        <v>0</v>
      </c>
      <c r="AR2332" s="26" t="s">
        <v>1663</v>
      </c>
      <c r="AT2332" s="26" t="s">
        <v>604</v>
      </c>
      <c r="AU2332" s="26" t="s">
        <v>190</v>
      </c>
      <c r="AY2332" s="26" t="s">
        <v>189</v>
      </c>
      <c r="BE2332" s="246">
        <f>IF(N2332="základní",J2332,0)</f>
        <v>0</v>
      </c>
      <c r="BF2332" s="246">
        <f>IF(N2332="snížená",J2332,0)</f>
        <v>0</v>
      </c>
      <c r="BG2332" s="246">
        <f>IF(N2332="zákl. přenesená",J2332,0)</f>
        <v>0</v>
      </c>
      <c r="BH2332" s="246">
        <f>IF(N2332="sníž. přenesená",J2332,0)</f>
        <v>0</v>
      </c>
      <c r="BI2332" s="246">
        <f>IF(N2332="nulová",J2332,0)</f>
        <v>0</v>
      </c>
      <c r="BJ2332" s="26" t="s">
        <v>82</v>
      </c>
      <c r="BK2332" s="246">
        <f>ROUND(I2332*H2332,2)</f>
        <v>0</v>
      </c>
      <c r="BL2332" s="26" t="s">
        <v>730</v>
      </c>
      <c r="BM2332" s="26" t="s">
        <v>3378</v>
      </c>
    </row>
    <row r="2333" s="11" customFormat="1" ht="22.32" customHeight="1">
      <c r="B2333" s="219"/>
      <c r="C2333" s="220"/>
      <c r="D2333" s="221" t="s">
        <v>73</v>
      </c>
      <c r="E2333" s="233" t="s">
        <v>3379</v>
      </c>
      <c r="F2333" s="233" t="s">
        <v>3380</v>
      </c>
      <c r="G2333" s="220"/>
      <c r="H2333" s="220"/>
      <c r="I2333" s="223"/>
      <c r="J2333" s="234">
        <f>BK2333</f>
        <v>0</v>
      </c>
      <c r="K2333" s="220"/>
      <c r="L2333" s="225"/>
      <c r="M2333" s="226"/>
      <c r="N2333" s="227"/>
      <c r="O2333" s="227"/>
      <c r="P2333" s="228">
        <f>SUM(P2334:P2339)</f>
        <v>0</v>
      </c>
      <c r="Q2333" s="227"/>
      <c r="R2333" s="228">
        <f>SUM(R2334:R2339)</f>
        <v>23.200000000000003</v>
      </c>
      <c r="S2333" s="227"/>
      <c r="T2333" s="229">
        <f>SUM(T2334:T2339)</f>
        <v>0</v>
      </c>
      <c r="AR2333" s="230" t="s">
        <v>190</v>
      </c>
      <c r="AT2333" s="231" t="s">
        <v>73</v>
      </c>
      <c r="AU2333" s="231" t="s">
        <v>84</v>
      </c>
      <c r="AY2333" s="230" t="s">
        <v>189</v>
      </c>
      <c r="BK2333" s="232">
        <f>SUM(BK2334:BK2339)</f>
        <v>0</v>
      </c>
    </row>
    <row r="2334" s="1" customFormat="1" ht="25.5" customHeight="1">
      <c r="B2334" s="48"/>
      <c r="C2334" s="291" t="s">
        <v>3381</v>
      </c>
      <c r="D2334" s="291" t="s">
        <v>604</v>
      </c>
      <c r="E2334" s="292" t="s">
        <v>3382</v>
      </c>
      <c r="F2334" s="293" t="s">
        <v>3383</v>
      </c>
      <c r="G2334" s="294" t="s">
        <v>916</v>
      </c>
      <c r="H2334" s="295">
        <v>1</v>
      </c>
      <c r="I2334" s="296"/>
      <c r="J2334" s="297">
        <f>ROUND(I2334*H2334,2)</f>
        <v>0</v>
      </c>
      <c r="K2334" s="293" t="s">
        <v>21</v>
      </c>
      <c r="L2334" s="298"/>
      <c r="M2334" s="299" t="s">
        <v>21</v>
      </c>
      <c r="N2334" s="300" t="s">
        <v>45</v>
      </c>
      <c r="O2334" s="49"/>
      <c r="P2334" s="244">
        <f>O2334*H2334</f>
        <v>0</v>
      </c>
      <c r="Q2334" s="244">
        <v>2</v>
      </c>
      <c r="R2334" s="244">
        <f>Q2334*H2334</f>
        <v>2</v>
      </c>
      <c r="S2334" s="244">
        <v>0</v>
      </c>
      <c r="T2334" s="245">
        <f>S2334*H2334</f>
        <v>0</v>
      </c>
      <c r="AR2334" s="26" t="s">
        <v>1663</v>
      </c>
      <c r="AT2334" s="26" t="s">
        <v>604</v>
      </c>
      <c r="AU2334" s="26" t="s">
        <v>190</v>
      </c>
      <c r="AY2334" s="26" t="s">
        <v>189</v>
      </c>
      <c r="BE2334" s="246">
        <f>IF(N2334="základní",J2334,0)</f>
        <v>0</v>
      </c>
      <c r="BF2334" s="246">
        <f>IF(N2334="snížená",J2334,0)</f>
        <v>0</v>
      </c>
      <c r="BG2334" s="246">
        <f>IF(N2334="zákl. přenesená",J2334,0)</f>
        <v>0</v>
      </c>
      <c r="BH2334" s="246">
        <f>IF(N2334="sníž. přenesená",J2334,0)</f>
        <v>0</v>
      </c>
      <c r="BI2334" s="246">
        <f>IF(N2334="nulová",J2334,0)</f>
        <v>0</v>
      </c>
      <c r="BJ2334" s="26" t="s">
        <v>82</v>
      </c>
      <c r="BK2334" s="246">
        <f>ROUND(I2334*H2334,2)</f>
        <v>0</v>
      </c>
      <c r="BL2334" s="26" t="s">
        <v>730</v>
      </c>
      <c r="BM2334" s="26" t="s">
        <v>3384</v>
      </c>
    </row>
    <row r="2335" s="1" customFormat="1" ht="16.5" customHeight="1">
      <c r="B2335" s="48"/>
      <c r="C2335" s="291" t="s">
        <v>3385</v>
      </c>
      <c r="D2335" s="291" t="s">
        <v>604</v>
      </c>
      <c r="E2335" s="292" t="s">
        <v>3386</v>
      </c>
      <c r="F2335" s="293" t="s">
        <v>3339</v>
      </c>
      <c r="G2335" s="294" t="s">
        <v>916</v>
      </c>
      <c r="H2335" s="295">
        <v>2</v>
      </c>
      <c r="I2335" s="296"/>
      <c r="J2335" s="297">
        <f>ROUND(I2335*H2335,2)</f>
        <v>0</v>
      </c>
      <c r="K2335" s="293" t="s">
        <v>21</v>
      </c>
      <c r="L2335" s="298"/>
      <c r="M2335" s="299" t="s">
        <v>21</v>
      </c>
      <c r="N2335" s="300" t="s">
        <v>45</v>
      </c>
      <c r="O2335" s="49"/>
      <c r="P2335" s="244">
        <f>O2335*H2335</f>
        <v>0</v>
      </c>
      <c r="Q2335" s="244">
        <v>0.40000000000000002</v>
      </c>
      <c r="R2335" s="244">
        <f>Q2335*H2335</f>
        <v>0.80000000000000004</v>
      </c>
      <c r="S2335" s="244">
        <v>0</v>
      </c>
      <c r="T2335" s="245">
        <f>S2335*H2335</f>
        <v>0</v>
      </c>
      <c r="AR2335" s="26" t="s">
        <v>1663</v>
      </c>
      <c r="AT2335" s="26" t="s">
        <v>604</v>
      </c>
      <c r="AU2335" s="26" t="s">
        <v>190</v>
      </c>
      <c r="AY2335" s="26" t="s">
        <v>189</v>
      </c>
      <c r="BE2335" s="246">
        <f>IF(N2335="základní",J2335,0)</f>
        <v>0</v>
      </c>
      <c r="BF2335" s="246">
        <f>IF(N2335="snížená",J2335,0)</f>
        <v>0</v>
      </c>
      <c r="BG2335" s="246">
        <f>IF(N2335="zákl. přenesená",J2335,0)</f>
        <v>0</v>
      </c>
      <c r="BH2335" s="246">
        <f>IF(N2335="sníž. přenesená",J2335,0)</f>
        <v>0</v>
      </c>
      <c r="BI2335" s="246">
        <f>IF(N2335="nulová",J2335,0)</f>
        <v>0</v>
      </c>
      <c r="BJ2335" s="26" t="s">
        <v>82</v>
      </c>
      <c r="BK2335" s="246">
        <f>ROUND(I2335*H2335,2)</f>
        <v>0</v>
      </c>
      <c r="BL2335" s="26" t="s">
        <v>730</v>
      </c>
      <c r="BM2335" s="26" t="s">
        <v>3387</v>
      </c>
    </row>
    <row r="2336" s="1" customFormat="1" ht="16.5" customHeight="1">
      <c r="B2336" s="48"/>
      <c r="C2336" s="291" t="s">
        <v>3388</v>
      </c>
      <c r="D2336" s="291" t="s">
        <v>604</v>
      </c>
      <c r="E2336" s="292" t="s">
        <v>3389</v>
      </c>
      <c r="F2336" s="293" t="s">
        <v>3343</v>
      </c>
      <c r="G2336" s="294" t="s">
        <v>916</v>
      </c>
      <c r="H2336" s="295">
        <v>2</v>
      </c>
      <c r="I2336" s="296"/>
      <c r="J2336" s="297">
        <f>ROUND(I2336*H2336,2)</f>
        <v>0</v>
      </c>
      <c r="K2336" s="293" t="s">
        <v>21</v>
      </c>
      <c r="L2336" s="298"/>
      <c r="M2336" s="299" t="s">
        <v>21</v>
      </c>
      <c r="N2336" s="300" t="s">
        <v>45</v>
      </c>
      <c r="O2336" s="49"/>
      <c r="P2336" s="244">
        <f>O2336*H2336</f>
        <v>0</v>
      </c>
      <c r="Q2336" s="244">
        <v>0.5</v>
      </c>
      <c r="R2336" s="244">
        <f>Q2336*H2336</f>
        <v>1</v>
      </c>
      <c r="S2336" s="244">
        <v>0</v>
      </c>
      <c r="T2336" s="245">
        <f>S2336*H2336</f>
        <v>0</v>
      </c>
      <c r="AR2336" s="26" t="s">
        <v>1663</v>
      </c>
      <c r="AT2336" s="26" t="s">
        <v>604</v>
      </c>
      <c r="AU2336" s="26" t="s">
        <v>190</v>
      </c>
      <c r="AY2336" s="26" t="s">
        <v>189</v>
      </c>
      <c r="BE2336" s="246">
        <f>IF(N2336="základní",J2336,0)</f>
        <v>0</v>
      </c>
      <c r="BF2336" s="246">
        <f>IF(N2336="snížená",J2336,0)</f>
        <v>0</v>
      </c>
      <c r="BG2336" s="246">
        <f>IF(N2336="zákl. přenesená",J2336,0)</f>
        <v>0</v>
      </c>
      <c r="BH2336" s="246">
        <f>IF(N2336="sníž. přenesená",J2336,0)</f>
        <v>0</v>
      </c>
      <c r="BI2336" s="246">
        <f>IF(N2336="nulová",J2336,0)</f>
        <v>0</v>
      </c>
      <c r="BJ2336" s="26" t="s">
        <v>82</v>
      </c>
      <c r="BK2336" s="246">
        <f>ROUND(I2336*H2336,2)</f>
        <v>0</v>
      </c>
      <c r="BL2336" s="26" t="s">
        <v>730</v>
      </c>
      <c r="BM2336" s="26" t="s">
        <v>3390</v>
      </c>
    </row>
    <row r="2337" s="1" customFormat="1" ht="16.5" customHeight="1">
      <c r="B2337" s="48"/>
      <c r="C2337" s="291" t="s">
        <v>3391</v>
      </c>
      <c r="D2337" s="291" t="s">
        <v>604</v>
      </c>
      <c r="E2337" s="292" t="s">
        <v>3392</v>
      </c>
      <c r="F2337" s="293" t="s">
        <v>3347</v>
      </c>
      <c r="G2337" s="294" t="s">
        <v>916</v>
      </c>
      <c r="H2337" s="295">
        <v>1</v>
      </c>
      <c r="I2337" s="296"/>
      <c r="J2337" s="297">
        <f>ROUND(I2337*H2337,2)</f>
        <v>0</v>
      </c>
      <c r="K2337" s="293" t="s">
        <v>21</v>
      </c>
      <c r="L2337" s="298"/>
      <c r="M2337" s="299" t="s">
        <v>21</v>
      </c>
      <c r="N2337" s="300" t="s">
        <v>45</v>
      </c>
      <c r="O2337" s="49"/>
      <c r="P2337" s="244">
        <f>O2337*H2337</f>
        <v>0</v>
      </c>
      <c r="Q2337" s="244">
        <v>0.5</v>
      </c>
      <c r="R2337" s="244">
        <f>Q2337*H2337</f>
        <v>0.5</v>
      </c>
      <c r="S2337" s="244">
        <v>0</v>
      </c>
      <c r="T2337" s="245">
        <f>S2337*H2337</f>
        <v>0</v>
      </c>
      <c r="AR2337" s="26" t="s">
        <v>1663</v>
      </c>
      <c r="AT2337" s="26" t="s">
        <v>604</v>
      </c>
      <c r="AU2337" s="26" t="s">
        <v>190</v>
      </c>
      <c r="AY2337" s="26" t="s">
        <v>189</v>
      </c>
      <c r="BE2337" s="246">
        <f>IF(N2337="základní",J2337,0)</f>
        <v>0</v>
      </c>
      <c r="BF2337" s="246">
        <f>IF(N2337="snížená",J2337,0)</f>
        <v>0</v>
      </c>
      <c r="BG2337" s="246">
        <f>IF(N2337="zákl. přenesená",J2337,0)</f>
        <v>0</v>
      </c>
      <c r="BH2337" s="246">
        <f>IF(N2337="sníž. přenesená",J2337,0)</f>
        <v>0</v>
      </c>
      <c r="BI2337" s="246">
        <f>IF(N2337="nulová",J2337,0)</f>
        <v>0</v>
      </c>
      <c r="BJ2337" s="26" t="s">
        <v>82</v>
      </c>
      <c r="BK2337" s="246">
        <f>ROUND(I2337*H2337,2)</f>
        <v>0</v>
      </c>
      <c r="BL2337" s="26" t="s">
        <v>730</v>
      </c>
      <c r="BM2337" s="26" t="s">
        <v>3393</v>
      </c>
    </row>
    <row r="2338" s="1" customFormat="1" ht="16.5" customHeight="1">
      <c r="B2338" s="48"/>
      <c r="C2338" s="291" t="s">
        <v>3394</v>
      </c>
      <c r="D2338" s="291" t="s">
        <v>604</v>
      </c>
      <c r="E2338" s="292" t="s">
        <v>3395</v>
      </c>
      <c r="F2338" s="293" t="s">
        <v>3351</v>
      </c>
      <c r="G2338" s="294" t="s">
        <v>21</v>
      </c>
      <c r="H2338" s="295">
        <v>0</v>
      </c>
      <c r="I2338" s="296"/>
      <c r="J2338" s="297">
        <f>ROUND(I2338*H2338,2)</f>
        <v>0</v>
      </c>
      <c r="K2338" s="293" t="s">
        <v>21</v>
      </c>
      <c r="L2338" s="298"/>
      <c r="M2338" s="299" t="s">
        <v>21</v>
      </c>
      <c r="N2338" s="300" t="s">
        <v>45</v>
      </c>
      <c r="O2338" s="49"/>
      <c r="P2338" s="244">
        <f>O2338*H2338</f>
        <v>0</v>
      </c>
      <c r="Q2338" s="244">
        <v>0</v>
      </c>
      <c r="R2338" s="244">
        <f>Q2338*H2338</f>
        <v>0</v>
      </c>
      <c r="S2338" s="244">
        <v>0</v>
      </c>
      <c r="T2338" s="245">
        <f>S2338*H2338</f>
        <v>0</v>
      </c>
      <c r="AR2338" s="26" t="s">
        <v>1663</v>
      </c>
      <c r="AT2338" s="26" t="s">
        <v>604</v>
      </c>
      <c r="AU2338" s="26" t="s">
        <v>190</v>
      </c>
      <c r="AY2338" s="26" t="s">
        <v>189</v>
      </c>
      <c r="BE2338" s="246">
        <f>IF(N2338="základní",J2338,0)</f>
        <v>0</v>
      </c>
      <c r="BF2338" s="246">
        <f>IF(N2338="snížená",J2338,0)</f>
        <v>0</v>
      </c>
      <c r="BG2338" s="246">
        <f>IF(N2338="zákl. přenesená",J2338,0)</f>
        <v>0</v>
      </c>
      <c r="BH2338" s="246">
        <f>IF(N2338="sníž. přenesená",J2338,0)</f>
        <v>0</v>
      </c>
      <c r="BI2338" s="246">
        <f>IF(N2338="nulová",J2338,0)</f>
        <v>0</v>
      </c>
      <c r="BJ2338" s="26" t="s">
        <v>82</v>
      </c>
      <c r="BK2338" s="246">
        <f>ROUND(I2338*H2338,2)</f>
        <v>0</v>
      </c>
      <c r="BL2338" s="26" t="s">
        <v>730</v>
      </c>
      <c r="BM2338" s="26" t="s">
        <v>3396</v>
      </c>
    </row>
    <row r="2339" s="1" customFormat="1" ht="16.5" customHeight="1">
      <c r="B2339" s="48"/>
      <c r="C2339" s="291" t="s">
        <v>3397</v>
      </c>
      <c r="D2339" s="291" t="s">
        <v>604</v>
      </c>
      <c r="E2339" s="292" t="s">
        <v>3398</v>
      </c>
      <c r="F2339" s="293" t="s">
        <v>3377</v>
      </c>
      <c r="G2339" s="294" t="s">
        <v>2561</v>
      </c>
      <c r="H2339" s="295">
        <v>7</v>
      </c>
      <c r="I2339" s="296"/>
      <c r="J2339" s="297">
        <f>ROUND(I2339*H2339,2)</f>
        <v>0</v>
      </c>
      <c r="K2339" s="293" t="s">
        <v>21</v>
      </c>
      <c r="L2339" s="298"/>
      <c r="M2339" s="299" t="s">
        <v>21</v>
      </c>
      <c r="N2339" s="300" t="s">
        <v>45</v>
      </c>
      <c r="O2339" s="49"/>
      <c r="P2339" s="244">
        <f>O2339*H2339</f>
        <v>0</v>
      </c>
      <c r="Q2339" s="244">
        <v>2.7000000000000002</v>
      </c>
      <c r="R2339" s="244">
        <f>Q2339*H2339</f>
        <v>18.900000000000002</v>
      </c>
      <c r="S2339" s="244">
        <v>0</v>
      </c>
      <c r="T2339" s="245">
        <f>S2339*H2339</f>
        <v>0</v>
      </c>
      <c r="AR2339" s="26" t="s">
        <v>1663</v>
      </c>
      <c r="AT2339" s="26" t="s">
        <v>604</v>
      </c>
      <c r="AU2339" s="26" t="s">
        <v>190</v>
      </c>
      <c r="AY2339" s="26" t="s">
        <v>189</v>
      </c>
      <c r="BE2339" s="246">
        <f>IF(N2339="základní",J2339,0)</f>
        <v>0</v>
      </c>
      <c r="BF2339" s="246">
        <f>IF(N2339="snížená",J2339,0)</f>
        <v>0</v>
      </c>
      <c r="BG2339" s="246">
        <f>IF(N2339="zákl. přenesená",J2339,0)</f>
        <v>0</v>
      </c>
      <c r="BH2339" s="246">
        <f>IF(N2339="sníž. přenesená",J2339,0)</f>
        <v>0</v>
      </c>
      <c r="BI2339" s="246">
        <f>IF(N2339="nulová",J2339,0)</f>
        <v>0</v>
      </c>
      <c r="BJ2339" s="26" t="s">
        <v>82</v>
      </c>
      <c r="BK2339" s="246">
        <f>ROUND(I2339*H2339,2)</f>
        <v>0</v>
      </c>
      <c r="BL2339" s="26" t="s">
        <v>730</v>
      </c>
      <c r="BM2339" s="26" t="s">
        <v>3399</v>
      </c>
    </row>
    <row r="2340" s="11" customFormat="1" ht="22.32" customHeight="1">
      <c r="B2340" s="219"/>
      <c r="C2340" s="220"/>
      <c r="D2340" s="221" t="s">
        <v>73</v>
      </c>
      <c r="E2340" s="233" t="s">
        <v>3400</v>
      </c>
      <c r="F2340" s="233" t="s">
        <v>3401</v>
      </c>
      <c r="G2340" s="220"/>
      <c r="H2340" s="220"/>
      <c r="I2340" s="223"/>
      <c r="J2340" s="234">
        <f>BK2340</f>
        <v>0</v>
      </c>
      <c r="K2340" s="220"/>
      <c r="L2340" s="225"/>
      <c r="M2340" s="226"/>
      <c r="N2340" s="227"/>
      <c r="O2340" s="227"/>
      <c r="P2340" s="228">
        <f>SUM(P2341:P2343)</f>
        <v>0</v>
      </c>
      <c r="Q2340" s="227"/>
      <c r="R2340" s="228">
        <f>SUM(R2341:R2343)</f>
        <v>5202</v>
      </c>
      <c r="S2340" s="227"/>
      <c r="T2340" s="229">
        <f>SUM(T2341:T2343)</f>
        <v>0</v>
      </c>
      <c r="AR2340" s="230" t="s">
        <v>190</v>
      </c>
      <c r="AT2340" s="231" t="s">
        <v>73</v>
      </c>
      <c r="AU2340" s="231" t="s">
        <v>84</v>
      </c>
      <c r="AY2340" s="230" t="s">
        <v>189</v>
      </c>
      <c r="BK2340" s="232">
        <f>SUM(BK2341:BK2343)</f>
        <v>0</v>
      </c>
    </row>
    <row r="2341" s="1" customFormat="1" ht="16.5" customHeight="1">
      <c r="B2341" s="48"/>
      <c r="C2341" s="291" t="s">
        <v>3402</v>
      </c>
      <c r="D2341" s="291" t="s">
        <v>604</v>
      </c>
      <c r="E2341" s="292" t="s">
        <v>3403</v>
      </c>
      <c r="F2341" s="293" t="s">
        <v>3404</v>
      </c>
      <c r="G2341" s="294" t="s">
        <v>1344</v>
      </c>
      <c r="H2341" s="295">
        <v>1</v>
      </c>
      <c r="I2341" s="296"/>
      <c r="J2341" s="297">
        <f>ROUND(I2341*H2341,2)</f>
        <v>0</v>
      </c>
      <c r="K2341" s="293" t="s">
        <v>21</v>
      </c>
      <c r="L2341" s="298"/>
      <c r="M2341" s="299" t="s">
        <v>21</v>
      </c>
      <c r="N2341" s="300" t="s">
        <v>45</v>
      </c>
      <c r="O2341" s="49"/>
      <c r="P2341" s="244">
        <f>O2341*H2341</f>
        <v>0</v>
      </c>
      <c r="Q2341" s="244">
        <v>2</v>
      </c>
      <c r="R2341" s="244">
        <f>Q2341*H2341</f>
        <v>2</v>
      </c>
      <c r="S2341" s="244">
        <v>0</v>
      </c>
      <c r="T2341" s="245">
        <f>S2341*H2341</f>
        <v>0</v>
      </c>
      <c r="AR2341" s="26" t="s">
        <v>1663</v>
      </c>
      <c r="AT2341" s="26" t="s">
        <v>604</v>
      </c>
      <c r="AU2341" s="26" t="s">
        <v>190</v>
      </c>
      <c r="AY2341" s="26" t="s">
        <v>189</v>
      </c>
      <c r="BE2341" s="246">
        <f>IF(N2341="základní",J2341,0)</f>
        <v>0</v>
      </c>
      <c r="BF2341" s="246">
        <f>IF(N2341="snížená",J2341,0)</f>
        <v>0</v>
      </c>
      <c r="BG2341" s="246">
        <f>IF(N2341="zákl. přenesená",J2341,0)</f>
        <v>0</v>
      </c>
      <c r="BH2341" s="246">
        <f>IF(N2341="sníž. přenesená",J2341,0)</f>
        <v>0</v>
      </c>
      <c r="BI2341" s="246">
        <f>IF(N2341="nulová",J2341,0)</f>
        <v>0</v>
      </c>
      <c r="BJ2341" s="26" t="s">
        <v>82</v>
      </c>
      <c r="BK2341" s="246">
        <f>ROUND(I2341*H2341,2)</f>
        <v>0</v>
      </c>
      <c r="BL2341" s="26" t="s">
        <v>730</v>
      </c>
      <c r="BM2341" s="26" t="s">
        <v>3405</v>
      </c>
    </row>
    <row r="2342" s="1" customFormat="1" ht="16.5" customHeight="1">
      <c r="B2342" s="48"/>
      <c r="C2342" s="291" t="s">
        <v>3406</v>
      </c>
      <c r="D2342" s="291" t="s">
        <v>604</v>
      </c>
      <c r="E2342" s="292" t="s">
        <v>3407</v>
      </c>
      <c r="F2342" s="293" t="s">
        <v>3408</v>
      </c>
      <c r="G2342" s="294" t="s">
        <v>1344</v>
      </c>
      <c r="H2342" s="295">
        <v>10</v>
      </c>
      <c r="I2342" s="296"/>
      <c r="J2342" s="297">
        <f>ROUND(I2342*H2342,2)</f>
        <v>0</v>
      </c>
      <c r="K2342" s="293" t="s">
        <v>21</v>
      </c>
      <c r="L2342" s="298"/>
      <c r="M2342" s="299" t="s">
        <v>21</v>
      </c>
      <c r="N2342" s="300" t="s">
        <v>45</v>
      </c>
      <c r="O2342" s="49"/>
      <c r="P2342" s="244">
        <f>O2342*H2342</f>
        <v>0</v>
      </c>
      <c r="Q2342" s="244">
        <v>20</v>
      </c>
      <c r="R2342" s="244">
        <f>Q2342*H2342</f>
        <v>200</v>
      </c>
      <c r="S2342" s="244">
        <v>0</v>
      </c>
      <c r="T2342" s="245">
        <f>S2342*H2342</f>
        <v>0</v>
      </c>
      <c r="AR2342" s="26" t="s">
        <v>1663</v>
      </c>
      <c r="AT2342" s="26" t="s">
        <v>604</v>
      </c>
      <c r="AU2342" s="26" t="s">
        <v>190</v>
      </c>
      <c r="AY2342" s="26" t="s">
        <v>189</v>
      </c>
      <c r="BE2342" s="246">
        <f>IF(N2342="základní",J2342,0)</f>
        <v>0</v>
      </c>
      <c r="BF2342" s="246">
        <f>IF(N2342="snížená",J2342,0)</f>
        <v>0</v>
      </c>
      <c r="BG2342" s="246">
        <f>IF(N2342="zákl. přenesená",J2342,0)</f>
        <v>0</v>
      </c>
      <c r="BH2342" s="246">
        <f>IF(N2342="sníž. přenesená",J2342,0)</f>
        <v>0</v>
      </c>
      <c r="BI2342" s="246">
        <f>IF(N2342="nulová",J2342,0)</f>
        <v>0</v>
      </c>
      <c r="BJ2342" s="26" t="s">
        <v>82</v>
      </c>
      <c r="BK2342" s="246">
        <f>ROUND(I2342*H2342,2)</f>
        <v>0</v>
      </c>
      <c r="BL2342" s="26" t="s">
        <v>730</v>
      </c>
      <c r="BM2342" s="26" t="s">
        <v>3409</v>
      </c>
    </row>
    <row r="2343" s="1" customFormat="1" ht="16.5" customHeight="1">
      <c r="B2343" s="48"/>
      <c r="C2343" s="291" t="s">
        <v>3410</v>
      </c>
      <c r="D2343" s="291" t="s">
        <v>604</v>
      </c>
      <c r="E2343" s="292" t="s">
        <v>3411</v>
      </c>
      <c r="F2343" s="293" t="s">
        <v>3412</v>
      </c>
      <c r="G2343" s="294" t="s">
        <v>1344</v>
      </c>
      <c r="H2343" s="295">
        <v>50</v>
      </c>
      <c r="I2343" s="296"/>
      <c r="J2343" s="297">
        <f>ROUND(I2343*H2343,2)</f>
        <v>0</v>
      </c>
      <c r="K2343" s="293" t="s">
        <v>21</v>
      </c>
      <c r="L2343" s="298"/>
      <c r="M2343" s="299" t="s">
        <v>21</v>
      </c>
      <c r="N2343" s="300" t="s">
        <v>45</v>
      </c>
      <c r="O2343" s="49"/>
      <c r="P2343" s="244">
        <f>O2343*H2343</f>
        <v>0</v>
      </c>
      <c r="Q2343" s="244">
        <v>100</v>
      </c>
      <c r="R2343" s="244">
        <f>Q2343*H2343</f>
        <v>5000</v>
      </c>
      <c r="S2343" s="244">
        <v>0</v>
      </c>
      <c r="T2343" s="245">
        <f>S2343*H2343</f>
        <v>0</v>
      </c>
      <c r="AR2343" s="26" t="s">
        <v>1663</v>
      </c>
      <c r="AT2343" s="26" t="s">
        <v>604</v>
      </c>
      <c r="AU2343" s="26" t="s">
        <v>190</v>
      </c>
      <c r="AY2343" s="26" t="s">
        <v>189</v>
      </c>
      <c r="BE2343" s="246">
        <f>IF(N2343="základní",J2343,0)</f>
        <v>0</v>
      </c>
      <c r="BF2343" s="246">
        <f>IF(N2343="snížená",J2343,0)</f>
        <v>0</v>
      </c>
      <c r="BG2343" s="246">
        <f>IF(N2343="zákl. přenesená",J2343,0)</f>
        <v>0</v>
      </c>
      <c r="BH2343" s="246">
        <f>IF(N2343="sníž. přenesená",J2343,0)</f>
        <v>0</v>
      </c>
      <c r="BI2343" s="246">
        <f>IF(N2343="nulová",J2343,0)</f>
        <v>0</v>
      </c>
      <c r="BJ2343" s="26" t="s">
        <v>82</v>
      </c>
      <c r="BK2343" s="246">
        <f>ROUND(I2343*H2343,2)</f>
        <v>0</v>
      </c>
      <c r="BL2343" s="26" t="s">
        <v>730</v>
      </c>
      <c r="BM2343" s="26" t="s">
        <v>3413</v>
      </c>
    </row>
    <row r="2344" s="11" customFormat="1" ht="22.32" customHeight="1">
      <c r="B2344" s="219"/>
      <c r="C2344" s="220"/>
      <c r="D2344" s="221" t="s">
        <v>73</v>
      </c>
      <c r="E2344" s="233" t="s">
        <v>3414</v>
      </c>
      <c r="F2344" s="233" t="s">
        <v>3415</v>
      </c>
      <c r="G2344" s="220"/>
      <c r="H2344" s="220"/>
      <c r="I2344" s="223"/>
      <c r="J2344" s="234">
        <f>BK2344</f>
        <v>0</v>
      </c>
      <c r="K2344" s="220"/>
      <c r="L2344" s="225"/>
      <c r="M2344" s="226"/>
      <c r="N2344" s="227"/>
      <c r="O2344" s="227"/>
      <c r="P2344" s="228">
        <f>SUM(P2345:P2348)</f>
        <v>0</v>
      </c>
      <c r="Q2344" s="227"/>
      <c r="R2344" s="228">
        <f>SUM(R2345:R2348)</f>
        <v>0</v>
      </c>
      <c r="S2344" s="227"/>
      <c r="T2344" s="229">
        <f>SUM(T2345:T2348)</f>
        <v>0</v>
      </c>
      <c r="AR2344" s="230" t="s">
        <v>190</v>
      </c>
      <c r="AT2344" s="231" t="s">
        <v>73</v>
      </c>
      <c r="AU2344" s="231" t="s">
        <v>84</v>
      </c>
      <c r="AY2344" s="230" t="s">
        <v>189</v>
      </c>
      <c r="BK2344" s="232">
        <f>SUM(BK2345:BK2348)</f>
        <v>0</v>
      </c>
    </row>
    <row r="2345" s="1" customFormat="1" ht="16.5" customHeight="1">
      <c r="B2345" s="48"/>
      <c r="C2345" s="235" t="s">
        <v>3416</v>
      </c>
      <c r="D2345" s="235" t="s">
        <v>192</v>
      </c>
      <c r="E2345" s="236" t="s">
        <v>3321</v>
      </c>
      <c r="F2345" s="237" t="s">
        <v>3417</v>
      </c>
      <c r="G2345" s="238" t="s">
        <v>911</v>
      </c>
      <c r="H2345" s="239">
        <v>1</v>
      </c>
      <c r="I2345" s="240"/>
      <c r="J2345" s="241">
        <f>ROUND(I2345*H2345,2)</f>
        <v>0</v>
      </c>
      <c r="K2345" s="237" t="s">
        <v>21</v>
      </c>
      <c r="L2345" s="74"/>
      <c r="M2345" s="242" t="s">
        <v>21</v>
      </c>
      <c r="N2345" s="243" t="s">
        <v>45</v>
      </c>
      <c r="O2345" s="49"/>
      <c r="P2345" s="244">
        <f>O2345*H2345</f>
        <v>0</v>
      </c>
      <c r="Q2345" s="244">
        <v>0</v>
      </c>
      <c r="R2345" s="244">
        <f>Q2345*H2345</f>
        <v>0</v>
      </c>
      <c r="S2345" s="244">
        <v>0</v>
      </c>
      <c r="T2345" s="245">
        <f>S2345*H2345</f>
        <v>0</v>
      </c>
      <c r="AR2345" s="26" t="s">
        <v>730</v>
      </c>
      <c r="AT2345" s="26" t="s">
        <v>192</v>
      </c>
      <c r="AU2345" s="26" t="s">
        <v>190</v>
      </c>
      <c r="AY2345" s="26" t="s">
        <v>189</v>
      </c>
      <c r="BE2345" s="246">
        <f>IF(N2345="základní",J2345,0)</f>
        <v>0</v>
      </c>
      <c r="BF2345" s="246">
        <f>IF(N2345="snížená",J2345,0)</f>
        <v>0</v>
      </c>
      <c r="BG2345" s="246">
        <f>IF(N2345="zákl. přenesená",J2345,0)</f>
        <v>0</v>
      </c>
      <c r="BH2345" s="246">
        <f>IF(N2345="sníž. přenesená",J2345,0)</f>
        <v>0</v>
      </c>
      <c r="BI2345" s="246">
        <f>IF(N2345="nulová",J2345,0)</f>
        <v>0</v>
      </c>
      <c r="BJ2345" s="26" t="s">
        <v>82</v>
      </c>
      <c r="BK2345" s="246">
        <f>ROUND(I2345*H2345,2)</f>
        <v>0</v>
      </c>
      <c r="BL2345" s="26" t="s">
        <v>730</v>
      </c>
      <c r="BM2345" s="26" t="s">
        <v>3418</v>
      </c>
    </row>
    <row r="2346" s="1" customFormat="1" ht="16.5" customHeight="1">
      <c r="B2346" s="48"/>
      <c r="C2346" s="235" t="s">
        <v>3419</v>
      </c>
      <c r="D2346" s="235" t="s">
        <v>192</v>
      </c>
      <c r="E2346" s="236" t="s">
        <v>3420</v>
      </c>
      <c r="F2346" s="237" t="s">
        <v>3421</v>
      </c>
      <c r="G2346" s="238" t="s">
        <v>3422</v>
      </c>
      <c r="H2346" s="239">
        <v>1</v>
      </c>
      <c r="I2346" s="240"/>
      <c r="J2346" s="241">
        <f>ROUND(I2346*H2346,2)</f>
        <v>0</v>
      </c>
      <c r="K2346" s="237" t="s">
        <v>21</v>
      </c>
      <c r="L2346" s="74"/>
      <c r="M2346" s="242" t="s">
        <v>21</v>
      </c>
      <c r="N2346" s="243" t="s">
        <v>45</v>
      </c>
      <c r="O2346" s="49"/>
      <c r="P2346" s="244">
        <f>O2346*H2346</f>
        <v>0</v>
      </c>
      <c r="Q2346" s="244">
        <v>0</v>
      </c>
      <c r="R2346" s="244">
        <f>Q2346*H2346</f>
        <v>0</v>
      </c>
      <c r="S2346" s="244">
        <v>0</v>
      </c>
      <c r="T2346" s="245">
        <f>S2346*H2346</f>
        <v>0</v>
      </c>
      <c r="AR2346" s="26" t="s">
        <v>730</v>
      </c>
      <c r="AT2346" s="26" t="s">
        <v>192</v>
      </c>
      <c r="AU2346" s="26" t="s">
        <v>190</v>
      </c>
      <c r="AY2346" s="26" t="s">
        <v>189</v>
      </c>
      <c r="BE2346" s="246">
        <f>IF(N2346="základní",J2346,0)</f>
        <v>0</v>
      </c>
      <c r="BF2346" s="246">
        <f>IF(N2346="snížená",J2346,0)</f>
        <v>0</v>
      </c>
      <c r="BG2346" s="246">
        <f>IF(N2346="zákl. přenesená",J2346,0)</f>
        <v>0</v>
      </c>
      <c r="BH2346" s="246">
        <f>IF(N2346="sníž. přenesená",J2346,0)</f>
        <v>0</v>
      </c>
      <c r="BI2346" s="246">
        <f>IF(N2346="nulová",J2346,0)</f>
        <v>0</v>
      </c>
      <c r="BJ2346" s="26" t="s">
        <v>82</v>
      </c>
      <c r="BK2346" s="246">
        <f>ROUND(I2346*H2346,2)</f>
        <v>0</v>
      </c>
      <c r="BL2346" s="26" t="s">
        <v>730</v>
      </c>
      <c r="BM2346" s="26" t="s">
        <v>3423</v>
      </c>
    </row>
    <row r="2347" s="1" customFormat="1" ht="16.5" customHeight="1">
      <c r="B2347" s="48"/>
      <c r="C2347" s="235" t="s">
        <v>3424</v>
      </c>
      <c r="D2347" s="235" t="s">
        <v>192</v>
      </c>
      <c r="E2347" s="236" t="s">
        <v>3425</v>
      </c>
      <c r="F2347" s="237" t="s">
        <v>3426</v>
      </c>
      <c r="G2347" s="238" t="s">
        <v>911</v>
      </c>
      <c r="H2347" s="239">
        <v>1</v>
      </c>
      <c r="I2347" s="240"/>
      <c r="J2347" s="241">
        <f>ROUND(I2347*H2347,2)</f>
        <v>0</v>
      </c>
      <c r="K2347" s="237" t="s">
        <v>21</v>
      </c>
      <c r="L2347" s="74"/>
      <c r="M2347" s="242" t="s">
        <v>21</v>
      </c>
      <c r="N2347" s="243" t="s">
        <v>45</v>
      </c>
      <c r="O2347" s="49"/>
      <c r="P2347" s="244">
        <f>O2347*H2347</f>
        <v>0</v>
      </c>
      <c r="Q2347" s="244">
        <v>0</v>
      </c>
      <c r="R2347" s="244">
        <f>Q2347*H2347</f>
        <v>0</v>
      </c>
      <c r="S2347" s="244">
        <v>0</v>
      </c>
      <c r="T2347" s="245">
        <f>S2347*H2347</f>
        <v>0</v>
      </c>
      <c r="AR2347" s="26" t="s">
        <v>730</v>
      </c>
      <c r="AT2347" s="26" t="s">
        <v>192</v>
      </c>
      <c r="AU2347" s="26" t="s">
        <v>190</v>
      </c>
      <c r="AY2347" s="26" t="s">
        <v>189</v>
      </c>
      <c r="BE2347" s="246">
        <f>IF(N2347="základní",J2347,0)</f>
        <v>0</v>
      </c>
      <c r="BF2347" s="246">
        <f>IF(N2347="snížená",J2347,0)</f>
        <v>0</v>
      </c>
      <c r="BG2347" s="246">
        <f>IF(N2347="zákl. přenesená",J2347,0)</f>
        <v>0</v>
      </c>
      <c r="BH2347" s="246">
        <f>IF(N2347="sníž. přenesená",J2347,0)</f>
        <v>0</v>
      </c>
      <c r="BI2347" s="246">
        <f>IF(N2347="nulová",J2347,0)</f>
        <v>0</v>
      </c>
      <c r="BJ2347" s="26" t="s">
        <v>82</v>
      </c>
      <c r="BK2347" s="246">
        <f>ROUND(I2347*H2347,2)</f>
        <v>0</v>
      </c>
      <c r="BL2347" s="26" t="s">
        <v>730</v>
      </c>
      <c r="BM2347" s="26" t="s">
        <v>3427</v>
      </c>
    </row>
    <row r="2348" s="1" customFormat="1" ht="25.5" customHeight="1">
      <c r="B2348" s="48"/>
      <c r="C2348" s="235" t="s">
        <v>3428</v>
      </c>
      <c r="D2348" s="235" t="s">
        <v>192</v>
      </c>
      <c r="E2348" s="236" t="s">
        <v>3429</v>
      </c>
      <c r="F2348" s="237" t="s">
        <v>2946</v>
      </c>
      <c r="G2348" s="238" t="s">
        <v>1071</v>
      </c>
      <c r="H2348" s="301"/>
      <c r="I2348" s="240"/>
      <c r="J2348" s="241">
        <f>ROUND(I2348*H2348,2)</f>
        <v>0</v>
      </c>
      <c r="K2348" s="237" t="s">
        <v>21</v>
      </c>
      <c r="L2348" s="74"/>
      <c r="M2348" s="242" t="s">
        <v>21</v>
      </c>
      <c r="N2348" s="243" t="s">
        <v>45</v>
      </c>
      <c r="O2348" s="49"/>
      <c r="P2348" s="244">
        <f>O2348*H2348</f>
        <v>0</v>
      </c>
      <c r="Q2348" s="244">
        <v>0</v>
      </c>
      <c r="R2348" s="244">
        <f>Q2348*H2348</f>
        <v>0</v>
      </c>
      <c r="S2348" s="244">
        <v>0</v>
      </c>
      <c r="T2348" s="245">
        <f>S2348*H2348</f>
        <v>0</v>
      </c>
      <c r="AR2348" s="26" t="s">
        <v>730</v>
      </c>
      <c r="AT2348" s="26" t="s">
        <v>192</v>
      </c>
      <c r="AU2348" s="26" t="s">
        <v>190</v>
      </c>
      <c r="AY2348" s="26" t="s">
        <v>189</v>
      </c>
      <c r="BE2348" s="246">
        <f>IF(N2348="základní",J2348,0)</f>
        <v>0</v>
      </c>
      <c r="BF2348" s="246">
        <f>IF(N2348="snížená",J2348,0)</f>
        <v>0</v>
      </c>
      <c r="BG2348" s="246">
        <f>IF(N2348="zákl. přenesená",J2348,0)</f>
        <v>0</v>
      </c>
      <c r="BH2348" s="246">
        <f>IF(N2348="sníž. přenesená",J2348,0)</f>
        <v>0</v>
      </c>
      <c r="BI2348" s="246">
        <f>IF(N2348="nulová",J2348,0)</f>
        <v>0</v>
      </c>
      <c r="BJ2348" s="26" t="s">
        <v>82</v>
      </c>
      <c r="BK2348" s="246">
        <f>ROUND(I2348*H2348,2)</f>
        <v>0</v>
      </c>
      <c r="BL2348" s="26" t="s">
        <v>730</v>
      </c>
      <c r="BM2348" s="26" t="s">
        <v>3430</v>
      </c>
    </row>
    <row r="2349" s="11" customFormat="1" ht="29.88" customHeight="1">
      <c r="B2349" s="219"/>
      <c r="C2349" s="220"/>
      <c r="D2349" s="221" t="s">
        <v>73</v>
      </c>
      <c r="E2349" s="233" t="s">
        <v>3431</v>
      </c>
      <c r="F2349" s="233" t="s">
        <v>3432</v>
      </c>
      <c r="G2349" s="220"/>
      <c r="H2349" s="220"/>
      <c r="I2349" s="223"/>
      <c r="J2349" s="234">
        <f>BK2349</f>
        <v>0</v>
      </c>
      <c r="K2349" s="220"/>
      <c r="L2349" s="225"/>
      <c r="M2349" s="226"/>
      <c r="N2349" s="227"/>
      <c r="O2349" s="227"/>
      <c r="P2349" s="228">
        <f>P2350+P2369+P2371+P2376</f>
        <v>0</v>
      </c>
      <c r="Q2349" s="227"/>
      <c r="R2349" s="228">
        <f>R2350+R2369+R2371+R2376</f>
        <v>0</v>
      </c>
      <c r="S2349" s="227"/>
      <c r="T2349" s="229">
        <f>T2350+T2369+T2371+T2376</f>
        <v>0</v>
      </c>
      <c r="AR2349" s="230" t="s">
        <v>190</v>
      </c>
      <c r="AT2349" s="231" t="s">
        <v>73</v>
      </c>
      <c r="AU2349" s="231" t="s">
        <v>82</v>
      </c>
      <c r="AY2349" s="230" t="s">
        <v>189</v>
      </c>
      <c r="BK2349" s="232">
        <f>BK2350+BK2369+BK2371+BK2376</f>
        <v>0</v>
      </c>
    </row>
    <row r="2350" s="11" customFormat="1" ht="14.88" customHeight="1">
      <c r="B2350" s="219"/>
      <c r="C2350" s="220"/>
      <c r="D2350" s="221" t="s">
        <v>73</v>
      </c>
      <c r="E2350" s="233" t="s">
        <v>3420</v>
      </c>
      <c r="F2350" s="233" t="s">
        <v>3433</v>
      </c>
      <c r="G2350" s="220"/>
      <c r="H2350" s="220"/>
      <c r="I2350" s="223"/>
      <c r="J2350" s="234">
        <f>BK2350</f>
        <v>0</v>
      </c>
      <c r="K2350" s="220"/>
      <c r="L2350" s="225"/>
      <c r="M2350" s="226"/>
      <c r="N2350" s="227"/>
      <c r="O2350" s="227"/>
      <c r="P2350" s="228">
        <f>SUM(P2351:P2368)</f>
        <v>0</v>
      </c>
      <c r="Q2350" s="227"/>
      <c r="R2350" s="228">
        <f>SUM(R2351:R2368)</f>
        <v>0</v>
      </c>
      <c r="S2350" s="227"/>
      <c r="T2350" s="229">
        <f>SUM(T2351:T2368)</f>
        <v>0</v>
      </c>
      <c r="AR2350" s="230" t="s">
        <v>190</v>
      </c>
      <c r="AT2350" s="231" t="s">
        <v>73</v>
      </c>
      <c r="AU2350" s="231" t="s">
        <v>84</v>
      </c>
      <c r="AY2350" s="230" t="s">
        <v>189</v>
      </c>
      <c r="BK2350" s="232">
        <f>SUM(BK2351:BK2368)</f>
        <v>0</v>
      </c>
    </row>
    <row r="2351" s="1" customFormat="1" ht="16.5" customHeight="1">
      <c r="B2351" s="48"/>
      <c r="C2351" s="291" t="s">
        <v>3434</v>
      </c>
      <c r="D2351" s="291" t="s">
        <v>604</v>
      </c>
      <c r="E2351" s="292" t="s">
        <v>3435</v>
      </c>
      <c r="F2351" s="293" t="s">
        <v>3436</v>
      </c>
      <c r="G2351" s="294" t="s">
        <v>916</v>
      </c>
      <c r="H2351" s="295">
        <v>1</v>
      </c>
      <c r="I2351" s="296"/>
      <c r="J2351" s="297">
        <f>ROUND(I2351*H2351,2)</f>
        <v>0</v>
      </c>
      <c r="K2351" s="293" t="s">
        <v>21</v>
      </c>
      <c r="L2351" s="298"/>
      <c r="M2351" s="299" t="s">
        <v>21</v>
      </c>
      <c r="N2351" s="300" t="s">
        <v>45</v>
      </c>
      <c r="O2351" s="49"/>
      <c r="P2351" s="244">
        <f>O2351*H2351</f>
        <v>0</v>
      </c>
      <c r="Q2351" s="244">
        <v>0</v>
      </c>
      <c r="R2351" s="244">
        <f>Q2351*H2351</f>
        <v>0</v>
      </c>
      <c r="S2351" s="244">
        <v>0</v>
      </c>
      <c r="T2351" s="245">
        <f>S2351*H2351</f>
        <v>0</v>
      </c>
      <c r="AR2351" s="26" t="s">
        <v>1663</v>
      </c>
      <c r="AT2351" s="26" t="s">
        <v>604</v>
      </c>
      <c r="AU2351" s="26" t="s">
        <v>190</v>
      </c>
      <c r="AY2351" s="26" t="s">
        <v>189</v>
      </c>
      <c r="BE2351" s="246">
        <f>IF(N2351="základní",J2351,0)</f>
        <v>0</v>
      </c>
      <c r="BF2351" s="246">
        <f>IF(N2351="snížená",J2351,0)</f>
        <v>0</v>
      </c>
      <c r="BG2351" s="246">
        <f>IF(N2351="zákl. přenesená",J2351,0)</f>
        <v>0</v>
      </c>
      <c r="BH2351" s="246">
        <f>IF(N2351="sníž. přenesená",J2351,0)</f>
        <v>0</v>
      </c>
      <c r="BI2351" s="246">
        <f>IF(N2351="nulová",J2351,0)</f>
        <v>0</v>
      </c>
      <c r="BJ2351" s="26" t="s">
        <v>82</v>
      </c>
      <c r="BK2351" s="246">
        <f>ROUND(I2351*H2351,2)</f>
        <v>0</v>
      </c>
      <c r="BL2351" s="26" t="s">
        <v>730</v>
      </c>
      <c r="BM2351" s="26" t="s">
        <v>3437</v>
      </c>
    </row>
    <row r="2352" s="1" customFormat="1" ht="16.5" customHeight="1">
      <c r="B2352" s="48"/>
      <c r="C2352" s="291" t="s">
        <v>3438</v>
      </c>
      <c r="D2352" s="291" t="s">
        <v>604</v>
      </c>
      <c r="E2352" s="292" t="s">
        <v>3439</v>
      </c>
      <c r="F2352" s="293" t="s">
        <v>3440</v>
      </c>
      <c r="G2352" s="294" t="s">
        <v>916</v>
      </c>
      <c r="H2352" s="295">
        <v>1</v>
      </c>
      <c r="I2352" s="296"/>
      <c r="J2352" s="297">
        <f>ROUND(I2352*H2352,2)</f>
        <v>0</v>
      </c>
      <c r="K2352" s="293" t="s">
        <v>21</v>
      </c>
      <c r="L2352" s="298"/>
      <c r="M2352" s="299" t="s">
        <v>21</v>
      </c>
      <c r="N2352" s="300" t="s">
        <v>45</v>
      </c>
      <c r="O2352" s="49"/>
      <c r="P2352" s="244">
        <f>O2352*H2352</f>
        <v>0</v>
      </c>
      <c r="Q2352" s="244">
        <v>0</v>
      </c>
      <c r="R2352" s="244">
        <f>Q2352*H2352</f>
        <v>0</v>
      </c>
      <c r="S2352" s="244">
        <v>0</v>
      </c>
      <c r="T2352" s="245">
        <f>S2352*H2352</f>
        <v>0</v>
      </c>
      <c r="AR2352" s="26" t="s">
        <v>1663</v>
      </c>
      <c r="AT2352" s="26" t="s">
        <v>604</v>
      </c>
      <c r="AU2352" s="26" t="s">
        <v>190</v>
      </c>
      <c r="AY2352" s="26" t="s">
        <v>189</v>
      </c>
      <c r="BE2352" s="246">
        <f>IF(N2352="základní",J2352,0)</f>
        <v>0</v>
      </c>
      <c r="BF2352" s="246">
        <f>IF(N2352="snížená",J2352,0)</f>
        <v>0</v>
      </c>
      <c r="BG2352" s="246">
        <f>IF(N2352="zákl. přenesená",J2352,0)</f>
        <v>0</v>
      </c>
      <c r="BH2352" s="246">
        <f>IF(N2352="sníž. přenesená",J2352,0)</f>
        <v>0</v>
      </c>
      <c r="BI2352" s="246">
        <f>IF(N2352="nulová",J2352,0)</f>
        <v>0</v>
      </c>
      <c r="BJ2352" s="26" t="s">
        <v>82</v>
      </c>
      <c r="BK2352" s="246">
        <f>ROUND(I2352*H2352,2)</f>
        <v>0</v>
      </c>
      <c r="BL2352" s="26" t="s">
        <v>730</v>
      </c>
      <c r="BM2352" s="26" t="s">
        <v>3441</v>
      </c>
    </row>
    <row r="2353" s="1" customFormat="1" ht="16.5" customHeight="1">
      <c r="B2353" s="48"/>
      <c r="C2353" s="291" t="s">
        <v>3442</v>
      </c>
      <c r="D2353" s="291" t="s">
        <v>604</v>
      </c>
      <c r="E2353" s="292" t="s">
        <v>3443</v>
      </c>
      <c r="F2353" s="293" t="s">
        <v>3444</v>
      </c>
      <c r="G2353" s="294" t="s">
        <v>916</v>
      </c>
      <c r="H2353" s="295">
        <v>2</v>
      </c>
      <c r="I2353" s="296"/>
      <c r="J2353" s="297">
        <f>ROUND(I2353*H2353,2)</f>
        <v>0</v>
      </c>
      <c r="K2353" s="293" t="s">
        <v>21</v>
      </c>
      <c r="L2353" s="298"/>
      <c r="M2353" s="299" t="s">
        <v>21</v>
      </c>
      <c r="N2353" s="300" t="s">
        <v>45</v>
      </c>
      <c r="O2353" s="49"/>
      <c r="P2353" s="244">
        <f>O2353*H2353</f>
        <v>0</v>
      </c>
      <c r="Q2353" s="244">
        <v>0</v>
      </c>
      <c r="R2353" s="244">
        <f>Q2353*H2353</f>
        <v>0</v>
      </c>
      <c r="S2353" s="244">
        <v>0</v>
      </c>
      <c r="T2353" s="245">
        <f>S2353*H2353</f>
        <v>0</v>
      </c>
      <c r="AR2353" s="26" t="s">
        <v>1663</v>
      </c>
      <c r="AT2353" s="26" t="s">
        <v>604</v>
      </c>
      <c r="AU2353" s="26" t="s">
        <v>190</v>
      </c>
      <c r="AY2353" s="26" t="s">
        <v>189</v>
      </c>
      <c r="BE2353" s="246">
        <f>IF(N2353="základní",J2353,0)</f>
        <v>0</v>
      </c>
      <c r="BF2353" s="246">
        <f>IF(N2353="snížená",J2353,0)</f>
        <v>0</v>
      </c>
      <c r="BG2353" s="246">
        <f>IF(N2353="zákl. přenesená",J2353,0)</f>
        <v>0</v>
      </c>
      <c r="BH2353" s="246">
        <f>IF(N2353="sníž. přenesená",J2353,0)</f>
        <v>0</v>
      </c>
      <c r="BI2353" s="246">
        <f>IF(N2353="nulová",J2353,0)</f>
        <v>0</v>
      </c>
      <c r="BJ2353" s="26" t="s">
        <v>82</v>
      </c>
      <c r="BK2353" s="246">
        <f>ROUND(I2353*H2353,2)</f>
        <v>0</v>
      </c>
      <c r="BL2353" s="26" t="s">
        <v>730</v>
      </c>
      <c r="BM2353" s="26" t="s">
        <v>3445</v>
      </c>
    </row>
    <row r="2354" s="1" customFormat="1" ht="16.5" customHeight="1">
      <c r="B2354" s="48"/>
      <c r="C2354" s="291" t="s">
        <v>3446</v>
      </c>
      <c r="D2354" s="291" t="s">
        <v>604</v>
      </c>
      <c r="E2354" s="292" t="s">
        <v>3447</v>
      </c>
      <c r="F2354" s="293" t="s">
        <v>3448</v>
      </c>
      <c r="G2354" s="294" t="s">
        <v>916</v>
      </c>
      <c r="H2354" s="295">
        <v>2</v>
      </c>
      <c r="I2354" s="296"/>
      <c r="J2354" s="297">
        <f>ROUND(I2354*H2354,2)</f>
        <v>0</v>
      </c>
      <c r="K2354" s="293" t="s">
        <v>21</v>
      </c>
      <c r="L2354" s="298"/>
      <c r="M2354" s="299" t="s">
        <v>21</v>
      </c>
      <c r="N2354" s="300" t="s">
        <v>45</v>
      </c>
      <c r="O2354" s="49"/>
      <c r="P2354" s="244">
        <f>O2354*H2354</f>
        <v>0</v>
      </c>
      <c r="Q2354" s="244">
        <v>0</v>
      </c>
      <c r="R2354" s="244">
        <f>Q2354*H2354</f>
        <v>0</v>
      </c>
      <c r="S2354" s="244">
        <v>0</v>
      </c>
      <c r="T2354" s="245">
        <f>S2354*H2354</f>
        <v>0</v>
      </c>
      <c r="AR2354" s="26" t="s">
        <v>1663</v>
      </c>
      <c r="AT2354" s="26" t="s">
        <v>604</v>
      </c>
      <c r="AU2354" s="26" t="s">
        <v>190</v>
      </c>
      <c r="AY2354" s="26" t="s">
        <v>189</v>
      </c>
      <c r="BE2354" s="246">
        <f>IF(N2354="základní",J2354,0)</f>
        <v>0</v>
      </c>
      <c r="BF2354" s="246">
        <f>IF(N2354="snížená",J2354,0)</f>
        <v>0</v>
      </c>
      <c r="BG2354" s="246">
        <f>IF(N2354="zákl. přenesená",J2354,0)</f>
        <v>0</v>
      </c>
      <c r="BH2354" s="246">
        <f>IF(N2354="sníž. přenesená",J2354,0)</f>
        <v>0</v>
      </c>
      <c r="BI2354" s="246">
        <f>IF(N2354="nulová",J2354,0)</f>
        <v>0</v>
      </c>
      <c r="BJ2354" s="26" t="s">
        <v>82</v>
      </c>
      <c r="BK2354" s="246">
        <f>ROUND(I2354*H2354,2)</f>
        <v>0</v>
      </c>
      <c r="BL2354" s="26" t="s">
        <v>730</v>
      </c>
      <c r="BM2354" s="26" t="s">
        <v>3449</v>
      </c>
    </row>
    <row r="2355" s="1" customFormat="1" ht="16.5" customHeight="1">
      <c r="B2355" s="48"/>
      <c r="C2355" s="291" t="s">
        <v>3450</v>
      </c>
      <c r="D2355" s="291" t="s">
        <v>604</v>
      </c>
      <c r="E2355" s="292" t="s">
        <v>3451</v>
      </c>
      <c r="F2355" s="293" t="s">
        <v>3452</v>
      </c>
      <c r="G2355" s="294" t="s">
        <v>916</v>
      </c>
      <c r="H2355" s="295">
        <v>2</v>
      </c>
      <c r="I2355" s="296"/>
      <c r="J2355" s="297">
        <f>ROUND(I2355*H2355,2)</f>
        <v>0</v>
      </c>
      <c r="K2355" s="293" t="s">
        <v>21</v>
      </c>
      <c r="L2355" s="298"/>
      <c r="M2355" s="299" t="s">
        <v>21</v>
      </c>
      <c r="N2355" s="300" t="s">
        <v>45</v>
      </c>
      <c r="O2355" s="49"/>
      <c r="P2355" s="244">
        <f>O2355*H2355</f>
        <v>0</v>
      </c>
      <c r="Q2355" s="244">
        <v>0</v>
      </c>
      <c r="R2355" s="244">
        <f>Q2355*H2355</f>
        <v>0</v>
      </c>
      <c r="S2355" s="244">
        <v>0</v>
      </c>
      <c r="T2355" s="245">
        <f>S2355*H2355</f>
        <v>0</v>
      </c>
      <c r="AR2355" s="26" t="s">
        <v>1663</v>
      </c>
      <c r="AT2355" s="26" t="s">
        <v>604</v>
      </c>
      <c r="AU2355" s="26" t="s">
        <v>190</v>
      </c>
      <c r="AY2355" s="26" t="s">
        <v>189</v>
      </c>
      <c r="BE2355" s="246">
        <f>IF(N2355="základní",J2355,0)</f>
        <v>0</v>
      </c>
      <c r="BF2355" s="246">
        <f>IF(N2355="snížená",J2355,0)</f>
        <v>0</v>
      </c>
      <c r="BG2355" s="246">
        <f>IF(N2355="zákl. přenesená",J2355,0)</f>
        <v>0</v>
      </c>
      <c r="BH2355" s="246">
        <f>IF(N2355="sníž. přenesená",J2355,0)</f>
        <v>0</v>
      </c>
      <c r="BI2355" s="246">
        <f>IF(N2355="nulová",J2355,0)</f>
        <v>0</v>
      </c>
      <c r="BJ2355" s="26" t="s">
        <v>82</v>
      </c>
      <c r="BK2355" s="246">
        <f>ROUND(I2355*H2355,2)</f>
        <v>0</v>
      </c>
      <c r="BL2355" s="26" t="s">
        <v>730</v>
      </c>
      <c r="BM2355" s="26" t="s">
        <v>3453</v>
      </c>
    </row>
    <row r="2356" s="1" customFormat="1" ht="16.5" customHeight="1">
      <c r="B2356" s="48"/>
      <c r="C2356" s="291" t="s">
        <v>3454</v>
      </c>
      <c r="D2356" s="291" t="s">
        <v>604</v>
      </c>
      <c r="E2356" s="292" t="s">
        <v>3455</v>
      </c>
      <c r="F2356" s="293" t="s">
        <v>3456</v>
      </c>
      <c r="G2356" s="294" t="s">
        <v>916</v>
      </c>
      <c r="H2356" s="295">
        <v>2</v>
      </c>
      <c r="I2356" s="296"/>
      <c r="J2356" s="297">
        <f>ROUND(I2356*H2356,2)</f>
        <v>0</v>
      </c>
      <c r="K2356" s="293" t="s">
        <v>21</v>
      </c>
      <c r="L2356" s="298"/>
      <c r="M2356" s="299" t="s">
        <v>21</v>
      </c>
      <c r="N2356" s="300" t="s">
        <v>45</v>
      </c>
      <c r="O2356" s="49"/>
      <c r="P2356" s="244">
        <f>O2356*H2356</f>
        <v>0</v>
      </c>
      <c r="Q2356" s="244">
        <v>0</v>
      </c>
      <c r="R2356" s="244">
        <f>Q2356*H2356</f>
        <v>0</v>
      </c>
      <c r="S2356" s="244">
        <v>0</v>
      </c>
      <c r="T2356" s="245">
        <f>S2356*H2356</f>
        <v>0</v>
      </c>
      <c r="AR2356" s="26" t="s">
        <v>1663</v>
      </c>
      <c r="AT2356" s="26" t="s">
        <v>604</v>
      </c>
      <c r="AU2356" s="26" t="s">
        <v>190</v>
      </c>
      <c r="AY2356" s="26" t="s">
        <v>189</v>
      </c>
      <c r="BE2356" s="246">
        <f>IF(N2356="základní",J2356,0)</f>
        <v>0</v>
      </c>
      <c r="BF2356" s="246">
        <f>IF(N2356="snížená",J2356,0)</f>
        <v>0</v>
      </c>
      <c r="BG2356" s="246">
        <f>IF(N2356="zákl. přenesená",J2356,0)</f>
        <v>0</v>
      </c>
      <c r="BH2356" s="246">
        <f>IF(N2356="sníž. přenesená",J2356,0)</f>
        <v>0</v>
      </c>
      <c r="BI2356" s="246">
        <f>IF(N2356="nulová",J2356,0)</f>
        <v>0</v>
      </c>
      <c r="BJ2356" s="26" t="s">
        <v>82</v>
      </c>
      <c r="BK2356" s="246">
        <f>ROUND(I2356*H2356,2)</f>
        <v>0</v>
      </c>
      <c r="BL2356" s="26" t="s">
        <v>730</v>
      </c>
      <c r="BM2356" s="26" t="s">
        <v>3457</v>
      </c>
    </row>
    <row r="2357" s="1" customFormat="1" ht="16.5" customHeight="1">
      <c r="B2357" s="48"/>
      <c r="C2357" s="291" t="s">
        <v>3458</v>
      </c>
      <c r="D2357" s="291" t="s">
        <v>604</v>
      </c>
      <c r="E2357" s="292" t="s">
        <v>3459</v>
      </c>
      <c r="F2357" s="293" t="s">
        <v>3460</v>
      </c>
      <c r="G2357" s="294" t="s">
        <v>916</v>
      </c>
      <c r="H2357" s="295">
        <v>4</v>
      </c>
      <c r="I2357" s="296"/>
      <c r="J2357" s="297">
        <f>ROUND(I2357*H2357,2)</f>
        <v>0</v>
      </c>
      <c r="K2357" s="293" t="s">
        <v>21</v>
      </c>
      <c r="L2357" s="298"/>
      <c r="M2357" s="299" t="s">
        <v>21</v>
      </c>
      <c r="N2357" s="300" t="s">
        <v>45</v>
      </c>
      <c r="O2357" s="49"/>
      <c r="P2357" s="244">
        <f>O2357*H2357</f>
        <v>0</v>
      </c>
      <c r="Q2357" s="244">
        <v>0</v>
      </c>
      <c r="R2357" s="244">
        <f>Q2357*H2357</f>
        <v>0</v>
      </c>
      <c r="S2357" s="244">
        <v>0</v>
      </c>
      <c r="T2357" s="245">
        <f>S2357*H2357</f>
        <v>0</v>
      </c>
      <c r="AR2357" s="26" t="s">
        <v>1663</v>
      </c>
      <c r="AT2357" s="26" t="s">
        <v>604</v>
      </c>
      <c r="AU2357" s="26" t="s">
        <v>190</v>
      </c>
      <c r="AY2357" s="26" t="s">
        <v>189</v>
      </c>
      <c r="BE2357" s="246">
        <f>IF(N2357="základní",J2357,0)</f>
        <v>0</v>
      </c>
      <c r="BF2357" s="246">
        <f>IF(N2357="snížená",J2357,0)</f>
        <v>0</v>
      </c>
      <c r="BG2357" s="246">
        <f>IF(N2357="zákl. přenesená",J2357,0)</f>
        <v>0</v>
      </c>
      <c r="BH2357" s="246">
        <f>IF(N2357="sníž. přenesená",J2357,0)</f>
        <v>0</v>
      </c>
      <c r="BI2357" s="246">
        <f>IF(N2357="nulová",J2357,0)</f>
        <v>0</v>
      </c>
      <c r="BJ2357" s="26" t="s">
        <v>82</v>
      </c>
      <c r="BK2357" s="246">
        <f>ROUND(I2357*H2357,2)</f>
        <v>0</v>
      </c>
      <c r="BL2357" s="26" t="s">
        <v>730</v>
      </c>
      <c r="BM2357" s="26" t="s">
        <v>3461</v>
      </c>
    </row>
    <row r="2358" s="1" customFormat="1" ht="16.5" customHeight="1">
      <c r="B2358" s="48"/>
      <c r="C2358" s="291" t="s">
        <v>3462</v>
      </c>
      <c r="D2358" s="291" t="s">
        <v>604</v>
      </c>
      <c r="E2358" s="292" t="s">
        <v>3463</v>
      </c>
      <c r="F2358" s="293" t="s">
        <v>3464</v>
      </c>
      <c r="G2358" s="294" t="s">
        <v>916</v>
      </c>
      <c r="H2358" s="295">
        <v>2</v>
      </c>
      <c r="I2358" s="296"/>
      <c r="J2358" s="297">
        <f>ROUND(I2358*H2358,2)</f>
        <v>0</v>
      </c>
      <c r="K2358" s="293" t="s">
        <v>21</v>
      </c>
      <c r="L2358" s="298"/>
      <c r="M2358" s="299" t="s">
        <v>21</v>
      </c>
      <c r="N2358" s="300" t="s">
        <v>45</v>
      </c>
      <c r="O2358" s="49"/>
      <c r="P2358" s="244">
        <f>O2358*H2358</f>
        <v>0</v>
      </c>
      <c r="Q2358" s="244">
        <v>0</v>
      </c>
      <c r="R2358" s="244">
        <f>Q2358*H2358</f>
        <v>0</v>
      </c>
      <c r="S2358" s="244">
        <v>0</v>
      </c>
      <c r="T2358" s="245">
        <f>S2358*H2358</f>
        <v>0</v>
      </c>
      <c r="AR2358" s="26" t="s">
        <v>1663</v>
      </c>
      <c r="AT2358" s="26" t="s">
        <v>604</v>
      </c>
      <c r="AU2358" s="26" t="s">
        <v>190</v>
      </c>
      <c r="AY2358" s="26" t="s">
        <v>189</v>
      </c>
      <c r="BE2358" s="246">
        <f>IF(N2358="základní",J2358,0)</f>
        <v>0</v>
      </c>
      <c r="BF2358" s="246">
        <f>IF(N2358="snížená",J2358,0)</f>
        <v>0</v>
      </c>
      <c r="BG2358" s="246">
        <f>IF(N2358="zákl. přenesená",J2358,0)</f>
        <v>0</v>
      </c>
      <c r="BH2358" s="246">
        <f>IF(N2358="sníž. přenesená",J2358,0)</f>
        <v>0</v>
      </c>
      <c r="BI2358" s="246">
        <f>IF(N2358="nulová",J2358,0)</f>
        <v>0</v>
      </c>
      <c r="BJ2358" s="26" t="s">
        <v>82</v>
      </c>
      <c r="BK2358" s="246">
        <f>ROUND(I2358*H2358,2)</f>
        <v>0</v>
      </c>
      <c r="BL2358" s="26" t="s">
        <v>730</v>
      </c>
      <c r="BM2358" s="26" t="s">
        <v>3465</v>
      </c>
    </row>
    <row r="2359" s="1" customFormat="1" ht="16.5" customHeight="1">
      <c r="B2359" s="48"/>
      <c r="C2359" s="291" t="s">
        <v>3466</v>
      </c>
      <c r="D2359" s="291" t="s">
        <v>604</v>
      </c>
      <c r="E2359" s="292" t="s">
        <v>3467</v>
      </c>
      <c r="F2359" s="293" t="s">
        <v>3468</v>
      </c>
      <c r="G2359" s="294" t="s">
        <v>916</v>
      </c>
      <c r="H2359" s="295">
        <v>2</v>
      </c>
      <c r="I2359" s="296"/>
      <c r="J2359" s="297">
        <f>ROUND(I2359*H2359,2)</f>
        <v>0</v>
      </c>
      <c r="K2359" s="293" t="s">
        <v>21</v>
      </c>
      <c r="L2359" s="298"/>
      <c r="M2359" s="299" t="s">
        <v>21</v>
      </c>
      <c r="N2359" s="300" t="s">
        <v>45</v>
      </c>
      <c r="O2359" s="49"/>
      <c r="P2359" s="244">
        <f>O2359*H2359</f>
        <v>0</v>
      </c>
      <c r="Q2359" s="244">
        <v>0</v>
      </c>
      <c r="R2359" s="244">
        <f>Q2359*H2359</f>
        <v>0</v>
      </c>
      <c r="S2359" s="244">
        <v>0</v>
      </c>
      <c r="T2359" s="245">
        <f>S2359*H2359</f>
        <v>0</v>
      </c>
      <c r="AR2359" s="26" t="s">
        <v>1663</v>
      </c>
      <c r="AT2359" s="26" t="s">
        <v>604</v>
      </c>
      <c r="AU2359" s="26" t="s">
        <v>190</v>
      </c>
      <c r="AY2359" s="26" t="s">
        <v>189</v>
      </c>
      <c r="BE2359" s="246">
        <f>IF(N2359="základní",J2359,0)</f>
        <v>0</v>
      </c>
      <c r="BF2359" s="246">
        <f>IF(N2359="snížená",J2359,0)</f>
        <v>0</v>
      </c>
      <c r="BG2359" s="246">
        <f>IF(N2359="zákl. přenesená",J2359,0)</f>
        <v>0</v>
      </c>
      <c r="BH2359" s="246">
        <f>IF(N2359="sníž. přenesená",J2359,0)</f>
        <v>0</v>
      </c>
      <c r="BI2359" s="246">
        <f>IF(N2359="nulová",J2359,0)</f>
        <v>0</v>
      </c>
      <c r="BJ2359" s="26" t="s">
        <v>82</v>
      </c>
      <c r="BK2359" s="246">
        <f>ROUND(I2359*H2359,2)</f>
        <v>0</v>
      </c>
      <c r="BL2359" s="26" t="s">
        <v>730</v>
      </c>
      <c r="BM2359" s="26" t="s">
        <v>3469</v>
      </c>
    </row>
    <row r="2360" s="1" customFormat="1" ht="16.5" customHeight="1">
      <c r="B2360" s="48"/>
      <c r="C2360" s="291" t="s">
        <v>3470</v>
      </c>
      <c r="D2360" s="291" t="s">
        <v>604</v>
      </c>
      <c r="E2360" s="292" t="s">
        <v>3471</v>
      </c>
      <c r="F2360" s="293" t="s">
        <v>3472</v>
      </c>
      <c r="G2360" s="294" t="s">
        <v>916</v>
      </c>
      <c r="H2360" s="295">
        <v>1</v>
      </c>
      <c r="I2360" s="296"/>
      <c r="J2360" s="297">
        <f>ROUND(I2360*H2360,2)</f>
        <v>0</v>
      </c>
      <c r="K2360" s="293" t="s">
        <v>21</v>
      </c>
      <c r="L2360" s="298"/>
      <c r="M2360" s="299" t="s">
        <v>21</v>
      </c>
      <c r="N2360" s="300" t="s">
        <v>45</v>
      </c>
      <c r="O2360" s="49"/>
      <c r="P2360" s="244">
        <f>O2360*H2360</f>
        <v>0</v>
      </c>
      <c r="Q2360" s="244">
        <v>0</v>
      </c>
      <c r="R2360" s="244">
        <f>Q2360*H2360</f>
        <v>0</v>
      </c>
      <c r="S2360" s="244">
        <v>0</v>
      </c>
      <c r="T2360" s="245">
        <f>S2360*H2360</f>
        <v>0</v>
      </c>
      <c r="AR2360" s="26" t="s">
        <v>1663</v>
      </c>
      <c r="AT2360" s="26" t="s">
        <v>604</v>
      </c>
      <c r="AU2360" s="26" t="s">
        <v>190</v>
      </c>
      <c r="AY2360" s="26" t="s">
        <v>189</v>
      </c>
      <c r="BE2360" s="246">
        <f>IF(N2360="základní",J2360,0)</f>
        <v>0</v>
      </c>
      <c r="BF2360" s="246">
        <f>IF(N2360="snížená",J2360,0)</f>
        <v>0</v>
      </c>
      <c r="BG2360" s="246">
        <f>IF(N2360="zákl. přenesená",J2360,0)</f>
        <v>0</v>
      </c>
      <c r="BH2360" s="246">
        <f>IF(N2360="sníž. přenesená",J2360,0)</f>
        <v>0</v>
      </c>
      <c r="BI2360" s="246">
        <f>IF(N2360="nulová",J2360,0)</f>
        <v>0</v>
      </c>
      <c r="BJ2360" s="26" t="s">
        <v>82</v>
      </c>
      <c r="BK2360" s="246">
        <f>ROUND(I2360*H2360,2)</f>
        <v>0</v>
      </c>
      <c r="BL2360" s="26" t="s">
        <v>730</v>
      </c>
      <c r="BM2360" s="26" t="s">
        <v>3473</v>
      </c>
    </row>
    <row r="2361" s="1" customFormat="1" ht="16.5" customHeight="1">
      <c r="B2361" s="48"/>
      <c r="C2361" s="291" t="s">
        <v>3474</v>
      </c>
      <c r="D2361" s="291" t="s">
        <v>604</v>
      </c>
      <c r="E2361" s="292" t="s">
        <v>3475</v>
      </c>
      <c r="F2361" s="293" t="s">
        <v>3476</v>
      </c>
      <c r="G2361" s="294" t="s">
        <v>916</v>
      </c>
      <c r="H2361" s="295">
        <v>1</v>
      </c>
      <c r="I2361" s="296"/>
      <c r="J2361" s="297">
        <f>ROUND(I2361*H2361,2)</f>
        <v>0</v>
      </c>
      <c r="K2361" s="293" t="s">
        <v>21</v>
      </c>
      <c r="L2361" s="298"/>
      <c r="M2361" s="299" t="s">
        <v>21</v>
      </c>
      <c r="N2361" s="300" t="s">
        <v>45</v>
      </c>
      <c r="O2361" s="49"/>
      <c r="P2361" s="244">
        <f>O2361*H2361</f>
        <v>0</v>
      </c>
      <c r="Q2361" s="244">
        <v>0</v>
      </c>
      <c r="R2361" s="244">
        <f>Q2361*H2361</f>
        <v>0</v>
      </c>
      <c r="S2361" s="244">
        <v>0</v>
      </c>
      <c r="T2361" s="245">
        <f>S2361*H2361</f>
        <v>0</v>
      </c>
      <c r="AR2361" s="26" t="s">
        <v>1663</v>
      </c>
      <c r="AT2361" s="26" t="s">
        <v>604</v>
      </c>
      <c r="AU2361" s="26" t="s">
        <v>190</v>
      </c>
      <c r="AY2361" s="26" t="s">
        <v>189</v>
      </c>
      <c r="BE2361" s="246">
        <f>IF(N2361="základní",J2361,0)</f>
        <v>0</v>
      </c>
      <c r="BF2361" s="246">
        <f>IF(N2361="snížená",J2361,0)</f>
        <v>0</v>
      </c>
      <c r="BG2361" s="246">
        <f>IF(N2361="zákl. přenesená",J2361,0)</f>
        <v>0</v>
      </c>
      <c r="BH2361" s="246">
        <f>IF(N2361="sníž. přenesená",J2361,0)</f>
        <v>0</v>
      </c>
      <c r="BI2361" s="246">
        <f>IF(N2361="nulová",J2361,0)</f>
        <v>0</v>
      </c>
      <c r="BJ2361" s="26" t="s">
        <v>82</v>
      </c>
      <c r="BK2361" s="246">
        <f>ROUND(I2361*H2361,2)</f>
        <v>0</v>
      </c>
      <c r="BL2361" s="26" t="s">
        <v>730</v>
      </c>
      <c r="BM2361" s="26" t="s">
        <v>3477</v>
      </c>
    </row>
    <row r="2362" s="1" customFormat="1" ht="16.5" customHeight="1">
      <c r="B2362" s="48"/>
      <c r="C2362" s="291" t="s">
        <v>3478</v>
      </c>
      <c r="D2362" s="291" t="s">
        <v>604</v>
      </c>
      <c r="E2362" s="292" t="s">
        <v>3479</v>
      </c>
      <c r="F2362" s="293" t="s">
        <v>3480</v>
      </c>
      <c r="G2362" s="294" t="s">
        <v>916</v>
      </c>
      <c r="H2362" s="295">
        <v>1</v>
      </c>
      <c r="I2362" s="296"/>
      <c r="J2362" s="297">
        <f>ROUND(I2362*H2362,2)</f>
        <v>0</v>
      </c>
      <c r="K2362" s="293" t="s">
        <v>21</v>
      </c>
      <c r="L2362" s="298"/>
      <c r="M2362" s="299" t="s">
        <v>21</v>
      </c>
      <c r="N2362" s="300" t="s">
        <v>45</v>
      </c>
      <c r="O2362" s="49"/>
      <c r="P2362" s="244">
        <f>O2362*H2362</f>
        <v>0</v>
      </c>
      <c r="Q2362" s="244">
        <v>0</v>
      </c>
      <c r="R2362" s="244">
        <f>Q2362*H2362</f>
        <v>0</v>
      </c>
      <c r="S2362" s="244">
        <v>0</v>
      </c>
      <c r="T2362" s="245">
        <f>S2362*H2362</f>
        <v>0</v>
      </c>
      <c r="AR2362" s="26" t="s">
        <v>1663</v>
      </c>
      <c r="AT2362" s="26" t="s">
        <v>604</v>
      </c>
      <c r="AU2362" s="26" t="s">
        <v>190</v>
      </c>
      <c r="AY2362" s="26" t="s">
        <v>189</v>
      </c>
      <c r="BE2362" s="246">
        <f>IF(N2362="základní",J2362,0)</f>
        <v>0</v>
      </c>
      <c r="BF2362" s="246">
        <f>IF(N2362="snížená",J2362,0)</f>
        <v>0</v>
      </c>
      <c r="BG2362" s="246">
        <f>IF(N2362="zákl. přenesená",J2362,0)</f>
        <v>0</v>
      </c>
      <c r="BH2362" s="246">
        <f>IF(N2362="sníž. přenesená",J2362,0)</f>
        <v>0</v>
      </c>
      <c r="BI2362" s="246">
        <f>IF(N2362="nulová",J2362,0)</f>
        <v>0</v>
      </c>
      <c r="BJ2362" s="26" t="s">
        <v>82</v>
      </c>
      <c r="BK2362" s="246">
        <f>ROUND(I2362*H2362,2)</f>
        <v>0</v>
      </c>
      <c r="BL2362" s="26" t="s">
        <v>730</v>
      </c>
      <c r="BM2362" s="26" t="s">
        <v>3481</v>
      </c>
    </row>
    <row r="2363" s="1" customFormat="1" ht="16.5" customHeight="1">
      <c r="B2363" s="48"/>
      <c r="C2363" s="291" t="s">
        <v>3482</v>
      </c>
      <c r="D2363" s="291" t="s">
        <v>604</v>
      </c>
      <c r="E2363" s="292" t="s">
        <v>3483</v>
      </c>
      <c r="F2363" s="293" t="s">
        <v>3484</v>
      </c>
      <c r="G2363" s="294" t="s">
        <v>916</v>
      </c>
      <c r="H2363" s="295">
        <v>1</v>
      </c>
      <c r="I2363" s="296"/>
      <c r="J2363" s="297">
        <f>ROUND(I2363*H2363,2)</f>
        <v>0</v>
      </c>
      <c r="K2363" s="293" t="s">
        <v>21</v>
      </c>
      <c r="L2363" s="298"/>
      <c r="M2363" s="299" t="s">
        <v>21</v>
      </c>
      <c r="N2363" s="300" t="s">
        <v>45</v>
      </c>
      <c r="O2363" s="49"/>
      <c r="P2363" s="244">
        <f>O2363*H2363</f>
        <v>0</v>
      </c>
      <c r="Q2363" s="244">
        <v>0</v>
      </c>
      <c r="R2363" s="244">
        <f>Q2363*H2363</f>
        <v>0</v>
      </c>
      <c r="S2363" s="244">
        <v>0</v>
      </c>
      <c r="T2363" s="245">
        <f>S2363*H2363</f>
        <v>0</v>
      </c>
      <c r="AR2363" s="26" t="s">
        <v>1663</v>
      </c>
      <c r="AT2363" s="26" t="s">
        <v>604</v>
      </c>
      <c r="AU2363" s="26" t="s">
        <v>190</v>
      </c>
      <c r="AY2363" s="26" t="s">
        <v>189</v>
      </c>
      <c r="BE2363" s="246">
        <f>IF(N2363="základní",J2363,0)</f>
        <v>0</v>
      </c>
      <c r="BF2363" s="246">
        <f>IF(N2363="snížená",J2363,0)</f>
        <v>0</v>
      </c>
      <c r="BG2363" s="246">
        <f>IF(N2363="zákl. přenesená",J2363,0)</f>
        <v>0</v>
      </c>
      <c r="BH2363" s="246">
        <f>IF(N2363="sníž. přenesená",J2363,0)</f>
        <v>0</v>
      </c>
      <c r="BI2363" s="246">
        <f>IF(N2363="nulová",J2363,0)</f>
        <v>0</v>
      </c>
      <c r="BJ2363" s="26" t="s">
        <v>82</v>
      </c>
      <c r="BK2363" s="246">
        <f>ROUND(I2363*H2363,2)</f>
        <v>0</v>
      </c>
      <c r="BL2363" s="26" t="s">
        <v>730</v>
      </c>
      <c r="BM2363" s="26" t="s">
        <v>3485</v>
      </c>
    </row>
    <row r="2364" s="1" customFormat="1" ht="16.5" customHeight="1">
      <c r="B2364" s="48"/>
      <c r="C2364" s="291" t="s">
        <v>3486</v>
      </c>
      <c r="D2364" s="291" t="s">
        <v>604</v>
      </c>
      <c r="E2364" s="292" t="s">
        <v>3487</v>
      </c>
      <c r="F2364" s="293" t="s">
        <v>3488</v>
      </c>
      <c r="G2364" s="294" t="s">
        <v>916</v>
      </c>
      <c r="H2364" s="295">
        <v>1</v>
      </c>
      <c r="I2364" s="296"/>
      <c r="J2364" s="297">
        <f>ROUND(I2364*H2364,2)</f>
        <v>0</v>
      </c>
      <c r="K2364" s="293" t="s">
        <v>21</v>
      </c>
      <c r="L2364" s="298"/>
      <c r="M2364" s="299" t="s">
        <v>21</v>
      </c>
      <c r="N2364" s="300" t="s">
        <v>45</v>
      </c>
      <c r="O2364" s="49"/>
      <c r="P2364" s="244">
        <f>O2364*H2364</f>
        <v>0</v>
      </c>
      <c r="Q2364" s="244">
        <v>0</v>
      </c>
      <c r="R2364" s="244">
        <f>Q2364*H2364</f>
        <v>0</v>
      </c>
      <c r="S2364" s="244">
        <v>0</v>
      </c>
      <c r="T2364" s="245">
        <f>S2364*H2364</f>
        <v>0</v>
      </c>
      <c r="AR2364" s="26" t="s">
        <v>1663</v>
      </c>
      <c r="AT2364" s="26" t="s">
        <v>604</v>
      </c>
      <c r="AU2364" s="26" t="s">
        <v>190</v>
      </c>
      <c r="AY2364" s="26" t="s">
        <v>189</v>
      </c>
      <c r="BE2364" s="246">
        <f>IF(N2364="základní",J2364,0)</f>
        <v>0</v>
      </c>
      <c r="BF2364" s="246">
        <f>IF(N2364="snížená",J2364,0)</f>
        <v>0</v>
      </c>
      <c r="BG2364" s="246">
        <f>IF(N2364="zákl. přenesená",J2364,0)</f>
        <v>0</v>
      </c>
      <c r="BH2364" s="246">
        <f>IF(N2364="sníž. přenesená",J2364,0)</f>
        <v>0</v>
      </c>
      <c r="BI2364" s="246">
        <f>IF(N2364="nulová",J2364,0)</f>
        <v>0</v>
      </c>
      <c r="BJ2364" s="26" t="s">
        <v>82</v>
      </c>
      <c r="BK2364" s="246">
        <f>ROUND(I2364*H2364,2)</f>
        <v>0</v>
      </c>
      <c r="BL2364" s="26" t="s">
        <v>730</v>
      </c>
      <c r="BM2364" s="26" t="s">
        <v>3489</v>
      </c>
    </row>
    <row r="2365" s="1" customFormat="1" ht="16.5" customHeight="1">
      <c r="B2365" s="48"/>
      <c r="C2365" s="291" t="s">
        <v>3490</v>
      </c>
      <c r="D2365" s="291" t="s">
        <v>604</v>
      </c>
      <c r="E2365" s="292" t="s">
        <v>3491</v>
      </c>
      <c r="F2365" s="293" t="s">
        <v>3492</v>
      </c>
      <c r="G2365" s="294" t="s">
        <v>916</v>
      </c>
      <c r="H2365" s="295">
        <v>1</v>
      </c>
      <c r="I2365" s="296"/>
      <c r="J2365" s="297">
        <f>ROUND(I2365*H2365,2)</f>
        <v>0</v>
      </c>
      <c r="K2365" s="293" t="s">
        <v>21</v>
      </c>
      <c r="L2365" s="298"/>
      <c r="M2365" s="299" t="s">
        <v>21</v>
      </c>
      <c r="N2365" s="300" t="s">
        <v>45</v>
      </c>
      <c r="O2365" s="49"/>
      <c r="P2365" s="244">
        <f>O2365*H2365</f>
        <v>0</v>
      </c>
      <c r="Q2365" s="244">
        <v>0</v>
      </c>
      <c r="R2365" s="244">
        <f>Q2365*H2365</f>
        <v>0</v>
      </c>
      <c r="S2365" s="244">
        <v>0</v>
      </c>
      <c r="T2365" s="245">
        <f>S2365*H2365</f>
        <v>0</v>
      </c>
      <c r="AR2365" s="26" t="s">
        <v>1663</v>
      </c>
      <c r="AT2365" s="26" t="s">
        <v>604</v>
      </c>
      <c r="AU2365" s="26" t="s">
        <v>190</v>
      </c>
      <c r="AY2365" s="26" t="s">
        <v>189</v>
      </c>
      <c r="BE2365" s="246">
        <f>IF(N2365="základní",J2365,0)</f>
        <v>0</v>
      </c>
      <c r="BF2365" s="246">
        <f>IF(N2365="snížená",J2365,0)</f>
        <v>0</v>
      </c>
      <c r="BG2365" s="246">
        <f>IF(N2365="zákl. přenesená",J2365,0)</f>
        <v>0</v>
      </c>
      <c r="BH2365" s="246">
        <f>IF(N2365="sníž. přenesená",J2365,0)</f>
        <v>0</v>
      </c>
      <c r="BI2365" s="246">
        <f>IF(N2365="nulová",J2365,0)</f>
        <v>0</v>
      </c>
      <c r="BJ2365" s="26" t="s">
        <v>82</v>
      </c>
      <c r="BK2365" s="246">
        <f>ROUND(I2365*H2365,2)</f>
        <v>0</v>
      </c>
      <c r="BL2365" s="26" t="s">
        <v>730</v>
      </c>
      <c r="BM2365" s="26" t="s">
        <v>3493</v>
      </c>
    </row>
    <row r="2366" s="1" customFormat="1" ht="16.5" customHeight="1">
      <c r="B2366" s="48"/>
      <c r="C2366" s="291" t="s">
        <v>3494</v>
      </c>
      <c r="D2366" s="291" t="s">
        <v>604</v>
      </c>
      <c r="E2366" s="292" t="s">
        <v>3495</v>
      </c>
      <c r="F2366" s="293" t="s">
        <v>3496</v>
      </c>
      <c r="G2366" s="294" t="s">
        <v>916</v>
      </c>
      <c r="H2366" s="295">
        <v>15</v>
      </c>
      <c r="I2366" s="296"/>
      <c r="J2366" s="297">
        <f>ROUND(I2366*H2366,2)</f>
        <v>0</v>
      </c>
      <c r="K2366" s="293" t="s">
        <v>21</v>
      </c>
      <c r="L2366" s="298"/>
      <c r="M2366" s="299" t="s">
        <v>21</v>
      </c>
      <c r="N2366" s="300" t="s">
        <v>45</v>
      </c>
      <c r="O2366" s="49"/>
      <c r="P2366" s="244">
        <f>O2366*H2366</f>
        <v>0</v>
      </c>
      <c r="Q2366" s="244">
        <v>0</v>
      </c>
      <c r="R2366" s="244">
        <f>Q2366*H2366</f>
        <v>0</v>
      </c>
      <c r="S2366" s="244">
        <v>0</v>
      </c>
      <c r="T2366" s="245">
        <f>S2366*H2366</f>
        <v>0</v>
      </c>
      <c r="AR2366" s="26" t="s">
        <v>1663</v>
      </c>
      <c r="AT2366" s="26" t="s">
        <v>604</v>
      </c>
      <c r="AU2366" s="26" t="s">
        <v>190</v>
      </c>
      <c r="AY2366" s="26" t="s">
        <v>189</v>
      </c>
      <c r="BE2366" s="246">
        <f>IF(N2366="základní",J2366,0)</f>
        <v>0</v>
      </c>
      <c r="BF2366" s="246">
        <f>IF(N2366="snížená",J2366,0)</f>
        <v>0</v>
      </c>
      <c r="BG2366" s="246">
        <f>IF(N2366="zákl. přenesená",J2366,0)</f>
        <v>0</v>
      </c>
      <c r="BH2366" s="246">
        <f>IF(N2366="sníž. přenesená",J2366,0)</f>
        <v>0</v>
      </c>
      <c r="BI2366" s="246">
        <f>IF(N2366="nulová",J2366,0)</f>
        <v>0</v>
      </c>
      <c r="BJ2366" s="26" t="s">
        <v>82</v>
      </c>
      <c r="BK2366" s="246">
        <f>ROUND(I2366*H2366,2)</f>
        <v>0</v>
      </c>
      <c r="BL2366" s="26" t="s">
        <v>730</v>
      </c>
      <c r="BM2366" s="26" t="s">
        <v>3497</v>
      </c>
    </row>
    <row r="2367" s="1" customFormat="1" ht="16.5" customHeight="1">
      <c r="B2367" s="48"/>
      <c r="C2367" s="291" t="s">
        <v>3498</v>
      </c>
      <c r="D2367" s="291" t="s">
        <v>604</v>
      </c>
      <c r="E2367" s="292" t="s">
        <v>3499</v>
      </c>
      <c r="F2367" s="293" t="s">
        <v>3500</v>
      </c>
      <c r="G2367" s="294" t="s">
        <v>916</v>
      </c>
      <c r="H2367" s="295">
        <v>1</v>
      </c>
      <c r="I2367" s="296"/>
      <c r="J2367" s="297">
        <f>ROUND(I2367*H2367,2)</f>
        <v>0</v>
      </c>
      <c r="K2367" s="293" t="s">
        <v>21</v>
      </c>
      <c r="L2367" s="298"/>
      <c r="M2367" s="299" t="s">
        <v>21</v>
      </c>
      <c r="N2367" s="300" t="s">
        <v>45</v>
      </c>
      <c r="O2367" s="49"/>
      <c r="P2367" s="244">
        <f>O2367*H2367</f>
        <v>0</v>
      </c>
      <c r="Q2367" s="244">
        <v>0</v>
      </c>
      <c r="R2367" s="244">
        <f>Q2367*H2367</f>
        <v>0</v>
      </c>
      <c r="S2367" s="244">
        <v>0</v>
      </c>
      <c r="T2367" s="245">
        <f>S2367*H2367</f>
        <v>0</v>
      </c>
      <c r="AR2367" s="26" t="s">
        <v>1663</v>
      </c>
      <c r="AT2367" s="26" t="s">
        <v>604</v>
      </c>
      <c r="AU2367" s="26" t="s">
        <v>190</v>
      </c>
      <c r="AY2367" s="26" t="s">
        <v>189</v>
      </c>
      <c r="BE2367" s="246">
        <f>IF(N2367="základní",J2367,0)</f>
        <v>0</v>
      </c>
      <c r="BF2367" s="246">
        <f>IF(N2367="snížená",J2367,0)</f>
        <v>0</v>
      </c>
      <c r="BG2367" s="246">
        <f>IF(N2367="zákl. přenesená",J2367,0)</f>
        <v>0</v>
      </c>
      <c r="BH2367" s="246">
        <f>IF(N2367="sníž. přenesená",J2367,0)</f>
        <v>0</v>
      </c>
      <c r="BI2367" s="246">
        <f>IF(N2367="nulová",J2367,0)</f>
        <v>0</v>
      </c>
      <c r="BJ2367" s="26" t="s">
        <v>82</v>
      </c>
      <c r="BK2367" s="246">
        <f>ROUND(I2367*H2367,2)</f>
        <v>0</v>
      </c>
      <c r="BL2367" s="26" t="s">
        <v>730</v>
      </c>
      <c r="BM2367" s="26" t="s">
        <v>3501</v>
      </c>
    </row>
    <row r="2368" s="1" customFormat="1" ht="16.5" customHeight="1">
      <c r="B2368" s="48"/>
      <c r="C2368" s="291" t="s">
        <v>3502</v>
      </c>
      <c r="D2368" s="291" t="s">
        <v>604</v>
      </c>
      <c r="E2368" s="292" t="s">
        <v>3503</v>
      </c>
      <c r="F2368" s="293" t="s">
        <v>3504</v>
      </c>
      <c r="G2368" s="294" t="s">
        <v>916</v>
      </c>
      <c r="H2368" s="295">
        <v>1</v>
      </c>
      <c r="I2368" s="296"/>
      <c r="J2368" s="297">
        <f>ROUND(I2368*H2368,2)</f>
        <v>0</v>
      </c>
      <c r="K2368" s="293" t="s">
        <v>21</v>
      </c>
      <c r="L2368" s="298"/>
      <c r="M2368" s="299" t="s">
        <v>21</v>
      </c>
      <c r="N2368" s="300" t="s">
        <v>45</v>
      </c>
      <c r="O2368" s="49"/>
      <c r="P2368" s="244">
        <f>O2368*H2368</f>
        <v>0</v>
      </c>
      <c r="Q2368" s="244">
        <v>0</v>
      </c>
      <c r="R2368" s="244">
        <f>Q2368*H2368</f>
        <v>0</v>
      </c>
      <c r="S2368" s="244">
        <v>0</v>
      </c>
      <c r="T2368" s="245">
        <f>S2368*H2368</f>
        <v>0</v>
      </c>
      <c r="AR2368" s="26" t="s">
        <v>1663</v>
      </c>
      <c r="AT2368" s="26" t="s">
        <v>604</v>
      </c>
      <c r="AU2368" s="26" t="s">
        <v>190</v>
      </c>
      <c r="AY2368" s="26" t="s">
        <v>189</v>
      </c>
      <c r="BE2368" s="246">
        <f>IF(N2368="základní",J2368,0)</f>
        <v>0</v>
      </c>
      <c r="BF2368" s="246">
        <f>IF(N2368="snížená",J2368,0)</f>
        <v>0</v>
      </c>
      <c r="BG2368" s="246">
        <f>IF(N2368="zákl. přenesená",J2368,0)</f>
        <v>0</v>
      </c>
      <c r="BH2368" s="246">
        <f>IF(N2368="sníž. přenesená",J2368,0)</f>
        <v>0</v>
      </c>
      <c r="BI2368" s="246">
        <f>IF(N2368="nulová",J2368,0)</f>
        <v>0</v>
      </c>
      <c r="BJ2368" s="26" t="s">
        <v>82</v>
      </c>
      <c r="BK2368" s="246">
        <f>ROUND(I2368*H2368,2)</f>
        <v>0</v>
      </c>
      <c r="BL2368" s="26" t="s">
        <v>730</v>
      </c>
      <c r="BM2368" s="26" t="s">
        <v>3505</v>
      </c>
    </row>
    <row r="2369" s="11" customFormat="1" ht="22.32" customHeight="1">
      <c r="B2369" s="219"/>
      <c r="C2369" s="220"/>
      <c r="D2369" s="221" t="s">
        <v>73</v>
      </c>
      <c r="E2369" s="233" t="s">
        <v>3506</v>
      </c>
      <c r="F2369" s="233" t="s">
        <v>3507</v>
      </c>
      <c r="G2369" s="220"/>
      <c r="H2369" s="220"/>
      <c r="I2369" s="223"/>
      <c r="J2369" s="234">
        <f>BK2369</f>
        <v>0</v>
      </c>
      <c r="K2369" s="220"/>
      <c r="L2369" s="225"/>
      <c r="M2369" s="226"/>
      <c r="N2369" s="227"/>
      <c r="O2369" s="227"/>
      <c r="P2369" s="228">
        <f>P2370</f>
        <v>0</v>
      </c>
      <c r="Q2369" s="227"/>
      <c r="R2369" s="228">
        <f>R2370</f>
        <v>0</v>
      </c>
      <c r="S2369" s="227"/>
      <c r="T2369" s="229">
        <f>T2370</f>
        <v>0</v>
      </c>
      <c r="AR2369" s="230" t="s">
        <v>190</v>
      </c>
      <c r="AT2369" s="231" t="s">
        <v>73</v>
      </c>
      <c r="AU2369" s="231" t="s">
        <v>84</v>
      </c>
      <c r="AY2369" s="230" t="s">
        <v>189</v>
      </c>
      <c r="BK2369" s="232">
        <f>BK2370</f>
        <v>0</v>
      </c>
    </row>
    <row r="2370" s="1" customFormat="1" ht="16.5" customHeight="1">
      <c r="B2370" s="48"/>
      <c r="C2370" s="291" t="s">
        <v>3508</v>
      </c>
      <c r="D2370" s="291" t="s">
        <v>604</v>
      </c>
      <c r="E2370" s="292" t="s">
        <v>3503</v>
      </c>
      <c r="F2370" s="293" t="s">
        <v>3504</v>
      </c>
      <c r="G2370" s="294" t="s">
        <v>916</v>
      </c>
      <c r="H2370" s="295">
        <v>1</v>
      </c>
      <c r="I2370" s="296"/>
      <c r="J2370" s="297">
        <f>ROUND(I2370*H2370,2)</f>
        <v>0</v>
      </c>
      <c r="K2370" s="293" t="s">
        <v>21</v>
      </c>
      <c r="L2370" s="298"/>
      <c r="M2370" s="299" t="s">
        <v>21</v>
      </c>
      <c r="N2370" s="300" t="s">
        <v>45</v>
      </c>
      <c r="O2370" s="49"/>
      <c r="P2370" s="244">
        <f>O2370*H2370</f>
        <v>0</v>
      </c>
      <c r="Q2370" s="244">
        <v>0</v>
      </c>
      <c r="R2370" s="244">
        <f>Q2370*H2370</f>
        <v>0</v>
      </c>
      <c r="S2370" s="244">
        <v>0</v>
      </c>
      <c r="T2370" s="245">
        <f>S2370*H2370</f>
        <v>0</v>
      </c>
      <c r="AR2370" s="26" t="s">
        <v>1663</v>
      </c>
      <c r="AT2370" s="26" t="s">
        <v>604</v>
      </c>
      <c r="AU2370" s="26" t="s">
        <v>190</v>
      </c>
      <c r="AY2370" s="26" t="s">
        <v>189</v>
      </c>
      <c r="BE2370" s="246">
        <f>IF(N2370="základní",J2370,0)</f>
        <v>0</v>
      </c>
      <c r="BF2370" s="246">
        <f>IF(N2370="snížená",J2370,0)</f>
        <v>0</v>
      </c>
      <c r="BG2370" s="246">
        <f>IF(N2370="zákl. přenesená",J2370,0)</f>
        <v>0</v>
      </c>
      <c r="BH2370" s="246">
        <f>IF(N2370="sníž. přenesená",J2370,0)</f>
        <v>0</v>
      </c>
      <c r="BI2370" s="246">
        <f>IF(N2370="nulová",J2370,0)</f>
        <v>0</v>
      </c>
      <c r="BJ2370" s="26" t="s">
        <v>82</v>
      </c>
      <c r="BK2370" s="246">
        <f>ROUND(I2370*H2370,2)</f>
        <v>0</v>
      </c>
      <c r="BL2370" s="26" t="s">
        <v>730</v>
      </c>
      <c r="BM2370" s="26" t="s">
        <v>3509</v>
      </c>
    </row>
    <row r="2371" s="11" customFormat="1" ht="22.32" customHeight="1">
      <c r="B2371" s="219"/>
      <c r="C2371" s="220"/>
      <c r="D2371" s="221" t="s">
        <v>73</v>
      </c>
      <c r="E2371" s="233" t="s">
        <v>3510</v>
      </c>
      <c r="F2371" s="233" t="s">
        <v>3511</v>
      </c>
      <c r="G2371" s="220"/>
      <c r="H2371" s="220"/>
      <c r="I2371" s="223"/>
      <c r="J2371" s="234">
        <f>BK2371</f>
        <v>0</v>
      </c>
      <c r="K2371" s="220"/>
      <c r="L2371" s="225"/>
      <c r="M2371" s="226"/>
      <c r="N2371" s="227"/>
      <c r="O2371" s="227"/>
      <c r="P2371" s="228">
        <f>SUM(P2372:P2375)</f>
        <v>0</v>
      </c>
      <c r="Q2371" s="227"/>
      <c r="R2371" s="228">
        <f>SUM(R2372:R2375)</f>
        <v>0</v>
      </c>
      <c r="S2371" s="227"/>
      <c r="T2371" s="229">
        <f>SUM(T2372:T2375)</f>
        <v>0</v>
      </c>
      <c r="AR2371" s="230" t="s">
        <v>190</v>
      </c>
      <c r="AT2371" s="231" t="s">
        <v>73</v>
      </c>
      <c r="AU2371" s="231" t="s">
        <v>84</v>
      </c>
      <c r="AY2371" s="230" t="s">
        <v>189</v>
      </c>
      <c r="BK2371" s="232">
        <f>SUM(BK2372:BK2375)</f>
        <v>0</v>
      </c>
    </row>
    <row r="2372" s="1" customFormat="1" ht="16.5" customHeight="1">
      <c r="B2372" s="48"/>
      <c r="C2372" s="291" t="s">
        <v>3512</v>
      </c>
      <c r="D2372" s="291" t="s">
        <v>604</v>
      </c>
      <c r="E2372" s="292" t="s">
        <v>3513</v>
      </c>
      <c r="F2372" s="293" t="s">
        <v>3514</v>
      </c>
      <c r="G2372" s="294" t="s">
        <v>916</v>
      </c>
      <c r="H2372" s="295">
        <v>2</v>
      </c>
      <c r="I2372" s="296"/>
      <c r="J2372" s="297">
        <f>ROUND(I2372*H2372,2)</f>
        <v>0</v>
      </c>
      <c r="K2372" s="293" t="s">
        <v>21</v>
      </c>
      <c r="L2372" s="298"/>
      <c r="M2372" s="299" t="s">
        <v>21</v>
      </c>
      <c r="N2372" s="300" t="s">
        <v>45</v>
      </c>
      <c r="O2372" s="49"/>
      <c r="P2372" s="244">
        <f>O2372*H2372</f>
        <v>0</v>
      </c>
      <c r="Q2372" s="244">
        <v>0</v>
      </c>
      <c r="R2372" s="244">
        <f>Q2372*H2372</f>
        <v>0</v>
      </c>
      <c r="S2372" s="244">
        <v>0</v>
      </c>
      <c r="T2372" s="245">
        <f>S2372*H2372</f>
        <v>0</v>
      </c>
      <c r="AR2372" s="26" t="s">
        <v>1663</v>
      </c>
      <c r="AT2372" s="26" t="s">
        <v>604</v>
      </c>
      <c r="AU2372" s="26" t="s">
        <v>190</v>
      </c>
      <c r="AY2372" s="26" t="s">
        <v>189</v>
      </c>
      <c r="BE2372" s="246">
        <f>IF(N2372="základní",J2372,0)</f>
        <v>0</v>
      </c>
      <c r="BF2372" s="246">
        <f>IF(N2372="snížená",J2372,0)</f>
        <v>0</v>
      </c>
      <c r="BG2372" s="246">
        <f>IF(N2372="zákl. přenesená",J2372,0)</f>
        <v>0</v>
      </c>
      <c r="BH2372" s="246">
        <f>IF(N2372="sníž. přenesená",J2372,0)</f>
        <v>0</v>
      </c>
      <c r="BI2372" s="246">
        <f>IF(N2372="nulová",J2372,0)</f>
        <v>0</v>
      </c>
      <c r="BJ2372" s="26" t="s">
        <v>82</v>
      </c>
      <c r="BK2372" s="246">
        <f>ROUND(I2372*H2372,2)</f>
        <v>0</v>
      </c>
      <c r="BL2372" s="26" t="s">
        <v>730</v>
      </c>
      <c r="BM2372" s="26" t="s">
        <v>3515</v>
      </c>
    </row>
    <row r="2373" s="1" customFormat="1" ht="16.5" customHeight="1">
      <c r="B2373" s="48"/>
      <c r="C2373" s="291" t="s">
        <v>3516</v>
      </c>
      <c r="D2373" s="291" t="s">
        <v>604</v>
      </c>
      <c r="E2373" s="292" t="s">
        <v>3517</v>
      </c>
      <c r="F2373" s="293" t="s">
        <v>3179</v>
      </c>
      <c r="G2373" s="294" t="s">
        <v>349</v>
      </c>
      <c r="H2373" s="295">
        <v>36</v>
      </c>
      <c r="I2373" s="296"/>
      <c r="J2373" s="297">
        <f>ROUND(I2373*H2373,2)</f>
        <v>0</v>
      </c>
      <c r="K2373" s="293" t="s">
        <v>21</v>
      </c>
      <c r="L2373" s="298"/>
      <c r="M2373" s="299" t="s">
        <v>21</v>
      </c>
      <c r="N2373" s="300" t="s">
        <v>45</v>
      </c>
      <c r="O2373" s="49"/>
      <c r="P2373" s="244">
        <f>O2373*H2373</f>
        <v>0</v>
      </c>
      <c r="Q2373" s="244">
        <v>0</v>
      </c>
      <c r="R2373" s="244">
        <f>Q2373*H2373</f>
        <v>0</v>
      </c>
      <c r="S2373" s="244">
        <v>0</v>
      </c>
      <c r="T2373" s="245">
        <f>S2373*H2373</f>
        <v>0</v>
      </c>
      <c r="AR2373" s="26" t="s">
        <v>1663</v>
      </c>
      <c r="AT2373" s="26" t="s">
        <v>604</v>
      </c>
      <c r="AU2373" s="26" t="s">
        <v>190</v>
      </c>
      <c r="AY2373" s="26" t="s">
        <v>189</v>
      </c>
      <c r="BE2373" s="246">
        <f>IF(N2373="základní",J2373,0)</f>
        <v>0</v>
      </c>
      <c r="BF2373" s="246">
        <f>IF(N2373="snížená",J2373,0)</f>
        <v>0</v>
      </c>
      <c r="BG2373" s="246">
        <f>IF(N2373="zákl. přenesená",J2373,0)</f>
        <v>0</v>
      </c>
      <c r="BH2373" s="246">
        <f>IF(N2373="sníž. přenesená",J2373,0)</f>
        <v>0</v>
      </c>
      <c r="BI2373" s="246">
        <f>IF(N2373="nulová",J2373,0)</f>
        <v>0</v>
      </c>
      <c r="BJ2373" s="26" t="s">
        <v>82</v>
      </c>
      <c r="BK2373" s="246">
        <f>ROUND(I2373*H2373,2)</f>
        <v>0</v>
      </c>
      <c r="BL2373" s="26" t="s">
        <v>730</v>
      </c>
      <c r="BM2373" s="26" t="s">
        <v>3518</v>
      </c>
    </row>
    <row r="2374" s="1" customFormat="1" ht="16.5" customHeight="1">
      <c r="B2374" s="48"/>
      <c r="C2374" s="291" t="s">
        <v>3519</v>
      </c>
      <c r="D2374" s="291" t="s">
        <v>604</v>
      </c>
      <c r="E2374" s="292" t="s">
        <v>3520</v>
      </c>
      <c r="F2374" s="293" t="s">
        <v>3521</v>
      </c>
      <c r="G2374" s="294" t="s">
        <v>349</v>
      </c>
      <c r="H2374" s="295">
        <v>38</v>
      </c>
      <c r="I2374" s="296"/>
      <c r="J2374" s="297">
        <f>ROUND(I2374*H2374,2)</f>
        <v>0</v>
      </c>
      <c r="K2374" s="293" t="s">
        <v>21</v>
      </c>
      <c r="L2374" s="298"/>
      <c r="M2374" s="299" t="s">
        <v>21</v>
      </c>
      <c r="N2374" s="300" t="s">
        <v>45</v>
      </c>
      <c r="O2374" s="49"/>
      <c r="P2374" s="244">
        <f>O2374*H2374</f>
        <v>0</v>
      </c>
      <c r="Q2374" s="244">
        <v>0</v>
      </c>
      <c r="R2374" s="244">
        <f>Q2374*H2374</f>
        <v>0</v>
      </c>
      <c r="S2374" s="244">
        <v>0</v>
      </c>
      <c r="T2374" s="245">
        <f>S2374*H2374</f>
        <v>0</v>
      </c>
      <c r="AR2374" s="26" t="s">
        <v>1663</v>
      </c>
      <c r="AT2374" s="26" t="s">
        <v>604</v>
      </c>
      <c r="AU2374" s="26" t="s">
        <v>190</v>
      </c>
      <c r="AY2374" s="26" t="s">
        <v>189</v>
      </c>
      <c r="BE2374" s="246">
        <f>IF(N2374="základní",J2374,0)</f>
        <v>0</v>
      </c>
      <c r="BF2374" s="246">
        <f>IF(N2374="snížená",J2374,0)</f>
        <v>0</v>
      </c>
      <c r="BG2374" s="246">
        <f>IF(N2374="zákl. přenesená",J2374,0)</f>
        <v>0</v>
      </c>
      <c r="BH2374" s="246">
        <f>IF(N2374="sníž. přenesená",J2374,0)</f>
        <v>0</v>
      </c>
      <c r="BI2374" s="246">
        <f>IF(N2374="nulová",J2374,0)</f>
        <v>0</v>
      </c>
      <c r="BJ2374" s="26" t="s">
        <v>82</v>
      </c>
      <c r="BK2374" s="246">
        <f>ROUND(I2374*H2374,2)</f>
        <v>0</v>
      </c>
      <c r="BL2374" s="26" t="s">
        <v>730</v>
      </c>
      <c r="BM2374" s="26" t="s">
        <v>3522</v>
      </c>
    </row>
    <row r="2375" s="1" customFormat="1" ht="16.5" customHeight="1">
      <c r="B2375" s="48"/>
      <c r="C2375" s="291" t="s">
        <v>3523</v>
      </c>
      <c r="D2375" s="291" t="s">
        <v>604</v>
      </c>
      <c r="E2375" s="292" t="s">
        <v>3524</v>
      </c>
      <c r="F2375" s="293" t="s">
        <v>3525</v>
      </c>
      <c r="G2375" s="294" t="s">
        <v>349</v>
      </c>
      <c r="H2375" s="295">
        <v>36</v>
      </c>
      <c r="I2375" s="296"/>
      <c r="J2375" s="297">
        <f>ROUND(I2375*H2375,2)</f>
        <v>0</v>
      </c>
      <c r="K2375" s="293" t="s">
        <v>21</v>
      </c>
      <c r="L2375" s="298"/>
      <c r="M2375" s="299" t="s">
        <v>21</v>
      </c>
      <c r="N2375" s="300" t="s">
        <v>45</v>
      </c>
      <c r="O2375" s="49"/>
      <c r="P2375" s="244">
        <f>O2375*H2375</f>
        <v>0</v>
      </c>
      <c r="Q2375" s="244">
        <v>0</v>
      </c>
      <c r="R2375" s="244">
        <f>Q2375*H2375</f>
        <v>0</v>
      </c>
      <c r="S2375" s="244">
        <v>0</v>
      </c>
      <c r="T2375" s="245">
        <f>S2375*H2375</f>
        <v>0</v>
      </c>
      <c r="AR2375" s="26" t="s">
        <v>1663</v>
      </c>
      <c r="AT2375" s="26" t="s">
        <v>604</v>
      </c>
      <c r="AU2375" s="26" t="s">
        <v>190</v>
      </c>
      <c r="AY2375" s="26" t="s">
        <v>189</v>
      </c>
      <c r="BE2375" s="246">
        <f>IF(N2375="základní",J2375,0)</f>
        <v>0</v>
      </c>
      <c r="BF2375" s="246">
        <f>IF(N2375="snížená",J2375,0)</f>
        <v>0</v>
      </c>
      <c r="BG2375" s="246">
        <f>IF(N2375="zákl. přenesená",J2375,0)</f>
        <v>0</v>
      </c>
      <c r="BH2375" s="246">
        <f>IF(N2375="sníž. přenesená",J2375,0)</f>
        <v>0</v>
      </c>
      <c r="BI2375" s="246">
        <f>IF(N2375="nulová",J2375,0)</f>
        <v>0</v>
      </c>
      <c r="BJ2375" s="26" t="s">
        <v>82</v>
      </c>
      <c r="BK2375" s="246">
        <f>ROUND(I2375*H2375,2)</f>
        <v>0</v>
      </c>
      <c r="BL2375" s="26" t="s">
        <v>730</v>
      </c>
      <c r="BM2375" s="26" t="s">
        <v>3526</v>
      </c>
    </row>
    <row r="2376" s="11" customFormat="1" ht="22.32" customHeight="1">
      <c r="B2376" s="219"/>
      <c r="C2376" s="220"/>
      <c r="D2376" s="221" t="s">
        <v>73</v>
      </c>
      <c r="E2376" s="233" t="s">
        <v>3527</v>
      </c>
      <c r="F2376" s="233" t="s">
        <v>3415</v>
      </c>
      <c r="G2376" s="220"/>
      <c r="H2376" s="220"/>
      <c r="I2376" s="223"/>
      <c r="J2376" s="234">
        <f>BK2376</f>
        <v>0</v>
      </c>
      <c r="K2376" s="220"/>
      <c r="L2376" s="225"/>
      <c r="M2376" s="226"/>
      <c r="N2376" s="227"/>
      <c r="O2376" s="227"/>
      <c r="P2376" s="228">
        <f>SUM(P2377:P2380)</f>
        <v>0</v>
      </c>
      <c r="Q2376" s="227"/>
      <c r="R2376" s="228">
        <f>SUM(R2377:R2380)</f>
        <v>0</v>
      </c>
      <c r="S2376" s="227"/>
      <c r="T2376" s="229">
        <f>SUM(T2377:T2380)</f>
        <v>0</v>
      </c>
      <c r="AR2376" s="230" t="s">
        <v>190</v>
      </c>
      <c r="AT2376" s="231" t="s">
        <v>73</v>
      </c>
      <c r="AU2376" s="231" t="s">
        <v>84</v>
      </c>
      <c r="AY2376" s="230" t="s">
        <v>189</v>
      </c>
      <c r="BK2376" s="232">
        <f>SUM(BK2377:BK2380)</f>
        <v>0</v>
      </c>
    </row>
    <row r="2377" s="1" customFormat="1" ht="16.5" customHeight="1">
      <c r="B2377" s="48"/>
      <c r="C2377" s="235" t="s">
        <v>3528</v>
      </c>
      <c r="D2377" s="235" t="s">
        <v>192</v>
      </c>
      <c r="E2377" s="236" t="s">
        <v>3529</v>
      </c>
      <c r="F2377" s="237" t="s">
        <v>3530</v>
      </c>
      <c r="G2377" s="238" t="s">
        <v>911</v>
      </c>
      <c r="H2377" s="239">
        <v>1</v>
      </c>
      <c r="I2377" s="240"/>
      <c r="J2377" s="241">
        <f>ROUND(I2377*H2377,2)</f>
        <v>0</v>
      </c>
      <c r="K2377" s="237" t="s">
        <v>21</v>
      </c>
      <c r="L2377" s="74"/>
      <c r="M2377" s="242" t="s">
        <v>21</v>
      </c>
      <c r="N2377" s="243" t="s">
        <v>45</v>
      </c>
      <c r="O2377" s="49"/>
      <c r="P2377" s="244">
        <f>O2377*H2377</f>
        <v>0</v>
      </c>
      <c r="Q2377" s="244">
        <v>0</v>
      </c>
      <c r="R2377" s="244">
        <f>Q2377*H2377</f>
        <v>0</v>
      </c>
      <c r="S2377" s="244">
        <v>0</v>
      </c>
      <c r="T2377" s="245">
        <f>S2377*H2377</f>
        <v>0</v>
      </c>
      <c r="AR2377" s="26" t="s">
        <v>730</v>
      </c>
      <c r="AT2377" s="26" t="s">
        <v>192</v>
      </c>
      <c r="AU2377" s="26" t="s">
        <v>190</v>
      </c>
      <c r="AY2377" s="26" t="s">
        <v>189</v>
      </c>
      <c r="BE2377" s="246">
        <f>IF(N2377="základní",J2377,0)</f>
        <v>0</v>
      </c>
      <c r="BF2377" s="246">
        <f>IF(N2377="snížená",J2377,0)</f>
        <v>0</v>
      </c>
      <c r="BG2377" s="246">
        <f>IF(N2377="zákl. přenesená",J2377,0)</f>
        <v>0</v>
      </c>
      <c r="BH2377" s="246">
        <f>IF(N2377="sníž. přenesená",J2377,0)</f>
        <v>0</v>
      </c>
      <c r="BI2377" s="246">
        <f>IF(N2377="nulová",J2377,0)</f>
        <v>0</v>
      </c>
      <c r="BJ2377" s="26" t="s">
        <v>82</v>
      </c>
      <c r="BK2377" s="246">
        <f>ROUND(I2377*H2377,2)</f>
        <v>0</v>
      </c>
      <c r="BL2377" s="26" t="s">
        <v>730</v>
      </c>
      <c r="BM2377" s="26" t="s">
        <v>3531</v>
      </c>
    </row>
    <row r="2378" s="1" customFormat="1" ht="16.5" customHeight="1">
      <c r="B2378" s="48"/>
      <c r="C2378" s="235" t="s">
        <v>3532</v>
      </c>
      <c r="D2378" s="235" t="s">
        <v>192</v>
      </c>
      <c r="E2378" s="236" t="s">
        <v>3533</v>
      </c>
      <c r="F2378" s="237" t="s">
        <v>3534</v>
      </c>
      <c r="G2378" s="238" t="s">
        <v>911</v>
      </c>
      <c r="H2378" s="239">
        <v>1</v>
      </c>
      <c r="I2378" s="240"/>
      <c r="J2378" s="241">
        <f>ROUND(I2378*H2378,2)</f>
        <v>0</v>
      </c>
      <c r="K2378" s="237" t="s">
        <v>21</v>
      </c>
      <c r="L2378" s="74"/>
      <c r="M2378" s="242" t="s">
        <v>21</v>
      </c>
      <c r="N2378" s="243" t="s">
        <v>45</v>
      </c>
      <c r="O2378" s="49"/>
      <c r="P2378" s="244">
        <f>O2378*H2378</f>
        <v>0</v>
      </c>
      <c r="Q2378" s="244">
        <v>0</v>
      </c>
      <c r="R2378" s="244">
        <f>Q2378*H2378</f>
        <v>0</v>
      </c>
      <c r="S2378" s="244">
        <v>0</v>
      </c>
      <c r="T2378" s="245">
        <f>S2378*H2378</f>
        <v>0</v>
      </c>
      <c r="AR2378" s="26" t="s">
        <v>730</v>
      </c>
      <c r="AT2378" s="26" t="s">
        <v>192</v>
      </c>
      <c r="AU2378" s="26" t="s">
        <v>190</v>
      </c>
      <c r="AY2378" s="26" t="s">
        <v>189</v>
      </c>
      <c r="BE2378" s="246">
        <f>IF(N2378="základní",J2378,0)</f>
        <v>0</v>
      </c>
      <c r="BF2378" s="246">
        <f>IF(N2378="snížená",J2378,0)</f>
        <v>0</v>
      </c>
      <c r="BG2378" s="246">
        <f>IF(N2378="zákl. přenesená",J2378,0)</f>
        <v>0</v>
      </c>
      <c r="BH2378" s="246">
        <f>IF(N2378="sníž. přenesená",J2378,0)</f>
        <v>0</v>
      </c>
      <c r="BI2378" s="246">
        <f>IF(N2378="nulová",J2378,0)</f>
        <v>0</v>
      </c>
      <c r="BJ2378" s="26" t="s">
        <v>82</v>
      </c>
      <c r="BK2378" s="246">
        <f>ROUND(I2378*H2378,2)</f>
        <v>0</v>
      </c>
      <c r="BL2378" s="26" t="s">
        <v>730</v>
      </c>
      <c r="BM2378" s="26" t="s">
        <v>3535</v>
      </c>
    </row>
    <row r="2379" s="1" customFormat="1" ht="16.5" customHeight="1">
      <c r="B2379" s="48"/>
      <c r="C2379" s="235" t="s">
        <v>3536</v>
      </c>
      <c r="D2379" s="235" t="s">
        <v>192</v>
      </c>
      <c r="E2379" s="236" t="s">
        <v>3537</v>
      </c>
      <c r="F2379" s="237" t="s">
        <v>3538</v>
      </c>
      <c r="G2379" s="238" t="s">
        <v>916</v>
      </c>
      <c r="H2379" s="239">
        <v>1</v>
      </c>
      <c r="I2379" s="240"/>
      <c r="J2379" s="241">
        <f>ROUND(I2379*H2379,2)</f>
        <v>0</v>
      </c>
      <c r="K2379" s="237" t="s">
        <v>21</v>
      </c>
      <c r="L2379" s="74"/>
      <c r="M2379" s="242" t="s">
        <v>21</v>
      </c>
      <c r="N2379" s="243" t="s">
        <v>45</v>
      </c>
      <c r="O2379" s="49"/>
      <c r="P2379" s="244">
        <f>O2379*H2379</f>
        <v>0</v>
      </c>
      <c r="Q2379" s="244">
        <v>0</v>
      </c>
      <c r="R2379" s="244">
        <f>Q2379*H2379</f>
        <v>0</v>
      </c>
      <c r="S2379" s="244">
        <v>0</v>
      </c>
      <c r="T2379" s="245">
        <f>S2379*H2379</f>
        <v>0</v>
      </c>
      <c r="AR2379" s="26" t="s">
        <v>730</v>
      </c>
      <c r="AT2379" s="26" t="s">
        <v>192</v>
      </c>
      <c r="AU2379" s="26" t="s">
        <v>190</v>
      </c>
      <c r="AY2379" s="26" t="s">
        <v>189</v>
      </c>
      <c r="BE2379" s="246">
        <f>IF(N2379="základní",J2379,0)</f>
        <v>0</v>
      </c>
      <c r="BF2379" s="246">
        <f>IF(N2379="snížená",J2379,0)</f>
        <v>0</v>
      </c>
      <c r="BG2379" s="246">
        <f>IF(N2379="zákl. přenesená",J2379,0)</f>
        <v>0</v>
      </c>
      <c r="BH2379" s="246">
        <f>IF(N2379="sníž. přenesená",J2379,0)</f>
        <v>0</v>
      </c>
      <c r="BI2379" s="246">
        <f>IF(N2379="nulová",J2379,0)</f>
        <v>0</v>
      </c>
      <c r="BJ2379" s="26" t="s">
        <v>82</v>
      </c>
      <c r="BK2379" s="246">
        <f>ROUND(I2379*H2379,2)</f>
        <v>0</v>
      </c>
      <c r="BL2379" s="26" t="s">
        <v>730</v>
      </c>
      <c r="BM2379" s="26" t="s">
        <v>3539</v>
      </c>
    </row>
    <row r="2380" s="1" customFormat="1" ht="16.5" customHeight="1">
      <c r="B2380" s="48"/>
      <c r="C2380" s="235" t="s">
        <v>3540</v>
      </c>
      <c r="D2380" s="235" t="s">
        <v>192</v>
      </c>
      <c r="E2380" s="236" t="s">
        <v>3541</v>
      </c>
      <c r="F2380" s="237" t="s">
        <v>1348</v>
      </c>
      <c r="G2380" s="238" t="s">
        <v>1071</v>
      </c>
      <c r="H2380" s="301"/>
      <c r="I2380" s="240"/>
      <c r="J2380" s="241">
        <f>ROUND(I2380*H2380,2)</f>
        <v>0</v>
      </c>
      <c r="K2380" s="237" t="s">
        <v>21</v>
      </c>
      <c r="L2380" s="74"/>
      <c r="M2380" s="242" t="s">
        <v>21</v>
      </c>
      <c r="N2380" s="243" t="s">
        <v>45</v>
      </c>
      <c r="O2380" s="49"/>
      <c r="P2380" s="244">
        <f>O2380*H2380</f>
        <v>0</v>
      </c>
      <c r="Q2380" s="244">
        <v>0</v>
      </c>
      <c r="R2380" s="244">
        <f>Q2380*H2380</f>
        <v>0</v>
      </c>
      <c r="S2380" s="244">
        <v>0</v>
      </c>
      <c r="T2380" s="245">
        <f>S2380*H2380</f>
        <v>0</v>
      </c>
      <c r="AR2380" s="26" t="s">
        <v>730</v>
      </c>
      <c r="AT2380" s="26" t="s">
        <v>192</v>
      </c>
      <c r="AU2380" s="26" t="s">
        <v>190</v>
      </c>
      <c r="AY2380" s="26" t="s">
        <v>189</v>
      </c>
      <c r="BE2380" s="246">
        <f>IF(N2380="základní",J2380,0)</f>
        <v>0</v>
      </c>
      <c r="BF2380" s="246">
        <f>IF(N2380="snížená",J2380,0)</f>
        <v>0</v>
      </c>
      <c r="BG2380" s="246">
        <f>IF(N2380="zákl. přenesená",J2380,0)</f>
        <v>0</v>
      </c>
      <c r="BH2380" s="246">
        <f>IF(N2380="sníž. přenesená",J2380,0)</f>
        <v>0</v>
      </c>
      <c r="BI2380" s="246">
        <f>IF(N2380="nulová",J2380,0)</f>
        <v>0</v>
      </c>
      <c r="BJ2380" s="26" t="s">
        <v>82</v>
      </c>
      <c r="BK2380" s="246">
        <f>ROUND(I2380*H2380,2)</f>
        <v>0</v>
      </c>
      <c r="BL2380" s="26" t="s">
        <v>730</v>
      </c>
      <c r="BM2380" s="26" t="s">
        <v>3542</v>
      </c>
    </row>
    <row r="2381" s="11" customFormat="1" ht="37.44" customHeight="1">
      <c r="B2381" s="219"/>
      <c r="C2381" s="220"/>
      <c r="D2381" s="221" t="s">
        <v>73</v>
      </c>
      <c r="E2381" s="222" t="s">
        <v>3543</v>
      </c>
      <c r="F2381" s="222" t="s">
        <v>3544</v>
      </c>
      <c r="G2381" s="220"/>
      <c r="H2381" s="220"/>
      <c r="I2381" s="223"/>
      <c r="J2381" s="224">
        <f>BK2381</f>
        <v>0</v>
      </c>
      <c r="K2381" s="220"/>
      <c r="L2381" s="225"/>
      <c r="M2381" s="226"/>
      <c r="N2381" s="227"/>
      <c r="O2381" s="227"/>
      <c r="P2381" s="228">
        <f>SUM(P2382:P2393)</f>
        <v>0</v>
      </c>
      <c r="Q2381" s="227"/>
      <c r="R2381" s="228">
        <f>SUM(R2382:R2393)</f>
        <v>0</v>
      </c>
      <c r="S2381" s="227"/>
      <c r="T2381" s="229">
        <f>SUM(T2382:T2393)</f>
        <v>0</v>
      </c>
      <c r="AR2381" s="230" t="s">
        <v>197</v>
      </c>
      <c r="AT2381" s="231" t="s">
        <v>73</v>
      </c>
      <c r="AU2381" s="231" t="s">
        <v>74</v>
      </c>
      <c r="AY2381" s="230" t="s">
        <v>189</v>
      </c>
      <c r="BK2381" s="232">
        <f>SUM(BK2382:BK2393)</f>
        <v>0</v>
      </c>
    </row>
    <row r="2382" s="1" customFormat="1" ht="16.5" customHeight="1">
      <c r="B2382" s="48"/>
      <c r="C2382" s="235" t="s">
        <v>3545</v>
      </c>
      <c r="D2382" s="235" t="s">
        <v>192</v>
      </c>
      <c r="E2382" s="236" t="s">
        <v>3546</v>
      </c>
      <c r="F2382" s="237" t="s">
        <v>3547</v>
      </c>
      <c r="G2382" s="238" t="s">
        <v>911</v>
      </c>
      <c r="H2382" s="239">
        <v>1</v>
      </c>
      <c r="I2382" s="240"/>
      <c r="J2382" s="241">
        <f>ROUND(I2382*H2382,2)</f>
        <v>0</v>
      </c>
      <c r="K2382" s="237" t="s">
        <v>21</v>
      </c>
      <c r="L2382" s="74"/>
      <c r="M2382" s="242" t="s">
        <v>21</v>
      </c>
      <c r="N2382" s="243" t="s">
        <v>45</v>
      </c>
      <c r="O2382" s="49"/>
      <c r="P2382" s="244">
        <f>O2382*H2382</f>
        <v>0</v>
      </c>
      <c r="Q2382" s="244">
        <v>0</v>
      </c>
      <c r="R2382" s="244">
        <f>Q2382*H2382</f>
        <v>0</v>
      </c>
      <c r="S2382" s="244">
        <v>0</v>
      </c>
      <c r="T2382" s="245">
        <f>S2382*H2382</f>
        <v>0</v>
      </c>
      <c r="AR2382" s="26" t="s">
        <v>197</v>
      </c>
      <c r="AT2382" s="26" t="s">
        <v>192</v>
      </c>
      <c r="AU2382" s="26" t="s">
        <v>82</v>
      </c>
      <c r="AY2382" s="26" t="s">
        <v>189</v>
      </c>
      <c r="BE2382" s="246">
        <f>IF(N2382="základní",J2382,0)</f>
        <v>0</v>
      </c>
      <c r="BF2382" s="246">
        <f>IF(N2382="snížená",J2382,0)</f>
        <v>0</v>
      </c>
      <c r="BG2382" s="246">
        <f>IF(N2382="zákl. přenesená",J2382,0)</f>
        <v>0</v>
      </c>
      <c r="BH2382" s="246">
        <f>IF(N2382="sníž. přenesená",J2382,0)</f>
        <v>0</v>
      </c>
      <c r="BI2382" s="246">
        <f>IF(N2382="nulová",J2382,0)</f>
        <v>0</v>
      </c>
      <c r="BJ2382" s="26" t="s">
        <v>82</v>
      </c>
      <c r="BK2382" s="246">
        <f>ROUND(I2382*H2382,2)</f>
        <v>0</v>
      </c>
      <c r="BL2382" s="26" t="s">
        <v>197</v>
      </c>
      <c r="BM2382" s="26" t="s">
        <v>3548</v>
      </c>
    </row>
    <row r="2383" s="1" customFormat="1" ht="16.5" customHeight="1">
      <c r="B2383" s="48"/>
      <c r="C2383" s="235" t="s">
        <v>3549</v>
      </c>
      <c r="D2383" s="235" t="s">
        <v>192</v>
      </c>
      <c r="E2383" s="236" t="s">
        <v>3550</v>
      </c>
      <c r="F2383" s="237" t="s">
        <v>3547</v>
      </c>
      <c r="G2383" s="238" t="s">
        <v>911</v>
      </c>
      <c r="H2383" s="239">
        <v>1</v>
      </c>
      <c r="I2383" s="240"/>
      <c r="J2383" s="241">
        <f>ROUND(I2383*H2383,2)</f>
        <v>0</v>
      </c>
      <c r="K2383" s="237" t="s">
        <v>21</v>
      </c>
      <c r="L2383" s="74"/>
      <c r="M2383" s="242" t="s">
        <v>21</v>
      </c>
      <c r="N2383" s="243" t="s">
        <v>45</v>
      </c>
      <c r="O2383" s="49"/>
      <c r="P2383" s="244">
        <f>O2383*H2383</f>
        <v>0</v>
      </c>
      <c r="Q2383" s="244">
        <v>0</v>
      </c>
      <c r="R2383" s="244">
        <f>Q2383*H2383</f>
        <v>0</v>
      </c>
      <c r="S2383" s="244">
        <v>0</v>
      </c>
      <c r="T2383" s="245">
        <f>S2383*H2383</f>
        <v>0</v>
      </c>
      <c r="AR2383" s="26" t="s">
        <v>197</v>
      </c>
      <c r="AT2383" s="26" t="s">
        <v>192</v>
      </c>
      <c r="AU2383" s="26" t="s">
        <v>82</v>
      </c>
      <c r="AY2383" s="26" t="s">
        <v>189</v>
      </c>
      <c r="BE2383" s="246">
        <f>IF(N2383="základní",J2383,0)</f>
        <v>0</v>
      </c>
      <c r="BF2383" s="246">
        <f>IF(N2383="snížená",J2383,0)</f>
        <v>0</v>
      </c>
      <c r="BG2383" s="246">
        <f>IF(N2383="zákl. přenesená",J2383,0)</f>
        <v>0</v>
      </c>
      <c r="BH2383" s="246">
        <f>IF(N2383="sníž. přenesená",J2383,0)</f>
        <v>0</v>
      </c>
      <c r="BI2383" s="246">
        <f>IF(N2383="nulová",J2383,0)</f>
        <v>0</v>
      </c>
      <c r="BJ2383" s="26" t="s">
        <v>82</v>
      </c>
      <c r="BK2383" s="246">
        <f>ROUND(I2383*H2383,2)</f>
        <v>0</v>
      </c>
      <c r="BL2383" s="26" t="s">
        <v>197</v>
      </c>
      <c r="BM2383" s="26" t="s">
        <v>3551</v>
      </c>
    </row>
    <row r="2384" s="1" customFormat="1" ht="16.5" customHeight="1">
      <c r="B2384" s="48"/>
      <c r="C2384" s="235" t="s">
        <v>3552</v>
      </c>
      <c r="D2384" s="235" t="s">
        <v>192</v>
      </c>
      <c r="E2384" s="236" t="s">
        <v>3553</v>
      </c>
      <c r="F2384" s="237" t="s">
        <v>3554</v>
      </c>
      <c r="G2384" s="238" t="s">
        <v>916</v>
      </c>
      <c r="H2384" s="239">
        <v>11</v>
      </c>
      <c r="I2384" s="240"/>
      <c r="J2384" s="241">
        <f>ROUND(I2384*H2384,2)</f>
        <v>0</v>
      </c>
      <c r="K2384" s="237" t="s">
        <v>21</v>
      </c>
      <c r="L2384" s="74"/>
      <c r="M2384" s="242" t="s">
        <v>21</v>
      </c>
      <c r="N2384" s="243" t="s">
        <v>45</v>
      </c>
      <c r="O2384" s="49"/>
      <c r="P2384" s="244">
        <f>O2384*H2384</f>
        <v>0</v>
      </c>
      <c r="Q2384" s="244">
        <v>0</v>
      </c>
      <c r="R2384" s="244">
        <f>Q2384*H2384</f>
        <v>0</v>
      </c>
      <c r="S2384" s="244">
        <v>0</v>
      </c>
      <c r="T2384" s="245">
        <f>S2384*H2384</f>
        <v>0</v>
      </c>
      <c r="AR2384" s="26" t="s">
        <v>197</v>
      </c>
      <c r="AT2384" s="26" t="s">
        <v>192</v>
      </c>
      <c r="AU2384" s="26" t="s">
        <v>82</v>
      </c>
      <c r="AY2384" s="26" t="s">
        <v>189</v>
      </c>
      <c r="BE2384" s="246">
        <f>IF(N2384="základní",J2384,0)</f>
        <v>0</v>
      </c>
      <c r="BF2384" s="246">
        <f>IF(N2384="snížená",J2384,0)</f>
        <v>0</v>
      </c>
      <c r="BG2384" s="246">
        <f>IF(N2384="zákl. přenesená",J2384,0)</f>
        <v>0</v>
      </c>
      <c r="BH2384" s="246">
        <f>IF(N2384="sníž. přenesená",J2384,0)</f>
        <v>0</v>
      </c>
      <c r="BI2384" s="246">
        <f>IF(N2384="nulová",J2384,0)</f>
        <v>0</v>
      </c>
      <c r="BJ2384" s="26" t="s">
        <v>82</v>
      </c>
      <c r="BK2384" s="246">
        <f>ROUND(I2384*H2384,2)</f>
        <v>0</v>
      </c>
      <c r="BL2384" s="26" t="s">
        <v>197</v>
      </c>
      <c r="BM2384" s="26" t="s">
        <v>3555</v>
      </c>
    </row>
    <row r="2385" s="13" customFormat="1">
      <c r="B2385" s="259"/>
      <c r="C2385" s="260"/>
      <c r="D2385" s="249" t="s">
        <v>199</v>
      </c>
      <c r="E2385" s="261" t="s">
        <v>21</v>
      </c>
      <c r="F2385" s="262" t="s">
        <v>3556</v>
      </c>
      <c r="G2385" s="260"/>
      <c r="H2385" s="261" t="s">
        <v>21</v>
      </c>
      <c r="I2385" s="263"/>
      <c r="J2385" s="260"/>
      <c r="K2385" s="260"/>
      <c r="L2385" s="264"/>
      <c r="M2385" s="265"/>
      <c r="N2385" s="266"/>
      <c r="O2385" s="266"/>
      <c r="P2385" s="266"/>
      <c r="Q2385" s="266"/>
      <c r="R2385" s="266"/>
      <c r="S2385" s="266"/>
      <c r="T2385" s="267"/>
      <c r="AT2385" s="268" t="s">
        <v>199</v>
      </c>
      <c r="AU2385" s="268" t="s">
        <v>82</v>
      </c>
      <c r="AV2385" s="13" t="s">
        <v>82</v>
      </c>
      <c r="AW2385" s="13" t="s">
        <v>37</v>
      </c>
      <c r="AX2385" s="13" t="s">
        <v>74</v>
      </c>
      <c r="AY2385" s="268" t="s">
        <v>189</v>
      </c>
    </row>
    <row r="2386" s="12" customFormat="1">
      <c r="B2386" s="247"/>
      <c r="C2386" s="248"/>
      <c r="D2386" s="249" t="s">
        <v>199</v>
      </c>
      <c r="E2386" s="250" t="s">
        <v>21</v>
      </c>
      <c r="F2386" s="251" t="s">
        <v>3557</v>
      </c>
      <c r="G2386" s="248"/>
      <c r="H2386" s="252">
        <v>4</v>
      </c>
      <c r="I2386" s="253"/>
      <c r="J2386" s="248"/>
      <c r="K2386" s="248"/>
      <c r="L2386" s="254"/>
      <c r="M2386" s="255"/>
      <c r="N2386" s="256"/>
      <c r="O2386" s="256"/>
      <c r="P2386" s="256"/>
      <c r="Q2386" s="256"/>
      <c r="R2386" s="256"/>
      <c r="S2386" s="256"/>
      <c r="T2386" s="257"/>
      <c r="AT2386" s="258" t="s">
        <v>199</v>
      </c>
      <c r="AU2386" s="258" t="s">
        <v>82</v>
      </c>
      <c r="AV2386" s="12" t="s">
        <v>84</v>
      </c>
      <c r="AW2386" s="12" t="s">
        <v>37</v>
      </c>
      <c r="AX2386" s="12" t="s">
        <v>74</v>
      </c>
      <c r="AY2386" s="258" t="s">
        <v>189</v>
      </c>
    </row>
    <row r="2387" s="12" customFormat="1">
      <c r="B2387" s="247"/>
      <c r="C2387" s="248"/>
      <c r="D2387" s="249" t="s">
        <v>199</v>
      </c>
      <c r="E2387" s="250" t="s">
        <v>21</v>
      </c>
      <c r="F2387" s="251" t="s">
        <v>3558</v>
      </c>
      <c r="G2387" s="248"/>
      <c r="H2387" s="252">
        <v>3</v>
      </c>
      <c r="I2387" s="253"/>
      <c r="J2387" s="248"/>
      <c r="K2387" s="248"/>
      <c r="L2387" s="254"/>
      <c r="M2387" s="255"/>
      <c r="N2387" s="256"/>
      <c r="O2387" s="256"/>
      <c r="P2387" s="256"/>
      <c r="Q2387" s="256"/>
      <c r="R2387" s="256"/>
      <c r="S2387" s="256"/>
      <c r="T2387" s="257"/>
      <c r="AT2387" s="258" t="s">
        <v>199</v>
      </c>
      <c r="AU2387" s="258" t="s">
        <v>82</v>
      </c>
      <c r="AV2387" s="12" t="s">
        <v>84</v>
      </c>
      <c r="AW2387" s="12" t="s">
        <v>37</v>
      </c>
      <c r="AX2387" s="12" t="s">
        <v>74</v>
      </c>
      <c r="AY2387" s="258" t="s">
        <v>189</v>
      </c>
    </row>
    <row r="2388" s="12" customFormat="1">
      <c r="B2388" s="247"/>
      <c r="C2388" s="248"/>
      <c r="D2388" s="249" t="s">
        <v>199</v>
      </c>
      <c r="E2388" s="250" t="s">
        <v>21</v>
      </c>
      <c r="F2388" s="251" t="s">
        <v>3559</v>
      </c>
      <c r="G2388" s="248"/>
      <c r="H2388" s="252">
        <v>4</v>
      </c>
      <c r="I2388" s="253"/>
      <c r="J2388" s="248"/>
      <c r="K2388" s="248"/>
      <c r="L2388" s="254"/>
      <c r="M2388" s="255"/>
      <c r="N2388" s="256"/>
      <c r="O2388" s="256"/>
      <c r="P2388" s="256"/>
      <c r="Q2388" s="256"/>
      <c r="R2388" s="256"/>
      <c r="S2388" s="256"/>
      <c r="T2388" s="257"/>
      <c r="AT2388" s="258" t="s">
        <v>199</v>
      </c>
      <c r="AU2388" s="258" t="s">
        <v>82</v>
      </c>
      <c r="AV2388" s="12" t="s">
        <v>84</v>
      </c>
      <c r="AW2388" s="12" t="s">
        <v>37</v>
      </c>
      <c r="AX2388" s="12" t="s">
        <v>74</v>
      </c>
      <c r="AY2388" s="258" t="s">
        <v>189</v>
      </c>
    </row>
    <row r="2389" s="14" customFormat="1">
      <c r="B2389" s="269"/>
      <c r="C2389" s="270"/>
      <c r="D2389" s="249" t="s">
        <v>199</v>
      </c>
      <c r="E2389" s="271" t="s">
        <v>21</v>
      </c>
      <c r="F2389" s="272" t="s">
        <v>214</v>
      </c>
      <c r="G2389" s="270"/>
      <c r="H2389" s="273">
        <v>11</v>
      </c>
      <c r="I2389" s="274"/>
      <c r="J2389" s="270"/>
      <c r="K2389" s="270"/>
      <c r="L2389" s="275"/>
      <c r="M2389" s="276"/>
      <c r="N2389" s="277"/>
      <c r="O2389" s="277"/>
      <c r="P2389" s="277"/>
      <c r="Q2389" s="277"/>
      <c r="R2389" s="277"/>
      <c r="S2389" s="277"/>
      <c r="T2389" s="278"/>
      <c r="AT2389" s="279" t="s">
        <v>199</v>
      </c>
      <c r="AU2389" s="279" t="s">
        <v>82</v>
      </c>
      <c r="AV2389" s="14" t="s">
        <v>197</v>
      </c>
      <c r="AW2389" s="14" t="s">
        <v>37</v>
      </c>
      <c r="AX2389" s="14" t="s">
        <v>82</v>
      </c>
      <c r="AY2389" s="279" t="s">
        <v>189</v>
      </c>
    </row>
    <row r="2390" s="1" customFormat="1" ht="16.5" customHeight="1">
      <c r="B2390" s="48"/>
      <c r="C2390" s="291" t="s">
        <v>3560</v>
      </c>
      <c r="D2390" s="291" t="s">
        <v>604</v>
      </c>
      <c r="E2390" s="292" t="s">
        <v>3561</v>
      </c>
      <c r="F2390" s="293" t="s">
        <v>3562</v>
      </c>
      <c r="G2390" s="294" t="s">
        <v>916</v>
      </c>
      <c r="H2390" s="295">
        <v>10</v>
      </c>
      <c r="I2390" s="296"/>
      <c r="J2390" s="297">
        <f>ROUND(I2390*H2390,2)</f>
        <v>0</v>
      </c>
      <c r="K2390" s="293" t="s">
        <v>21</v>
      </c>
      <c r="L2390" s="298"/>
      <c r="M2390" s="299" t="s">
        <v>21</v>
      </c>
      <c r="N2390" s="300" t="s">
        <v>45</v>
      </c>
      <c r="O2390" s="49"/>
      <c r="P2390" s="244">
        <f>O2390*H2390</f>
        <v>0</v>
      </c>
      <c r="Q2390" s="244">
        <v>0</v>
      </c>
      <c r="R2390" s="244">
        <f>Q2390*H2390</f>
        <v>0</v>
      </c>
      <c r="S2390" s="244">
        <v>0</v>
      </c>
      <c r="T2390" s="245">
        <f>S2390*H2390</f>
        <v>0</v>
      </c>
      <c r="AR2390" s="26" t="s">
        <v>247</v>
      </c>
      <c r="AT2390" s="26" t="s">
        <v>604</v>
      </c>
      <c r="AU2390" s="26" t="s">
        <v>82</v>
      </c>
      <c r="AY2390" s="26" t="s">
        <v>189</v>
      </c>
      <c r="BE2390" s="246">
        <f>IF(N2390="základní",J2390,0)</f>
        <v>0</v>
      </c>
      <c r="BF2390" s="246">
        <f>IF(N2390="snížená",J2390,0)</f>
        <v>0</v>
      </c>
      <c r="BG2390" s="246">
        <f>IF(N2390="zákl. přenesená",J2390,0)</f>
        <v>0</v>
      </c>
      <c r="BH2390" s="246">
        <f>IF(N2390="sníž. přenesená",J2390,0)</f>
        <v>0</v>
      </c>
      <c r="BI2390" s="246">
        <f>IF(N2390="nulová",J2390,0)</f>
        <v>0</v>
      </c>
      <c r="BJ2390" s="26" t="s">
        <v>82</v>
      </c>
      <c r="BK2390" s="246">
        <f>ROUND(I2390*H2390,2)</f>
        <v>0</v>
      </c>
      <c r="BL2390" s="26" t="s">
        <v>197</v>
      </c>
      <c r="BM2390" s="26" t="s">
        <v>3563</v>
      </c>
    </row>
    <row r="2391" s="1" customFormat="1" ht="16.5" customHeight="1">
      <c r="B2391" s="48"/>
      <c r="C2391" s="291" t="s">
        <v>3564</v>
      </c>
      <c r="D2391" s="291" t="s">
        <v>604</v>
      </c>
      <c r="E2391" s="292" t="s">
        <v>3553</v>
      </c>
      <c r="F2391" s="293" t="s">
        <v>3565</v>
      </c>
      <c r="G2391" s="294" t="s">
        <v>916</v>
      </c>
      <c r="H2391" s="295">
        <v>1</v>
      </c>
      <c r="I2391" s="296"/>
      <c r="J2391" s="297">
        <f>ROUND(I2391*H2391,2)</f>
        <v>0</v>
      </c>
      <c r="K2391" s="293" t="s">
        <v>21</v>
      </c>
      <c r="L2391" s="298"/>
      <c r="M2391" s="299" t="s">
        <v>21</v>
      </c>
      <c r="N2391" s="300" t="s">
        <v>45</v>
      </c>
      <c r="O2391" s="49"/>
      <c r="P2391" s="244">
        <f>O2391*H2391</f>
        <v>0</v>
      </c>
      <c r="Q2391" s="244">
        <v>0</v>
      </c>
      <c r="R2391" s="244">
        <f>Q2391*H2391</f>
        <v>0</v>
      </c>
      <c r="S2391" s="244">
        <v>0</v>
      </c>
      <c r="T2391" s="245">
        <f>S2391*H2391</f>
        <v>0</v>
      </c>
      <c r="AR2391" s="26" t="s">
        <v>247</v>
      </c>
      <c r="AT2391" s="26" t="s">
        <v>604</v>
      </c>
      <c r="AU2391" s="26" t="s">
        <v>82</v>
      </c>
      <c r="AY2391" s="26" t="s">
        <v>189</v>
      </c>
      <c r="BE2391" s="246">
        <f>IF(N2391="základní",J2391,0)</f>
        <v>0</v>
      </c>
      <c r="BF2391" s="246">
        <f>IF(N2391="snížená",J2391,0)</f>
        <v>0</v>
      </c>
      <c r="BG2391" s="246">
        <f>IF(N2391="zákl. přenesená",J2391,0)</f>
        <v>0</v>
      </c>
      <c r="BH2391" s="246">
        <f>IF(N2391="sníž. přenesená",J2391,0)</f>
        <v>0</v>
      </c>
      <c r="BI2391" s="246">
        <f>IF(N2391="nulová",J2391,0)</f>
        <v>0</v>
      </c>
      <c r="BJ2391" s="26" t="s">
        <v>82</v>
      </c>
      <c r="BK2391" s="246">
        <f>ROUND(I2391*H2391,2)</f>
        <v>0</v>
      </c>
      <c r="BL2391" s="26" t="s">
        <v>197</v>
      </c>
      <c r="BM2391" s="26" t="s">
        <v>3566</v>
      </c>
    </row>
    <row r="2392" s="1" customFormat="1" ht="16.5" customHeight="1">
      <c r="B2392" s="48"/>
      <c r="C2392" s="235" t="s">
        <v>3567</v>
      </c>
      <c r="D2392" s="235" t="s">
        <v>192</v>
      </c>
      <c r="E2392" s="236" t="s">
        <v>3568</v>
      </c>
      <c r="F2392" s="237" t="s">
        <v>3569</v>
      </c>
      <c r="G2392" s="238" t="s">
        <v>911</v>
      </c>
      <c r="H2392" s="239">
        <v>1</v>
      </c>
      <c r="I2392" s="240"/>
      <c r="J2392" s="241">
        <f>ROUND(I2392*H2392,2)</f>
        <v>0</v>
      </c>
      <c r="K2392" s="237" t="s">
        <v>21</v>
      </c>
      <c r="L2392" s="74"/>
      <c r="M2392" s="242" t="s">
        <v>21</v>
      </c>
      <c r="N2392" s="243" t="s">
        <v>45</v>
      </c>
      <c r="O2392" s="49"/>
      <c r="P2392" s="244">
        <f>O2392*H2392</f>
        <v>0</v>
      </c>
      <c r="Q2392" s="244">
        <v>0</v>
      </c>
      <c r="R2392" s="244">
        <f>Q2392*H2392</f>
        <v>0</v>
      </c>
      <c r="S2392" s="244">
        <v>0</v>
      </c>
      <c r="T2392" s="245">
        <f>S2392*H2392</f>
        <v>0</v>
      </c>
      <c r="AR2392" s="26" t="s">
        <v>197</v>
      </c>
      <c r="AT2392" s="26" t="s">
        <v>192</v>
      </c>
      <c r="AU2392" s="26" t="s">
        <v>82</v>
      </c>
      <c r="AY2392" s="26" t="s">
        <v>189</v>
      </c>
      <c r="BE2392" s="246">
        <f>IF(N2392="základní",J2392,0)</f>
        <v>0</v>
      </c>
      <c r="BF2392" s="246">
        <f>IF(N2392="snížená",J2392,0)</f>
        <v>0</v>
      </c>
      <c r="BG2392" s="246">
        <f>IF(N2392="zákl. přenesená",J2392,0)</f>
        <v>0</v>
      </c>
      <c r="BH2392" s="246">
        <f>IF(N2392="sníž. přenesená",J2392,0)</f>
        <v>0</v>
      </c>
      <c r="BI2392" s="246">
        <f>IF(N2392="nulová",J2392,0)</f>
        <v>0</v>
      </c>
      <c r="BJ2392" s="26" t="s">
        <v>82</v>
      </c>
      <c r="BK2392" s="246">
        <f>ROUND(I2392*H2392,2)</f>
        <v>0</v>
      </c>
      <c r="BL2392" s="26" t="s">
        <v>197</v>
      </c>
      <c r="BM2392" s="26" t="s">
        <v>3570</v>
      </c>
    </row>
    <row r="2393" s="1" customFormat="1" ht="16.5" customHeight="1">
      <c r="B2393" s="48"/>
      <c r="C2393" s="235" t="s">
        <v>3571</v>
      </c>
      <c r="D2393" s="235" t="s">
        <v>192</v>
      </c>
      <c r="E2393" s="236" t="s">
        <v>3572</v>
      </c>
      <c r="F2393" s="237" t="s">
        <v>3417</v>
      </c>
      <c r="G2393" s="238" t="s">
        <v>3573</v>
      </c>
      <c r="H2393" s="239">
        <v>50</v>
      </c>
      <c r="I2393" s="240"/>
      <c r="J2393" s="241">
        <f>ROUND(I2393*H2393,2)</f>
        <v>0</v>
      </c>
      <c r="K2393" s="237" t="s">
        <v>21</v>
      </c>
      <c r="L2393" s="74"/>
      <c r="M2393" s="242" t="s">
        <v>21</v>
      </c>
      <c r="N2393" s="315" t="s">
        <v>45</v>
      </c>
      <c r="O2393" s="316"/>
      <c r="P2393" s="317">
        <f>O2393*H2393</f>
        <v>0</v>
      </c>
      <c r="Q2393" s="317">
        <v>0</v>
      </c>
      <c r="R2393" s="317">
        <f>Q2393*H2393</f>
        <v>0</v>
      </c>
      <c r="S2393" s="317">
        <v>0</v>
      </c>
      <c r="T2393" s="318">
        <f>S2393*H2393</f>
        <v>0</v>
      </c>
      <c r="AR2393" s="26" t="s">
        <v>197</v>
      </c>
      <c r="AT2393" s="26" t="s">
        <v>192</v>
      </c>
      <c r="AU2393" s="26" t="s">
        <v>82</v>
      </c>
      <c r="AY2393" s="26" t="s">
        <v>189</v>
      </c>
      <c r="BE2393" s="246">
        <f>IF(N2393="základní",J2393,0)</f>
        <v>0</v>
      </c>
      <c r="BF2393" s="246">
        <f>IF(N2393="snížená",J2393,0)</f>
        <v>0</v>
      </c>
      <c r="BG2393" s="246">
        <f>IF(N2393="zákl. přenesená",J2393,0)</f>
        <v>0</v>
      </c>
      <c r="BH2393" s="246">
        <f>IF(N2393="sníž. přenesená",J2393,0)</f>
        <v>0</v>
      </c>
      <c r="BI2393" s="246">
        <f>IF(N2393="nulová",J2393,0)</f>
        <v>0</v>
      </c>
      <c r="BJ2393" s="26" t="s">
        <v>82</v>
      </c>
      <c r="BK2393" s="246">
        <f>ROUND(I2393*H2393,2)</f>
        <v>0</v>
      </c>
      <c r="BL2393" s="26" t="s">
        <v>197</v>
      </c>
      <c r="BM2393" s="26" t="s">
        <v>3574</v>
      </c>
    </row>
    <row r="2394" s="1" customFormat="1" ht="6.96" customHeight="1">
      <c r="B2394" s="69"/>
      <c r="C2394" s="70"/>
      <c r="D2394" s="70"/>
      <c r="E2394" s="70"/>
      <c r="F2394" s="70"/>
      <c r="G2394" s="70"/>
      <c r="H2394" s="70"/>
      <c r="I2394" s="180"/>
      <c r="J2394" s="70"/>
      <c r="K2394" s="70"/>
      <c r="L2394" s="74"/>
    </row>
  </sheetData>
  <sheetProtection sheet="1" autoFilter="0" formatColumns="0" formatRows="0" objects="1" scenarios="1" spinCount="100000" saltValue="vTSVZO2cntUf1T2jLYsb5JUHLEt83MrqQyDsZNk458ZRPhZ0DpgdSuGdoj5hXOsESdncxf6EJwk3NVLRhBKuLw==" hashValue="uSh22f8Ni+W6NuR8EMBqFe4ufy86ktxAg3uwbVZFk3P37r+8leymtd6jEjk04Du6cRwjvIgWbQX+NZ1zspA5sQ==" algorithmName="SHA-512" password="CC35"/>
  <autoFilter ref="C136:K2393"/>
  <mergeCells count="10">
    <mergeCell ref="E7:H7"/>
    <mergeCell ref="E9:H9"/>
    <mergeCell ref="E24:H24"/>
    <mergeCell ref="E45:H45"/>
    <mergeCell ref="E47:H47"/>
    <mergeCell ref="J51:J52"/>
    <mergeCell ref="E127:H127"/>
    <mergeCell ref="E129:H129"/>
    <mergeCell ref="G1:H1"/>
    <mergeCell ref="L2:V2"/>
  </mergeCells>
  <hyperlinks>
    <hyperlink ref="F1:G1" location="C2" display="1) Krycí list soupisu"/>
    <hyperlink ref="G1:H1" location="C54" display="2) Rekapitulace"/>
    <hyperlink ref="J1" location="C13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5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3"/>
      <c r="B1" s="151"/>
      <c r="C1" s="151"/>
      <c r="D1" s="152" t="s">
        <v>1</v>
      </c>
      <c r="E1" s="151"/>
      <c r="F1" s="153" t="s">
        <v>98</v>
      </c>
      <c r="G1" s="153" t="s">
        <v>99</v>
      </c>
      <c r="H1" s="153"/>
      <c r="I1" s="154"/>
      <c r="J1" s="153" t="s">
        <v>100</v>
      </c>
      <c r="K1" s="152" t="s">
        <v>101</v>
      </c>
      <c r="L1" s="153" t="s">
        <v>102</v>
      </c>
      <c r="M1" s="153"/>
      <c r="N1" s="153"/>
      <c r="O1" s="153"/>
      <c r="P1" s="153"/>
      <c r="Q1" s="153"/>
      <c r="R1" s="153"/>
      <c r="S1" s="153"/>
      <c r="T1" s="153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ht="36.96" customHeight="1">
      <c r="L2"/>
      <c r="AT2" s="26" t="s">
        <v>91</v>
      </c>
    </row>
    <row r="3" ht="6.96" customHeight="1">
      <c r="B3" s="27"/>
      <c r="C3" s="28"/>
      <c r="D3" s="28"/>
      <c r="E3" s="28"/>
      <c r="F3" s="28"/>
      <c r="G3" s="28"/>
      <c r="H3" s="28"/>
      <c r="I3" s="155"/>
      <c r="J3" s="28"/>
      <c r="K3" s="29"/>
      <c r="AT3" s="26" t="s">
        <v>84</v>
      </c>
    </row>
    <row r="4" ht="36.96" customHeight="1">
      <c r="B4" s="30"/>
      <c r="C4" s="31"/>
      <c r="D4" s="32" t="s">
        <v>103</v>
      </c>
      <c r="E4" s="31"/>
      <c r="F4" s="31"/>
      <c r="G4" s="31"/>
      <c r="H4" s="31"/>
      <c r="I4" s="156"/>
      <c r="J4" s="31"/>
      <c r="K4" s="33"/>
      <c r="M4" s="34" t="s">
        <v>12</v>
      </c>
      <c r="AT4" s="26" t="s">
        <v>6</v>
      </c>
    </row>
    <row r="5" ht="6.96" customHeight="1">
      <c r="B5" s="30"/>
      <c r="C5" s="31"/>
      <c r="D5" s="31"/>
      <c r="E5" s="31"/>
      <c r="F5" s="31"/>
      <c r="G5" s="31"/>
      <c r="H5" s="31"/>
      <c r="I5" s="156"/>
      <c r="J5" s="31"/>
      <c r="K5" s="33"/>
    </row>
    <row r="6">
      <c r="B6" s="30"/>
      <c r="C6" s="31"/>
      <c r="D6" s="42" t="s">
        <v>18</v>
      </c>
      <c r="E6" s="31"/>
      <c r="F6" s="31"/>
      <c r="G6" s="31"/>
      <c r="H6" s="31"/>
      <c r="I6" s="156"/>
      <c r="J6" s="31"/>
      <c r="K6" s="33"/>
    </row>
    <row r="7" ht="16.5" customHeight="1">
      <c r="B7" s="30"/>
      <c r="C7" s="31"/>
      <c r="D7" s="31"/>
      <c r="E7" s="157" t="str">
        <f>'Rekapitulace stavby'!K6</f>
        <v>Město Beroun – Stavební a dispoziční úpravy budovy č.1 na pozemku p.č. 813 v k.ú. Beroun, ve starých kasárnách</v>
      </c>
      <c r="F7" s="42"/>
      <c r="G7" s="42"/>
      <c r="H7" s="42"/>
      <c r="I7" s="156"/>
      <c r="J7" s="31"/>
      <c r="K7" s="33"/>
    </row>
    <row r="8">
      <c r="B8" s="30"/>
      <c r="C8" s="31"/>
      <c r="D8" s="42" t="s">
        <v>104</v>
      </c>
      <c r="E8" s="31"/>
      <c r="F8" s="31"/>
      <c r="G8" s="31"/>
      <c r="H8" s="31"/>
      <c r="I8" s="156"/>
      <c r="J8" s="31"/>
      <c r="K8" s="33"/>
    </row>
    <row r="9" s="1" customFormat="1" ht="16.5" customHeight="1">
      <c r="B9" s="48"/>
      <c r="C9" s="49"/>
      <c r="D9" s="49"/>
      <c r="E9" s="157" t="s">
        <v>3575</v>
      </c>
      <c r="F9" s="49"/>
      <c r="G9" s="49"/>
      <c r="H9" s="49"/>
      <c r="I9" s="158"/>
      <c r="J9" s="49"/>
      <c r="K9" s="53"/>
    </row>
    <row r="10" s="1" customFormat="1">
      <c r="B10" s="48"/>
      <c r="C10" s="49"/>
      <c r="D10" s="42" t="s">
        <v>3576</v>
      </c>
      <c r="E10" s="49"/>
      <c r="F10" s="49"/>
      <c r="G10" s="49"/>
      <c r="H10" s="49"/>
      <c r="I10" s="158"/>
      <c r="J10" s="49"/>
      <c r="K10" s="53"/>
    </row>
    <row r="11" s="1" customFormat="1" ht="36.96" customHeight="1">
      <c r="B11" s="48"/>
      <c r="C11" s="49"/>
      <c r="D11" s="49"/>
      <c r="E11" s="159" t="s">
        <v>3577</v>
      </c>
      <c r="F11" s="49"/>
      <c r="G11" s="49"/>
      <c r="H11" s="49"/>
      <c r="I11" s="158"/>
      <c r="J11" s="49"/>
      <c r="K11" s="53"/>
    </row>
    <row r="12" s="1" customFormat="1">
      <c r="B12" s="48"/>
      <c r="C12" s="49"/>
      <c r="D12" s="49"/>
      <c r="E12" s="49"/>
      <c r="F12" s="49"/>
      <c r="G12" s="49"/>
      <c r="H12" s="49"/>
      <c r="I12" s="158"/>
      <c r="J12" s="49"/>
      <c r="K12" s="53"/>
    </row>
    <row r="13" s="1" customFormat="1" ht="14.4" customHeight="1">
      <c r="B13" s="48"/>
      <c r="C13" s="49"/>
      <c r="D13" s="42" t="s">
        <v>20</v>
      </c>
      <c r="E13" s="49"/>
      <c r="F13" s="37" t="s">
        <v>21</v>
      </c>
      <c r="G13" s="49"/>
      <c r="H13" s="49"/>
      <c r="I13" s="160" t="s">
        <v>22</v>
      </c>
      <c r="J13" s="37" t="s">
        <v>21</v>
      </c>
      <c r="K13" s="53"/>
    </row>
    <row r="14" s="1" customFormat="1" ht="14.4" customHeight="1">
      <c r="B14" s="48"/>
      <c r="C14" s="49"/>
      <c r="D14" s="42" t="s">
        <v>23</v>
      </c>
      <c r="E14" s="49"/>
      <c r="F14" s="37" t="s">
        <v>24</v>
      </c>
      <c r="G14" s="49"/>
      <c r="H14" s="49"/>
      <c r="I14" s="160" t="s">
        <v>25</v>
      </c>
      <c r="J14" s="161" t="str">
        <f>'Rekapitulace stavby'!AN8</f>
        <v>27. 2. 2018</v>
      </c>
      <c r="K14" s="53"/>
    </row>
    <row r="15" s="1" customFormat="1" ht="10.8" customHeight="1">
      <c r="B15" s="48"/>
      <c r="C15" s="49"/>
      <c r="D15" s="49"/>
      <c r="E15" s="49"/>
      <c r="F15" s="49"/>
      <c r="G15" s="49"/>
      <c r="H15" s="49"/>
      <c r="I15" s="158"/>
      <c r="J15" s="49"/>
      <c r="K15" s="53"/>
    </row>
    <row r="16" s="1" customFormat="1" ht="14.4" customHeight="1">
      <c r="B16" s="48"/>
      <c r="C16" s="49"/>
      <c r="D16" s="42" t="s">
        <v>27</v>
      </c>
      <c r="E16" s="49"/>
      <c r="F16" s="49"/>
      <c r="G16" s="49"/>
      <c r="H16" s="49"/>
      <c r="I16" s="160" t="s">
        <v>28</v>
      </c>
      <c r="J16" s="37" t="s">
        <v>21</v>
      </c>
      <c r="K16" s="53"/>
    </row>
    <row r="17" s="1" customFormat="1" ht="18" customHeight="1">
      <c r="B17" s="48"/>
      <c r="C17" s="49"/>
      <c r="D17" s="49"/>
      <c r="E17" s="37" t="s">
        <v>29</v>
      </c>
      <c r="F17" s="49"/>
      <c r="G17" s="49"/>
      <c r="H17" s="49"/>
      <c r="I17" s="160" t="s">
        <v>30</v>
      </c>
      <c r="J17" s="37" t="s">
        <v>21</v>
      </c>
      <c r="K17" s="53"/>
    </row>
    <row r="18" s="1" customFormat="1" ht="6.96" customHeight="1">
      <c r="B18" s="48"/>
      <c r="C18" s="49"/>
      <c r="D18" s="49"/>
      <c r="E18" s="49"/>
      <c r="F18" s="49"/>
      <c r="G18" s="49"/>
      <c r="H18" s="49"/>
      <c r="I18" s="158"/>
      <c r="J18" s="49"/>
      <c r="K18" s="53"/>
    </row>
    <row r="19" s="1" customFormat="1" ht="14.4" customHeight="1">
      <c r="B19" s="48"/>
      <c r="C19" s="49"/>
      <c r="D19" s="42" t="s">
        <v>31</v>
      </c>
      <c r="E19" s="49"/>
      <c r="F19" s="49"/>
      <c r="G19" s="49"/>
      <c r="H19" s="49"/>
      <c r="I19" s="160" t="s">
        <v>28</v>
      </c>
      <c r="J19" s="37" t="str">
        <f>IF('Rekapitulace stavby'!AN13="Vyplň údaj","",IF('Rekapitulace stavby'!AN13="","",'Rekapitulace stavby'!AN13))</f>
        <v/>
      </c>
      <c r="K19" s="53"/>
    </row>
    <row r="20" s="1" customFormat="1" ht="18" customHeight="1">
      <c r="B20" s="48"/>
      <c r="C20" s="49"/>
      <c r="D20" s="49"/>
      <c r="E20" s="37" t="str">
        <f>IF('Rekapitulace stavby'!E14="Vyplň údaj","",IF('Rekapitulace stavby'!E14="","",'Rekapitulace stavby'!E14))</f>
        <v/>
      </c>
      <c r="F20" s="49"/>
      <c r="G20" s="49"/>
      <c r="H20" s="49"/>
      <c r="I20" s="160" t="s">
        <v>30</v>
      </c>
      <c r="J20" s="37" t="str">
        <f>IF('Rekapitulace stavby'!AN14="Vyplň údaj","",IF('Rekapitulace stavby'!AN14="","",'Rekapitulace stavby'!AN14))</f>
        <v/>
      </c>
      <c r="K20" s="53"/>
    </row>
    <row r="21" s="1" customFormat="1" ht="6.96" customHeight="1">
      <c r="B21" s="48"/>
      <c r="C21" s="49"/>
      <c r="D21" s="49"/>
      <c r="E21" s="49"/>
      <c r="F21" s="49"/>
      <c r="G21" s="49"/>
      <c r="H21" s="49"/>
      <c r="I21" s="158"/>
      <c r="J21" s="49"/>
      <c r="K21" s="53"/>
    </row>
    <row r="22" s="1" customFormat="1" ht="14.4" customHeight="1">
      <c r="B22" s="48"/>
      <c r="C22" s="49"/>
      <c r="D22" s="42" t="s">
        <v>33</v>
      </c>
      <c r="E22" s="49"/>
      <c r="F22" s="49"/>
      <c r="G22" s="49"/>
      <c r="H22" s="49"/>
      <c r="I22" s="160" t="s">
        <v>28</v>
      </c>
      <c r="J22" s="37" t="s">
        <v>34</v>
      </c>
      <c r="K22" s="53"/>
    </row>
    <row r="23" s="1" customFormat="1" ht="18" customHeight="1">
      <c r="B23" s="48"/>
      <c r="C23" s="49"/>
      <c r="D23" s="49"/>
      <c r="E23" s="37" t="s">
        <v>35</v>
      </c>
      <c r="F23" s="49"/>
      <c r="G23" s="49"/>
      <c r="H23" s="49"/>
      <c r="I23" s="160" t="s">
        <v>30</v>
      </c>
      <c r="J23" s="37" t="s">
        <v>36</v>
      </c>
      <c r="K23" s="53"/>
    </row>
    <row r="24" s="1" customFormat="1" ht="6.96" customHeight="1">
      <c r="B24" s="48"/>
      <c r="C24" s="49"/>
      <c r="D24" s="49"/>
      <c r="E24" s="49"/>
      <c r="F24" s="49"/>
      <c r="G24" s="49"/>
      <c r="H24" s="49"/>
      <c r="I24" s="158"/>
      <c r="J24" s="49"/>
      <c r="K24" s="53"/>
    </row>
    <row r="25" s="1" customFormat="1" ht="14.4" customHeight="1">
      <c r="B25" s="48"/>
      <c r="C25" s="49"/>
      <c r="D25" s="42" t="s">
        <v>38</v>
      </c>
      <c r="E25" s="49"/>
      <c r="F25" s="49"/>
      <c r="G25" s="49"/>
      <c r="H25" s="49"/>
      <c r="I25" s="158"/>
      <c r="J25" s="49"/>
      <c r="K25" s="53"/>
    </row>
    <row r="26" s="7" customFormat="1" ht="128.25" customHeight="1">
      <c r="B26" s="162"/>
      <c r="C26" s="163"/>
      <c r="D26" s="163"/>
      <c r="E26" s="46" t="s">
        <v>3578</v>
      </c>
      <c r="F26" s="46"/>
      <c r="G26" s="46"/>
      <c r="H26" s="46"/>
      <c r="I26" s="164"/>
      <c r="J26" s="163"/>
      <c r="K26" s="165"/>
    </row>
    <row r="27" s="1" customFormat="1" ht="6.96" customHeight="1">
      <c r="B27" s="48"/>
      <c r="C27" s="49"/>
      <c r="D27" s="49"/>
      <c r="E27" s="49"/>
      <c r="F27" s="49"/>
      <c r="G27" s="49"/>
      <c r="H27" s="49"/>
      <c r="I27" s="158"/>
      <c r="J27" s="49"/>
      <c r="K27" s="53"/>
    </row>
    <row r="28" s="1" customFormat="1" ht="6.96" customHeight="1">
      <c r="B28" s="48"/>
      <c r="C28" s="49"/>
      <c r="D28" s="108"/>
      <c r="E28" s="108"/>
      <c r="F28" s="108"/>
      <c r="G28" s="108"/>
      <c r="H28" s="108"/>
      <c r="I28" s="166"/>
      <c r="J28" s="108"/>
      <c r="K28" s="167"/>
    </row>
    <row r="29" s="1" customFormat="1" ht="25.44" customHeight="1">
      <c r="B29" s="48"/>
      <c r="C29" s="49"/>
      <c r="D29" s="168" t="s">
        <v>40</v>
      </c>
      <c r="E29" s="49"/>
      <c r="F29" s="49"/>
      <c r="G29" s="49"/>
      <c r="H29" s="49"/>
      <c r="I29" s="158"/>
      <c r="J29" s="169">
        <f>ROUND(J94,2)</f>
        <v>0</v>
      </c>
      <c r="K29" s="53"/>
    </row>
    <row r="30" s="1" customFormat="1" ht="6.96" customHeight="1">
      <c r="B30" s="48"/>
      <c r="C30" s="49"/>
      <c r="D30" s="108"/>
      <c r="E30" s="108"/>
      <c r="F30" s="108"/>
      <c r="G30" s="108"/>
      <c r="H30" s="108"/>
      <c r="I30" s="166"/>
      <c r="J30" s="108"/>
      <c r="K30" s="167"/>
    </row>
    <row r="31" s="1" customFormat="1" ht="14.4" customHeight="1">
      <c r="B31" s="48"/>
      <c r="C31" s="49"/>
      <c r="D31" s="49"/>
      <c r="E31" s="49"/>
      <c r="F31" s="54" t="s">
        <v>42</v>
      </c>
      <c r="G31" s="49"/>
      <c r="H31" s="49"/>
      <c r="I31" s="170" t="s">
        <v>41</v>
      </c>
      <c r="J31" s="54" t="s">
        <v>43</v>
      </c>
      <c r="K31" s="53"/>
    </row>
    <row r="32" s="1" customFormat="1" ht="14.4" customHeight="1">
      <c r="B32" s="48"/>
      <c r="C32" s="49"/>
      <c r="D32" s="57" t="s">
        <v>44</v>
      </c>
      <c r="E32" s="57" t="s">
        <v>45</v>
      </c>
      <c r="F32" s="171">
        <f>ROUND(SUM(BE94:BE368), 2)</f>
        <v>0</v>
      </c>
      <c r="G32" s="49"/>
      <c r="H32" s="49"/>
      <c r="I32" s="172">
        <v>0.20999999999999999</v>
      </c>
      <c r="J32" s="171">
        <f>ROUND(ROUND((SUM(BE94:BE368)), 2)*I32, 2)</f>
        <v>0</v>
      </c>
      <c r="K32" s="53"/>
    </row>
    <row r="33" s="1" customFormat="1" ht="14.4" customHeight="1">
      <c r="B33" s="48"/>
      <c r="C33" s="49"/>
      <c r="D33" s="49"/>
      <c r="E33" s="57" t="s">
        <v>46</v>
      </c>
      <c r="F33" s="171">
        <f>ROUND(SUM(BF94:BF368), 2)</f>
        <v>0</v>
      </c>
      <c r="G33" s="49"/>
      <c r="H33" s="49"/>
      <c r="I33" s="172">
        <v>0.14999999999999999</v>
      </c>
      <c r="J33" s="171">
        <f>ROUND(ROUND((SUM(BF94:BF368)), 2)*I33, 2)</f>
        <v>0</v>
      </c>
      <c r="K33" s="53"/>
    </row>
    <row r="34" hidden="1" s="1" customFormat="1" ht="14.4" customHeight="1">
      <c r="B34" s="48"/>
      <c r="C34" s="49"/>
      <c r="D34" s="49"/>
      <c r="E34" s="57" t="s">
        <v>47</v>
      </c>
      <c r="F34" s="171">
        <f>ROUND(SUM(BG94:BG368), 2)</f>
        <v>0</v>
      </c>
      <c r="G34" s="49"/>
      <c r="H34" s="49"/>
      <c r="I34" s="172">
        <v>0.20999999999999999</v>
      </c>
      <c r="J34" s="171">
        <v>0</v>
      </c>
      <c r="K34" s="53"/>
    </row>
    <row r="35" hidden="1" s="1" customFormat="1" ht="14.4" customHeight="1">
      <c r="B35" s="48"/>
      <c r="C35" s="49"/>
      <c r="D35" s="49"/>
      <c r="E35" s="57" t="s">
        <v>48</v>
      </c>
      <c r="F35" s="171">
        <f>ROUND(SUM(BH94:BH368), 2)</f>
        <v>0</v>
      </c>
      <c r="G35" s="49"/>
      <c r="H35" s="49"/>
      <c r="I35" s="172">
        <v>0.14999999999999999</v>
      </c>
      <c r="J35" s="171">
        <v>0</v>
      </c>
      <c r="K35" s="53"/>
    </row>
    <row r="36" hidden="1" s="1" customFormat="1" ht="14.4" customHeight="1">
      <c r="B36" s="48"/>
      <c r="C36" s="49"/>
      <c r="D36" s="49"/>
      <c r="E36" s="57" t="s">
        <v>49</v>
      </c>
      <c r="F36" s="171">
        <f>ROUND(SUM(BI94:BI368), 2)</f>
        <v>0</v>
      </c>
      <c r="G36" s="49"/>
      <c r="H36" s="49"/>
      <c r="I36" s="172">
        <v>0</v>
      </c>
      <c r="J36" s="171">
        <v>0</v>
      </c>
      <c r="K36" s="53"/>
    </row>
    <row r="37" s="1" customFormat="1" ht="6.96" customHeight="1">
      <c r="B37" s="48"/>
      <c r="C37" s="49"/>
      <c r="D37" s="49"/>
      <c r="E37" s="49"/>
      <c r="F37" s="49"/>
      <c r="G37" s="49"/>
      <c r="H37" s="49"/>
      <c r="I37" s="158"/>
      <c r="J37" s="49"/>
      <c r="K37" s="53"/>
    </row>
    <row r="38" s="1" customFormat="1" ht="25.44" customHeight="1">
      <c r="B38" s="48"/>
      <c r="C38" s="173"/>
      <c r="D38" s="174" t="s">
        <v>50</v>
      </c>
      <c r="E38" s="100"/>
      <c r="F38" s="100"/>
      <c r="G38" s="175" t="s">
        <v>51</v>
      </c>
      <c r="H38" s="176" t="s">
        <v>52</v>
      </c>
      <c r="I38" s="177"/>
      <c r="J38" s="178">
        <f>SUM(J29:J36)</f>
        <v>0</v>
      </c>
      <c r="K38" s="179"/>
    </row>
    <row r="39" s="1" customFormat="1" ht="14.4" customHeight="1">
      <c r="B39" s="69"/>
      <c r="C39" s="70"/>
      <c r="D39" s="70"/>
      <c r="E39" s="70"/>
      <c r="F39" s="70"/>
      <c r="G39" s="70"/>
      <c r="H39" s="70"/>
      <c r="I39" s="180"/>
      <c r="J39" s="70"/>
      <c r="K39" s="71"/>
    </row>
    <row r="43" s="1" customFormat="1" ht="6.96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="1" customFormat="1" ht="36.96" customHeight="1">
      <c r="B44" s="48"/>
      <c r="C44" s="32" t="s">
        <v>107</v>
      </c>
      <c r="D44" s="49"/>
      <c r="E44" s="49"/>
      <c r="F44" s="49"/>
      <c r="G44" s="49"/>
      <c r="H44" s="49"/>
      <c r="I44" s="158"/>
      <c r="J44" s="49"/>
      <c r="K44" s="53"/>
    </row>
    <row r="45" s="1" customFormat="1" ht="6.96" customHeight="1">
      <c r="B45" s="48"/>
      <c r="C45" s="49"/>
      <c r="D45" s="49"/>
      <c r="E45" s="49"/>
      <c r="F45" s="49"/>
      <c r="G45" s="49"/>
      <c r="H45" s="49"/>
      <c r="I45" s="158"/>
      <c r="J45" s="49"/>
      <c r="K45" s="53"/>
    </row>
    <row r="46" s="1" customFormat="1" ht="14.4" customHeight="1">
      <c r="B46" s="48"/>
      <c r="C46" s="42" t="s">
        <v>18</v>
      </c>
      <c r="D46" s="49"/>
      <c r="E46" s="49"/>
      <c r="F46" s="49"/>
      <c r="G46" s="49"/>
      <c r="H46" s="49"/>
      <c r="I46" s="158"/>
      <c r="J46" s="49"/>
      <c r="K46" s="53"/>
    </row>
    <row r="47" s="1" customFormat="1" ht="16.5" customHeight="1">
      <c r="B47" s="48"/>
      <c r="C47" s="49"/>
      <c r="D47" s="49"/>
      <c r="E47" s="157" t="str">
        <f>E7</f>
        <v>Město Beroun – Stavební a dispoziční úpravy budovy č.1 na pozemku p.č. 813 v k.ú. Beroun, ve starých kasárnách</v>
      </c>
      <c r="F47" s="42"/>
      <c r="G47" s="42"/>
      <c r="H47" s="42"/>
      <c r="I47" s="158"/>
      <c r="J47" s="49"/>
      <c r="K47" s="53"/>
    </row>
    <row r="48">
      <c r="B48" s="30"/>
      <c r="C48" s="42" t="s">
        <v>104</v>
      </c>
      <c r="D48" s="31"/>
      <c r="E48" s="31"/>
      <c r="F48" s="31"/>
      <c r="G48" s="31"/>
      <c r="H48" s="31"/>
      <c r="I48" s="156"/>
      <c r="J48" s="31"/>
      <c r="K48" s="33"/>
    </row>
    <row r="49" s="1" customFormat="1" ht="16.5" customHeight="1">
      <c r="B49" s="48"/>
      <c r="C49" s="49"/>
      <c r="D49" s="49"/>
      <c r="E49" s="157" t="s">
        <v>3575</v>
      </c>
      <c r="F49" s="49"/>
      <c r="G49" s="49"/>
      <c r="H49" s="49"/>
      <c r="I49" s="158"/>
      <c r="J49" s="49"/>
      <c r="K49" s="53"/>
    </row>
    <row r="50" s="1" customFormat="1" ht="14.4" customHeight="1">
      <c r="B50" s="48"/>
      <c r="C50" s="42" t="s">
        <v>3576</v>
      </c>
      <c r="D50" s="49"/>
      <c r="E50" s="49"/>
      <c r="F50" s="49"/>
      <c r="G50" s="49"/>
      <c r="H50" s="49"/>
      <c r="I50" s="158"/>
      <c r="J50" s="49"/>
      <c r="K50" s="53"/>
    </row>
    <row r="51" s="1" customFormat="1" ht="17.25" customHeight="1">
      <c r="B51" s="48"/>
      <c r="C51" s="49"/>
      <c r="D51" s="49"/>
      <c r="E51" s="159" t="str">
        <f>E11</f>
        <v>22-18-07-VZ-02BK2a - Zateplení objektu do 3.NP</v>
      </c>
      <c r="F51" s="49"/>
      <c r="G51" s="49"/>
      <c r="H51" s="49"/>
      <c r="I51" s="158"/>
      <c r="J51" s="49"/>
      <c r="K51" s="53"/>
    </row>
    <row r="52" s="1" customFormat="1" ht="6.96" customHeight="1">
      <c r="B52" s="48"/>
      <c r="C52" s="49"/>
      <c r="D52" s="49"/>
      <c r="E52" s="49"/>
      <c r="F52" s="49"/>
      <c r="G52" s="49"/>
      <c r="H52" s="49"/>
      <c r="I52" s="158"/>
      <c r="J52" s="49"/>
      <c r="K52" s="53"/>
    </row>
    <row r="53" s="1" customFormat="1" ht="18" customHeight="1">
      <c r="B53" s="48"/>
      <c r="C53" s="42" t="s">
        <v>23</v>
      </c>
      <c r="D53" s="49"/>
      <c r="E53" s="49"/>
      <c r="F53" s="37" t="str">
        <f>F14</f>
        <v>Beroun</v>
      </c>
      <c r="G53" s="49"/>
      <c r="H53" s="49"/>
      <c r="I53" s="160" t="s">
        <v>25</v>
      </c>
      <c r="J53" s="161" t="str">
        <f>IF(J14="","",J14)</f>
        <v>27. 2. 2018</v>
      </c>
      <c r="K53" s="53"/>
    </row>
    <row r="54" s="1" customFormat="1" ht="6.96" customHeight="1">
      <c r="B54" s="48"/>
      <c r="C54" s="49"/>
      <c r="D54" s="49"/>
      <c r="E54" s="49"/>
      <c r="F54" s="49"/>
      <c r="G54" s="49"/>
      <c r="H54" s="49"/>
      <c r="I54" s="158"/>
      <c r="J54" s="49"/>
      <c r="K54" s="53"/>
    </row>
    <row r="55" s="1" customFormat="1">
      <c r="B55" s="48"/>
      <c r="C55" s="42" t="s">
        <v>27</v>
      </c>
      <c r="D55" s="49"/>
      <c r="E55" s="49"/>
      <c r="F55" s="37" t="str">
        <f>E17</f>
        <v>Město Beroun, Husovo nám. 68,266 43</v>
      </c>
      <c r="G55" s="49"/>
      <c r="H55" s="49"/>
      <c r="I55" s="160" t="s">
        <v>33</v>
      </c>
      <c r="J55" s="46" t="str">
        <f>E23</f>
        <v>SPEKTRA s.r.o.,V Hlinkách 1548,266 01</v>
      </c>
      <c r="K55" s="53"/>
    </row>
    <row r="56" s="1" customFormat="1" ht="14.4" customHeight="1">
      <c r="B56" s="48"/>
      <c r="C56" s="42" t="s">
        <v>31</v>
      </c>
      <c r="D56" s="49"/>
      <c r="E56" s="49"/>
      <c r="F56" s="37" t="str">
        <f>IF(E20="","",E20)</f>
        <v/>
      </c>
      <c r="G56" s="49"/>
      <c r="H56" s="49"/>
      <c r="I56" s="158"/>
      <c r="J56" s="185"/>
      <c r="K56" s="53"/>
    </row>
    <row r="57" s="1" customFormat="1" ht="10.32" customHeight="1">
      <c r="B57" s="48"/>
      <c r="C57" s="49"/>
      <c r="D57" s="49"/>
      <c r="E57" s="49"/>
      <c r="F57" s="49"/>
      <c r="G57" s="49"/>
      <c r="H57" s="49"/>
      <c r="I57" s="158"/>
      <c r="J57" s="49"/>
      <c r="K57" s="53"/>
    </row>
    <row r="58" s="1" customFormat="1" ht="29.28" customHeight="1">
      <c r="B58" s="48"/>
      <c r="C58" s="186" t="s">
        <v>108</v>
      </c>
      <c r="D58" s="173"/>
      <c r="E58" s="173"/>
      <c r="F58" s="173"/>
      <c r="G58" s="173"/>
      <c r="H58" s="173"/>
      <c r="I58" s="187"/>
      <c r="J58" s="188" t="s">
        <v>109</v>
      </c>
      <c r="K58" s="189"/>
    </row>
    <row r="59" s="1" customFormat="1" ht="10.32" customHeight="1">
      <c r="B59" s="48"/>
      <c r="C59" s="49"/>
      <c r="D59" s="49"/>
      <c r="E59" s="49"/>
      <c r="F59" s="49"/>
      <c r="G59" s="49"/>
      <c r="H59" s="49"/>
      <c r="I59" s="158"/>
      <c r="J59" s="49"/>
      <c r="K59" s="53"/>
    </row>
    <row r="60" s="1" customFormat="1" ht="29.28" customHeight="1">
      <c r="B60" s="48"/>
      <c r="C60" s="190" t="s">
        <v>110</v>
      </c>
      <c r="D60" s="49"/>
      <c r="E60" s="49"/>
      <c r="F60" s="49"/>
      <c r="G60" s="49"/>
      <c r="H60" s="49"/>
      <c r="I60" s="158"/>
      <c r="J60" s="169">
        <f>J94</f>
        <v>0</v>
      </c>
      <c r="K60" s="53"/>
      <c r="AU60" s="26" t="s">
        <v>111</v>
      </c>
    </row>
    <row r="61" s="8" customFormat="1" ht="24.96" customHeight="1">
      <c r="B61" s="191"/>
      <c r="C61" s="192"/>
      <c r="D61" s="193" t="s">
        <v>112</v>
      </c>
      <c r="E61" s="194"/>
      <c r="F61" s="194"/>
      <c r="G61" s="194"/>
      <c r="H61" s="194"/>
      <c r="I61" s="195"/>
      <c r="J61" s="196">
        <f>J95</f>
        <v>0</v>
      </c>
      <c r="K61" s="197"/>
    </row>
    <row r="62" s="9" customFormat="1" ht="19.92" customHeight="1">
      <c r="B62" s="198"/>
      <c r="C62" s="199"/>
      <c r="D62" s="200" t="s">
        <v>3579</v>
      </c>
      <c r="E62" s="201"/>
      <c r="F62" s="201"/>
      <c r="G62" s="201"/>
      <c r="H62" s="201"/>
      <c r="I62" s="202"/>
      <c r="J62" s="203">
        <f>J96</f>
        <v>0</v>
      </c>
      <c r="K62" s="204"/>
    </row>
    <row r="63" s="9" customFormat="1" ht="19.92" customHeight="1">
      <c r="B63" s="198"/>
      <c r="C63" s="199"/>
      <c r="D63" s="200" t="s">
        <v>3580</v>
      </c>
      <c r="E63" s="201"/>
      <c r="F63" s="201"/>
      <c r="G63" s="201"/>
      <c r="H63" s="201"/>
      <c r="I63" s="202"/>
      <c r="J63" s="203">
        <f>J114</f>
        <v>0</v>
      </c>
      <c r="K63" s="204"/>
    </row>
    <row r="64" s="9" customFormat="1" ht="19.92" customHeight="1">
      <c r="B64" s="198"/>
      <c r="C64" s="199"/>
      <c r="D64" s="200" t="s">
        <v>115</v>
      </c>
      <c r="E64" s="201"/>
      <c r="F64" s="201"/>
      <c r="G64" s="201"/>
      <c r="H64" s="201"/>
      <c r="I64" s="202"/>
      <c r="J64" s="203">
        <f>J123</f>
        <v>0</v>
      </c>
      <c r="K64" s="204"/>
    </row>
    <row r="65" s="9" customFormat="1" ht="19.92" customHeight="1">
      <c r="B65" s="198"/>
      <c r="C65" s="199"/>
      <c r="D65" s="200" t="s">
        <v>116</v>
      </c>
      <c r="E65" s="201"/>
      <c r="F65" s="201"/>
      <c r="G65" s="201"/>
      <c r="H65" s="201"/>
      <c r="I65" s="202"/>
      <c r="J65" s="203">
        <f>J236</f>
        <v>0</v>
      </c>
      <c r="K65" s="204"/>
    </row>
    <row r="66" s="9" customFormat="1" ht="14.88" customHeight="1">
      <c r="B66" s="198"/>
      <c r="C66" s="199"/>
      <c r="D66" s="200" t="s">
        <v>117</v>
      </c>
      <c r="E66" s="201"/>
      <c r="F66" s="201"/>
      <c r="G66" s="201"/>
      <c r="H66" s="201"/>
      <c r="I66" s="202"/>
      <c r="J66" s="203">
        <f>J282</f>
        <v>0</v>
      </c>
      <c r="K66" s="204"/>
    </row>
    <row r="67" s="9" customFormat="1" ht="19.92" customHeight="1">
      <c r="B67" s="198"/>
      <c r="C67" s="199"/>
      <c r="D67" s="200" t="s">
        <v>119</v>
      </c>
      <c r="E67" s="201"/>
      <c r="F67" s="201"/>
      <c r="G67" s="201"/>
      <c r="H67" s="201"/>
      <c r="I67" s="202"/>
      <c r="J67" s="203">
        <f>J290</f>
        <v>0</v>
      </c>
      <c r="K67" s="204"/>
    </row>
    <row r="68" s="8" customFormat="1" ht="24.96" customHeight="1">
      <c r="B68" s="191"/>
      <c r="C68" s="192"/>
      <c r="D68" s="193" t="s">
        <v>120</v>
      </c>
      <c r="E68" s="194"/>
      <c r="F68" s="194"/>
      <c r="G68" s="194"/>
      <c r="H68" s="194"/>
      <c r="I68" s="195"/>
      <c r="J68" s="196">
        <f>J292</f>
        <v>0</v>
      </c>
      <c r="K68" s="197"/>
    </row>
    <row r="69" s="9" customFormat="1" ht="19.92" customHeight="1">
      <c r="B69" s="198"/>
      <c r="C69" s="199"/>
      <c r="D69" s="200" t="s">
        <v>3581</v>
      </c>
      <c r="E69" s="201"/>
      <c r="F69" s="201"/>
      <c r="G69" s="201"/>
      <c r="H69" s="201"/>
      <c r="I69" s="202"/>
      <c r="J69" s="203">
        <f>J293</f>
        <v>0</v>
      </c>
      <c r="K69" s="204"/>
    </row>
    <row r="70" s="9" customFormat="1" ht="19.92" customHeight="1">
      <c r="B70" s="198"/>
      <c r="C70" s="199"/>
      <c r="D70" s="200" t="s">
        <v>136</v>
      </c>
      <c r="E70" s="201"/>
      <c r="F70" s="201"/>
      <c r="G70" s="201"/>
      <c r="H70" s="201"/>
      <c r="I70" s="202"/>
      <c r="J70" s="203">
        <f>J303</f>
        <v>0</v>
      </c>
      <c r="K70" s="204"/>
    </row>
    <row r="71" s="9" customFormat="1" ht="19.92" customHeight="1">
      <c r="B71" s="198"/>
      <c r="C71" s="199"/>
      <c r="D71" s="200" t="s">
        <v>138</v>
      </c>
      <c r="E71" s="201"/>
      <c r="F71" s="201"/>
      <c r="G71" s="201"/>
      <c r="H71" s="201"/>
      <c r="I71" s="202"/>
      <c r="J71" s="203">
        <f>J313</f>
        <v>0</v>
      </c>
      <c r="K71" s="204"/>
    </row>
    <row r="72" s="9" customFormat="1" ht="19.92" customHeight="1">
      <c r="B72" s="198"/>
      <c r="C72" s="199"/>
      <c r="D72" s="200" t="s">
        <v>139</v>
      </c>
      <c r="E72" s="201"/>
      <c r="F72" s="201"/>
      <c r="G72" s="201"/>
      <c r="H72" s="201"/>
      <c r="I72" s="202"/>
      <c r="J72" s="203">
        <f>J363</f>
        <v>0</v>
      </c>
      <c r="K72" s="204"/>
    </row>
    <row r="73" s="1" customFormat="1" ht="21.84" customHeight="1">
      <c r="B73" s="48"/>
      <c r="C73" s="49"/>
      <c r="D73" s="49"/>
      <c r="E73" s="49"/>
      <c r="F73" s="49"/>
      <c r="G73" s="49"/>
      <c r="H73" s="49"/>
      <c r="I73" s="158"/>
      <c r="J73" s="49"/>
      <c r="K73" s="53"/>
    </row>
    <row r="74" s="1" customFormat="1" ht="6.96" customHeight="1">
      <c r="B74" s="69"/>
      <c r="C74" s="70"/>
      <c r="D74" s="70"/>
      <c r="E74" s="70"/>
      <c r="F74" s="70"/>
      <c r="G74" s="70"/>
      <c r="H74" s="70"/>
      <c r="I74" s="180"/>
      <c r="J74" s="70"/>
      <c r="K74" s="71"/>
    </row>
    <row r="78" s="1" customFormat="1" ht="6.96" customHeight="1">
      <c r="B78" s="72"/>
      <c r="C78" s="73"/>
      <c r="D78" s="73"/>
      <c r="E78" s="73"/>
      <c r="F78" s="73"/>
      <c r="G78" s="73"/>
      <c r="H78" s="73"/>
      <c r="I78" s="183"/>
      <c r="J78" s="73"/>
      <c r="K78" s="73"/>
      <c r="L78" s="74"/>
    </row>
    <row r="79" s="1" customFormat="1" ht="36.96" customHeight="1">
      <c r="B79" s="48"/>
      <c r="C79" s="75" t="s">
        <v>173</v>
      </c>
      <c r="D79" s="76"/>
      <c r="E79" s="76"/>
      <c r="F79" s="76"/>
      <c r="G79" s="76"/>
      <c r="H79" s="76"/>
      <c r="I79" s="205"/>
      <c r="J79" s="76"/>
      <c r="K79" s="76"/>
      <c r="L79" s="74"/>
    </row>
    <row r="80" s="1" customFormat="1" ht="6.96" customHeight="1">
      <c r="B80" s="48"/>
      <c r="C80" s="76"/>
      <c r="D80" s="76"/>
      <c r="E80" s="76"/>
      <c r="F80" s="76"/>
      <c r="G80" s="76"/>
      <c r="H80" s="76"/>
      <c r="I80" s="205"/>
      <c r="J80" s="76"/>
      <c r="K80" s="76"/>
      <c r="L80" s="74"/>
    </row>
    <row r="81" s="1" customFormat="1" ht="14.4" customHeight="1">
      <c r="B81" s="48"/>
      <c r="C81" s="78" t="s">
        <v>18</v>
      </c>
      <c r="D81" s="76"/>
      <c r="E81" s="76"/>
      <c r="F81" s="76"/>
      <c r="G81" s="76"/>
      <c r="H81" s="76"/>
      <c r="I81" s="205"/>
      <c r="J81" s="76"/>
      <c r="K81" s="76"/>
      <c r="L81" s="74"/>
    </row>
    <row r="82" s="1" customFormat="1" ht="16.5" customHeight="1">
      <c r="B82" s="48"/>
      <c r="C82" s="76"/>
      <c r="D82" s="76"/>
      <c r="E82" s="206" t="str">
        <f>E7</f>
        <v>Město Beroun – Stavební a dispoziční úpravy budovy č.1 na pozemku p.č. 813 v k.ú. Beroun, ve starých kasárnách</v>
      </c>
      <c r="F82" s="78"/>
      <c r="G82" s="78"/>
      <c r="H82" s="78"/>
      <c r="I82" s="205"/>
      <c r="J82" s="76"/>
      <c r="K82" s="76"/>
      <c r="L82" s="74"/>
    </row>
    <row r="83">
      <c r="B83" s="30"/>
      <c r="C83" s="78" t="s">
        <v>104</v>
      </c>
      <c r="D83" s="319"/>
      <c r="E83" s="319"/>
      <c r="F83" s="319"/>
      <c r="G83" s="319"/>
      <c r="H83" s="319"/>
      <c r="I83" s="150"/>
      <c r="J83" s="319"/>
      <c r="K83" s="319"/>
      <c r="L83" s="320"/>
    </row>
    <row r="84" s="1" customFormat="1" ht="16.5" customHeight="1">
      <c r="B84" s="48"/>
      <c r="C84" s="76"/>
      <c r="D84" s="76"/>
      <c r="E84" s="206" t="s">
        <v>3575</v>
      </c>
      <c r="F84" s="76"/>
      <c r="G84" s="76"/>
      <c r="H84" s="76"/>
      <c r="I84" s="205"/>
      <c r="J84" s="76"/>
      <c r="K84" s="76"/>
      <c r="L84" s="74"/>
    </row>
    <row r="85" s="1" customFormat="1" ht="14.4" customHeight="1">
      <c r="B85" s="48"/>
      <c r="C85" s="78" t="s">
        <v>3576</v>
      </c>
      <c r="D85" s="76"/>
      <c r="E85" s="76"/>
      <c r="F85" s="76"/>
      <c r="G85" s="76"/>
      <c r="H85" s="76"/>
      <c r="I85" s="205"/>
      <c r="J85" s="76"/>
      <c r="K85" s="76"/>
      <c r="L85" s="74"/>
    </row>
    <row r="86" s="1" customFormat="1" ht="17.25" customHeight="1">
      <c r="B86" s="48"/>
      <c r="C86" s="76"/>
      <c r="D86" s="76"/>
      <c r="E86" s="84" t="str">
        <f>E11</f>
        <v>22-18-07-VZ-02BK2a - Zateplení objektu do 3.NP</v>
      </c>
      <c r="F86" s="76"/>
      <c r="G86" s="76"/>
      <c r="H86" s="76"/>
      <c r="I86" s="205"/>
      <c r="J86" s="76"/>
      <c r="K86" s="76"/>
      <c r="L86" s="74"/>
    </row>
    <row r="87" s="1" customFormat="1" ht="6.96" customHeight="1">
      <c r="B87" s="48"/>
      <c r="C87" s="76"/>
      <c r="D87" s="76"/>
      <c r="E87" s="76"/>
      <c r="F87" s="76"/>
      <c r="G87" s="76"/>
      <c r="H87" s="76"/>
      <c r="I87" s="205"/>
      <c r="J87" s="76"/>
      <c r="K87" s="76"/>
      <c r="L87" s="74"/>
    </row>
    <row r="88" s="1" customFormat="1" ht="18" customHeight="1">
      <c r="B88" s="48"/>
      <c r="C88" s="78" t="s">
        <v>23</v>
      </c>
      <c r="D88" s="76"/>
      <c r="E88" s="76"/>
      <c r="F88" s="207" t="str">
        <f>F14</f>
        <v>Beroun</v>
      </c>
      <c r="G88" s="76"/>
      <c r="H88" s="76"/>
      <c r="I88" s="208" t="s">
        <v>25</v>
      </c>
      <c r="J88" s="87" t="str">
        <f>IF(J14="","",J14)</f>
        <v>27. 2. 2018</v>
      </c>
      <c r="K88" s="76"/>
      <c r="L88" s="74"/>
    </row>
    <row r="89" s="1" customFormat="1" ht="6.96" customHeight="1">
      <c r="B89" s="48"/>
      <c r="C89" s="76"/>
      <c r="D89" s="76"/>
      <c r="E89" s="76"/>
      <c r="F89" s="76"/>
      <c r="G89" s="76"/>
      <c r="H89" s="76"/>
      <c r="I89" s="205"/>
      <c r="J89" s="76"/>
      <c r="K89" s="76"/>
      <c r="L89" s="74"/>
    </row>
    <row r="90" s="1" customFormat="1">
      <c r="B90" s="48"/>
      <c r="C90" s="78" t="s">
        <v>27</v>
      </c>
      <c r="D90" s="76"/>
      <c r="E90" s="76"/>
      <c r="F90" s="207" t="str">
        <f>E17</f>
        <v>Město Beroun, Husovo nám. 68,266 43</v>
      </c>
      <c r="G90" s="76"/>
      <c r="H90" s="76"/>
      <c r="I90" s="208" t="s">
        <v>33</v>
      </c>
      <c r="J90" s="207" t="str">
        <f>E23</f>
        <v>SPEKTRA s.r.o.,V Hlinkách 1548,266 01</v>
      </c>
      <c r="K90" s="76"/>
      <c r="L90" s="74"/>
    </row>
    <row r="91" s="1" customFormat="1" ht="14.4" customHeight="1">
      <c r="B91" s="48"/>
      <c r="C91" s="78" t="s">
        <v>31</v>
      </c>
      <c r="D91" s="76"/>
      <c r="E91" s="76"/>
      <c r="F91" s="207" t="str">
        <f>IF(E20="","",E20)</f>
        <v/>
      </c>
      <c r="G91" s="76"/>
      <c r="H91" s="76"/>
      <c r="I91" s="205"/>
      <c r="J91" s="76"/>
      <c r="K91" s="76"/>
      <c r="L91" s="74"/>
    </row>
    <row r="92" s="1" customFormat="1" ht="10.32" customHeight="1">
      <c r="B92" s="48"/>
      <c r="C92" s="76"/>
      <c r="D92" s="76"/>
      <c r="E92" s="76"/>
      <c r="F92" s="76"/>
      <c r="G92" s="76"/>
      <c r="H92" s="76"/>
      <c r="I92" s="205"/>
      <c r="J92" s="76"/>
      <c r="K92" s="76"/>
      <c r="L92" s="74"/>
    </row>
    <row r="93" s="10" customFormat="1" ht="29.28" customHeight="1">
      <c r="B93" s="209"/>
      <c r="C93" s="210" t="s">
        <v>174</v>
      </c>
      <c r="D93" s="211" t="s">
        <v>59</v>
      </c>
      <c r="E93" s="211" t="s">
        <v>55</v>
      </c>
      <c r="F93" s="211" t="s">
        <v>175</v>
      </c>
      <c r="G93" s="211" t="s">
        <v>176</v>
      </c>
      <c r="H93" s="211" t="s">
        <v>177</v>
      </c>
      <c r="I93" s="212" t="s">
        <v>178</v>
      </c>
      <c r="J93" s="211" t="s">
        <v>109</v>
      </c>
      <c r="K93" s="213" t="s">
        <v>179</v>
      </c>
      <c r="L93" s="214"/>
      <c r="M93" s="104" t="s">
        <v>180</v>
      </c>
      <c r="N93" s="105" t="s">
        <v>44</v>
      </c>
      <c r="O93" s="105" t="s">
        <v>181</v>
      </c>
      <c r="P93" s="105" t="s">
        <v>182</v>
      </c>
      <c r="Q93" s="105" t="s">
        <v>183</v>
      </c>
      <c r="R93" s="105" t="s">
        <v>184</v>
      </c>
      <c r="S93" s="105" t="s">
        <v>185</v>
      </c>
      <c r="T93" s="106" t="s">
        <v>186</v>
      </c>
    </row>
    <row r="94" s="1" customFormat="1" ht="29.28" customHeight="1">
      <c r="B94" s="48"/>
      <c r="C94" s="110" t="s">
        <v>110</v>
      </c>
      <c r="D94" s="76"/>
      <c r="E94" s="76"/>
      <c r="F94" s="76"/>
      <c r="G94" s="76"/>
      <c r="H94" s="76"/>
      <c r="I94" s="205"/>
      <c r="J94" s="215">
        <f>BK94</f>
        <v>0</v>
      </c>
      <c r="K94" s="76"/>
      <c r="L94" s="74"/>
      <c r="M94" s="107"/>
      <c r="N94" s="108"/>
      <c r="O94" s="108"/>
      <c r="P94" s="216">
        <f>P95+P292</f>
        <v>0</v>
      </c>
      <c r="Q94" s="108"/>
      <c r="R94" s="216">
        <f>R95+R292</f>
        <v>85.681185510000006</v>
      </c>
      <c r="S94" s="108"/>
      <c r="T94" s="217">
        <f>T95+T292</f>
        <v>9.1923053999999986</v>
      </c>
      <c r="AT94" s="26" t="s">
        <v>73</v>
      </c>
      <c r="AU94" s="26" t="s">
        <v>111</v>
      </c>
      <c r="BK94" s="218">
        <f>BK95+BK292</f>
        <v>0</v>
      </c>
    </row>
    <row r="95" s="11" customFormat="1" ht="37.44" customHeight="1">
      <c r="B95" s="219"/>
      <c r="C95" s="220"/>
      <c r="D95" s="221" t="s">
        <v>73</v>
      </c>
      <c r="E95" s="222" t="s">
        <v>187</v>
      </c>
      <c r="F95" s="222" t="s">
        <v>188</v>
      </c>
      <c r="G95" s="220"/>
      <c r="H95" s="220"/>
      <c r="I95" s="223"/>
      <c r="J95" s="224">
        <f>BK95</f>
        <v>0</v>
      </c>
      <c r="K95" s="220"/>
      <c r="L95" s="225"/>
      <c r="M95" s="226"/>
      <c r="N95" s="227"/>
      <c r="O95" s="227"/>
      <c r="P95" s="228">
        <f>P96+P114+P123+P236+P290</f>
        <v>0</v>
      </c>
      <c r="Q95" s="227"/>
      <c r="R95" s="228">
        <f>R96+R114+R123+R236+R290</f>
        <v>81.267849260000006</v>
      </c>
      <c r="S95" s="227"/>
      <c r="T95" s="229">
        <f>T96+T114+T123+T236+T290</f>
        <v>8.2658749999999994</v>
      </c>
      <c r="AR95" s="230" t="s">
        <v>82</v>
      </c>
      <c r="AT95" s="231" t="s">
        <v>73</v>
      </c>
      <c r="AU95" s="231" t="s">
        <v>74</v>
      </c>
      <c r="AY95" s="230" t="s">
        <v>189</v>
      </c>
      <c r="BK95" s="232">
        <f>BK96+BK114+BK123+BK236+BK290</f>
        <v>0</v>
      </c>
    </row>
    <row r="96" s="11" customFormat="1" ht="19.92" customHeight="1">
      <c r="B96" s="219"/>
      <c r="C96" s="220"/>
      <c r="D96" s="221" t="s">
        <v>73</v>
      </c>
      <c r="E96" s="233" t="s">
        <v>82</v>
      </c>
      <c r="F96" s="233" t="s">
        <v>3582</v>
      </c>
      <c r="G96" s="220"/>
      <c r="H96" s="220"/>
      <c r="I96" s="223"/>
      <c r="J96" s="234">
        <f>BK96</f>
        <v>0</v>
      </c>
      <c r="K96" s="220"/>
      <c r="L96" s="225"/>
      <c r="M96" s="226"/>
      <c r="N96" s="227"/>
      <c r="O96" s="227"/>
      <c r="P96" s="228">
        <f>SUM(P97:P113)</f>
        <v>0</v>
      </c>
      <c r="Q96" s="227"/>
      <c r="R96" s="228">
        <f>SUM(R97:R113)</f>
        <v>28.231999999999999</v>
      </c>
      <c r="S96" s="227"/>
      <c r="T96" s="229">
        <f>SUM(T97:T113)</f>
        <v>0</v>
      </c>
      <c r="AR96" s="230" t="s">
        <v>82</v>
      </c>
      <c r="AT96" s="231" t="s">
        <v>73</v>
      </c>
      <c r="AU96" s="231" t="s">
        <v>82</v>
      </c>
      <c r="AY96" s="230" t="s">
        <v>189</v>
      </c>
      <c r="BK96" s="232">
        <f>SUM(BK97:BK113)</f>
        <v>0</v>
      </c>
    </row>
    <row r="97" s="1" customFormat="1" ht="38.25" customHeight="1">
      <c r="B97" s="48"/>
      <c r="C97" s="235" t="s">
        <v>82</v>
      </c>
      <c r="D97" s="235" t="s">
        <v>192</v>
      </c>
      <c r="E97" s="236" t="s">
        <v>3583</v>
      </c>
      <c r="F97" s="237" t="s">
        <v>3584</v>
      </c>
      <c r="G97" s="238" t="s">
        <v>195</v>
      </c>
      <c r="H97" s="239">
        <v>23.82</v>
      </c>
      <c r="I97" s="240"/>
      <c r="J97" s="241">
        <f>ROUND(I97*H97,2)</f>
        <v>0</v>
      </c>
      <c r="K97" s="237" t="s">
        <v>196</v>
      </c>
      <c r="L97" s="74"/>
      <c r="M97" s="242" t="s">
        <v>21</v>
      </c>
      <c r="N97" s="243" t="s">
        <v>45</v>
      </c>
      <c r="O97" s="49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6" t="s">
        <v>197</v>
      </c>
      <c r="AT97" s="26" t="s">
        <v>192</v>
      </c>
      <c r="AU97" s="26" t="s">
        <v>84</v>
      </c>
      <c r="AY97" s="26" t="s">
        <v>189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6" t="s">
        <v>82</v>
      </c>
      <c r="BK97" s="246">
        <f>ROUND(I97*H97,2)</f>
        <v>0</v>
      </c>
      <c r="BL97" s="26" t="s">
        <v>197</v>
      </c>
      <c r="BM97" s="26" t="s">
        <v>3585</v>
      </c>
    </row>
    <row r="98" s="13" customFormat="1">
      <c r="B98" s="259"/>
      <c r="C98" s="260"/>
      <c r="D98" s="249" t="s">
        <v>199</v>
      </c>
      <c r="E98" s="261" t="s">
        <v>21</v>
      </c>
      <c r="F98" s="262" t="s">
        <v>3586</v>
      </c>
      <c r="G98" s="260"/>
      <c r="H98" s="261" t="s">
        <v>21</v>
      </c>
      <c r="I98" s="263"/>
      <c r="J98" s="260"/>
      <c r="K98" s="260"/>
      <c r="L98" s="264"/>
      <c r="M98" s="265"/>
      <c r="N98" s="266"/>
      <c r="O98" s="266"/>
      <c r="P98" s="266"/>
      <c r="Q98" s="266"/>
      <c r="R98" s="266"/>
      <c r="S98" s="266"/>
      <c r="T98" s="267"/>
      <c r="AT98" s="268" t="s">
        <v>199</v>
      </c>
      <c r="AU98" s="268" t="s">
        <v>84</v>
      </c>
      <c r="AV98" s="13" t="s">
        <v>82</v>
      </c>
      <c r="AW98" s="13" t="s">
        <v>37</v>
      </c>
      <c r="AX98" s="13" t="s">
        <v>74</v>
      </c>
      <c r="AY98" s="268" t="s">
        <v>189</v>
      </c>
    </row>
    <row r="99" s="12" customFormat="1">
      <c r="B99" s="247"/>
      <c r="C99" s="248"/>
      <c r="D99" s="249" t="s">
        <v>199</v>
      </c>
      <c r="E99" s="250" t="s">
        <v>21</v>
      </c>
      <c r="F99" s="251" t="s">
        <v>3587</v>
      </c>
      <c r="G99" s="248"/>
      <c r="H99" s="252">
        <v>25.427</v>
      </c>
      <c r="I99" s="253"/>
      <c r="J99" s="248"/>
      <c r="K99" s="248"/>
      <c r="L99" s="254"/>
      <c r="M99" s="255"/>
      <c r="N99" s="256"/>
      <c r="O99" s="256"/>
      <c r="P99" s="256"/>
      <c r="Q99" s="256"/>
      <c r="R99" s="256"/>
      <c r="S99" s="256"/>
      <c r="T99" s="257"/>
      <c r="AT99" s="258" t="s">
        <v>199</v>
      </c>
      <c r="AU99" s="258" t="s">
        <v>84</v>
      </c>
      <c r="AV99" s="12" t="s">
        <v>84</v>
      </c>
      <c r="AW99" s="12" t="s">
        <v>37</v>
      </c>
      <c r="AX99" s="12" t="s">
        <v>74</v>
      </c>
      <c r="AY99" s="258" t="s">
        <v>189</v>
      </c>
    </row>
    <row r="100" s="12" customFormat="1">
      <c r="B100" s="247"/>
      <c r="C100" s="248"/>
      <c r="D100" s="249" t="s">
        <v>199</v>
      </c>
      <c r="E100" s="250" t="s">
        <v>21</v>
      </c>
      <c r="F100" s="251" t="s">
        <v>3588</v>
      </c>
      <c r="G100" s="248"/>
      <c r="H100" s="252">
        <v>-1.607</v>
      </c>
      <c r="I100" s="253"/>
      <c r="J100" s="248"/>
      <c r="K100" s="248"/>
      <c r="L100" s="254"/>
      <c r="M100" s="255"/>
      <c r="N100" s="256"/>
      <c r="O100" s="256"/>
      <c r="P100" s="256"/>
      <c r="Q100" s="256"/>
      <c r="R100" s="256"/>
      <c r="S100" s="256"/>
      <c r="T100" s="257"/>
      <c r="AT100" s="258" t="s">
        <v>199</v>
      </c>
      <c r="AU100" s="258" t="s">
        <v>84</v>
      </c>
      <c r="AV100" s="12" t="s">
        <v>84</v>
      </c>
      <c r="AW100" s="12" t="s">
        <v>37</v>
      </c>
      <c r="AX100" s="12" t="s">
        <v>74</v>
      </c>
      <c r="AY100" s="258" t="s">
        <v>189</v>
      </c>
    </row>
    <row r="101" s="14" customFormat="1">
      <c r="B101" s="269"/>
      <c r="C101" s="270"/>
      <c r="D101" s="249" t="s">
        <v>199</v>
      </c>
      <c r="E101" s="271" t="s">
        <v>21</v>
      </c>
      <c r="F101" s="272" t="s">
        <v>214</v>
      </c>
      <c r="G101" s="270"/>
      <c r="H101" s="273">
        <v>23.82</v>
      </c>
      <c r="I101" s="274"/>
      <c r="J101" s="270"/>
      <c r="K101" s="270"/>
      <c r="L101" s="275"/>
      <c r="M101" s="276"/>
      <c r="N101" s="277"/>
      <c r="O101" s="277"/>
      <c r="P101" s="277"/>
      <c r="Q101" s="277"/>
      <c r="R101" s="277"/>
      <c r="S101" s="277"/>
      <c r="T101" s="278"/>
      <c r="AT101" s="279" t="s">
        <v>199</v>
      </c>
      <c r="AU101" s="279" t="s">
        <v>84</v>
      </c>
      <c r="AV101" s="14" t="s">
        <v>197</v>
      </c>
      <c r="AW101" s="14" t="s">
        <v>37</v>
      </c>
      <c r="AX101" s="14" t="s">
        <v>82</v>
      </c>
      <c r="AY101" s="279" t="s">
        <v>189</v>
      </c>
    </row>
    <row r="102" s="1" customFormat="1" ht="38.25" customHeight="1">
      <c r="B102" s="48"/>
      <c r="C102" s="235" t="s">
        <v>84</v>
      </c>
      <c r="D102" s="235" t="s">
        <v>192</v>
      </c>
      <c r="E102" s="236" t="s">
        <v>3589</v>
      </c>
      <c r="F102" s="237" t="s">
        <v>3590</v>
      </c>
      <c r="G102" s="238" t="s">
        <v>195</v>
      </c>
      <c r="H102" s="239">
        <v>9.7040000000000006</v>
      </c>
      <c r="I102" s="240"/>
      <c r="J102" s="241">
        <f>ROUND(I102*H102,2)</f>
        <v>0</v>
      </c>
      <c r="K102" s="237" t="s">
        <v>3591</v>
      </c>
      <c r="L102" s="74"/>
      <c r="M102" s="242" t="s">
        <v>21</v>
      </c>
      <c r="N102" s="243" t="s">
        <v>45</v>
      </c>
      <c r="O102" s="49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6" t="s">
        <v>197</v>
      </c>
      <c r="AT102" s="26" t="s">
        <v>192</v>
      </c>
      <c r="AU102" s="26" t="s">
        <v>84</v>
      </c>
      <c r="AY102" s="26" t="s">
        <v>189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6" t="s">
        <v>82</v>
      </c>
      <c r="BK102" s="246">
        <f>ROUND(I102*H102,2)</f>
        <v>0</v>
      </c>
      <c r="BL102" s="26" t="s">
        <v>197</v>
      </c>
      <c r="BM102" s="26" t="s">
        <v>3592</v>
      </c>
    </row>
    <row r="103" s="12" customFormat="1">
      <c r="B103" s="247"/>
      <c r="C103" s="248"/>
      <c r="D103" s="249" t="s">
        <v>199</v>
      </c>
      <c r="E103" s="250" t="s">
        <v>21</v>
      </c>
      <c r="F103" s="251" t="s">
        <v>3593</v>
      </c>
      <c r="G103" s="248"/>
      <c r="H103" s="252">
        <v>23.82</v>
      </c>
      <c r="I103" s="253"/>
      <c r="J103" s="248"/>
      <c r="K103" s="248"/>
      <c r="L103" s="254"/>
      <c r="M103" s="255"/>
      <c r="N103" s="256"/>
      <c r="O103" s="256"/>
      <c r="P103" s="256"/>
      <c r="Q103" s="256"/>
      <c r="R103" s="256"/>
      <c r="S103" s="256"/>
      <c r="T103" s="257"/>
      <c r="AT103" s="258" t="s">
        <v>199</v>
      </c>
      <c r="AU103" s="258" t="s">
        <v>84</v>
      </c>
      <c r="AV103" s="12" t="s">
        <v>84</v>
      </c>
      <c r="AW103" s="12" t="s">
        <v>37</v>
      </c>
      <c r="AX103" s="12" t="s">
        <v>74</v>
      </c>
      <c r="AY103" s="258" t="s">
        <v>189</v>
      </c>
    </row>
    <row r="104" s="12" customFormat="1">
      <c r="B104" s="247"/>
      <c r="C104" s="248"/>
      <c r="D104" s="249" t="s">
        <v>199</v>
      </c>
      <c r="E104" s="250" t="s">
        <v>21</v>
      </c>
      <c r="F104" s="251" t="s">
        <v>3594</v>
      </c>
      <c r="G104" s="248"/>
      <c r="H104" s="252">
        <v>-14.116</v>
      </c>
      <c r="I104" s="253"/>
      <c r="J104" s="248"/>
      <c r="K104" s="248"/>
      <c r="L104" s="254"/>
      <c r="M104" s="255"/>
      <c r="N104" s="256"/>
      <c r="O104" s="256"/>
      <c r="P104" s="256"/>
      <c r="Q104" s="256"/>
      <c r="R104" s="256"/>
      <c r="S104" s="256"/>
      <c r="T104" s="257"/>
      <c r="AT104" s="258" t="s">
        <v>199</v>
      </c>
      <c r="AU104" s="258" t="s">
        <v>84</v>
      </c>
      <c r="AV104" s="12" t="s">
        <v>84</v>
      </c>
      <c r="AW104" s="12" t="s">
        <v>37</v>
      </c>
      <c r="AX104" s="12" t="s">
        <v>74</v>
      </c>
      <c r="AY104" s="258" t="s">
        <v>189</v>
      </c>
    </row>
    <row r="105" s="14" customFormat="1">
      <c r="B105" s="269"/>
      <c r="C105" s="270"/>
      <c r="D105" s="249" t="s">
        <v>199</v>
      </c>
      <c r="E105" s="271" t="s">
        <v>21</v>
      </c>
      <c r="F105" s="272" t="s">
        <v>214</v>
      </c>
      <c r="G105" s="270"/>
      <c r="H105" s="273">
        <v>9.7040000000000006</v>
      </c>
      <c r="I105" s="274"/>
      <c r="J105" s="270"/>
      <c r="K105" s="270"/>
      <c r="L105" s="275"/>
      <c r="M105" s="276"/>
      <c r="N105" s="277"/>
      <c r="O105" s="277"/>
      <c r="P105" s="277"/>
      <c r="Q105" s="277"/>
      <c r="R105" s="277"/>
      <c r="S105" s="277"/>
      <c r="T105" s="278"/>
      <c r="AT105" s="279" t="s">
        <v>199</v>
      </c>
      <c r="AU105" s="279" t="s">
        <v>84</v>
      </c>
      <c r="AV105" s="14" t="s">
        <v>197</v>
      </c>
      <c r="AW105" s="14" t="s">
        <v>37</v>
      </c>
      <c r="AX105" s="14" t="s">
        <v>82</v>
      </c>
      <c r="AY105" s="279" t="s">
        <v>189</v>
      </c>
    </row>
    <row r="106" s="1" customFormat="1" ht="25.5" customHeight="1">
      <c r="B106" s="48"/>
      <c r="C106" s="235" t="s">
        <v>190</v>
      </c>
      <c r="D106" s="235" t="s">
        <v>192</v>
      </c>
      <c r="E106" s="236" t="s">
        <v>3595</v>
      </c>
      <c r="F106" s="237" t="s">
        <v>3596</v>
      </c>
      <c r="G106" s="238" t="s">
        <v>195</v>
      </c>
      <c r="H106" s="239">
        <v>9.7040000000000006</v>
      </c>
      <c r="I106" s="240"/>
      <c r="J106" s="241">
        <f>ROUND(I106*H106,2)</f>
        <v>0</v>
      </c>
      <c r="K106" s="237" t="s">
        <v>196</v>
      </c>
      <c r="L106" s="74"/>
      <c r="M106" s="242" t="s">
        <v>21</v>
      </c>
      <c r="N106" s="243" t="s">
        <v>45</v>
      </c>
      <c r="O106" s="49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6" t="s">
        <v>197</v>
      </c>
      <c r="AT106" s="26" t="s">
        <v>192</v>
      </c>
      <c r="AU106" s="26" t="s">
        <v>84</v>
      </c>
      <c r="AY106" s="26" t="s">
        <v>189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6" t="s">
        <v>82</v>
      </c>
      <c r="BK106" s="246">
        <f>ROUND(I106*H106,2)</f>
        <v>0</v>
      </c>
      <c r="BL106" s="26" t="s">
        <v>197</v>
      </c>
      <c r="BM106" s="26" t="s">
        <v>3597</v>
      </c>
    </row>
    <row r="107" s="1" customFormat="1" ht="25.5" customHeight="1">
      <c r="B107" s="48"/>
      <c r="C107" s="235" t="s">
        <v>197</v>
      </c>
      <c r="D107" s="235" t="s">
        <v>192</v>
      </c>
      <c r="E107" s="236" t="s">
        <v>3598</v>
      </c>
      <c r="F107" s="237" t="s">
        <v>3599</v>
      </c>
      <c r="G107" s="238" t="s">
        <v>195</v>
      </c>
      <c r="H107" s="239">
        <v>14.116</v>
      </c>
      <c r="I107" s="240"/>
      <c r="J107" s="241">
        <f>ROUND(I107*H107,2)</f>
        <v>0</v>
      </c>
      <c r="K107" s="237" t="s">
        <v>196</v>
      </c>
      <c r="L107" s="74"/>
      <c r="M107" s="242" t="s">
        <v>21</v>
      </c>
      <c r="N107" s="243" t="s">
        <v>45</v>
      </c>
      <c r="O107" s="49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6" t="s">
        <v>197</v>
      </c>
      <c r="AT107" s="26" t="s">
        <v>192</v>
      </c>
      <c r="AU107" s="26" t="s">
        <v>84</v>
      </c>
      <c r="AY107" s="26" t="s">
        <v>189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6" t="s">
        <v>82</v>
      </c>
      <c r="BK107" s="246">
        <f>ROUND(I107*H107,2)</f>
        <v>0</v>
      </c>
      <c r="BL107" s="26" t="s">
        <v>197</v>
      </c>
      <c r="BM107" s="26" t="s">
        <v>3600</v>
      </c>
    </row>
    <row r="108" s="13" customFormat="1">
      <c r="B108" s="259"/>
      <c r="C108" s="260"/>
      <c r="D108" s="249" t="s">
        <v>199</v>
      </c>
      <c r="E108" s="261" t="s">
        <v>21</v>
      </c>
      <c r="F108" s="262" t="s">
        <v>3586</v>
      </c>
      <c r="G108" s="260"/>
      <c r="H108" s="261" t="s">
        <v>21</v>
      </c>
      <c r="I108" s="263"/>
      <c r="J108" s="260"/>
      <c r="K108" s="260"/>
      <c r="L108" s="264"/>
      <c r="M108" s="265"/>
      <c r="N108" s="266"/>
      <c r="O108" s="266"/>
      <c r="P108" s="266"/>
      <c r="Q108" s="266"/>
      <c r="R108" s="266"/>
      <c r="S108" s="266"/>
      <c r="T108" s="267"/>
      <c r="AT108" s="268" t="s">
        <v>199</v>
      </c>
      <c r="AU108" s="268" t="s">
        <v>84</v>
      </c>
      <c r="AV108" s="13" t="s">
        <v>82</v>
      </c>
      <c r="AW108" s="13" t="s">
        <v>37</v>
      </c>
      <c r="AX108" s="13" t="s">
        <v>74</v>
      </c>
      <c r="AY108" s="268" t="s">
        <v>189</v>
      </c>
    </row>
    <row r="109" s="12" customFormat="1">
      <c r="B109" s="247"/>
      <c r="C109" s="248"/>
      <c r="D109" s="249" t="s">
        <v>199</v>
      </c>
      <c r="E109" s="250" t="s">
        <v>21</v>
      </c>
      <c r="F109" s="251" t="s">
        <v>3601</v>
      </c>
      <c r="G109" s="248"/>
      <c r="H109" s="252">
        <v>15.068</v>
      </c>
      <c r="I109" s="253"/>
      <c r="J109" s="248"/>
      <c r="K109" s="248"/>
      <c r="L109" s="254"/>
      <c r="M109" s="255"/>
      <c r="N109" s="256"/>
      <c r="O109" s="256"/>
      <c r="P109" s="256"/>
      <c r="Q109" s="256"/>
      <c r="R109" s="256"/>
      <c r="S109" s="256"/>
      <c r="T109" s="257"/>
      <c r="AT109" s="258" t="s">
        <v>199</v>
      </c>
      <c r="AU109" s="258" t="s">
        <v>84</v>
      </c>
      <c r="AV109" s="12" t="s">
        <v>84</v>
      </c>
      <c r="AW109" s="12" t="s">
        <v>37</v>
      </c>
      <c r="AX109" s="12" t="s">
        <v>74</v>
      </c>
      <c r="AY109" s="258" t="s">
        <v>189</v>
      </c>
    </row>
    <row r="110" s="12" customFormat="1">
      <c r="B110" s="247"/>
      <c r="C110" s="248"/>
      <c r="D110" s="249" t="s">
        <v>199</v>
      </c>
      <c r="E110" s="250" t="s">
        <v>21</v>
      </c>
      <c r="F110" s="251" t="s">
        <v>3602</v>
      </c>
      <c r="G110" s="248"/>
      <c r="H110" s="252">
        <v>-0.95199999999999996</v>
      </c>
      <c r="I110" s="253"/>
      <c r="J110" s="248"/>
      <c r="K110" s="248"/>
      <c r="L110" s="254"/>
      <c r="M110" s="255"/>
      <c r="N110" s="256"/>
      <c r="O110" s="256"/>
      <c r="P110" s="256"/>
      <c r="Q110" s="256"/>
      <c r="R110" s="256"/>
      <c r="S110" s="256"/>
      <c r="T110" s="257"/>
      <c r="AT110" s="258" t="s">
        <v>199</v>
      </c>
      <c r="AU110" s="258" t="s">
        <v>84</v>
      </c>
      <c r="AV110" s="12" t="s">
        <v>84</v>
      </c>
      <c r="AW110" s="12" t="s">
        <v>37</v>
      </c>
      <c r="AX110" s="12" t="s">
        <v>74</v>
      </c>
      <c r="AY110" s="258" t="s">
        <v>189</v>
      </c>
    </row>
    <row r="111" s="14" customFormat="1">
      <c r="B111" s="269"/>
      <c r="C111" s="270"/>
      <c r="D111" s="249" t="s">
        <v>199</v>
      </c>
      <c r="E111" s="271" t="s">
        <v>21</v>
      </c>
      <c r="F111" s="272" t="s">
        <v>214</v>
      </c>
      <c r="G111" s="270"/>
      <c r="H111" s="273">
        <v>14.116</v>
      </c>
      <c r="I111" s="274"/>
      <c r="J111" s="270"/>
      <c r="K111" s="270"/>
      <c r="L111" s="275"/>
      <c r="M111" s="276"/>
      <c r="N111" s="277"/>
      <c r="O111" s="277"/>
      <c r="P111" s="277"/>
      <c r="Q111" s="277"/>
      <c r="R111" s="277"/>
      <c r="S111" s="277"/>
      <c r="T111" s="278"/>
      <c r="AT111" s="279" t="s">
        <v>199</v>
      </c>
      <c r="AU111" s="279" t="s">
        <v>84</v>
      </c>
      <c r="AV111" s="14" t="s">
        <v>197</v>
      </c>
      <c r="AW111" s="14" t="s">
        <v>37</v>
      </c>
      <c r="AX111" s="14" t="s">
        <v>82</v>
      </c>
      <c r="AY111" s="279" t="s">
        <v>189</v>
      </c>
    </row>
    <row r="112" s="1" customFormat="1" ht="16.5" customHeight="1">
      <c r="B112" s="48"/>
      <c r="C112" s="291" t="s">
        <v>220</v>
      </c>
      <c r="D112" s="291" t="s">
        <v>604</v>
      </c>
      <c r="E112" s="292" t="s">
        <v>3603</v>
      </c>
      <c r="F112" s="293" t="s">
        <v>3604</v>
      </c>
      <c r="G112" s="294" t="s">
        <v>250</v>
      </c>
      <c r="H112" s="295">
        <v>28.231999999999999</v>
      </c>
      <c r="I112" s="296"/>
      <c r="J112" s="297">
        <f>ROUND(I112*H112,2)</f>
        <v>0</v>
      </c>
      <c r="K112" s="293" t="s">
        <v>196</v>
      </c>
      <c r="L112" s="298"/>
      <c r="M112" s="299" t="s">
        <v>21</v>
      </c>
      <c r="N112" s="300" t="s">
        <v>45</v>
      </c>
      <c r="O112" s="49"/>
      <c r="P112" s="244">
        <f>O112*H112</f>
        <v>0</v>
      </c>
      <c r="Q112" s="244">
        <v>1</v>
      </c>
      <c r="R112" s="244">
        <f>Q112*H112</f>
        <v>28.231999999999999</v>
      </c>
      <c r="S112" s="244">
        <v>0</v>
      </c>
      <c r="T112" s="245">
        <f>S112*H112</f>
        <v>0</v>
      </c>
      <c r="AR112" s="26" t="s">
        <v>247</v>
      </c>
      <c r="AT112" s="26" t="s">
        <v>604</v>
      </c>
      <c r="AU112" s="26" t="s">
        <v>84</v>
      </c>
      <c r="AY112" s="26" t="s">
        <v>189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6" t="s">
        <v>82</v>
      </c>
      <c r="BK112" s="246">
        <f>ROUND(I112*H112,2)</f>
        <v>0</v>
      </c>
      <c r="BL112" s="26" t="s">
        <v>197</v>
      </c>
      <c r="BM112" s="26" t="s">
        <v>3605</v>
      </c>
    </row>
    <row r="113" s="12" customFormat="1">
      <c r="B113" s="247"/>
      <c r="C113" s="248"/>
      <c r="D113" s="249" t="s">
        <v>199</v>
      </c>
      <c r="E113" s="250" t="s">
        <v>21</v>
      </c>
      <c r="F113" s="251" t="s">
        <v>3606</v>
      </c>
      <c r="G113" s="248"/>
      <c r="H113" s="252">
        <v>28.231999999999999</v>
      </c>
      <c r="I113" s="253"/>
      <c r="J113" s="248"/>
      <c r="K113" s="248"/>
      <c r="L113" s="254"/>
      <c r="M113" s="255"/>
      <c r="N113" s="256"/>
      <c r="O113" s="256"/>
      <c r="P113" s="256"/>
      <c r="Q113" s="256"/>
      <c r="R113" s="256"/>
      <c r="S113" s="256"/>
      <c r="T113" s="257"/>
      <c r="AT113" s="258" t="s">
        <v>199</v>
      </c>
      <c r="AU113" s="258" t="s">
        <v>84</v>
      </c>
      <c r="AV113" s="12" t="s">
        <v>84</v>
      </c>
      <c r="AW113" s="12" t="s">
        <v>37</v>
      </c>
      <c r="AX113" s="12" t="s">
        <v>82</v>
      </c>
      <c r="AY113" s="258" t="s">
        <v>189</v>
      </c>
    </row>
    <row r="114" s="11" customFormat="1" ht="29.88" customHeight="1">
      <c r="B114" s="219"/>
      <c r="C114" s="220"/>
      <c r="D114" s="221" t="s">
        <v>73</v>
      </c>
      <c r="E114" s="233" t="s">
        <v>84</v>
      </c>
      <c r="F114" s="233" t="s">
        <v>3607</v>
      </c>
      <c r="G114" s="220"/>
      <c r="H114" s="220"/>
      <c r="I114" s="223"/>
      <c r="J114" s="234">
        <f>BK114</f>
        <v>0</v>
      </c>
      <c r="K114" s="220"/>
      <c r="L114" s="225"/>
      <c r="M114" s="226"/>
      <c r="N114" s="227"/>
      <c r="O114" s="227"/>
      <c r="P114" s="228">
        <f>SUM(P115:P122)</f>
        <v>0</v>
      </c>
      <c r="Q114" s="227"/>
      <c r="R114" s="228">
        <f>SUM(R115:R122)</f>
        <v>0.32584564999999999</v>
      </c>
      <c r="S114" s="227"/>
      <c r="T114" s="229">
        <f>SUM(T115:T122)</f>
        <v>0</v>
      </c>
      <c r="AR114" s="230" t="s">
        <v>82</v>
      </c>
      <c r="AT114" s="231" t="s">
        <v>73</v>
      </c>
      <c r="AU114" s="231" t="s">
        <v>82</v>
      </c>
      <c r="AY114" s="230" t="s">
        <v>189</v>
      </c>
      <c r="BK114" s="232">
        <f>SUM(BK115:BK122)</f>
        <v>0</v>
      </c>
    </row>
    <row r="115" s="1" customFormat="1" ht="25.5" customHeight="1">
      <c r="B115" s="48"/>
      <c r="C115" s="235" t="s">
        <v>226</v>
      </c>
      <c r="D115" s="235" t="s">
        <v>192</v>
      </c>
      <c r="E115" s="236" t="s">
        <v>3608</v>
      </c>
      <c r="F115" s="237" t="s">
        <v>3609</v>
      </c>
      <c r="G115" s="238" t="s">
        <v>273</v>
      </c>
      <c r="H115" s="239">
        <v>282.52499999999998</v>
      </c>
      <c r="I115" s="240"/>
      <c r="J115" s="241">
        <f>ROUND(I115*H115,2)</f>
        <v>0</v>
      </c>
      <c r="K115" s="237" t="s">
        <v>196</v>
      </c>
      <c r="L115" s="74"/>
      <c r="M115" s="242" t="s">
        <v>21</v>
      </c>
      <c r="N115" s="243" t="s">
        <v>45</v>
      </c>
      <c r="O115" s="49"/>
      <c r="P115" s="244">
        <f>O115*H115</f>
        <v>0</v>
      </c>
      <c r="Q115" s="244">
        <v>0.00017000000000000001</v>
      </c>
      <c r="R115" s="244">
        <f>Q115*H115</f>
        <v>0.048029250000000002</v>
      </c>
      <c r="S115" s="244">
        <v>0</v>
      </c>
      <c r="T115" s="245">
        <f>S115*H115</f>
        <v>0</v>
      </c>
      <c r="AR115" s="26" t="s">
        <v>197</v>
      </c>
      <c r="AT115" s="26" t="s">
        <v>192</v>
      </c>
      <c r="AU115" s="26" t="s">
        <v>84</v>
      </c>
      <c r="AY115" s="26" t="s">
        <v>189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6" t="s">
        <v>82</v>
      </c>
      <c r="BK115" s="246">
        <f>ROUND(I115*H115,2)</f>
        <v>0</v>
      </c>
      <c r="BL115" s="26" t="s">
        <v>197</v>
      </c>
      <c r="BM115" s="26" t="s">
        <v>3610</v>
      </c>
    </row>
    <row r="116" s="13" customFormat="1">
      <c r="B116" s="259"/>
      <c r="C116" s="260"/>
      <c r="D116" s="249" t="s">
        <v>199</v>
      </c>
      <c r="E116" s="261" t="s">
        <v>21</v>
      </c>
      <c r="F116" s="262" t="s">
        <v>3586</v>
      </c>
      <c r="G116" s="260"/>
      <c r="H116" s="261" t="s">
        <v>21</v>
      </c>
      <c r="I116" s="263"/>
      <c r="J116" s="260"/>
      <c r="K116" s="260"/>
      <c r="L116" s="264"/>
      <c r="M116" s="265"/>
      <c r="N116" s="266"/>
      <c r="O116" s="266"/>
      <c r="P116" s="266"/>
      <c r="Q116" s="266"/>
      <c r="R116" s="266"/>
      <c r="S116" s="266"/>
      <c r="T116" s="267"/>
      <c r="AT116" s="268" t="s">
        <v>199</v>
      </c>
      <c r="AU116" s="268" t="s">
        <v>84</v>
      </c>
      <c r="AV116" s="13" t="s">
        <v>82</v>
      </c>
      <c r="AW116" s="13" t="s">
        <v>37</v>
      </c>
      <c r="AX116" s="13" t="s">
        <v>74</v>
      </c>
      <c r="AY116" s="268" t="s">
        <v>189</v>
      </c>
    </row>
    <row r="117" s="12" customFormat="1">
      <c r="B117" s="247"/>
      <c r="C117" s="248"/>
      <c r="D117" s="249" t="s">
        <v>199</v>
      </c>
      <c r="E117" s="250" t="s">
        <v>21</v>
      </c>
      <c r="F117" s="251" t="s">
        <v>3611</v>
      </c>
      <c r="G117" s="248"/>
      <c r="H117" s="252">
        <v>282.52499999999998</v>
      </c>
      <c r="I117" s="253"/>
      <c r="J117" s="248"/>
      <c r="K117" s="248"/>
      <c r="L117" s="254"/>
      <c r="M117" s="255"/>
      <c r="N117" s="256"/>
      <c r="O117" s="256"/>
      <c r="P117" s="256"/>
      <c r="Q117" s="256"/>
      <c r="R117" s="256"/>
      <c r="S117" s="256"/>
      <c r="T117" s="257"/>
      <c r="AT117" s="258" t="s">
        <v>199</v>
      </c>
      <c r="AU117" s="258" t="s">
        <v>84</v>
      </c>
      <c r="AV117" s="12" t="s">
        <v>84</v>
      </c>
      <c r="AW117" s="12" t="s">
        <v>37</v>
      </c>
      <c r="AX117" s="12" t="s">
        <v>82</v>
      </c>
      <c r="AY117" s="258" t="s">
        <v>189</v>
      </c>
    </row>
    <row r="118" s="1" customFormat="1" ht="16.5" customHeight="1">
      <c r="B118" s="48"/>
      <c r="C118" s="291" t="s">
        <v>231</v>
      </c>
      <c r="D118" s="291" t="s">
        <v>604</v>
      </c>
      <c r="E118" s="292" t="s">
        <v>3612</v>
      </c>
      <c r="F118" s="293" t="s">
        <v>3613</v>
      </c>
      <c r="G118" s="294" t="s">
        <v>273</v>
      </c>
      <c r="H118" s="295">
        <v>310.77800000000002</v>
      </c>
      <c r="I118" s="296"/>
      <c r="J118" s="297">
        <f>ROUND(I118*H118,2)</f>
        <v>0</v>
      </c>
      <c r="K118" s="293" t="s">
        <v>196</v>
      </c>
      <c r="L118" s="298"/>
      <c r="M118" s="299" t="s">
        <v>21</v>
      </c>
      <c r="N118" s="300" t="s">
        <v>45</v>
      </c>
      <c r="O118" s="49"/>
      <c r="P118" s="244">
        <f>O118*H118</f>
        <v>0</v>
      </c>
      <c r="Q118" s="244">
        <v>0.00029999999999999997</v>
      </c>
      <c r="R118" s="244">
        <f>Q118*H118</f>
        <v>0.093233399999999994</v>
      </c>
      <c r="S118" s="244">
        <v>0</v>
      </c>
      <c r="T118" s="245">
        <f>S118*H118</f>
        <v>0</v>
      </c>
      <c r="AR118" s="26" t="s">
        <v>247</v>
      </c>
      <c r="AT118" s="26" t="s">
        <v>604</v>
      </c>
      <c r="AU118" s="26" t="s">
        <v>84</v>
      </c>
      <c r="AY118" s="26" t="s">
        <v>189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6" t="s">
        <v>82</v>
      </c>
      <c r="BK118" s="246">
        <f>ROUND(I118*H118,2)</f>
        <v>0</v>
      </c>
      <c r="BL118" s="26" t="s">
        <v>197</v>
      </c>
      <c r="BM118" s="26" t="s">
        <v>3614</v>
      </c>
    </row>
    <row r="119" s="12" customFormat="1">
      <c r="B119" s="247"/>
      <c r="C119" s="248"/>
      <c r="D119" s="249" t="s">
        <v>199</v>
      </c>
      <c r="E119" s="248"/>
      <c r="F119" s="251" t="s">
        <v>3615</v>
      </c>
      <c r="G119" s="248"/>
      <c r="H119" s="252">
        <v>310.77800000000002</v>
      </c>
      <c r="I119" s="253"/>
      <c r="J119" s="248"/>
      <c r="K119" s="248"/>
      <c r="L119" s="254"/>
      <c r="M119" s="255"/>
      <c r="N119" s="256"/>
      <c r="O119" s="256"/>
      <c r="P119" s="256"/>
      <c r="Q119" s="256"/>
      <c r="R119" s="256"/>
      <c r="S119" s="256"/>
      <c r="T119" s="257"/>
      <c r="AT119" s="258" t="s">
        <v>199</v>
      </c>
      <c r="AU119" s="258" t="s">
        <v>84</v>
      </c>
      <c r="AV119" s="12" t="s">
        <v>84</v>
      </c>
      <c r="AW119" s="12" t="s">
        <v>6</v>
      </c>
      <c r="AX119" s="12" t="s">
        <v>82</v>
      </c>
      <c r="AY119" s="258" t="s">
        <v>189</v>
      </c>
    </row>
    <row r="120" s="1" customFormat="1" ht="16.5" customHeight="1">
      <c r="B120" s="48"/>
      <c r="C120" s="235" t="s">
        <v>247</v>
      </c>
      <c r="D120" s="235" t="s">
        <v>192</v>
      </c>
      <c r="E120" s="236" t="s">
        <v>3616</v>
      </c>
      <c r="F120" s="237" t="s">
        <v>3617</v>
      </c>
      <c r="G120" s="238" t="s">
        <v>349</v>
      </c>
      <c r="H120" s="239">
        <v>376.69999999999999</v>
      </c>
      <c r="I120" s="240"/>
      <c r="J120" s="241">
        <f>ROUND(I120*H120,2)</f>
        <v>0</v>
      </c>
      <c r="K120" s="237" t="s">
        <v>3591</v>
      </c>
      <c r="L120" s="74"/>
      <c r="M120" s="242" t="s">
        <v>21</v>
      </c>
      <c r="N120" s="243" t="s">
        <v>45</v>
      </c>
      <c r="O120" s="49"/>
      <c r="P120" s="244">
        <f>O120*H120</f>
        <v>0</v>
      </c>
      <c r="Q120" s="244">
        <v>0.00048999999999999998</v>
      </c>
      <c r="R120" s="244">
        <f>Q120*H120</f>
        <v>0.184583</v>
      </c>
      <c r="S120" s="244">
        <v>0</v>
      </c>
      <c r="T120" s="245">
        <f>S120*H120</f>
        <v>0</v>
      </c>
      <c r="AR120" s="26" t="s">
        <v>197</v>
      </c>
      <c r="AT120" s="26" t="s">
        <v>192</v>
      </c>
      <c r="AU120" s="26" t="s">
        <v>84</v>
      </c>
      <c r="AY120" s="26" t="s">
        <v>189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6" t="s">
        <v>82</v>
      </c>
      <c r="BK120" s="246">
        <f>ROUND(I120*H120,2)</f>
        <v>0</v>
      </c>
      <c r="BL120" s="26" t="s">
        <v>197</v>
      </c>
      <c r="BM120" s="26" t="s">
        <v>3618</v>
      </c>
    </row>
    <row r="121" s="13" customFormat="1">
      <c r="B121" s="259"/>
      <c r="C121" s="260"/>
      <c r="D121" s="249" t="s">
        <v>199</v>
      </c>
      <c r="E121" s="261" t="s">
        <v>21</v>
      </c>
      <c r="F121" s="262" t="s">
        <v>3586</v>
      </c>
      <c r="G121" s="260"/>
      <c r="H121" s="261" t="s">
        <v>21</v>
      </c>
      <c r="I121" s="263"/>
      <c r="J121" s="260"/>
      <c r="K121" s="260"/>
      <c r="L121" s="264"/>
      <c r="M121" s="265"/>
      <c r="N121" s="266"/>
      <c r="O121" s="266"/>
      <c r="P121" s="266"/>
      <c r="Q121" s="266"/>
      <c r="R121" s="266"/>
      <c r="S121" s="266"/>
      <c r="T121" s="267"/>
      <c r="AT121" s="268" t="s">
        <v>199</v>
      </c>
      <c r="AU121" s="268" t="s">
        <v>84</v>
      </c>
      <c r="AV121" s="13" t="s">
        <v>82</v>
      </c>
      <c r="AW121" s="13" t="s">
        <v>37</v>
      </c>
      <c r="AX121" s="13" t="s">
        <v>74</v>
      </c>
      <c r="AY121" s="268" t="s">
        <v>189</v>
      </c>
    </row>
    <row r="122" s="12" customFormat="1">
      <c r="B122" s="247"/>
      <c r="C122" s="248"/>
      <c r="D122" s="249" t="s">
        <v>199</v>
      </c>
      <c r="E122" s="250" t="s">
        <v>21</v>
      </c>
      <c r="F122" s="251" t="s">
        <v>3619</v>
      </c>
      <c r="G122" s="248"/>
      <c r="H122" s="252">
        <v>376.69999999999999</v>
      </c>
      <c r="I122" s="253"/>
      <c r="J122" s="248"/>
      <c r="K122" s="248"/>
      <c r="L122" s="254"/>
      <c r="M122" s="255"/>
      <c r="N122" s="256"/>
      <c r="O122" s="256"/>
      <c r="P122" s="256"/>
      <c r="Q122" s="256"/>
      <c r="R122" s="256"/>
      <c r="S122" s="256"/>
      <c r="T122" s="257"/>
      <c r="AT122" s="258" t="s">
        <v>199</v>
      </c>
      <c r="AU122" s="258" t="s">
        <v>84</v>
      </c>
      <c r="AV122" s="12" t="s">
        <v>84</v>
      </c>
      <c r="AW122" s="12" t="s">
        <v>37</v>
      </c>
      <c r="AX122" s="12" t="s">
        <v>82</v>
      </c>
      <c r="AY122" s="258" t="s">
        <v>189</v>
      </c>
    </row>
    <row r="123" s="11" customFormat="1" ht="29.88" customHeight="1">
      <c r="B123" s="219"/>
      <c r="C123" s="220"/>
      <c r="D123" s="221" t="s">
        <v>73</v>
      </c>
      <c r="E123" s="233" t="s">
        <v>226</v>
      </c>
      <c r="F123" s="233" t="s">
        <v>483</v>
      </c>
      <c r="G123" s="220"/>
      <c r="H123" s="220"/>
      <c r="I123" s="223"/>
      <c r="J123" s="234">
        <f>BK123</f>
        <v>0</v>
      </c>
      <c r="K123" s="220"/>
      <c r="L123" s="225"/>
      <c r="M123" s="226"/>
      <c r="N123" s="227"/>
      <c r="O123" s="227"/>
      <c r="P123" s="228">
        <f>SUM(P124:P235)</f>
        <v>0</v>
      </c>
      <c r="Q123" s="227"/>
      <c r="R123" s="228">
        <f>SUM(R124:R235)</f>
        <v>52.710003610000008</v>
      </c>
      <c r="S123" s="227"/>
      <c r="T123" s="229">
        <f>SUM(T124:T235)</f>
        <v>0</v>
      </c>
      <c r="AR123" s="230" t="s">
        <v>82</v>
      </c>
      <c r="AT123" s="231" t="s">
        <v>73</v>
      </c>
      <c r="AU123" s="231" t="s">
        <v>82</v>
      </c>
      <c r="AY123" s="230" t="s">
        <v>189</v>
      </c>
      <c r="BK123" s="232">
        <f>SUM(BK124:BK235)</f>
        <v>0</v>
      </c>
    </row>
    <row r="124" s="1" customFormat="1" ht="38.25" customHeight="1">
      <c r="B124" s="48"/>
      <c r="C124" s="235" t="s">
        <v>263</v>
      </c>
      <c r="D124" s="235" t="s">
        <v>192</v>
      </c>
      <c r="E124" s="236" t="s">
        <v>598</v>
      </c>
      <c r="F124" s="237" t="s">
        <v>599</v>
      </c>
      <c r="G124" s="238" t="s">
        <v>349</v>
      </c>
      <c r="H124" s="239">
        <v>795.60000000000002</v>
      </c>
      <c r="I124" s="240"/>
      <c r="J124" s="241">
        <f>ROUND(I124*H124,2)</f>
        <v>0</v>
      </c>
      <c r="K124" s="237" t="s">
        <v>600</v>
      </c>
      <c r="L124" s="74"/>
      <c r="M124" s="242" t="s">
        <v>21</v>
      </c>
      <c r="N124" s="243" t="s">
        <v>45</v>
      </c>
      <c r="O124" s="49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6" t="s">
        <v>197</v>
      </c>
      <c r="AT124" s="26" t="s">
        <v>192</v>
      </c>
      <c r="AU124" s="26" t="s">
        <v>84</v>
      </c>
      <c r="AY124" s="26" t="s">
        <v>189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6" t="s">
        <v>82</v>
      </c>
      <c r="BK124" s="246">
        <f>ROUND(I124*H124,2)</f>
        <v>0</v>
      </c>
      <c r="BL124" s="26" t="s">
        <v>197</v>
      </c>
      <c r="BM124" s="26" t="s">
        <v>3620</v>
      </c>
    </row>
    <row r="125" s="13" customFormat="1">
      <c r="B125" s="259"/>
      <c r="C125" s="260"/>
      <c r="D125" s="249" t="s">
        <v>199</v>
      </c>
      <c r="E125" s="261" t="s">
        <v>21</v>
      </c>
      <c r="F125" s="262" t="s">
        <v>3621</v>
      </c>
      <c r="G125" s="260"/>
      <c r="H125" s="261" t="s">
        <v>21</v>
      </c>
      <c r="I125" s="263"/>
      <c r="J125" s="260"/>
      <c r="K125" s="260"/>
      <c r="L125" s="264"/>
      <c r="M125" s="265"/>
      <c r="N125" s="266"/>
      <c r="O125" s="266"/>
      <c r="P125" s="266"/>
      <c r="Q125" s="266"/>
      <c r="R125" s="266"/>
      <c r="S125" s="266"/>
      <c r="T125" s="267"/>
      <c r="AT125" s="268" t="s">
        <v>199</v>
      </c>
      <c r="AU125" s="268" t="s">
        <v>84</v>
      </c>
      <c r="AV125" s="13" t="s">
        <v>82</v>
      </c>
      <c r="AW125" s="13" t="s">
        <v>37</v>
      </c>
      <c r="AX125" s="13" t="s">
        <v>74</v>
      </c>
      <c r="AY125" s="268" t="s">
        <v>189</v>
      </c>
    </row>
    <row r="126" s="13" customFormat="1">
      <c r="B126" s="259"/>
      <c r="C126" s="260"/>
      <c r="D126" s="249" t="s">
        <v>199</v>
      </c>
      <c r="E126" s="261" t="s">
        <v>21</v>
      </c>
      <c r="F126" s="262" t="s">
        <v>3622</v>
      </c>
      <c r="G126" s="260"/>
      <c r="H126" s="261" t="s">
        <v>21</v>
      </c>
      <c r="I126" s="263"/>
      <c r="J126" s="260"/>
      <c r="K126" s="260"/>
      <c r="L126" s="264"/>
      <c r="M126" s="265"/>
      <c r="N126" s="266"/>
      <c r="O126" s="266"/>
      <c r="P126" s="266"/>
      <c r="Q126" s="266"/>
      <c r="R126" s="266"/>
      <c r="S126" s="266"/>
      <c r="T126" s="267"/>
      <c r="AT126" s="268" t="s">
        <v>199</v>
      </c>
      <c r="AU126" s="268" t="s">
        <v>84</v>
      </c>
      <c r="AV126" s="13" t="s">
        <v>82</v>
      </c>
      <c r="AW126" s="13" t="s">
        <v>37</v>
      </c>
      <c r="AX126" s="13" t="s">
        <v>74</v>
      </c>
      <c r="AY126" s="268" t="s">
        <v>189</v>
      </c>
    </row>
    <row r="127" s="12" customFormat="1">
      <c r="B127" s="247"/>
      <c r="C127" s="248"/>
      <c r="D127" s="249" t="s">
        <v>199</v>
      </c>
      <c r="E127" s="250" t="s">
        <v>21</v>
      </c>
      <c r="F127" s="251" t="s">
        <v>3623</v>
      </c>
      <c r="G127" s="248"/>
      <c r="H127" s="252">
        <v>239.80000000000001</v>
      </c>
      <c r="I127" s="253"/>
      <c r="J127" s="248"/>
      <c r="K127" s="248"/>
      <c r="L127" s="254"/>
      <c r="M127" s="255"/>
      <c r="N127" s="256"/>
      <c r="O127" s="256"/>
      <c r="P127" s="256"/>
      <c r="Q127" s="256"/>
      <c r="R127" s="256"/>
      <c r="S127" s="256"/>
      <c r="T127" s="257"/>
      <c r="AT127" s="258" t="s">
        <v>199</v>
      </c>
      <c r="AU127" s="258" t="s">
        <v>84</v>
      </c>
      <c r="AV127" s="12" t="s">
        <v>84</v>
      </c>
      <c r="AW127" s="12" t="s">
        <v>37</v>
      </c>
      <c r="AX127" s="12" t="s">
        <v>74</v>
      </c>
      <c r="AY127" s="258" t="s">
        <v>189</v>
      </c>
    </row>
    <row r="128" s="13" customFormat="1">
      <c r="B128" s="259"/>
      <c r="C128" s="260"/>
      <c r="D128" s="249" t="s">
        <v>199</v>
      </c>
      <c r="E128" s="261" t="s">
        <v>21</v>
      </c>
      <c r="F128" s="262" t="s">
        <v>3624</v>
      </c>
      <c r="G128" s="260"/>
      <c r="H128" s="261" t="s">
        <v>21</v>
      </c>
      <c r="I128" s="263"/>
      <c r="J128" s="260"/>
      <c r="K128" s="260"/>
      <c r="L128" s="264"/>
      <c r="M128" s="265"/>
      <c r="N128" s="266"/>
      <c r="O128" s="266"/>
      <c r="P128" s="266"/>
      <c r="Q128" s="266"/>
      <c r="R128" s="266"/>
      <c r="S128" s="266"/>
      <c r="T128" s="267"/>
      <c r="AT128" s="268" t="s">
        <v>199</v>
      </c>
      <c r="AU128" s="268" t="s">
        <v>84</v>
      </c>
      <c r="AV128" s="13" t="s">
        <v>82</v>
      </c>
      <c r="AW128" s="13" t="s">
        <v>37</v>
      </c>
      <c r="AX128" s="13" t="s">
        <v>74</v>
      </c>
      <c r="AY128" s="268" t="s">
        <v>189</v>
      </c>
    </row>
    <row r="129" s="12" customFormat="1">
      <c r="B129" s="247"/>
      <c r="C129" s="248"/>
      <c r="D129" s="249" t="s">
        <v>199</v>
      </c>
      <c r="E129" s="250" t="s">
        <v>21</v>
      </c>
      <c r="F129" s="251" t="s">
        <v>3625</v>
      </c>
      <c r="G129" s="248"/>
      <c r="H129" s="252">
        <v>284.39999999999998</v>
      </c>
      <c r="I129" s="253"/>
      <c r="J129" s="248"/>
      <c r="K129" s="248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199</v>
      </c>
      <c r="AU129" s="258" t="s">
        <v>84</v>
      </c>
      <c r="AV129" s="12" t="s">
        <v>84</v>
      </c>
      <c r="AW129" s="12" t="s">
        <v>37</v>
      </c>
      <c r="AX129" s="12" t="s">
        <v>74</v>
      </c>
      <c r="AY129" s="258" t="s">
        <v>189</v>
      </c>
    </row>
    <row r="130" s="13" customFormat="1">
      <c r="B130" s="259"/>
      <c r="C130" s="260"/>
      <c r="D130" s="249" t="s">
        <v>199</v>
      </c>
      <c r="E130" s="261" t="s">
        <v>21</v>
      </c>
      <c r="F130" s="262" t="s">
        <v>284</v>
      </c>
      <c r="G130" s="260"/>
      <c r="H130" s="261" t="s">
        <v>21</v>
      </c>
      <c r="I130" s="263"/>
      <c r="J130" s="260"/>
      <c r="K130" s="260"/>
      <c r="L130" s="264"/>
      <c r="M130" s="265"/>
      <c r="N130" s="266"/>
      <c r="O130" s="266"/>
      <c r="P130" s="266"/>
      <c r="Q130" s="266"/>
      <c r="R130" s="266"/>
      <c r="S130" s="266"/>
      <c r="T130" s="267"/>
      <c r="AT130" s="268" t="s">
        <v>199</v>
      </c>
      <c r="AU130" s="268" t="s">
        <v>84</v>
      </c>
      <c r="AV130" s="13" t="s">
        <v>82</v>
      </c>
      <c r="AW130" s="13" t="s">
        <v>37</v>
      </c>
      <c r="AX130" s="13" t="s">
        <v>74</v>
      </c>
      <c r="AY130" s="268" t="s">
        <v>189</v>
      </c>
    </row>
    <row r="131" s="12" customFormat="1">
      <c r="B131" s="247"/>
      <c r="C131" s="248"/>
      <c r="D131" s="249" t="s">
        <v>199</v>
      </c>
      <c r="E131" s="250" t="s">
        <v>21</v>
      </c>
      <c r="F131" s="251" t="s">
        <v>587</v>
      </c>
      <c r="G131" s="248"/>
      <c r="H131" s="252">
        <v>271.39999999999998</v>
      </c>
      <c r="I131" s="253"/>
      <c r="J131" s="248"/>
      <c r="K131" s="248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199</v>
      </c>
      <c r="AU131" s="258" t="s">
        <v>84</v>
      </c>
      <c r="AV131" s="12" t="s">
        <v>84</v>
      </c>
      <c r="AW131" s="12" t="s">
        <v>37</v>
      </c>
      <c r="AX131" s="12" t="s">
        <v>74</v>
      </c>
      <c r="AY131" s="258" t="s">
        <v>189</v>
      </c>
    </row>
    <row r="132" s="14" customFormat="1">
      <c r="B132" s="269"/>
      <c r="C132" s="270"/>
      <c r="D132" s="249" t="s">
        <v>199</v>
      </c>
      <c r="E132" s="271" t="s">
        <v>21</v>
      </c>
      <c r="F132" s="272" t="s">
        <v>214</v>
      </c>
      <c r="G132" s="270"/>
      <c r="H132" s="273">
        <v>795.60000000000002</v>
      </c>
      <c r="I132" s="274"/>
      <c r="J132" s="270"/>
      <c r="K132" s="270"/>
      <c r="L132" s="275"/>
      <c r="M132" s="276"/>
      <c r="N132" s="277"/>
      <c r="O132" s="277"/>
      <c r="P132" s="277"/>
      <c r="Q132" s="277"/>
      <c r="R132" s="277"/>
      <c r="S132" s="277"/>
      <c r="T132" s="278"/>
      <c r="AT132" s="279" t="s">
        <v>199</v>
      </c>
      <c r="AU132" s="279" t="s">
        <v>84</v>
      </c>
      <c r="AV132" s="14" t="s">
        <v>197</v>
      </c>
      <c r="AW132" s="14" t="s">
        <v>37</v>
      </c>
      <c r="AX132" s="14" t="s">
        <v>82</v>
      </c>
      <c r="AY132" s="279" t="s">
        <v>189</v>
      </c>
    </row>
    <row r="133" s="1" customFormat="1" ht="16.5" customHeight="1">
      <c r="B133" s="48"/>
      <c r="C133" s="291" t="s">
        <v>270</v>
      </c>
      <c r="D133" s="291" t="s">
        <v>604</v>
      </c>
      <c r="E133" s="292" t="s">
        <v>605</v>
      </c>
      <c r="F133" s="293" t="s">
        <v>606</v>
      </c>
      <c r="G133" s="294" t="s">
        <v>349</v>
      </c>
      <c r="H133" s="295">
        <v>875.15999999999997</v>
      </c>
      <c r="I133" s="296"/>
      <c r="J133" s="297">
        <f>ROUND(I133*H133,2)</f>
        <v>0</v>
      </c>
      <c r="K133" s="293" t="s">
        <v>600</v>
      </c>
      <c r="L133" s="298"/>
      <c r="M133" s="299" t="s">
        <v>21</v>
      </c>
      <c r="N133" s="300" t="s">
        <v>45</v>
      </c>
      <c r="O133" s="49"/>
      <c r="P133" s="244">
        <f>O133*H133</f>
        <v>0</v>
      </c>
      <c r="Q133" s="244">
        <v>5.0000000000000002E-05</v>
      </c>
      <c r="R133" s="244">
        <f>Q133*H133</f>
        <v>0.043757999999999998</v>
      </c>
      <c r="S133" s="244">
        <v>0</v>
      </c>
      <c r="T133" s="245">
        <f>S133*H133</f>
        <v>0</v>
      </c>
      <c r="AR133" s="26" t="s">
        <v>247</v>
      </c>
      <c r="AT133" s="26" t="s">
        <v>604</v>
      </c>
      <c r="AU133" s="26" t="s">
        <v>84</v>
      </c>
      <c r="AY133" s="26" t="s">
        <v>189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6" t="s">
        <v>82</v>
      </c>
      <c r="BK133" s="246">
        <f>ROUND(I133*H133,2)</f>
        <v>0</v>
      </c>
      <c r="BL133" s="26" t="s">
        <v>197</v>
      </c>
      <c r="BM133" s="26" t="s">
        <v>3626</v>
      </c>
    </row>
    <row r="134" s="12" customFormat="1">
      <c r="B134" s="247"/>
      <c r="C134" s="248"/>
      <c r="D134" s="249" t="s">
        <v>199</v>
      </c>
      <c r="E134" s="248"/>
      <c r="F134" s="251" t="s">
        <v>3627</v>
      </c>
      <c r="G134" s="248"/>
      <c r="H134" s="252">
        <v>875.15999999999997</v>
      </c>
      <c r="I134" s="253"/>
      <c r="J134" s="248"/>
      <c r="K134" s="248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199</v>
      </c>
      <c r="AU134" s="258" t="s">
        <v>84</v>
      </c>
      <c r="AV134" s="12" t="s">
        <v>84</v>
      </c>
      <c r="AW134" s="12" t="s">
        <v>6</v>
      </c>
      <c r="AX134" s="12" t="s">
        <v>82</v>
      </c>
      <c r="AY134" s="258" t="s">
        <v>189</v>
      </c>
    </row>
    <row r="135" s="1" customFormat="1" ht="25.5" customHeight="1">
      <c r="B135" s="48"/>
      <c r="C135" s="235" t="s">
        <v>289</v>
      </c>
      <c r="D135" s="235" t="s">
        <v>192</v>
      </c>
      <c r="E135" s="236" t="s">
        <v>3628</v>
      </c>
      <c r="F135" s="237" t="s">
        <v>3629</v>
      </c>
      <c r="G135" s="238" t="s">
        <v>273</v>
      </c>
      <c r="H135" s="239">
        <v>1751.5650000000001</v>
      </c>
      <c r="I135" s="240"/>
      <c r="J135" s="241">
        <f>ROUND(I135*H135,2)</f>
        <v>0</v>
      </c>
      <c r="K135" s="237" t="s">
        <v>196</v>
      </c>
      <c r="L135" s="74"/>
      <c r="M135" s="242" t="s">
        <v>21</v>
      </c>
      <c r="N135" s="243" t="s">
        <v>45</v>
      </c>
      <c r="O135" s="49"/>
      <c r="P135" s="244">
        <f>O135*H135</f>
        <v>0</v>
      </c>
      <c r="Q135" s="244">
        <v>0.0093799999999999994</v>
      </c>
      <c r="R135" s="244">
        <f>Q135*H135</f>
        <v>16.429679700000001</v>
      </c>
      <c r="S135" s="244">
        <v>0</v>
      </c>
      <c r="T135" s="245">
        <f>S135*H135</f>
        <v>0</v>
      </c>
      <c r="AR135" s="26" t="s">
        <v>197</v>
      </c>
      <c r="AT135" s="26" t="s">
        <v>192</v>
      </c>
      <c r="AU135" s="26" t="s">
        <v>84</v>
      </c>
      <c r="AY135" s="26" t="s">
        <v>189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6" t="s">
        <v>82</v>
      </c>
      <c r="BK135" s="246">
        <f>ROUND(I135*H135,2)</f>
        <v>0</v>
      </c>
      <c r="BL135" s="26" t="s">
        <v>197</v>
      </c>
      <c r="BM135" s="26" t="s">
        <v>3630</v>
      </c>
    </row>
    <row r="136" s="13" customFormat="1">
      <c r="B136" s="259"/>
      <c r="C136" s="260"/>
      <c r="D136" s="249" t="s">
        <v>199</v>
      </c>
      <c r="E136" s="261" t="s">
        <v>21</v>
      </c>
      <c r="F136" s="262" t="s">
        <v>3631</v>
      </c>
      <c r="G136" s="260"/>
      <c r="H136" s="261" t="s">
        <v>21</v>
      </c>
      <c r="I136" s="263"/>
      <c r="J136" s="260"/>
      <c r="K136" s="260"/>
      <c r="L136" s="264"/>
      <c r="M136" s="265"/>
      <c r="N136" s="266"/>
      <c r="O136" s="266"/>
      <c r="P136" s="266"/>
      <c r="Q136" s="266"/>
      <c r="R136" s="266"/>
      <c r="S136" s="266"/>
      <c r="T136" s="267"/>
      <c r="AT136" s="268" t="s">
        <v>199</v>
      </c>
      <c r="AU136" s="268" t="s">
        <v>84</v>
      </c>
      <c r="AV136" s="13" t="s">
        <v>82</v>
      </c>
      <c r="AW136" s="13" t="s">
        <v>37</v>
      </c>
      <c r="AX136" s="13" t="s">
        <v>74</v>
      </c>
      <c r="AY136" s="268" t="s">
        <v>189</v>
      </c>
    </row>
    <row r="137" s="13" customFormat="1">
      <c r="B137" s="259"/>
      <c r="C137" s="260"/>
      <c r="D137" s="249" t="s">
        <v>199</v>
      </c>
      <c r="E137" s="261" t="s">
        <v>21</v>
      </c>
      <c r="F137" s="262" t="s">
        <v>3632</v>
      </c>
      <c r="G137" s="260"/>
      <c r="H137" s="261" t="s">
        <v>21</v>
      </c>
      <c r="I137" s="263"/>
      <c r="J137" s="260"/>
      <c r="K137" s="260"/>
      <c r="L137" s="264"/>
      <c r="M137" s="265"/>
      <c r="N137" s="266"/>
      <c r="O137" s="266"/>
      <c r="P137" s="266"/>
      <c r="Q137" s="266"/>
      <c r="R137" s="266"/>
      <c r="S137" s="266"/>
      <c r="T137" s="267"/>
      <c r="AT137" s="268" t="s">
        <v>199</v>
      </c>
      <c r="AU137" s="268" t="s">
        <v>84</v>
      </c>
      <c r="AV137" s="13" t="s">
        <v>82</v>
      </c>
      <c r="AW137" s="13" t="s">
        <v>37</v>
      </c>
      <c r="AX137" s="13" t="s">
        <v>74</v>
      </c>
      <c r="AY137" s="268" t="s">
        <v>189</v>
      </c>
    </row>
    <row r="138" s="13" customFormat="1">
      <c r="B138" s="259"/>
      <c r="C138" s="260"/>
      <c r="D138" s="249" t="s">
        <v>199</v>
      </c>
      <c r="E138" s="261" t="s">
        <v>21</v>
      </c>
      <c r="F138" s="262" t="s">
        <v>3633</v>
      </c>
      <c r="G138" s="260"/>
      <c r="H138" s="261" t="s">
        <v>21</v>
      </c>
      <c r="I138" s="263"/>
      <c r="J138" s="260"/>
      <c r="K138" s="260"/>
      <c r="L138" s="264"/>
      <c r="M138" s="265"/>
      <c r="N138" s="266"/>
      <c r="O138" s="266"/>
      <c r="P138" s="266"/>
      <c r="Q138" s="266"/>
      <c r="R138" s="266"/>
      <c r="S138" s="266"/>
      <c r="T138" s="267"/>
      <c r="AT138" s="268" t="s">
        <v>199</v>
      </c>
      <c r="AU138" s="268" t="s">
        <v>84</v>
      </c>
      <c r="AV138" s="13" t="s">
        <v>82</v>
      </c>
      <c r="AW138" s="13" t="s">
        <v>37</v>
      </c>
      <c r="AX138" s="13" t="s">
        <v>74</v>
      </c>
      <c r="AY138" s="268" t="s">
        <v>189</v>
      </c>
    </row>
    <row r="139" s="12" customFormat="1">
      <c r="B139" s="247"/>
      <c r="C139" s="248"/>
      <c r="D139" s="249" t="s">
        <v>199</v>
      </c>
      <c r="E139" s="250" t="s">
        <v>21</v>
      </c>
      <c r="F139" s="251" t="s">
        <v>3634</v>
      </c>
      <c r="G139" s="248"/>
      <c r="H139" s="252">
        <v>2053.4850000000001</v>
      </c>
      <c r="I139" s="253"/>
      <c r="J139" s="248"/>
      <c r="K139" s="248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199</v>
      </c>
      <c r="AU139" s="258" t="s">
        <v>84</v>
      </c>
      <c r="AV139" s="12" t="s">
        <v>84</v>
      </c>
      <c r="AW139" s="12" t="s">
        <v>37</v>
      </c>
      <c r="AX139" s="12" t="s">
        <v>74</v>
      </c>
      <c r="AY139" s="258" t="s">
        <v>189</v>
      </c>
    </row>
    <row r="140" s="13" customFormat="1">
      <c r="B140" s="259"/>
      <c r="C140" s="260"/>
      <c r="D140" s="249" t="s">
        <v>199</v>
      </c>
      <c r="E140" s="261" t="s">
        <v>21</v>
      </c>
      <c r="F140" s="262" t="s">
        <v>3635</v>
      </c>
      <c r="G140" s="260"/>
      <c r="H140" s="261" t="s">
        <v>21</v>
      </c>
      <c r="I140" s="263"/>
      <c r="J140" s="260"/>
      <c r="K140" s="260"/>
      <c r="L140" s="264"/>
      <c r="M140" s="265"/>
      <c r="N140" s="266"/>
      <c r="O140" s="266"/>
      <c r="P140" s="266"/>
      <c r="Q140" s="266"/>
      <c r="R140" s="266"/>
      <c r="S140" s="266"/>
      <c r="T140" s="267"/>
      <c r="AT140" s="268" t="s">
        <v>199</v>
      </c>
      <c r="AU140" s="268" t="s">
        <v>84</v>
      </c>
      <c r="AV140" s="13" t="s">
        <v>82</v>
      </c>
      <c r="AW140" s="13" t="s">
        <v>37</v>
      </c>
      <c r="AX140" s="13" t="s">
        <v>74</v>
      </c>
      <c r="AY140" s="268" t="s">
        <v>189</v>
      </c>
    </row>
    <row r="141" s="13" customFormat="1">
      <c r="B141" s="259"/>
      <c r="C141" s="260"/>
      <c r="D141" s="249" t="s">
        <v>199</v>
      </c>
      <c r="E141" s="261" t="s">
        <v>21</v>
      </c>
      <c r="F141" s="262" t="s">
        <v>3622</v>
      </c>
      <c r="G141" s="260"/>
      <c r="H141" s="261" t="s">
        <v>21</v>
      </c>
      <c r="I141" s="263"/>
      <c r="J141" s="260"/>
      <c r="K141" s="260"/>
      <c r="L141" s="264"/>
      <c r="M141" s="265"/>
      <c r="N141" s="266"/>
      <c r="O141" s="266"/>
      <c r="P141" s="266"/>
      <c r="Q141" s="266"/>
      <c r="R141" s="266"/>
      <c r="S141" s="266"/>
      <c r="T141" s="267"/>
      <c r="AT141" s="268" t="s">
        <v>199</v>
      </c>
      <c r="AU141" s="268" t="s">
        <v>84</v>
      </c>
      <c r="AV141" s="13" t="s">
        <v>82</v>
      </c>
      <c r="AW141" s="13" t="s">
        <v>37</v>
      </c>
      <c r="AX141" s="13" t="s">
        <v>74</v>
      </c>
      <c r="AY141" s="268" t="s">
        <v>189</v>
      </c>
    </row>
    <row r="142" s="12" customFormat="1">
      <c r="B142" s="247"/>
      <c r="C142" s="248"/>
      <c r="D142" s="249" t="s">
        <v>199</v>
      </c>
      <c r="E142" s="250" t="s">
        <v>21</v>
      </c>
      <c r="F142" s="251" t="s">
        <v>3636</v>
      </c>
      <c r="G142" s="248"/>
      <c r="H142" s="252">
        <v>-92.280000000000001</v>
      </c>
      <c r="I142" s="253"/>
      <c r="J142" s="248"/>
      <c r="K142" s="248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199</v>
      </c>
      <c r="AU142" s="258" t="s">
        <v>84</v>
      </c>
      <c r="AV142" s="12" t="s">
        <v>84</v>
      </c>
      <c r="AW142" s="12" t="s">
        <v>37</v>
      </c>
      <c r="AX142" s="12" t="s">
        <v>74</v>
      </c>
      <c r="AY142" s="258" t="s">
        <v>189</v>
      </c>
    </row>
    <row r="143" s="13" customFormat="1">
      <c r="B143" s="259"/>
      <c r="C143" s="260"/>
      <c r="D143" s="249" t="s">
        <v>199</v>
      </c>
      <c r="E143" s="261" t="s">
        <v>21</v>
      </c>
      <c r="F143" s="262" t="s">
        <v>3624</v>
      </c>
      <c r="G143" s="260"/>
      <c r="H143" s="261" t="s">
        <v>21</v>
      </c>
      <c r="I143" s="263"/>
      <c r="J143" s="260"/>
      <c r="K143" s="260"/>
      <c r="L143" s="264"/>
      <c r="M143" s="265"/>
      <c r="N143" s="266"/>
      <c r="O143" s="266"/>
      <c r="P143" s="266"/>
      <c r="Q143" s="266"/>
      <c r="R143" s="266"/>
      <c r="S143" s="266"/>
      <c r="T143" s="267"/>
      <c r="AT143" s="268" t="s">
        <v>199</v>
      </c>
      <c r="AU143" s="268" t="s">
        <v>84</v>
      </c>
      <c r="AV143" s="13" t="s">
        <v>82</v>
      </c>
      <c r="AW143" s="13" t="s">
        <v>37</v>
      </c>
      <c r="AX143" s="13" t="s">
        <v>74</v>
      </c>
      <c r="AY143" s="268" t="s">
        <v>189</v>
      </c>
    </row>
    <row r="144" s="12" customFormat="1">
      <c r="B144" s="247"/>
      <c r="C144" s="248"/>
      <c r="D144" s="249" t="s">
        <v>199</v>
      </c>
      <c r="E144" s="250" t="s">
        <v>21</v>
      </c>
      <c r="F144" s="251" t="s">
        <v>3637</v>
      </c>
      <c r="G144" s="248"/>
      <c r="H144" s="252">
        <v>-107.28</v>
      </c>
      <c r="I144" s="253"/>
      <c r="J144" s="248"/>
      <c r="K144" s="248"/>
      <c r="L144" s="254"/>
      <c r="M144" s="255"/>
      <c r="N144" s="256"/>
      <c r="O144" s="256"/>
      <c r="P144" s="256"/>
      <c r="Q144" s="256"/>
      <c r="R144" s="256"/>
      <c r="S144" s="256"/>
      <c r="T144" s="257"/>
      <c r="AT144" s="258" t="s">
        <v>199</v>
      </c>
      <c r="AU144" s="258" t="s">
        <v>84</v>
      </c>
      <c r="AV144" s="12" t="s">
        <v>84</v>
      </c>
      <c r="AW144" s="12" t="s">
        <v>37</v>
      </c>
      <c r="AX144" s="12" t="s">
        <v>74</v>
      </c>
      <c r="AY144" s="258" t="s">
        <v>189</v>
      </c>
    </row>
    <row r="145" s="13" customFormat="1">
      <c r="B145" s="259"/>
      <c r="C145" s="260"/>
      <c r="D145" s="249" t="s">
        <v>199</v>
      </c>
      <c r="E145" s="261" t="s">
        <v>21</v>
      </c>
      <c r="F145" s="262" t="s">
        <v>284</v>
      </c>
      <c r="G145" s="260"/>
      <c r="H145" s="261" t="s">
        <v>21</v>
      </c>
      <c r="I145" s="263"/>
      <c r="J145" s="260"/>
      <c r="K145" s="260"/>
      <c r="L145" s="264"/>
      <c r="M145" s="265"/>
      <c r="N145" s="266"/>
      <c r="O145" s="266"/>
      <c r="P145" s="266"/>
      <c r="Q145" s="266"/>
      <c r="R145" s="266"/>
      <c r="S145" s="266"/>
      <c r="T145" s="267"/>
      <c r="AT145" s="268" t="s">
        <v>199</v>
      </c>
      <c r="AU145" s="268" t="s">
        <v>84</v>
      </c>
      <c r="AV145" s="13" t="s">
        <v>82</v>
      </c>
      <c r="AW145" s="13" t="s">
        <v>37</v>
      </c>
      <c r="AX145" s="13" t="s">
        <v>74</v>
      </c>
      <c r="AY145" s="268" t="s">
        <v>189</v>
      </c>
    </row>
    <row r="146" s="12" customFormat="1">
      <c r="B146" s="247"/>
      <c r="C146" s="248"/>
      <c r="D146" s="249" t="s">
        <v>199</v>
      </c>
      <c r="E146" s="250" t="s">
        <v>21</v>
      </c>
      <c r="F146" s="251" t="s">
        <v>3638</v>
      </c>
      <c r="G146" s="248"/>
      <c r="H146" s="252">
        <v>-102.36</v>
      </c>
      <c r="I146" s="253"/>
      <c r="J146" s="248"/>
      <c r="K146" s="248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199</v>
      </c>
      <c r="AU146" s="258" t="s">
        <v>84</v>
      </c>
      <c r="AV146" s="12" t="s">
        <v>84</v>
      </c>
      <c r="AW146" s="12" t="s">
        <v>37</v>
      </c>
      <c r="AX146" s="12" t="s">
        <v>74</v>
      </c>
      <c r="AY146" s="258" t="s">
        <v>189</v>
      </c>
    </row>
    <row r="147" s="14" customFormat="1">
      <c r="B147" s="269"/>
      <c r="C147" s="270"/>
      <c r="D147" s="249" t="s">
        <v>199</v>
      </c>
      <c r="E147" s="271" t="s">
        <v>21</v>
      </c>
      <c r="F147" s="272" t="s">
        <v>214</v>
      </c>
      <c r="G147" s="270"/>
      <c r="H147" s="273">
        <v>1751.5650000000001</v>
      </c>
      <c r="I147" s="274"/>
      <c r="J147" s="270"/>
      <c r="K147" s="270"/>
      <c r="L147" s="275"/>
      <c r="M147" s="276"/>
      <c r="N147" s="277"/>
      <c r="O147" s="277"/>
      <c r="P147" s="277"/>
      <c r="Q147" s="277"/>
      <c r="R147" s="277"/>
      <c r="S147" s="277"/>
      <c r="T147" s="278"/>
      <c r="AT147" s="279" t="s">
        <v>199</v>
      </c>
      <c r="AU147" s="279" t="s">
        <v>84</v>
      </c>
      <c r="AV147" s="14" t="s">
        <v>197</v>
      </c>
      <c r="AW147" s="14" t="s">
        <v>37</v>
      </c>
      <c r="AX147" s="14" t="s">
        <v>82</v>
      </c>
      <c r="AY147" s="279" t="s">
        <v>189</v>
      </c>
    </row>
    <row r="148" s="1" customFormat="1" ht="16.5" customHeight="1">
      <c r="B148" s="48"/>
      <c r="C148" s="291" t="s">
        <v>301</v>
      </c>
      <c r="D148" s="291" t="s">
        <v>604</v>
      </c>
      <c r="E148" s="292" t="s">
        <v>3639</v>
      </c>
      <c r="F148" s="293" t="s">
        <v>3640</v>
      </c>
      <c r="G148" s="294" t="s">
        <v>273</v>
      </c>
      <c r="H148" s="295">
        <v>1839.143</v>
      </c>
      <c r="I148" s="296"/>
      <c r="J148" s="297">
        <f>ROUND(I148*H148,2)</f>
        <v>0</v>
      </c>
      <c r="K148" s="293" t="s">
        <v>196</v>
      </c>
      <c r="L148" s="298"/>
      <c r="M148" s="299" t="s">
        <v>21</v>
      </c>
      <c r="N148" s="300" t="s">
        <v>45</v>
      </c>
      <c r="O148" s="49"/>
      <c r="P148" s="244">
        <f>O148*H148</f>
        <v>0</v>
      </c>
      <c r="Q148" s="244">
        <v>0.012</v>
      </c>
      <c r="R148" s="244">
        <f>Q148*H148</f>
        <v>22.069716</v>
      </c>
      <c r="S148" s="244">
        <v>0</v>
      </c>
      <c r="T148" s="245">
        <f>S148*H148</f>
        <v>0</v>
      </c>
      <c r="AR148" s="26" t="s">
        <v>247</v>
      </c>
      <c r="AT148" s="26" t="s">
        <v>604</v>
      </c>
      <c r="AU148" s="26" t="s">
        <v>84</v>
      </c>
      <c r="AY148" s="26" t="s">
        <v>189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6" t="s">
        <v>82</v>
      </c>
      <c r="BK148" s="246">
        <f>ROUND(I148*H148,2)</f>
        <v>0</v>
      </c>
      <c r="BL148" s="26" t="s">
        <v>197</v>
      </c>
      <c r="BM148" s="26" t="s">
        <v>3641</v>
      </c>
    </row>
    <row r="149" s="12" customFormat="1">
      <c r="B149" s="247"/>
      <c r="C149" s="248"/>
      <c r="D149" s="249" t="s">
        <v>199</v>
      </c>
      <c r="E149" s="248"/>
      <c r="F149" s="251" t="s">
        <v>3642</v>
      </c>
      <c r="G149" s="248"/>
      <c r="H149" s="252">
        <v>1839.143</v>
      </c>
      <c r="I149" s="253"/>
      <c r="J149" s="248"/>
      <c r="K149" s="248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199</v>
      </c>
      <c r="AU149" s="258" t="s">
        <v>84</v>
      </c>
      <c r="AV149" s="12" t="s">
        <v>84</v>
      </c>
      <c r="AW149" s="12" t="s">
        <v>6</v>
      </c>
      <c r="AX149" s="12" t="s">
        <v>82</v>
      </c>
      <c r="AY149" s="258" t="s">
        <v>189</v>
      </c>
    </row>
    <row r="150" s="1" customFormat="1" ht="38.25" customHeight="1">
      <c r="B150" s="48"/>
      <c r="C150" s="235" t="s">
        <v>308</v>
      </c>
      <c r="D150" s="235" t="s">
        <v>192</v>
      </c>
      <c r="E150" s="236" t="s">
        <v>3643</v>
      </c>
      <c r="F150" s="237" t="s">
        <v>3644</v>
      </c>
      <c r="G150" s="238" t="s">
        <v>349</v>
      </c>
      <c r="H150" s="239">
        <v>795.60000000000002</v>
      </c>
      <c r="I150" s="240"/>
      <c r="J150" s="241">
        <f>ROUND(I150*H150,2)</f>
        <v>0</v>
      </c>
      <c r="K150" s="237" t="s">
        <v>196</v>
      </c>
      <c r="L150" s="74"/>
      <c r="M150" s="242" t="s">
        <v>21</v>
      </c>
      <c r="N150" s="243" t="s">
        <v>45</v>
      </c>
      <c r="O150" s="49"/>
      <c r="P150" s="244">
        <f>O150*H150</f>
        <v>0</v>
      </c>
      <c r="Q150" s="244">
        <v>0.0016800000000000001</v>
      </c>
      <c r="R150" s="244">
        <f>Q150*H150</f>
        <v>1.336608</v>
      </c>
      <c r="S150" s="244">
        <v>0</v>
      </c>
      <c r="T150" s="245">
        <f>S150*H150</f>
        <v>0</v>
      </c>
      <c r="AR150" s="26" t="s">
        <v>197</v>
      </c>
      <c r="AT150" s="26" t="s">
        <v>192</v>
      </c>
      <c r="AU150" s="26" t="s">
        <v>84</v>
      </c>
      <c r="AY150" s="26" t="s">
        <v>189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6" t="s">
        <v>82</v>
      </c>
      <c r="BK150" s="246">
        <f>ROUND(I150*H150,2)</f>
        <v>0</v>
      </c>
      <c r="BL150" s="26" t="s">
        <v>197</v>
      </c>
      <c r="BM150" s="26" t="s">
        <v>3645</v>
      </c>
    </row>
    <row r="151" s="13" customFormat="1">
      <c r="B151" s="259"/>
      <c r="C151" s="260"/>
      <c r="D151" s="249" t="s">
        <v>199</v>
      </c>
      <c r="E151" s="261" t="s">
        <v>21</v>
      </c>
      <c r="F151" s="262" t="s">
        <v>3621</v>
      </c>
      <c r="G151" s="260"/>
      <c r="H151" s="261" t="s">
        <v>21</v>
      </c>
      <c r="I151" s="263"/>
      <c r="J151" s="260"/>
      <c r="K151" s="260"/>
      <c r="L151" s="264"/>
      <c r="M151" s="265"/>
      <c r="N151" s="266"/>
      <c r="O151" s="266"/>
      <c r="P151" s="266"/>
      <c r="Q151" s="266"/>
      <c r="R151" s="266"/>
      <c r="S151" s="266"/>
      <c r="T151" s="267"/>
      <c r="AT151" s="268" t="s">
        <v>199</v>
      </c>
      <c r="AU151" s="268" t="s">
        <v>84</v>
      </c>
      <c r="AV151" s="13" t="s">
        <v>82</v>
      </c>
      <c r="AW151" s="13" t="s">
        <v>37</v>
      </c>
      <c r="AX151" s="13" t="s">
        <v>74</v>
      </c>
      <c r="AY151" s="268" t="s">
        <v>189</v>
      </c>
    </row>
    <row r="152" s="13" customFormat="1">
      <c r="B152" s="259"/>
      <c r="C152" s="260"/>
      <c r="D152" s="249" t="s">
        <v>199</v>
      </c>
      <c r="E152" s="261" t="s">
        <v>21</v>
      </c>
      <c r="F152" s="262" t="s">
        <v>3622</v>
      </c>
      <c r="G152" s="260"/>
      <c r="H152" s="261" t="s">
        <v>21</v>
      </c>
      <c r="I152" s="263"/>
      <c r="J152" s="260"/>
      <c r="K152" s="260"/>
      <c r="L152" s="264"/>
      <c r="M152" s="265"/>
      <c r="N152" s="266"/>
      <c r="O152" s="266"/>
      <c r="P152" s="266"/>
      <c r="Q152" s="266"/>
      <c r="R152" s="266"/>
      <c r="S152" s="266"/>
      <c r="T152" s="267"/>
      <c r="AT152" s="268" t="s">
        <v>199</v>
      </c>
      <c r="AU152" s="268" t="s">
        <v>84</v>
      </c>
      <c r="AV152" s="13" t="s">
        <v>82</v>
      </c>
      <c r="AW152" s="13" t="s">
        <v>37</v>
      </c>
      <c r="AX152" s="13" t="s">
        <v>74</v>
      </c>
      <c r="AY152" s="268" t="s">
        <v>189</v>
      </c>
    </row>
    <row r="153" s="12" customFormat="1">
      <c r="B153" s="247"/>
      <c r="C153" s="248"/>
      <c r="D153" s="249" t="s">
        <v>199</v>
      </c>
      <c r="E153" s="250" t="s">
        <v>21</v>
      </c>
      <c r="F153" s="251" t="s">
        <v>3646</v>
      </c>
      <c r="G153" s="248"/>
      <c r="H153" s="252">
        <v>239.80000000000001</v>
      </c>
      <c r="I153" s="253"/>
      <c r="J153" s="248"/>
      <c r="K153" s="248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199</v>
      </c>
      <c r="AU153" s="258" t="s">
        <v>84</v>
      </c>
      <c r="AV153" s="12" t="s">
        <v>84</v>
      </c>
      <c r="AW153" s="12" t="s">
        <v>37</v>
      </c>
      <c r="AX153" s="12" t="s">
        <v>74</v>
      </c>
      <c r="AY153" s="258" t="s">
        <v>189</v>
      </c>
    </row>
    <row r="154" s="13" customFormat="1">
      <c r="B154" s="259"/>
      <c r="C154" s="260"/>
      <c r="D154" s="249" t="s">
        <v>199</v>
      </c>
      <c r="E154" s="261" t="s">
        <v>21</v>
      </c>
      <c r="F154" s="262" t="s">
        <v>3624</v>
      </c>
      <c r="G154" s="260"/>
      <c r="H154" s="261" t="s">
        <v>21</v>
      </c>
      <c r="I154" s="263"/>
      <c r="J154" s="260"/>
      <c r="K154" s="260"/>
      <c r="L154" s="264"/>
      <c r="M154" s="265"/>
      <c r="N154" s="266"/>
      <c r="O154" s="266"/>
      <c r="P154" s="266"/>
      <c r="Q154" s="266"/>
      <c r="R154" s="266"/>
      <c r="S154" s="266"/>
      <c r="T154" s="267"/>
      <c r="AT154" s="268" t="s">
        <v>199</v>
      </c>
      <c r="AU154" s="268" t="s">
        <v>84</v>
      </c>
      <c r="AV154" s="13" t="s">
        <v>82</v>
      </c>
      <c r="AW154" s="13" t="s">
        <v>37</v>
      </c>
      <c r="AX154" s="13" t="s">
        <v>74</v>
      </c>
      <c r="AY154" s="268" t="s">
        <v>189</v>
      </c>
    </row>
    <row r="155" s="12" customFormat="1">
      <c r="B155" s="247"/>
      <c r="C155" s="248"/>
      <c r="D155" s="249" t="s">
        <v>199</v>
      </c>
      <c r="E155" s="250" t="s">
        <v>21</v>
      </c>
      <c r="F155" s="251" t="s">
        <v>3647</v>
      </c>
      <c r="G155" s="248"/>
      <c r="H155" s="252">
        <v>284.39999999999998</v>
      </c>
      <c r="I155" s="253"/>
      <c r="J155" s="248"/>
      <c r="K155" s="248"/>
      <c r="L155" s="254"/>
      <c r="M155" s="255"/>
      <c r="N155" s="256"/>
      <c r="O155" s="256"/>
      <c r="P155" s="256"/>
      <c r="Q155" s="256"/>
      <c r="R155" s="256"/>
      <c r="S155" s="256"/>
      <c r="T155" s="257"/>
      <c r="AT155" s="258" t="s">
        <v>199</v>
      </c>
      <c r="AU155" s="258" t="s">
        <v>84</v>
      </c>
      <c r="AV155" s="12" t="s">
        <v>84</v>
      </c>
      <c r="AW155" s="12" t="s">
        <v>37</v>
      </c>
      <c r="AX155" s="12" t="s">
        <v>74</v>
      </c>
      <c r="AY155" s="258" t="s">
        <v>189</v>
      </c>
    </row>
    <row r="156" s="13" customFormat="1">
      <c r="B156" s="259"/>
      <c r="C156" s="260"/>
      <c r="D156" s="249" t="s">
        <v>199</v>
      </c>
      <c r="E156" s="261" t="s">
        <v>21</v>
      </c>
      <c r="F156" s="262" t="s">
        <v>284</v>
      </c>
      <c r="G156" s="260"/>
      <c r="H156" s="261" t="s">
        <v>21</v>
      </c>
      <c r="I156" s="263"/>
      <c r="J156" s="260"/>
      <c r="K156" s="260"/>
      <c r="L156" s="264"/>
      <c r="M156" s="265"/>
      <c r="N156" s="266"/>
      <c r="O156" s="266"/>
      <c r="P156" s="266"/>
      <c r="Q156" s="266"/>
      <c r="R156" s="266"/>
      <c r="S156" s="266"/>
      <c r="T156" s="267"/>
      <c r="AT156" s="268" t="s">
        <v>199</v>
      </c>
      <c r="AU156" s="268" t="s">
        <v>84</v>
      </c>
      <c r="AV156" s="13" t="s">
        <v>82</v>
      </c>
      <c r="AW156" s="13" t="s">
        <v>37</v>
      </c>
      <c r="AX156" s="13" t="s">
        <v>74</v>
      </c>
      <c r="AY156" s="268" t="s">
        <v>189</v>
      </c>
    </row>
    <row r="157" s="12" customFormat="1">
      <c r="B157" s="247"/>
      <c r="C157" s="248"/>
      <c r="D157" s="249" t="s">
        <v>199</v>
      </c>
      <c r="E157" s="250" t="s">
        <v>21</v>
      </c>
      <c r="F157" s="251" t="s">
        <v>3648</v>
      </c>
      <c r="G157" s="248"/>
      <c r="H157" s="252">
        <v>271.39999999999998</v>
      </c>
      <c r="I157" s="253"/>
      <c r="J157" s="248"/>
      <c r="K157" s="248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199</v>
      </c>
      <c r="AU157" s="258" t="s">
        <v>84</v>
      </c>
      <c r="AV157" s="12" t="s">
        <v>84</v>
      </c>
      <c r="AW157" s="12" t="s">
        <v>37</v>
      </c>
      <c r="AX157" s="12" t="s">
        <v>74</v>
      </c>
      <c r="AY157" s="258" t="s">
        <v>189</v>
      </c>
    </row>
    <row r="158" s="14" customFormat="1">
      <c r="B158" s="269"/>
      <c r="C158" s="270"/>
      <c r="D158" s="249" t="s">
        <v>199</v>
      </c>
      <c r="E158" s="271" t="s">
        <v>21</v>
      </c>
      <c r="F158" s="272" t="s">
        <v>214</v>
      </c>
      <c r="G158" s="270"/>
      <c r="H158" s="273">
        <v>795.60000000000002</v>
      </c>
      <c r="I158" s="274"/>
      <c r="J158" s="270"/>
      <c r="K158" s="270"/>
      <c r="L158" s="275"/>
      <c r="M158" s="276"/>
      <c r="N158" s="277"/>
      <c r="O158" s="277"/>
      <c r="P158" s="277"/>
      <c r="Q158" s="277"/>
      <c r="R158" s="277"/>
      <c r="S158" s="277"/>
      <c r="T158" s="278"/>
      <c r="AT158" s="279" t="s">
        <v>199</v>
      </c>
      <c r="AU158" s="279" t="s">
        <v>84</v>
      </c>
      <c r="AV158" s="14" t="s">
        <v>197</v>
      </c>
      <c r="AW158" s="14" t="s">
        <v>37</v>
      </c>
      <c r="AX158" s="14" t="s">
        <v>82</v>
      </c>
      <c r="AY158" s="279" t="s">
        <v>189</v>
      </c>
    </row>
    <row r="159" s="1" customFormat="1" ht="16.5" customHeight="1">
      <c r="B159" s="48"/>
      <c r="C159" s="291" t="s">
        <v>312</v>
      </c>
      <c r="D159" s="291" t="s">
        <v>604</v>
      </c>
      <c r="E159" s="292" t="s">
        <v>3649</v>
      </c>
      <c r="F159" s="293" t="s">
        <v>3650</v>
      </c>
      <c r="G159" s="294" t="s">
        <v>273</v>
      </c>
      <c r="H159" s="295">
        <v>175.03200000000001</v>
      </c>
      <c r="I159" s="296"/>
      <c r="J159" s="297">
        <f>ROUND(I159*H159,2)</f>
        <v>0</v>
      </c>
      <c r="K159" s="293" t="s">
        <v>196</v>
      </c>
      <c r="L159" s="298"/>
      <c r="M159" s="299" t="s">
        <v>21</v>
      </c>
      <c r="N159" s="300" t="s">
        <v>45</v>
      </c>
      <c r="O159" s="49"/>
      <c r="P159" s="244">
        <f>O159*H159</f>
        <v>0</v>
      </c>
      <c r="Q159" s="244">
        <v>0.002</v>
      </c>
      <c r="R159" s="244">
        <f>Q159*H159</f>
        <v>0.35006400000000004</v>
      </c>
      <c r="S159" s="244">
        <v>0</v>
      </c>
      <c r="T159" s="245">
        <f>S159*H159</f>
        <v>0</v>
      </c>
      <c r="AR159" s="26" t="s">
        <v>247</v>
      </c>
      <c r="AT159" s="26" t="s">
        <v>604</v>
      </c>
      <c r="AU159" s="26" t="s">
        <v>84</v>
      </c>
      <c r="AY159" s="26" t="s">
        <v>189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6" t="s">
        <v>82</v>
      </c>
      <c r="BK159" s="246">
        <f>ROUND(I159*H159,2)</f>
        <v>0</v>
      </c>
      <c r="BL159" s="26" t="s">
        <v>197</v>
      </c>
      <c r="BM159" s="26" t="s">
        <v>3651</v>
      </c>
    </row>
    <row r="160" s="13" customFormat="1">
      <c r="B160" s="259"/>
      <c r="C160" s="260"/>
      <c r="D160" s="249" t="s">
        <v>199</v>
      </c>
      <c r="E160" s="261" t="s">
        <v>21</v>
      </c>
      <c r="F160" s="262" t="s">
        <v>3621</v>
      </c>
      <c r="G160" s="260"/>
      <c r="H160" s="261" t="s">
        <v>21</v>
      </c>
      <c r="I160" s="263"/>
      <c r="J160" s="260"/>
      <c r="K160" s="260"/>
      <c r="L160" s="264"/>
      <c r="M160" s="265"/>
      <c r="N160" s="266"/>
      <c r="O160" s="266"/>
      <c r="P160" s="266"/>
      <c r="Q160" s="266"/>
      <c r="R160" s="266"/>
      <c r="S160" s="266"/>
      <c r="T160" s="267"/>
      <c r="AT160" s="268" t="s">
        <v>199</v>
      </c>
      <c r="AU160" s="268" t="s">
        <v>84</v>
      </c>
      <c r="AV160" s="13" t="s">
        <v>82</v>
      </c>
      <c r="AW160" s="13" t="s">
        <v>37</v>
      </c>
      <c r="AX160" s="13" t="s">
        <v>74</v>
      </c>
      <c r="AY160" s="268" t="s">
        <v>189</v>
      </c>
    </row>
    <row r="161" s="13" customFormat="1">
      <c r="B161" s="259"/>
      <c r="C161" s="260"/>
      <c r="D161" s="249" t="s">
        <v>199</v>
      </c>
      <c r="E161" s="261" t="s">
        <v>21</v>
      </c>
      <c r="F161" s="262" t="s">
        <v>3622</v>
      </c>
      <c r="G161" s="260"/>
      <c r="H161" s="261" t="s">
        <v>21</v>
      </c>
      <c r="I161" s="263"/>
      <c r="J161" s="260"/>
      <c r="K161" s="260"/>
      <c r="L161" s="264"/>
      <c r="M161" s="265"/>
      <c r="N161" s="266"/>
      <c r="O161" s="266"/>
      <c r="P161" s="266"/>
      <c r="Q161" s="266"/>
      <c r="R161" s="266"/>
      <c r="S161" s="266"/>
      <c r="T161" s="267"/>
      <c r="AT161" s="268" t="s">
        <v>199</v>
      </c>
      <c r="AU161" s="268" t="s">
        <v>84</v>
      </c>
      <c r="AV161" s="13" t="s">
        <v>82</v>
      </c>
      <c r="AW161" s="13" t="s">
        <v>37</v>
      </c>
      <c r="AX161" s="13" t="s">
        <v>74</v>
      </c>
      <c r="AY161" s="268" t="s">
        <v>189</v>
      </c>
    </row>
    <row r="162" s="12" customFormat="1">
      <c r="B162" s="247"/>
      <c r="C162" s="248"/>
      <c r="D162" s="249" t="s">
        <v>199</v>
      </c>
      <c r="E162" s="250" t="s">
        <v>21</v>
      </c>
      <c r="F162" s="251" t="s">
        <v>3652</v>
      </c>
      <c r="G162" s="248"/>
      <c r="H162" s="252">
        <v>47.960000000000001</v>
      </c>
      <c r="I162" s="253"/>
      <c r="J162" s="248"/>
      <c r="K162" s="248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199</v>
      </c>
      <c r="AU162" s="258" t="s">
        <v>84</v>
      </c>
      <c r="AV162" s="12" t="s">
        <v>84</v>
      </c>
      <c r="AW162" s="12" t="s">
        <v>37</v>
      </c>
      <c r="AX162" s="12" t="s">
        <v>74</v>
      </c>
      <c r="AY162" s="258" t="s">
        <v>189</v>
      </c>
    </row>
    <row r="163" s="13" customFormat="1">
      <c r="B163" s="259"/>
      <c r="C163" s="260"/>
      <c r="D163" s="249" t="s">
        <v>199</v>
      </c>
      <c r="E163" s="261" t="s">
        <v>21</v>
      </c>
      <c r="F163" s="262" t="s">
        <v>3624</v>
      </c>
      <c r="G163" s="260"/>
      <c r="H163" s="261" t="s">
        <v>21</v>
      </c>
      <c r="I163" s="263"/>
      <c r="J163" s="260"/>
      <c r="K163" s="260"/>
      <c r="L163" s="264"/>
      <c r="M163" s="265"/>
      <c r="N163" s="266"/>
      <c r="O163" s="266"/>
      <c r="P163" s="266"/>
      <c r="Q163" s="266"/>
      <c r="R163" s="266"/>
      <c r="S163" s="266"/>
      <c r="T163" s="267"/>
      <c r="AT163" s="268" t="s">
        <v>199</v>
      </c>
      <c r="AU163" s="268" t="s">
        <v>84</v>
      </c>
      <c r="AV163" s="13" t="s">
        <v>82</v>
      </c>
      <c r="AW163" s="13" t="s">
        <v>37</v>
      </c>
      <c r="AX163" s="13" t="s">
        <v>74</v>
      </c>
      <c r="AY163" s="268" t="s">
        <v>189</v>
      </c>
    </row>
    <row r="164" s="12" customFormat="1">
      <c r="B164" s="247"/>
      <c r="C164" s="248"/>
      <c r="D164" s="249" t="s">
        <v>199</v>
      </c>
      <c r="E164" s="250" t="s">
        <v>21</v>
      </c>
      <c r="F164" s="251" t="s">
        <v>3653</v>
      </c>
      <c r="G164" s="248"/>
      <c r="H164" s="252">
        <v>56.880000000000003</v>
      </c>
      <c r="I164" s="253"/>
      <c r="J164" s="248"/>
      <c r="K164" s="248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199</v>
      </c>
      <c r="AU164" s="258" t="s">
        <v>84</v>
      </c>
      <c r="AV164" s="12" t="s">
        <v>84</v>
      </c>
      <c r="AW164" s="12" t="s">
        <v>37</v>
      </c>
      <c r="AX164" s="12" t="s">
        <v>74</v>
      </c>
      <c r="AY164" s="258" t="s">
        <v>189</v>
      </c>
    </row>
    <row r="165" s="13" customFormat="1">
      <c r="B165" s="259"/>
      <c r="C165" s="260"/>
      <c r="D165" s="249" t="s">
        <v>199</v>
      </c>
      <c r="E165" s="261" t="s">
        <v>21</v>
      </c>
      <c r="F165" s="262" t="s">
        <v>284</v>
      </c>
      <c r="G165" s="260"/>
      <c r="H165" s="261" t="s">
        <v>21</v>
      </c>
      <c r="I165" s="263"/>
      <c r="J165" s="260"/>
      <c r="K165" s="260"/>
      <c r="L165" s="264"/>
      <c r="M165" s="265"/>
      <c r="N165" s="266"/>
      <c r="O165" s="266"/>
      <c r="P165" s="266"/>
      <c r="Q165" s="266"/>
      <c r="R165" s="266"/>
      <c r="S165" s="266"/>
      <c r="T165" s="267"/>
      <c r="AT165" s="268" t="s">
        <v>199</v>
      </c>
      <c r="AU165" s="268" t="s">
        <v>84</v>
      </c>
      <c r="AV165" s="13" t="s">
        <v>82</v>
      </c>
      <c r="AW165" s="13" t="s">
        <v>37</v>
      </c>
      <c r="AX165" s="13" t="s">
        <v>74</v>
      </c>
      <c r="AY165" s="268" t="s">
        <v>189</v>
      </c>
    </row>
    <row r="166" s="12" customFormat="1">
      <c r="B166" s="247"/>
      <c r="C166" s="248"/>
      <c r="D166" s="249" t="s">
        <v>199</v>
      </c>
      <c r="E166" s="250" t="s">
        <v>21</v>
      </c>
      <c r="F166" s="251" t="s">
        <v>3654</v>
      </c>
      <c r="G166" s="248"/>
      <c r="H166" s="252">
        <v>54.280000000000001</v>
      </c>
      <c r="I166" s="253"/>
      <c r="J166" s="248"/>
      <c r="K166" s="248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199</v>
      </c>
      <c r="AU166" s="258" t="s">
        <v>84</v>
      </c>
      <c r="AV166" s="12" t="s">
        <v>84</v>
      </c>
      <c r="AW166" s="12" t="s">
        <v>37</v>
      </c>
      <c r="AX166" s="12" t="s">
        <v>74</v>
      </c>
      <c r="AY166" s="258" t="s">
        <v>189</v>
      </c>
    </row>
    <row r="167" s="14" customFormat="1">
      <c r="B167" s="269"/>
      <c r="C167" s="270"/>
      <c r="D167" s="249" t="s">
        <v>199</v>
      </c>
      <c r="E167" s="271" t="s">
        <v>21</v>
      </c>
      <c r="F167" s="272" t="s">
        <v>214</v>
      </c>
      <c r="G167" s="270"/>
      <c r="H167" s="273">
        <v>159.12000000000001</v>
      </c>
      <c r="I167" s="274"/>
      <c r="J167" s="270"/>
      <c r="K167" s="270"/>
      <c r="L167" s="275"/>
      <c r="M167" s="276"/>
      <c r="N167" s="277"/>
      <c r="O167" s="277"/>
      <c r="P167" s="277"/>
      <c r="Q167" s="277"/>
      <c r="R167" s="277"/>
      <c r="S167" s="277"/>
      <c r="T167" s="278"/>
      <c r="AT167" s="279" t="s">
        <v>199</v>
      </c>
      <c r="AU167" s="279" t="s">
        <v>84</v>
      </c>
      <c r="AV167" s="14" t="s">
        <v>197</v>
      </c>
      <c r="AW167" s="14" t="s">
        <v>37</v>
      </c>
      <c r="AX167" s="14" t="s">
        <v>82</v>
      </c>
      <c r="AY167" s="279" t="s">
        <v>189</v>
      </c>
    </row>
    <row r="168" s="12" customFormat="1">
      <c r="B168" s="247"/>
      <c r="C168" s="248"/>
      <c r="D168" s="249" t="s">
        <v>199</v>
      </c>
      <c r="E168" s="248"/>
      <c r="F168" s="251" t="s">
        <v>3655</v>
      </c>
      <c r="G168" s="248"/>
      <c r="H168" s="252">
        <v>175.03200000000001</v>
      </c>
      <c r="I168" s="253"/>
      <c r="J168" s="248"/>
      <c r="K168" s="248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199</v>
      </c>
      <c r="AU168" s="258" t="s">
        <v>84</v>
      </c>
      <c r="AV168" s="12" t="s">
        <v>84</v>
      </c>
      <c r="AW168" s="12" t="s">
        <v>6</v>
      </c>
      <c r="AX168" s="12" t="s">
        <v>82</v>
      </c>
      <c r="AY168" s="258" t="s">
        <v>189</v>
      </c>
    </row>
    <row r="169" s="1" customFormat="1" ht="25.5" customHeight="1">
      <c r="B169" s="48"/>
      <c r="C169" s="235" t="s">
        <v>10</v>
      </c>
      <c r="D169" s="235" t="s">
        <v>192</v>
      </c>
      <c r="E169" s="236" t="s">
        <v>3656</v>
      </c>
      <c r="F169" s="237" t="s">
        <v>3657</v>
      </c>
      <c r="G169" s="238" t="s">
        <v>273</v>
      </c>
      <c r="H169" s="239">
        <v>1910.685</v>
      </c>
      <c r="I169" s="240"/>
      <c r="J169" s="241">
        <f>ROUND(I169*H169,2)</f>
        <v>0</v>
      </c>
      <c r="K169" s="237" t="s">
        <v>196</v>
      </c>
      <c r="L169" s="74"/>
      <c r="M169" s="242" t="s">
        <v>21</v>
      </c>
      <c r="N169" s="243" t="s">
        <v>45</v>
      </c>
      <c r="O169" s="49"/>
      <c r="P169" s="244">
        <f>O169*H169</f>
        <v>0</v>
      </c>
      <c r="Q169" s="244">
        <v>6.0000000000000002E-05</v>
      </c>
      <c r="R169" s="244">
        <f>Q169*H169</f>
        <v>0.1146411</v>
      </c>
      <c r="S169" s="244">
        <v>0</v>
      </c>
      <c r="T169" s="245">
        <f>S169*H169</f>
        <v>0</v>
      </c>
      <c r="AR169" s="26" t="s">
        <v>197</v>
      </c>
      <c r="AT169" s="26" t="s">
        <v>192</v>
      </c>
      <c r="AU169" s="26" t="s">
        <v>84</v>
      </c>
      <c r="AY169" s="26" t="s">
        <v>189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6" t="s">
        <v>82</v>
      </c>
      <c r="BK169" s="246">
        <f>ROUND(I169*H169,2)</f>
        <v>0</v>
      </c>
      <c r="BL169" s="26" t="s">
        <v>197</v>
      </c>
      <c r="BM169" s="26" t="s">
        <v>3658</v>
      </c>
    </row>
    <row r="170" s="12" customFormat="1">
      <c r="B170" s="247"/>
      <c r="C170" s="248"/>
      <c r="D170" s="249" t="s">
        <v>199</v>
      </c>
      <c r="E170" s="250" t="s">
        <v>21</v>
      </c>
      <c r="F170" s="251" t="s">
        <v>3659</v>
      </c>
      <c r="G170" s="248"/>
      <c r="H170" s="252">
        <v>1910.685</v>
      </c>
      <c r="I170" s="253"/>
      <c r="J170" s="248"/>
      <c r="K170" s="248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199</v>
      </c>
      <c r="AU170" s="258" t="s">
        <v>84</v>
      </c>
      <c r="AV170" s="12" t="s">
        <v>84</v>
      </c>
      <c r="AW170" s="12" t="s">
        <v>37</v>
      </c>
      <c r="AX170" s="12" t="s">
        <v>82</v>
      </c>
      <c r="AY170" s="258" t="s">
        <v>189</v>
      </c>
    </row>
    <row r="171" s="1" customFormat="1" ht="25.5" customHeight="1">
      <c r="B171" s="48"/>
      <c r="C171" s="235" t="s">
        <v>323</v>
      </c>
      <c r="D171" s="235" t="s">
        <v>192</v>
      </c>
      <c r="E171" s="236" t="s">
        <v>3660</v>
      </c>
      <c r="F171" s="237" t="s">
        <v>3661</v>
      </c>
      <c r="G171" s="238" t="s">
        <v>349</v>
      </c>
      <c r="H171" s="239">
        <v>172.28</v>
      </c>
      <c r="I171" s="240"/>
      <c r="J171" s="241">
        <f>ROUND(I171*H171,2)</f>
        <v>0</v>
      </c>
      <c r="K171" s="237" t="s">
        <v>600</v>
      </c>
      <c r="L171" s="74"/>
      <c r="M171" s="242" t="s">
        <v>21</v>
      </c>
      <c r="N171" s="243" t="s">
        <v>45</v>
      </c>
      <c r="O171" s="49"/>
      <c r="P171" s="244">
        <f>O171*H171</f>
        <v>0</v>
      </c>
      <c r="Q171" s="244">
        <v>6.0000000000000002E-05</v>
      </c>
      <c r="R171" s="244">
        <f>Q171*H171</f>
        <v>0.0103368</v>
      </c>
      <c r="S171" s="244">
        <v>0</v>
      </c>
      <c r="T171" s="245">
        <f>S171*H171</f>
        <v>0</v>
      </c>
      <c r="AR171" s="26" t="s">
        <v>197</v>
      </c>
      <c r="AT171" s="26" t="s">
        <v>192</v>
      </c>
      <c r="AU171" s="26" t="s">
        <v>84</v>
      </c>
      <c r="AY171" s="26" t="s">
        <v>189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6" t="s">
        <v>82</v>
      </c>
      <c r="BK171" s="246">
        <f>ROUND(I171*H171,2)</f>
        <v>0</v>
      </c>
      <c r="BL171" s="26" t="s">
        <v>197</v>
      </c>
      <c r="BM171" s="26" t="s">
        <v>3662</v>
      </c>
    </row>
    <row r="172" s="13" customFormat="1">
      <c r="B172" s="259"/>
      <c r="C172" s="260"/>
      <c r="D172" s="249" t="s">
        <v>199</v>
      </c>
      <c r="E172" s="261" t="s">
        <v>21</v>
      </c>
      <c r="F172" s="262" t="s">
        <v>3663</v>
      </c>
      <c r="G172" s="260"/>
      <c r="H172" s="261" t="s">
        <v>21</v>
      </c>
      <c r="I172" s="263"/>
      <c r="J172" s="260"/>
      <c r="K172" s="260"/>
      <c r="L172" s="264"/>
      <c r="M172" s="265"/>
      <c r="N172" s="266"/>
      <c r="O172" s="266"/>
      <c r="P172" s="266"/>
      <c r="Q172" s="266"/>
      <c r="R172" s="266"/>
      <c r="S172" s="266"/>
      <c r="T172" s="267"/>
      <c r="AT172" s="268" t="s">
        <v>199</v>
      </c>
      <c r="AU172" s="268" t="s">
        <v>84</v>
      </c>
      <c r="AV172" s="13" t="s">
        <v>82</v>
      </c>
      <c r="AW172" s="13" t="s">
        <v>37</v>
      </c>
      <c r="AX172" s="13" t="s">
        <v>74</v>
      </c>
      <c r="AY172" s="268" t="s">
        <v>189</v>
      </c>
    </row>
    <row r="173" s="12" customFormat="1">
      <c r="B173" s="247"/>
      <c r="C173" s="248"/>
      <c r="D173" s="249" t="s">
        <v>199</v>
      </c>
      <c r="E173" s="250" t="s">
        <v>21</v>
      </c>
      <c r="F173" s="251" t="s">
        <v>21</v>
      </c>
      <c r="G173" s="248"/>
      <c r="H173" s="252">
        <v>0</v>
      </c>
      <c r="I173" s="253"/>
      <c r="J173" s="248"/>
      <c r="K173" s="248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199</v>
      </c>
      <c r="AU173" s="258" t="s">
        <v>84</v>
      </c>
      <c r="AV173" s="12" t="s">
        <v>84</v>
      </c>
      <c r="AW173" s="12" t="s">
        <v>37</v>
      </c>
      <c r="AX173" s="12" t="s">
        <v>74</v>
      </c>
      <c r="AY173" s="258" t="s">
        <v>189</v>
      </c>
    </row>
    <row r="174" s="12" customFormat="1">
      <c r="B174" s="247"/>
      <c r="C174" s="248"/>
      <c r="D174" s="249" t="s">
        <v>199</v>
      </c>
      <c r="E174" s="250" t="s">
        <v>21</v>
      </c>
      <c r="F174" s="251" t="s">
        <v>3664</v>
      </c>
      <c r="G174" s="248"/>
      <c r="H174" s="252">
        <v>174.68000000000001</v>
      </c>
      <c r="I174" s="253"/>
      <c r="J174" s="248"/>
      <c r="K174" s="248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199</v>
      </c>
      <c r="AU174" s="258" t="s">
        <v>84</v>
      </c>
      <c r="AV174" s="12" t="s">
        <v>84</v>
      </c>
      <c r="AW174" s="12" t="s">
        <v>37</v>
      </c>
      <c r="AX174" s="12" t="s">
        <v>74</v>
      </c>
      <c r="AY174" s="258" t="s">
        <v>189</v>
      </c>
    </row>
    <row r="175" s="12" customFormat="1">
      <c r="B175" s="247"/>
      <c r="C175" s="248"/>
      <c r="D175" s="249" t="s">
        <v>199</v>
      </c>
      <c r="E175" s="250" t="s">
        <v>21</v>
      </c>
      <c r="F175" s="251" t="s">
        <v>3665</v>
      </c>
      <c r="G175" s="248"/>
      <c r="H175" s="252">
        <v>-2.3999999999999999</v>
      </c>
      <c r="I175" s="253"/>
      <c r="J175" s="248"/>
      <c r="K175" s="248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199</v>
      </c>
      <c r="AU175" s="258" t="s">
        <v>84</v>
      </c>
      <c r="AV175" s="12" t="s">
        <v>84</v>
      </c>
      <c r="AW175" s="12" t="s">
        <v>37</v>
      </c>
      <c r="AX175" s="12" t="s">
        <v>74</v>
      </c>
      <c r="AY175" s="258" t="s">
        <v>189</v>
      </c>
    </row>
    <row r="176" s="14" customFormat="1">
      <c r="B176" s="269"/>
      <c r="C176" s="270"/>
      <c r="D176" s="249" t="s">
        <v>199</v>
      </c>
      <c r="E176" s="271" t="s">
        <v>21</v>
      </c>
      <c r="F176" s="272" t="s">
        <v>214</v>
      </c>
      <c r="G176" s="270"/>
      <c r="H176" s="273">
        <v>172.28</v>
      </c>
      <c r="I176" s="274"/>
      <c r="J176" s="270"/>
      <c r="K176" s="270"/>
      <c r="L176" s="275"/>
      <c r="M176" s="276"/>
      <c r="N176" s="277"/>
      <c r="O176" s="277"/>
      <c r="P176" s="277"/>
      <c r="Q176" s="277"/>
      <c r="R176" s="277"/>
      <c r="S176" s="277"/>
      <c r="T176" s="278"/>
      <c r="AT176" s="279" t="s">
        <v>199</v>
      </c>
      <c r="AU176" s="279" t="s">
        <v>84</v>
      </c>
      <c r="AV176" s="14" t="s">
        <v>197</v>
      </c>
      <c r="AW176" s="14" t="s">
        <v>37</v>
      </c>
      <c r="AX176" s="14" t="s">
        <v>82</v>
      </c>
      <c r="AY176" s="279" t="s">
        <v>189</v>
      </c>
    </row>
    <row r="177" s="1" customFormat="1" ht="16.5" customHeight="1">
      <c r="B177" s="48"/>
      <c r="C177" s="291" t="s">
        <v>330</v>
      </c>
      <c r="D177" s="291" t="s">
        <v>604</v>
      </c>
      <c r="E177" s="292" t="s">
        <v>3666</v>
      </c>
      <c r="F177" s="293" t="s">
        <v>3667</v>
      </c>
      <c r="G177" s="294" t="s">
        <v>349</v>
      </c>
      <c r="H177" s="295">
        <v>189.50800000000001</v>
      </c>
      <c r="I177" s="296"/>
      <c r="J177" s="297">
        <f>ROUND(I177*H177,2)</f>
        <v>0</v>
      </c>
      <c r="K177" s="293" t="s">
        <v>196</v>
      </c>
      <c r="L177" s="298"/>
      <c r="M177" s="299" t="s">
        <v>21</v>
      </c>
      <c r="N177" s="300" t="s">
        <v>45</v>
      </c>
      <c r="O177" s="49"/>
      <c r="P177" s="244">
        <f>O177*H177</f>
        <v>0</v>
      </c>
      <c r="Q177" s="244">
        <v>0.00042000000000000002</v>
      </c>
      <c r="R177" s="244">
        <f>Q177*H177</f>
        <v>0.079593360000000002</v>
      </c>
      <c r="S177" s="244">
        <v>0</v>
      </c>
      <c r="T177" s="245">
        <f>S177*H177</f>
        <v>0</v>
      </c>
      <c r="AR177" s="26" t="s">
        <v>247</v>
      </c>
      <c r="AT177" s="26" t="s">
        <v>604</v>
      </c>
      <c r="AU177" s="26" t="s">
        <v>84</v>
      </c>
      <c r="AY177" s="26" t="s">
        <v>189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26" t="s">
        <v>82</v>
      </c>
      <c r="BK177" s="246">
        <f>ROUND(I177*H177,2)</f>
        <v>0</v>
      </c>
      <c r="BL177" s="26" t="s">
        <v>197</v>
      </c>
      <c r="BM177" s="26" t="s">
        <v>3668</v>
      </c>
    </row>
    <row r="178" s="12" customFormat="1">
      <c r="B178" s="247"/>
      <c r="C178" s="248"/>
      <c r="D178" s="249" t="s">
        <v>199</v>
      </c>
      <c r="E178" s="248"/>
      <c r="F178" s="251" t="s">
        <v>3669</v>
      </c>
      <c r="G178" s="248"/>
      <c r="H178" s="252">
        <v>189.50800000000001</v>
      </c>
      <c r="I178" s="253"/>
      <c r="J178" s="248"/>
      <c r="K178" s="248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199</v>
      </c>
      <c r="AU178" s="258" t="s">
        <v>84</v>
      </c>
      <c r="AV178" s="12" t="s">
        <v>84</v>
      </c>
      <c r="AW178" s="12" t="s">
        <v>6</v>
      </c>
      <c r="AX178" s="12" t="s">
        <v>82</v>
      </c>
      <c r="AY178" s="258" t="s">
        <v>189</v>
      </c>
    </row>
    <row r="179" s="1" customFormat="1" ht="25.5" customHeight="1">
      <c r="B179" s="48"/>
      <c r="C179" s="235" t="s">
        <v>335</v>
      </c>
      <c r="D179" s="235" t="s">
        <v>192</v>
      </c>
      <c r="E179" s="236" t="s">
        <v>3670</v>
      </c>
      <c r="F179" s="237" t="s">
        <v>3671</v>
      </c>
      <c r="G179" s="238" t="s">
        <v>349</v>
      </c>
      <c r="H179" s="239">
        <v>918.45000000000005</v>
      </c>
      <c r="I179" s="240"/>
      <c r="J179" s="241">
        <f>ROUND(I179*H179,2)</f>
        <v>0</v>
      </c>
      <c r="K179" s="237" t="s">
        <v>21</v>
      </c>
      <c r="L179" s="74"/>
      <c r="M179" s="242" t="s">
        <v>21</v>
      </c>
      <c r="N179" s="243" t="s">
        <v>45</v>
      </c>
      <c r="O179" s="49"/>
      <c r="P179" s="244">
        <f>O179*H179</f>
        <v>0</v>
      </c>
      <c r="Q179" s="244">
        <v>0.00025000000000000001</v>
      </c>
      <c r="R179" s="244">
        <f>Q179*H179</f>
        <v>0.22961250000000003</v>
      </c>
      <c r="S179" s="244">
        <v>0</v>
      </c>
      <c r="T179" s="245">
        <f>S179*H179</f>
        <v>0</v>
      </c>
      <c r="AR179" s="26" t="s">
        <v>197</v>
      </c>
      <c r="AT179" s="26" t="s">
        <v>192</v>
      </c>
      <c r="AU179" s="26" t="s">
        <v>84</v>
      </c>
      <c r="AY179" s="26" t="s">
        <v>189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26" t="s">
        <v>82</v>
      </c>
      <c r="BK179" s="246">
        <f>ROUND(I179*H179,2)</f>
        <v>0</v>
      </c>
      <c r="BL179" s="26" t="s">
        <v>197</v>
      </c>
      <c r="BM179" s="26" t="s">
        <v>3672</v>
      </c>
    </row>
    <row r="180" s="12" customFormat="1">
      <c r="B180" s="247"/>
      <c r="C180" s="248"/>
      <c r="D180" s="249" t="s">
        <v>199</v>
      </c>
      <c r="E180" s="250" t="s">
        <v>21</v>
      </c>
      <c r="F180" s="251" t="s">
        <v>3673</v>
      </c>
      <c r="G180" s="248"/>
      <c r="H180" s="252">
        <v>632.25</v>
      </c>
      <c r="I180" s="253"/>
      <c r="J180" s="248"/>
      <c r="K180" s="248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199</v>
      </c>
      <c r="AU180" s="258" t="s">
        <v>84</v>
      </c>
      <c r="AV180" s="12" t="s">
        <v>84</v>
      </c>
      <c r="AW180" s="12" t="s">
        <v>37</v>
      </c>
      <c r="AX180" s="12" t="s">
        <v>74</v>
      </c>
      <c r="AY180" s="258" t="s">
        <v>189</v>
      </c>
    </row>
    <row r="181" s="12" customFormat="1">
      <c r="B181" s="247"/>
      <c r="C181" s="248"/>
      <c r="D181" s="249" t="s">
        <v>199</v>
      </c>
      <c r="E181" s="250" t="s">
        <v>21</v>
      </c>
      <c r="F181" s="251" t="s">
        <v>3674</v>
      </c>
      <c r="G181" s="248"/>
      <c r="H181" s="252">
        <v>143.09999999999999</v>
      </c>
      <c r="I181" s="253"/>
      <c r="J181" s="248"/>
      <c r="K181" s="248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199</v>
      </c>
      <c r="AU181" s="258" t="s">
        <v>84</v>
      </c>
      <c r="AV181" s="12" t="s">
        <v>84</v>
      </c>
      <c r="AW181" s="12" t="s">
        <v>37</v>
      </c>
      <c r="AX181" s="12" t="s">
        <v>74</v>
      </c>
      <c r="AY181" s="258" t="s">
        <v>189</v>
      </c>
    </row>
    <row r="182" s="12" customFormat="1">
      <c r="B182" s="247"/>
      <c r="C182" s="248"/>
      <c r="D182" s="249" t="s">
        <v>199</v>
      </c>
      <c r="E182" s="250" t="s">
        <v>21</v>
      </c>
      <c r="F182" s="251" t="s">
        <v>3675</v>
      </c>
      <c r="G182" s="248"/>
      <c r="H182" s="252">
        <v>143.09999999999999</v>
      </c>
      <c r="I182" s="253"/>
      <c r="J182" s="248"/>
      <c r="K182" s="248"/>
      <c r="L182" s="254"/>
      <c r="M182" s="255"/>
      <c r="N182" s="256"/>
      <c r="O182" s="256"/>
      <c r="P182" s="256"/>
      <c r="Q182" s="256"/>
      <c r="R182" s="256"/>
      <c r="S182" s="256"/>
      <c r="T182" s="257"/>
      <c r="AT182" s="258" t="s">
        <v>199</v>
      </c>
      <c r="AU182" s="258" t="s">
        <v>84</v>
      </c>
      <c r="AV182" s="12" t="s">
        <v>84</v>
      </c>
      <c r="AW182" s="12" t="s">
        <v>37</v>
      </c>
      <c r="AX182" s="12" t="s">
        <v>74</v>
      </c>
      <c r="AY182" s="258" t="s">
        <v>189</v>
      </c>
    </row>
    <row r="183" s="14" customFormat="1">
      <c r="B183" s="269"/>
      <c r="C183" s="270"/>
      <c r="D183" s="249" t="s">
        <v>199</v>
      </c>
      <c r="E183" s="271" t="s">
        <v>21</v>
      </c>
      <c r="F183" s="272" t="s">
        <v>214</v>
      </c>
      <c r="G183" s="270"/>
      <c r="H183" s="273">
        <v>918.45000000000005</v>
      </c>
      <c r="I183" s="274"/>
      <c r="J183" s="270"/>
      <c r="K183" s="270"/>
      <c r="L183" s="275"/>
      <c r="M183" s="276"/>
      <c r="N183" s="277"/>
      <c r="O183" s="277"/>
      <c r="P183" s="277"/>
      <c r="Q183" s="277"/>
      <c r="R183" s="277"/>
      <c r="S183" s="277"/>
      <c r="T183" s="278"/>
      <c r="AT183" s="279" t="s">
        <v>199</v>
      </c>
      <c r="AU183" s="279" t="s">
        <v>84</v>
      </c>
      <c r="AV183" s="14" t="s">
        <v>197</v>
      </c>
      <c r="AW183" s="14" t="s">
        <v>37</v>
      </c>
      <c r="AX183" s="14" t="s">
        <v>82</v>
      </c>
      <c r="AY183" s="279" t="s">
        <v>189</v>
      </c>
    </row>
    <row r="184" s="1" customFormat="1" ht="16.5" customHeight="1">
      <c r="B184" s="48"/>
      <c r="C184" s="291" t="s">
        <v>341</v>
      </c>
      <c r="D184" s="291" t="s">
        <v>604</v>
      </c>
      <c r="E184" s="292" t="s">
        <v>3676</v>
      </c>
      <c r="F184" s="293" t="s">
        <v>3677</v>
      </c>
      <c r="G184" s="294" t="s">
        <v>349</v>
      </c>
      <c r="H184" s="295">
        <v>695.47500000000002</v>
      </c>
      <c r="I184" s="296"/>
      <c r="J184" s="297">
        <f>ROUND(I184*H184,2)</f>
        <v>0</v>
      </c>
      <c r="K184" s="293" t="s">
        <v>21</v>
      </c>
      <c r="L184" s="298"/>
      <c r="M184" s="299" t="s">
        <v>21</v>
      </c>
      <c r="N184" s="300" t="s">
        <v>45</v>
      </c>
      <c r="O184" s="49"/>
      <c r="P184" s="244">
        <f>O184*H184</f>
        <v>0</v>
      </c>
      <c r="Q184" s="244">
        <v>3.0000000000000001E-05</v>
      </c>
      <c r="R184" s="244">
        <f>Q184*H184</f>
        <v>0.020864250000000001</v>
      </c>
      <c r="S184" s="244">
        <v>0</v>
      </c>
      <c r="T184" s="245">
        <f>S184*H184</f>
        <v>0</v>
      </c>
      <c r="AR184" s="26" t="s">
        <v>247</v>
      </c>
      <c r="AT184" s="26" t="s">
        <v>604</v>
      </c>
      <c r="AU184" s="26" t="s">
        <v>84</v>
      </c>
      <c r="AY184" s="26" t="s">
        <v>189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6" t="s">
        <v>82</v>
      </c>
      <c r="BK184" s="246">
        <f>ROUND(I184*H184,2)</f>
        <v>0</v>
      </c>
      <c r="BL184" s="26" t="s">
        <v>197</v>
      </c>
      <c r="BM184" s="26" t="s">
        <v>3678</v>
      </c>
    </row>
    <row r="185" s="13" customFormat="1">
      <c r="B185" s="259"/>
      <c r="C185" s="260"/>
      <c r="D185" s="249" t="s">
        <v>199</v>
      </c>
      <c r="E185" s="261" t="s">
        <v>21</v>
      </c>
      <c r="F185" s="262" t="s">
        <v>3679</v>
      </c>
      <c r="G185" s="260"/>
      <c r="H185" s="261" t="s">
        <v>21</v>
      </c>
      <c r="I185" s="263"/>
      <c r="J185" s="260"/>
      <c r="K185" s="260"/>
      <c r="L185" s="264"/>
      <c r="M185" s="265"/>
      <c r="N185" s="266"/>
      <c r="O185" s="266"/>
      <c r="P185" s="266"/>
      <c r="Q185" s="266"/>
      <c r="R185" s="266"/>
      <c r="S185" s="266"/>
      <c r="T185" s="267"/>
      <c r="AT185" s="268" t="s">
        <v>199</v>
      </c>
      <c r="AU185" s="268" t="s">
        <v>84</v>
      </c>
      <c r="AV185" s="13" t="s">
        <v>82</v>
      </c>
      <c r="AW185" s="13" t="s">
        <v>37</v>
      </c>
      <c r="AX185" s="13" t="s">
        <v>74</v>
      </c>
      <c r="AY185" s="268" t="s">
        <v>189</v>
      </c>
    </row>
    <row r="186" s="12" customFormat="1">
      <c r="B186" s="247"/>
      <c r="C186" s="248"/>
      <c r="D186" s="249" t="s">
        <v>199</v>
      </c>
      <c r="E186" s="250" t="s">
        <v>21</v>
      </c>
      <c r="F186" s="251" t="s">
        <v>3680</v>
      </c>
      <c r="G186" s="248"/>
      <c r="H186" s="252">
        <v>126.25</v>
      </c>
      <c r="I186" s="253"/>
      <c r="J186" s="248"/>
      <c r="K186" s="248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199</v>
      </c>
      <c r="AU186" s="258" t="s">
        <v>84</v>
      </c>
      <c r="AV186" s="12" t="s">
        <v>84</v>
      </c>
      <c r="AW186" s="12" t="s">
        <v>37</v>
      </c>
      <c r="AX186" s="12" t="s">
        <v>74</v>
      </c>
      <c r="AY186" s="258" t="s">
        <v>189</v>
      </c>
    </row>
    <row r="187" s="13" customFormat="1">
      <c r="B187" s="259"/>
      <c r="C187" s="260"/>
      <c r="D187" s="249" t="s">
        <v>199</v>
      </c>
      <c r="E187" s="261" t="s">
        <v>21</v>
      </c>
      <c r="F187" s="262" t="s">
        <v>3622</v>
      </c>
      <c r="G187" s="260"/>
      <c r="H187" s="261" t="s">
        <v>21</v>
      </c>
      <c r="I187" s="263"/>
      <c r="J187" s="260"/>
      <c r="K187" s="260"/>
      <c r="L187" s="264"/>
      <c r="M187" s="265"/>
      <c r="N187" s="266"/>
      <c r="O187" s="266"/>
      <c r="P187" s="266"/>
      <c r="Q187" s="266"/>
      <c r="R187" s="266"/>
      <c r="S187" s="266"/>
      <c r="T187" s="267"/>
      <c r="AT187" s="268" t="s">
        <v>199</v>
      </c>
      <c r="AU187" s="268" t="s">
        <v>84</v>
      </c>
      <c r="AV187" s="13" t="s">
        <v>82</v>
      </c>
      <c r="AW187" s="13" t="s">
        <v>37</v>
      </c>
      <c r="AX187" s="13" t="s">
        <v>74</v>
      </c>
      <c r="AY187" s="268" t="s">
        <v>189</v>
      </c>
    </row>
    <row r="188" s="12" customFormat="1">
      <c r="B188" s="247"/>
      <c r="C188" s="248"/>
      <c r="D188" s="249" t="s">
        <v>199</v>
      </c>
      <c r="E188" s="250" t="s">
        <v>21</v>
      </c>
      <c r="F188" s="251" t="s">
        <v>3681</v>
      </c>
      <c r="G188" s="248"/>
      <c r="H188" s="252">
        <v>155.40000000000001</v>
      </c>
      <c r="I188" s="253"/>
      <c r="J188" s="248"/>
      <c r="K188" s="248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199</v>
      </c>
      <c r="AU188" s="258" t="s">
        <v>84</v>
      </c>
      <c r="AV188" s="12" t="s">
        <v>84</v>
      </c>
      <c r="AW188" s="12" t="s">
        <v>37</v>
      </c>
      <c r="AX188" s="12" t="s">
        <v>74</v>
      </c>
      <c r="AY188" s="258" t="s">
        <v>189</v>
      </c>
    </row>
    <row r="189" s="13" customFormat="1">
      <c r="B189" s="259"/>
      <c r="C189" s="260"/>
      <c r="D189" s="249" t="s">
        <v>199</v>
      </c>
      <c r="E189" s="261" t="s">
        <v>21</v>
      </c>
      <c r="F189" s="262" t="s">
        <v>3624</v>
      </c>
      <c r="G189" s="260"/>
      <c r="H189" s="261" t="s">
        <v>21</v>
      </c>
      <c r="I189" s="263"/>
      <c r="J189" s="260"/>
      <c r="K189" s="260"/>
      <c r="L189" s="264"/>
      <c r="M189" s="265"/>
      <c r="N189" s="266"/>
      <c r="O189" s="266"/>
      <c r="P189" s="266"/>
      <c r="Q189" s="266"/>
      <c r="R189" s="266"/>
      <c r="S189" s="266"/>
      <c r="T189" s="267"/>
      <c r="AT189" s="268" t="s">
        <v>199</v>
      </c>
      <c r="AU189" s="268" t="s">
        <v>84</v>
      </c>
      <c r="AV189" s="13" t="s">
        <v>82</v>
      </c>
      <c r="AW189" s="13" t="s">
        <v>37</v>
      </c>
      <c r="AX189" s="13" t="s">
        <v>74</v>
      </c>
      <c r="AY189" s="268" t="s">
        <v>189</v>
      </c>
    </row>
    <row r="190" s="12" customFormat="1">
      <c r="B190" s="247"/>
      <c r="C190" s="248"/>
      <c r="D190" s="249" t="s">
        <v>199</v>
      </c>
      <c r="E190" s="250" t="s">
        <v>21</v>
      </c>
      <c r="F190" s="251" t="s">
        <v>3682</v>
      </c>
      <c r="G190" s="248"/>
      <c r="H190" s="252">
        <v>179.40000000000001</v>
      </c>
      <c r="I190" s="253"/>
      <c r="J190" s="248"/>
      <c r="K190" s="248"/>
      <c r="L190" s="254"/>
      <c r="M190" s="255"/>
      <c r="N190" s="256"/>
      <c r="O190" s="256"/>
      <c r="P190" s="256"/>
      <c r="Q190" s="256"/>
      <c r="R190" s="256"/>
      <c r="S190" s="256"/>
      <c r="T190" s="257"/>
      <c r="AT190" s="258" t="s">
        <v>199</v>
      </c>
      <c r="AU190" s="258" t="s">
        <v>84</v>
      </c>
      <c r="AV190" s="12" t="s">
        <v>84</v>
      </c>
      <c r="AW190" s="12" t="s">
        <v>37</v>
      </c>
      <c r="AX190" s="12" t="s">
        <v>74</v>
      </c>
      <c r="AY190" s="258" t="s">
        <v>189</v>
      </c>
    </row>
    <row r="191" s="13" customFormat="1">
      <c r="B191" s="259"/>
      <c r="C191" s="260"/>
      <c r="D191" s="249" t="s">
        <v>199</v>
      </c>
      <c r="E191" s="261" t="s">
        <v>21</v>
      </c>
      <c r="F191" s="262" t="s">
        <v>284</v>
      </c>
      <c r="G191" s="260"/>
      <c r="H191" s="261" t="s">
        <v>21</v>
      </c>
      <c r="I191" s="263"/>
      <c r="J191" s="260"/>
      <c r="K191" s="260"/>
      <c r="L191" s="264"/>
      <c r="M191" s="265"/>
      <c r="N191" s="266"/>
      <c r="O191" s="266"/>
      <c r="P191" s="266"/>
      <c r="Q191" s="266"/>
      <c r="R191" s="266"/>
      <c r="S191" s="266"/>
      <c r="T191" s="267"/>
      <c r="AT191" s="268" t="s">
        <v>199</v>
      </c>
      <c r="AU191" s="268" t="s">
        <v>84</v>
      </c>
      <c r="AV191" s="13" t="s">
        <v>82</v>
      </c>
      <c r="AW191" s="13" t="s">
        <v>37</v>
      </c>
      <c r="AX191" s="13" t="s">
        <v>74</v>
      </c>
      <c r="AY191" s="268" t="s">
        <v>189</v>
      </c>
    </row>
    <row r="192" s="12" customFormat="1">
      <c r="B192" s="247"/>
      <c r="C192" s="248"/>
      <c r="D192" s="249" t="s">
        <v>199</v>
      </c>
      <c r="E192" s="250" t="s">
        <v>21</v>
      </c>
      <c r="F192" s="251" t="s">
        <v>3683</v>
      </c>
      <c r="G192" s="248"/>
      <c r="H192" s="252">
        <v>171.19999999999999</v>
      </c>
      <c r="I192" s="253"/>
      <c r="J192" s="248"/>
      <c r="K192" s="248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199</v>
      </c>
      <c r="AU192" s="258" t="s">
        <v>84</v>
      </c>
      <c r="AV192" s="12" t="s">
        <v>84</v>
      </c>
      <c r="AW192" s="12" t="s">
        <v>37</v>
      </c>
      <c r="AX192" s="12" t="s">
        <v>74</v>
      </c>
      <c r="AY192" s="258" t="s">
        <v>189</v>
      </c>
    </row>
    <row r="193" s="14" customFormat="1">
      <c r="B193" s="269"/>
      <c r="C193" s="270"/>
      <c r="D193" s="249" t="s">
        <v>199</v>
      </c>
      <c r="E193" s="271" t="s">
        <v>21</v>
      </c>
      <c r="F193" s="272" t="s">
        <v>214</v>
      </c>
      <c r="G193" s="270"/>
      <c r="H193" s="273">
        <v>632.25</v>
      </c>
      <c r="I193" s="274"/>
      <c r="J193" s="270"/>
      <c r="K193" s="270"/>
      <c r="L193" s="275"/>
      <c r="M193" s="276"/>
      <c r="N193" s="277"/>
      <c r="O193" s="277"/>
      <c r="P193" s="277"/>
      <c r="Q193" s="277"/>
      <c r="R193" s="277"/>
      <c r="S193" s="277"/>
      <c r="T193" s="278"/>
      <c r="AT193" s="279" t="s">
        <v>199</v>
      </c>
      <c r="AU193" s="279" t="s">
        <v>84</v>
      </c>
      <c r="AV193" s="14" t="s">
        <v>197</v>
      </c>
      <c r="AW193" s="14" t="s">
        <v>37</v>
      </c>
      <c r="AX193" s="14" t="s">
        <v>82</v>
      </c>
      <c r="AY193" s="279" t="s">
        <v>189</v>
      </c>
    </row>
    <row r="194" s="12" customFormat="1">
      <c r="B194" s="247"/>
      <c r="C194" s="248"/>
      <c r="D194" s="249" t="s">
        <v>199</v>
      </c>
      <c r="E194" s="248"/>
      <c r="F194" s="251" t="s">
        <v>3684</v>
      </c>
      <c r="G194" s="248"/>
      <c r="H194" s="252">
        <v>695.47500000000002</v>
      </c>
      <c r="I194" s="253"/>
      <c r="J194" s="248"/>
      <c r="K194" s="248"/>
      <c r="L194" s="254"/>
      <c r="M194" s="255"/>
      <c r="N194" s="256"/>
      <c r="O194" s="256"/>
      <c r="P194" s="256"/>
      <c r="Q194" s="256"/>
      <c r="R194" s="256"/>
      <c r="S194" s="256"/>
      <c r="T194" s="257"/>
      <c r="AT194" s="258" t="s">
        <v>199</v>
      </c>
      <c r="AU194" s="258" t="s">
        <v>84</v>
      </c>
      <c r="AV194" s="12" t="s">
        <v>84</v>
      </c>
      <c r="AW194" s="12" t="s">
        <v>6</v>
      </c>
      <c r="AX194" s="12" t="s">
        <v>82</v>
      </c>
      <c r="AY194" s="258" t="s">
        <v>189</v>
      </c>
    </row>
    <row r="195" s="1" customFormat="1" ht="16.5" customHeight="1">
      <c r="B195" s="48"/>
      <c r="C195" s="291" t="s">
        <v>346</v>
      </c>
      <c r="D195" s="291" t="s">
        <v>604</v>
      </c>
      <c r="E195" s="292" t="s">
        <v>3685</v>
      </c>
      <c r="F195" s="293" t="s">
        <v>3686</v>
      </c>
      <c r="G195" s="294" t="s">
        <v>349</v>
      </c>
      <c r="H195" s="295">
        <v>157.41</v>
      </c>
      <c r="I195" s="296"/>
      <c r="J195" s="297">
        <f>ROUND(I195*H195,2)</f>
        <v>0</v>
      </c>
      <c r="K195" s="293" t="s">
        <v>196</v>
      </c>
      <c r="L195" s="298"/>
      <c r="M195" s="299" t="s">
        <v>21</v>
      </c>
      <c r="N195" s="300" t="s">
        <v>45</v>
      </c>
      <c r="O195" s="49"/>
      <c r="P195" s="244">
        <f>O195*H195</f>
        <v>0</v>
      </c>
      <c r="Q195" s="244">
        <v>0.00020000000000000001</v>
      </c>
      <c r="R195" s="244">
        <f>Q195*H195</f>
        <v>0.031482000000000003</v>
      </c>
      <c r="S195" s="244">
        <v>0</v>
      </c>
      <c r="T195" s="245">
        <f>S195*H195</f>
        <v>0</v>
      </c>
      <c r="AR195" s="26" t="s">
        <v>247</v>
      </c>
      <c r="AT195" s="26" t="s">
        <v>604</v>
      </c>
      <c r="AU195" s="26" t="s">
        <v>84</v>
      </c>
      <c r="AY195" s="26" t="s">
        <v>189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6" t="s">
        <v>82</v>
      </c>
      <c r="BK195" s="246">
        <f>ROUND(I195*H195,2)</f>
        <v>0</v>
      </c>
      <c r="BL195" s="26" t="s">
        <v>197</v>
      </c>
      <c r="BM195" s="26" t="s">
        <v>3687</v>
      </c>
    </row>
    <row r="196" s="13" customFormat="1">
      <c r="B196" s="259"/>
      <c r="C196" s="260"/>
      <c r="D196" s="249" t="s">
        <v>199</v>
      </c>
      <c r="E196" s="261" t="s">
        <v>21</v>
      </c>
      <c r="F196" s="262" t="s">
        <v>3621</v>
      </c>
      <c r="G196" s="260"/>
      <c r="H196" s="261" t="s">
        <v>21</v>
      </c>
      <c r="I196" s="263"/>
      <c r="J196" s="260"/>
      <c r="K196" s="260"/>
      <c r="L196" s="264"/>
      <c r="M196" s="265"/>
      <c r="N196" s="266"/>
      <c r="O196" s="266"/>
      <c r="P196" s="266"/>
      <c r="Q196" s="266"/>
      <c r="R196" s="266"/>
      <c r="S196" s="266"/>
      <c r="T196" s="267"/>
      <c r="AT196" s="268" t="s">
        <v>199</v>
      </c>
      <c r="AU196" s="268" t="s">
        <v>84</v>
      </c>
      <c r="AV196" s="13" t="s">
        <v>82</v>
      </c>
      <c r="AW196" s="13" t="s">
        <v>37</v>
      </c>
      <c r="AX196" s="13" t="s">
        <v>74</v>
      </c>
      <c r="AY196" s="268" t="s">
        <v>189</v>
      </c>
    </row>
    <row r="197" s="13" customFormat="1">
      <c r="B197" s="259"/>
      <c r="C197" s="260"/>
      <c r="D197" s="249" t="s">
        <v>199</v>
      </c>
      <c r="E197" s="261" t="s">
        <v>21</v>
      </c>
      <c r="F197" s="262" t="s">
        <v>3622</v>
      </c>
      <c r="G197" s="260"/>
      <c r="H197" s="261" t="s">
        <v>21</v>
      </c>
      <c r="I197" s="263"/>
      <c r="J197" s="260"/>
      <c r="K197" s="260"/>
      <c r="L197" s="264"/>
      <c r="M197" s="265"/>
      <c r="N197" s="266"/>
      <c r="O197" s="266"/>
      <c r="P197" s="266"/>
      <c r="Q197" s="266"/>
      <c r="R197" s="266"/>
      <c r="S197" s="266"/>
      <c r="T197" s="267"/>
      <c r="AT197" s="268" t="s">
        <v>199</v>
      </c>
      <c r="AU197" s="268" t="s">
        <v>84</v>
      </c>
      <c r="AV197" s="13" t="s">
        <v>82</v>
      </c>
      <c r="AW197" s="13" t="s">
        <v>37</v>
      </c>
      <c r="AX197" s="13" t="s">
        <v>74</v>
      </c>
      <c r="AY197" s="268" t="s">
        <v>189</v>
      </c>
    </row>
    <row r="198" s="12" customFormat="1">
      <c r="B198" s="247"/>
      <c r="C198" s="248"/>
      <c r="D198" s="249" t="s">
        <v>199</v>
      </c>
      <c r="E198" s="250" t="s">
        <v>21</v>
      </c>
      <c r="F198" s="251" t="s">
        <v>3688</v>
      </c>
      <c r="G198" s="248"/>
      <c r="H198" s="252">
        <v>40.5</v>
      </c>
      <c r="I198" s="253"/>
      <c r="J198" s="248"/>
      <c r="K198" s="248"/>
      <c r="L198" s="254"/>
      <c r="M198" s="255"/>
      <c r="N198" s="256"/>
      <c r="O198" s="256"/>
      <c r="P198" s="256"/>
      <c r="Q198" s="256"/>
      <c r="R198" s="256"/>
      <c r="S198" s="256"/>
      <c r="T198" s="257"/>
      <c r="AT198" s="258" t="s">
        <v>199</v>
      </c>
      <c r="AU198" s="258" t="s">
        <v>84</v>
      </c>
      <c r="AV198" s="12" t="s">
        <v>84</v>
      </c>
      <c r="AW198" s="12" t="s">
        <v>37</v>
      </c>
      <c r="AX198" s="12" t="s">
        <v>74</v>
      </c>
      <c r="AY198" s="258" t="s">
        <v>189</v>
      </c>
    </row>
    <row r="199" s="13" customFormat="1">
      <c r="B199" s="259"/>
      <c r="C199" s="260"/>
      <c r="D199" s="249" t="s">
        <v>199</v>
      </c>
      <c r="E199" s="261" t="s">
        <v>21</v>
      </c>
      <c r="F199" s="262" t="s">
        <v>3624</v>
      </c>
      <c r="G199" s="260"/>
      <c r="H199" s="261" t="s">
        <v>21</v>
      </c>
      <c r="I199" s="263"/>
      <c r="J199" s="260"/>
      <c r="K199" s="260"/>
      <c r="L199" s="264"/>
      <c r="M199" s="265"/>
      <c r="N199" s="266"/>
      <c r="O199" s="266"/>
      <c r="P199" s="266"/>
      <c r="Q199" s="266"/>
      <c r="R199" s="266"/>
      <c r="S199" s="266"/>
      <c r="T199" s="267"/>
      <c r="AT199" s="268" t="s">
        <v>199</v>
      </c>
      <c r="AU199" s="268" t="s">
        <v>84</v>
      </c>
      <c r="AV199" s="13" t="s">
        <v>82</v>
      </c>
      <c r="AW199" s="13" t="s">
        <v>37</v>
      </c>
      <c r="AX199" s="13" t="s">
        <v>74</v>
      </c>
      <c r="AY199" s="268" t="s">
        <v>189</v>
      </c>
    </row>
    <row r="200" s="12" customFormat="1">
      <c r="B200" s="247"/>
      <c r="C200" s="248"/>
      <c r="D200" s="249" t="s">
        <v>199</v>
      </c>
      <c r="E200" s="250" t="s">
        <v>21</v>
      </c>
      <c r="F200" s="251" t="s">
        <v>3689</v>
      </c>
      <c r="G200" s="248"/>
      <c r="H200" s="252">
        <v>52.5</v>
      </c>
      <c r="I200" s="253"/>
      <c r="J200" s="248"/>
      <c r="K200" s="248"/>
      <c r="L200" s="254"/>
      <c r="M200" s="255"/>
      <c r="N200" s="256"/>
      <c r="O200" s="256"/>
      <c r="P200" s="256"/>
      <c r="Q200" s="256"/>
      <c r="R200" s="256"/>
      <c r="S200" s="256"/>
      <c r="T200" s="257"/>
      <c r="AT200" s="258" t="s">
        <v>199</v>
      </c>
      <c r="AU200" s="258" t="s">
        <v>84</v>
      </c>
      <c r="AV200" s="12" t="s">
        <v>84</v>
      </c>
      <c r="AW200" s="12" t="s">
        <v>37</v>
      </c>
      <c r="AX200" s="12" t="s">
        <v>74</v>
      </c>
      <c r="AY200" s="258" t="s">
        <v>189</v>
      </c>
    </row>
    <row r="201" s="13" customFormat="1">
      <c r="B201" s="259"/>
      <c r="C201" s="260"/>
      <c r="D201" s="249" t="s">
        <v>199</v>
      </c>
      <c r="E201" s="261" t="s">
        <v>21</v>
      </c>
      <c r="F201" s="262" t="s">
        <v>284</v>
      </c>
      <c r="G201" s="260"/>
      <c r="H201" s="261" t="s">
        <v>21</v>
      </c>
      <c r="I201" s="263"/>
      <c r="J201" s="260"/>
      <c r="K201" s="260"/>
      <c r="L201" s="264"/>
      <c r="M201" s="265"/>
      <c r="N201" s="266"/>
      <c r="O201" s="266"/>
      <c r="P201" s="266"/>
      <c r="Q201" s="266"/>
      <c r="R201" s="266"/>
      <c r="S201" s="266"/>
      <c r="T201" s="267"/>
      <c r="AT201" s="268" t="s">
        <v>199</v>
      </c>
      <c r="AU201" s="268" t="s">
        <v>84</v>
      </c>
      <c r="AV201" s="13" t="s">
        <v>82</v>
      </c>
      <c r="AW201" s="13" t="s">
        <v>37</v>
      </c>
      <c r="AX201" s="13" t="s">
        <v>74</v>
      </c>
      <c r="AY201" s="268" t="s">
        <v>189</v>
      </c>
    </row>
    <row r="202" s="12" customFormat="1">
      <c r="B202" s="247"/>
      <c r="C202" s="248"/>
      <c r="D202" s="249" t="s">
        <v>199</v>
      </c>
      <c r="E202" s="250" t="s">
        <v>21</v>
      </c>
      <c r="F202" s="251" t="s">
        <v>3690</v>
      </c>
      <c r="G202" s="248"/>
      <c r="H202" s="252">
        <v>50.100000000000001</v>
      </c>
      <c r="I202" s="253"/>
      <c r="J202" s="248"/>
      <c r="K202" s="248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199</v>
      </c>
      <c r="AU202" s="258" t="s">
        <v>84</v>
      </c>
      <c r="AV202" s="12" t="s">
        <v>84</v>
      </c>
      <c r="AW202" s="12" t="s">
        <v>37</v>
      </c>
      <c r="AX202" s="12" t="s">
        <v>74</v>
      </c>
      <c r="AY202" s="258" t="s">
        <v>189</v>
      </c>
    </row>
    <row r="203" s="14" customFormat="1">
      <c r="B203" s="269"/>
      <c r="C203" s="270"/>
      <c r="D203" s="249" t="s">
        <v>199</v>
      </c>
      <c r="E203" s="271" t="s">
        <v>21</v>
      </c>
      <c r="F203" s="272" t="s">
        <v>214</v>
      </c>
      <c r="G203" s="270"/>
      <c r="H203" s="273">
        <v>143.09999999999999</v>
      </c>
      <c r="I203" s="274"/>
      <c r="J203" s="270"/>
      <c r="K203" s="270"/>
      <c r="L203" s="275"/>
      <c r="M203" s="276"/>
      <c r="N203" s="277"/>
      <c r="O203" s="277"/>
      <c r="P203" s="277"/>
      <c r="Q203" s="277"/>
      <c r="R203" s="277"/>
      <c r="S203" s="277"/>
      <c r="T203" s="278"/>
      <c r="AT203" s="279" t="s">
        <v>199</v>
      </c>
      <c r="AU203" s="279" t="s">
        <v>84</v>
      </c>
      <c r="AV203" s="14" t="s">
        <v>197</v>
      </c>
      <c r="AW203" s="14" t="s">
        <v>37</v>
      </c>
      <c r="AX203" s="14" t="s">
        <v>82</v>
      </c>
      <c r="AY203" s="279" t="s">
        <v>189</v>
      </c>
    </row>
    <row r="204" s="12" customFormat="1">
      <c r="B204" s="247"/>
      <c r="C204" s="248"/>
      <c r="D204" s="249" t="s">
        <v>199</v>
      </c>
      <c r="E204" s="248"/>
      <c r="F204" s="251" t="s">
        <v>3691</v>
      </c>
      <c r="G204" s="248"/>
      <c r="H204" s="252">
        <v>157.41</v>
      </c>
      <c r="I204" s="253"/>
      <c r="J204" s="248"/>
      <c r="K204" s="248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199</v>
      </c>
      <c r="AU204" s="258" t="s">
        <v>84</v>
      </c>
      <c r="AV204" s="12" t="s">
        <v>84</v>
      </c>
      <c r="AW204" s="12" t="s">
        <v>6</v>
      </c>
      <c r="AX204" s="12" t="s">
        <v>82</v>
      </c>
      <c r="AY204" s="258" t="s">
        <v>189</v>
      </c>
    </row>
    <row r="205" s="1" customFormat="1" ht="16.5" customHeight="1">
      <c r="B205" s="48"/>
      <c r="C205" s="291" t="s">
        <v>9</v>
      </c>
      <c r="D205" s="291" t="s">
        <v>604</v>
      </c>
      <c r="E205" s="292" t="s">
        <v>3692</v>
      </c>
      <c r="F205" s="293" t="s">
        <v>3693</v>
      </c>
      <c r="G205" s="294" t="s">
        <v>349</v>
      </c>
      <c r="H205" s="295">
        <v>157.41</v>
      </c>
      <c r="I205" s="296"/>
      <c r="J205" s="297">
        <f>ROUND(I205*H205,2)</f>
        <v>0</v>
      </c>
      <c r="K205" s="293" t="s">
        <v>196</v>
      </c>
      <c r="L205" s="298"/>
      <c r="M205" s="299" t="s">
        <v>21</v>
      </c>
      <c r="N205" s="300" t="s">
        <v>45</v>
      </c>
      <c r="O205" s="49"/>
      <c r="P205" s="244">
        <f>O205*H205</f>
        <v>0</v>
      </c>
      <c r="Q205" s="244">
        <v>0.00029999999999999997</v>
      </c>
      <c r="R205" s="244">
        <f>Q205*H205</f>
        <v>0.047222999999999994</v>
      </c>
      <c r="S205" s="244">
        <v>0</v>
      </c>
      <c r="T205" s="245">
        <f>S205*H205</f>
        <v>0</v>
      </c>
      <c r="AR205" s="26" t="s">
        <v>247</v>
      </c>
      <c r="AT205" s="26" t="s">
        <v>604</v>
      </c>
      <c r="AU205" s="26" t="s">
        <v>84</v>
      </c>
      <c r="AY205" s="26" t="s">
        <v>189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6" t="s">
        <v>82</v>
      </c>
      <c r="BK205" s="246">
        <f>ROUND(I205*H205,2)</f>
        <v>0</v>
      </c>
      <c r="BL205" s="26" t="s">
        <v>197</v>
      </c>
      <c r="BM205" s="26" t="s">
        <v>3694</v>
      </c>
    </row>
    <row r="206" s="13" customFormat="1">
      <c r="B206" s="259"/>
      <c r="C206" s="260"/>
      <c r="D206" s="249" t="s">
        <v>199</v>
      </c>
      <c r="E206" s="261" t="s">
        <v>21</v>
      </c>
      <c r="F206" s="262" t="s">
        <v>3621</v>
      </c>
      <c r="G206" s="260"/>
      <c r="H206" s="261" t="s">
        <v>21</v>
      </c>
      <c r="I206" s="263"/>
      <c r="J206" s="260"/>
      <c r="K206" s="260"/>
      <c r="L206" s="264"/>
      <c r="M206" s="265"/>
      <c r="N206" s="266"/>
      <c r="O206" s="266"/>
      <c r="P206" s="266"/>
      <c r="Q206" s="266"/>
      <c r="R206" s="266"/>
      <c r="S206" s="266"/>
      <c r="T206" s="267"/>
      <c r="AT206" s="268" t="s">
        <v>199</v>
      </c>
      <c r="AU206" s="268" t="s">
        <v>84</v>
      </c>
      <c r="AV206" s="13" t="s">
        <v>82</v>
      </c>
      <c r="AW206" s="13" t="s">
        <v>37</v>
      </c>
      <c r="AX206" s="13" t="s">
        <v>74</v>
      </c>
      <c r="AY206" s="268" t="s">
        <v>189</v>
      </c>
    </row>
    <row r="207" s="13" customFormat="1">
      <c r="B207" s="259"/>
      <c r="C207" s="260"/>
      <c r="D207" s="249" t="s">
        <v>199</v>
      </c>
      <c r="E207" s="261" t="s">
        <v>21</v>
      </c>
      <c r="F207" s="262" t="s">
        <v>3622</v>
      </c>
      <c r="G207" s="260"/>
      <c r="H207" s="261" t="s">
        <v>21</v>
      </c>
      <c r="I207" s="263"/>
      <c r="J207" s="260"/>
      <c r="K207" s="260"/>
      <c r="L207" s="264"/>
      <c r="M207" s="265"/>
      <c r="N207" s="266"/>
      <c r="O207" s="266"/>
      <c r="P207" s="266"/>
      <c r="Q207" s="266"/>
      <c r="R207" s="266"/>
      <c r="S207" s="266"/>
      <c r="T207" s="267"/>
      <c r="AT207" s="268" t="s">
        <v>199</v>
      </c>
      <c r="AU207" s="268" t="s">
        <v>84</v>
      </c>
      <c r="AV207" s="13" t="s">
        <v>82</v>
      </c>
      <c r="AW207" s="13" t="s">
        <v>37</v>
      </c>
      <c r="AX207" s="13" t="s">
        <v>74</v>
      </c>
      <c r="AY207" s="268" t="s">
        <v>189</v>
      </c>
    </row>
    <row r="208" s="12" customFormat="1">
      <c r="B208" s="247"/>
      <c r="C208" s="248"/>
      <c r="D208" s="249" t="s">
        <v>199</v>
      </c>
      <c r="E208" s="250" t="s">
        <v>21</v>
      </c>
      <c r="F208" s="251" t="s">
        <v>3688</v>
      </c>
      <c r="G208" s="248"/>
      <c r="H208" s="252">
        <v>40.5</v>
      </c>
      <c r="I208" s="253"/>
      <c r="J208" s="248"/>
      <c r="K208" s="248"/>
      <c r="L208" s="254"/>
      <c r="M208" s="255"/>
      <c r="N208" s="256"/>
      <c r="O208" s="256"/>
      <c r="P208" s="256"/>
      <c r="Q208" s="256"/>
      <c r="R208" s="256"/>
      <c r="S208" s="256"/>
      <c r="T208" s="257"/>
      <c r="AT208" s="258" t="s">
        <v>199</v>
      </c>
      <c r="AU208" s="258" t="s">
        <v>84</v>
      </c>
      <c r="AV208" s="12" t="s">
        <v>84</v>
      </c>
      <c r="AW208" s="12" t="s">
        <v>37</v>
      </c>
      <c r="AX208" s="12" t="s">
        <v>74</v>
      </c>
      <c r="AY208" s="258" t="s">
        <v>189</v>
      </c>
    </row>
    <row r="209" s="13" customFormat="1">
      <c r="B209" s="259"/>
      <c r="C209" s="260"/>
      <c r="D209" s="249" t="s">
        <v>199</v>
      </c>
      <c r="E209" s="261" t="s">
        <v>21</v>
      </c>
      <c r="F209" s="262" t="s">
        <v>3624</v>
      </c>
      <c r="G209" s="260"/>
      <c r="H209" s="261" t="s">
        <v>21</v>
      </c>
      <c r="I209" s="263"/>
      <c r="J209" s="260"/>
      <c r="K209" s="260"/>
      <c r="L209" s="264"/>
      <c r="M209" s="265"/>
      <c r="N209" s="266"/>
      <c r="O209" s="266"/>
      <c r="P209" s="266"/>
      <c r="Q209" s="266"/>
      <c r="R209" s="266"/>
      <c r="S209" s="266"/>
      <c r="T209" s="267"/>
      <c r="AT209" s="268" t="s">
        <v>199</v>
      </c>
      <c r="AU209" s="268" t="s">
        <v>84</v>
      </c>
      <c r="AV209" s="13" t="s">
        <v>82</v>
      </c>
      <c r="AW209" s="13" t="s">
        <v>37</v>
      </c>
      <c r="AX209" s="13" t="s">
        <v>74</v>
      </c>
      <c r="AY209" s="268" t="s">
        <v>189</v>
      </c>
    </row>
    <row r="210" s="12" customFormat="1">
      <c r="B210" s="247"/>
      <c r="C210" s="248"/>
      <c r="D210" s="249" t="s">
        <v>199</v>
      </c>
      <c r="E210" s="250" t="s">
        <v>21</v>
      </c>
      <c r="F210" s="251" t="s">
        <v>3689</v>
      </c>
      <c r="G210" s="248"/>
      <c r="H210" s="252">
        <v>52.5</v>
      </c>
      <c r="I210" s="253"/>
      <c r="J210" s="248"/>
      <c r="K210" s="248"/>
      <c r="L210" s="254"/>
      <c r="M210" s="255"/>
      <c r="N210" s="256"/>
      <c r="O210" s="256"/>
      <c r="P210" s="256"/>
      <c r="Q210" s="256"/>
      <c r="R210" s="256"/>
      <c r="S210" s="256"/>
      <c r="T210" s="257"/>
      <c r="AT210" s="258" t="s">
        <v>199</v>
      </c>
      <c r="AU210" s="258" t="s">
        <v>84</v>
      </c>
      <c r="AV210" s="12" t="s">
        <v>84</v>
      </c>
      <c r="AW210" s="12" t="s">
        <v>37</v>
      </c>
      <c r="AX210" s="12" t="s">
        <v>74</v>
      </c>
      <c r="AY210" s="258" t="s">
        <v>189</v>
      </c>
    </row>
    <row r="211" s="13" customFormat="1">
      <c r="B211" s="259"/>
      <c r="C211" s="260"/>
      <c r="D211" s="249" t="s">
        <v>199</v>
      </c>
      <c r="E211" s="261" t="s">
        <v>21</v>
      </c>
      <c r="F211" s="262" t="s">
        <v>284</v>
      </c>
      <c r="G211" s="260"/>
      <c r="H211" s="261" t="s">
        <v>21</v>
      </c>
      <c r="I211" s="263"/>
      <c r="J211" s="260"/>
      <c r="K211" s="260"/>
      <c r="L211" s="264"/>
      <c r="M211" s="265"/>
      <c r="N211" s="266"/>
      <c r="O211" s="266"/>
      <c r="P211" s="266"/>
      <c r="Q211" s="266"/>
      <c r="R211" s="266"/>
      <c r="S211" s="266"/>
      <c r="T211" s="267"/>
      <c r="AT211" s="268" t="s">
        <v>199</v>
      </c>
      <c r="AU211" s="268" t="s">
        <v>84</v>
      </c>
      <c r="AV211" s="13" t="s">
        <v>82</v>
      </c>
      <c r="AW211" s="13" t="s">
        <v>37</v>
      </c>
      <c r="AX211" s="13" t="s">
        <v>74</v>
      </c>
      <c r="AY211" s="268" t="s">
        <v>189</v>
      </c>
    </row>
    <row r="212" s="12" customFormat="1">
      <c r="B212" s="247"/>
      <c r="C212" s="248"/>
      <c r="D212" s="249" t="s">
        <v>199</v>
      </c>
      <c r="E212" s="250" t="s">
        <v>21</v>
      </c>
      <c r="F212" s="251" t="s">
        <v>3690</v>
      </c>
      <c r="G212" s="248"/>
      <c r="H212" s="252">
        <v>50.100000000000001</v>
      </c>
      <c r="I212" s="253"/>
      <c r="J212" s="248"/>
      <c r="K212" s="248"/>
      <c r="L212" s="254"/>
      <c r="M212" s="255"/>
      <c r="N212" s="256"/>
      <c r="O212" s="256"/>
      <c r="P212" s="256"/>
      <c r="Q212" s="256"/>
      <c r="R212" s="256"/>
      <c r="S212" s="256"/>
      <c r="T212" s="257"/>
      <c r="AT212" s="258" t="s">
        <v>199</v>
      </c>
      <c r="AU212" s="258" t="s">
        <v>84</v>
      </c>
      <c r="AV212" s="12" t="s">
        <v>84</v>
      </c>
      <c r="AW212" s="12" t="s">
        <v>37</v>
      </c>
      <c r="AX212" s="12" t="s">
        <v>74</v>
      </c>
      <c r="AY212" s="258" t="s">
        <v>189</v>
      </c>
    </row>
    <row r="213" s="14" customFormat="1">
      <c r="B213" s="269"/>
      <c r="C213" s="270"/>
      <c r="D213" s="249" t="s">
        <v>199</v>
      </c>
      <c r="E213" s="271" t="s">
        <v>21</v>
      </c>
      <c r="F213" s="272" t="s">
        <v>214</v>
      </c>
      <c r="G213" s="270"/>
      <c r="H213" s="273">
        <v>143.09999999999999</v>
      </c>
      <c r="I213" s="274"/>
      <c r="J213" s="270"/>
      <c r="K213" s="270"/>
      <c r="L213" s="275"/>
      <c r="M213" s="276"/>
      <c r="N213" s="277"/>
      <c r="O213" s="277"/>
      <c r="P213" s="277"/>
      <c r="Q213" s="277"/>
      <c r="R213" s="277"/>
      <c r="S213" s="277"/>
      <c r="T213" s="278"/>
      <c r="AT213" s="279" t="s">
        <v>199</v>
      </c>
      <c r="AU213" s="279" t="s">
        <v>84</v>
      </c>
      <c r="AV213" s="14" t="s">
        <v>197</v>
      </c>
      <c r="AW213" s="14" t="s">
        <v>37</v>
      </c>
      <c r="AX213" s="14" t="s">
        <v>82</v>
      </c>
      <c r="AY213" s="279" t="s">
        <v>189</v>
      </c>
    </row>
    <row r="214" s="12" customFormat="1">
      <c r="B214" s="247"/>
      <c r="C214" s="248"/>
      <c r="D214" s="249" t="s">
        <v>199</v>
      </c>
      <c r="E214" s="248"/>
      <c r="F214" s="251" t="s">
        <v>3691</v>
      </c>
      <c r="G214" s="248"/>
      <c r="H214" s="252">
        <v>157.41</v>
      </c>
      <c r="I214" s="253"/>
      <c r="J214" s="248"/>
      <c r="K214" s="248"/>
      <c r="L214" s="254"/>
      <c r="M214" s="255"/>
      <c r="N214" s="256"/>
      <c r="O214" s="256"/>
      <c r="P214" s="256"/>
      <c r="Q214" s="256"/>
      <c r="R214" s="256"/>
      <c r="S214" s="256"/>
      <c r="T214" s="257"/>
      <c r="AT214" s="258" t="s">
        <v>199</v>
      </c>
      <c r="AU214" s="258" t="s">
        <v>84</v>
      </c>
      <c r="AV214" s="12" t="s">
        <v>84</v>
      </c>
      <c r="AW214" s="12" t="s">
        <v>6</v>
      </c>
      <c r="AX214" s="12" t="s">
        <v>82</v>
      </c>
      <c r="AY214" s="258" t="s">
        <v>189</v>
      </c>
    </row>
    <row r="215" s="1" customFormat="1" ht="25.5" customHeight="1">
      <c r="B215" s="48"/>
      <c r="C215" s="235" t="s">
        <v>358</v>
      </c>
      <c r="D215" s="235" t="s">
        <v>192</v>
      </c>
      <c r="E215" s="236" t="s">
        <v>3695</v>
      </c>
      <c r="F215" s="237" t="s">
        <v>3696</v>
      </c>
      <c r="G215" s="238" t="s">
        <v>273</v>
      </c>
      <c r="H215" s="239">
        <v>1751.5650000000001</v>
      </c>
      <c r="I215" s="240"/>
      <c r="J215" s="241">
        <f>ROUND(I215*H215,2)</f>
        <v>0</v>
      </c>
      <c r="K215" s="237" t="s">
        <v>196</v>
      </c>
      <c r="L215" s="74"/>
      <c r="M215" s="242" t="s">
        <v>21</v>
      </c>
      <c r="N215" s="243" t="s">
        <v>45</v>
      </c>
      <c r="O215" s="49"/>
      <c r="P215" s="244">
        <f>O215*H215</f>
        <v>0</v>
      </c>
      <c r="Q215" s="244">
        <v>0.00382</v>
      </c>
      <c r="R215" s="244">
        <f>Q215*H215</f>
        <v>6.6909783000000003</v>
      </c>
      <c r="S215" s="244">
        <v>0</v>
      </c>
      <c r="T215" s="245">
        <f>S215*H215</f>
        <v>0</v>
      </c>
      <c r="AR215" s="26" t="s">
        <v>197</v>
      </c>
      <c r="AT215" s="26" t="s">
        <v>192</v>
      </c>
      <c r="AU215" s="26" t="s">
        <v>84</v>
      </c>
      <c r="AY215" s="26" t="s">
        <v>189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26" t="s">
        <v>82</v>
      </c>
      <c r="BK215" s="246">
        <f>ROUND(I215*H215,2)</f>
        <v>0</v>
      </c>
      <c r="BL215" s="26" t="s">
        <v>197</v>
      </c>
      <c r="BM215" s="26" t="s">
        <v>3697</v>
      </c>
    </row>
    <row r="216" s="13" customFormat="1">
      <c r="B216" s="259"/>
      <c r="C216" s="260"/>
      <c r="D216" s="249" t="s">
        <v>199</v>
      </c>
      <c r="E216" s="261" t="s">
        <v>21</v>
      </c>
      <c r="F216" s="262" t="s">
        <v>3633</v>
      </c>
      <c r="G216" s="260"/>
      <c r="H216" s="261" t="s">
        <v>21</v>
      </c>
      <c r="I216" s="263"/>
      <c r="J216" s="260"/>
      <c r="K216" s="260"/>
      <c r="L216" s="264"/>
      <c r="M216" s="265"/>
      <c r="N216" s="266"/>
      <c r="O216" s="266"/>
      <c r="P216" s="266"/>
      <c r="Q216" s="266"/>
      <c r="R216" s="266"/>
      <c r="S216" s="266"/>
      <c r="T216" s="267"/>
      <c r="AT216" s="268" t="s">
        <v>199</v>
      </c>
      <c r="AU216" s="268" t="s">
        <v>84</v>
      </c>
      <c r="AV216" s="13" t="s">
        <v>82</v>
      </c>
      <c r="AW216" s="13" t="s">
        <v>37</v>
      </c>
      <c r="AX216" s="13" t="s">
        <v>74</v>
      </c>
      <c r="AY216" s="268" t="s">
        <v>189</v>
      </c>
    </row>
    <row r="217" s="12" customFormat="1">
      <c r="B217" s="247"/>
      <c r="C217" s="248"/>
      <c r="D217" s="249" t="s">
        <v>199</v>
      </c>
      <c r="E217" s="250" t="s">
        <v>21</v>
      </c>
      <c r="F217" s="251" t="s">
        <v>3634</v>
      </c>
      <c r="G217" s="248"/>
      <c r="H217" s="252">
        <v>2053.4850000000001</v>
      </c>
      <c r="I217" s="253"/>
      <c r="J217" s="248"/>
      <c r="K217" s="248"/>
      <c r="L217" s="254"/>
      <c r="M217" s="255"/>
      <c r="N217" s="256"/>
      <c r="O217" s="256"/>
      <c r="P217" s="256"/>
      <c r="Q217" s="256"/>
      <c r="R217" s="256"/>
      <c r="S217" s="256"/>
      <c r="T217" s="257"/>
      <c r="AT217" s="258" t="s">
        <v>199</v>
      </c>
      <c r="AU217" s="258" t="s">
        <v>84</v>
      </c>
      <c r="AV217" s="12" t="s">
        <v>84</v>
      </c>
      <c r="AW217" s="12" t="s">
        <v>37</v>
      </c>
      <c r="AX217" s="12" t="s">
        <v>74</v>
      </c>
      <c r="AY217" s="258" t="s">
        <v>189</v>
      </c>
    </row>
    <row r="218" s="13" customFormat="1">
      <c r="B218" s="259"/>
      <c r="C218" s="260"/>
      <c r="D218" s="249" t="s">
        <v>199</v>
      </c>
      <c r="E218" s="261" t="s">
        <v>21</v>
      </c>
      <c r="F218" s="262" t="s">
        <v>3635</v>
      </c>
      <c r="G218" s="260"/>
      <c r="H218" s="261" t="s">
        <v>21</v>
      </c>
      <c r="I218" s="263"/>
      <c r="J218" s="260"/>
      <c r="K218" s="260"/>
      <c r="L218" s="264"/>
      <c r="M218" s="265"/>
      <c r="N218" s="266"/>
      <c r="O218" s="266"/>
      <c r="P218" s="266"/>
      <c r="Q218" s="266"/>
      <c r="R218" s="266"/>
      <c r="S218" s="266"/>
      <c r="T218" s="267"/>
      <c r="AT218" s="268" t="s">
        <v>199</v>
      </c>
      <c r="AU218" s="268" t="s">
        <v>84</v>
      </c>
      <c r="AV218" s="13" t="s">
        <v>82</v>
      </c>
      <c r="AW218" s="13" t="s">
        <v>37</v>
      </c>
      <c r="AX218" s="13" t="s">
        <v>74</v>
      </c>
      <c r="AY218" s="268" t="s">
        <v>189</v>
      </c>
    </row>
    <row r="219" s="13" customFormat="1">
      <c r="B219" s="259"/>
      <c r="C219" s="260"/>
      <c r="D219" s="249" t="s">
        <v>199</v>
      </c>
      <c r="E219" s="261" t="s">
        <v>21</v>
      </c>
      <c r="F219" s="262" t="s">
        <v>3622</v>
      </c>
      <c r="G219" s="260"/>
      <c r="H219" s="261" t="s">
        <v>21</v>
      </c>
      <c r="I219" s="263"/>
      <c r="J219" s="260"/>
      <c r="K219" s="260"/>
      <c r="L219" s="264"/>
      <c r="M219" s="265"/>
      <c r="N219" s="266"/>
      <c r="O219" s="266"/>
      <c r="P219" s="266"/>
      <c r="Q219" s="266"/>
      <c r="R219" s="266"/>
      <c r="S219" s="266"/>
      <c r="T219" s="267"/>
      <c r="AT219" s="268" t="s">
        <v>199</v>
      </c>
      <c r="AU219" s="268" t="s">
        <v>84</v>
      </c>
      <c r="AV219" s="13" t="s">
        <v>82</v>
      </c>
      <c r="AW219" s="13" t="s">
        <v>37</v>
      </c>
      <c r="AX219" s="13" t="s">
        <v>74</v>
      </c>
      <c r="AY219" s="268" t="s">
        <v>189</v>
      </c>
    </row>
    <row r="220" s="12" customFormat="1">
      <c r="B220" s="247"/>
      <c r="C220" s="248"/>
      <c r="D220" s="249" t="s">
        <v>199</v>
      </c>
      <c r="E220" s="250" t="s">
        <v>21</v>
      </c>
      <c r="F220" s="251" t="s">
        <v>3636</v>
      </c>
      <c r="G220" s="248"/>
      <c r="H220" s="252">
        <v>-92.280000000000001</v>
      </c>
      <c r="I220" s="253"/>
      <c r="J220" s="248"/>
      <c r="K220" s="248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199</v>
      </c>
      <c r="AU220" s="258" t="s">
        <v>84</v>
      </c>
      <c r="AV220" s="12" t="s">
        <v>84</v>
      </c>
      <c r="AW220" s="12" t="s">
        <v>37</v>
      </c>
      <c r="AX220" s="12" t="s">
        <v>74</v>
      </c>
      <c r="AY220" s="258" t="s">
        <v>189</v>
      </c>
    </row>
    <row r="221" s="13" customFormat="1">
      <c r="B221" s="259"/>
      <c r="C221" s="260"/>
      <c r="D221" s="249" t="s">
        <v>199</v>
      </c>
      <c r="E221" s="261" t="s">
        <v>21</v>
      </c>
      <c r="F221" s="262" t="s">
        <v>3624</v>
      </c>
      <c r="G221" s="260"/>
      <c r="H221" s="261" t="s">
        <v>21</v>
      </c>
      <c r="I221" s="263"/>
      <c r="J221" s="260"/>
      <c r="K221" s="260"/>
      <c r="L221" s="264"/>
      <c r="M221" s="265"/>
      <c r="N221" s="266"/>
      <c r="O221" s="266"/>
      <c r="P221" s="266"/>
      <c r="Q221" s="266"/>
      <c r="R221" s="266"/>
      <c r="S221" s="266"/>
      <c r="T221" s="267"/>
      <c r="AT221" s="268" t="s">
        <v>199</v>
      </c>
      <c r="AU221" s="268" t="s">
        <v>84</v>
      </c>
      <c r="AV221" s="13" t="s">
        <v>82</v>
      </c>
      <c r="AW221" s="13" t="s">
        <v>37</v>
      </c>
      <c r="AX221" s="13" t="s">
        <v>74</v>
      </c>
      <c r="AY221" s="268" t="s">
        <v>189</v>
      </c>
    </row>
    <row r="222" s="12" customFormat="1">
      <c r="B222" s="247"/>
      <c r="C222" s="248"/>
      <c r="D222" s="249" t="s">
        <v>199</v>
      </c>
      <c r="E222" s="250" t="s">
        <v>21</v>
      </c>
      <c r="F222" s="251" t="s">
        <v>3637</v>
      </c>
      <c r="G222" s="248"/>
      <c r="H222" s="252">
        <v>-107.28</v>
      </c>
      <c r="I222" s="253"/>
      <c r="J222" s="248"/>
      <c r="K222" s="248"/>
      <c r="L222" s="254"/>
      <c r="M222" s="255"/>
      <c r="N222" s="256"/>
      <c r="O222" s="256"/>
      <c r="P222" s="256"/>
      <c r="Q222" s="256"/>
      <c r="R222" s="256"/>
      <c r="S222" s="256"/>
      <c r="T222" s="257"/>
      <c r="AT222" s="258" t="s">
        <v>199</v>
      </c>
      <c r="AU222" s="258" t="s">
        <v>84</v>
      </c>
      <c r="AV222" s="12" t="s">
        <v>84</v>
      </c>
      <c r="AW222" s="12" t="s">
        <v>37</v>
      </c>
      <c r="AX222" s="12" t="s">
        <v>74</v>
      </c>
      <c r="AY222" s="258" t="s">
        <v>189</v>
      </c>
    </row>
    <row r="223" s="13" customFormat="1">
      <c r="B223" s="259"/>
      <c r="C223" s="260"/>
      <c r="D223" s="249" t="s">
        <v>199</v>
      </c>
      <c r="E223" s="261" t="s">
        <v>21</v>
      </c>
      <c r="F223" s="262" t="s">
        <v>284</v>
      </c>
      <c r="G223" s="260"/>
      <c r="H223" s="261" t="s">
        <v>21</v>
      </c>
      <c r="I223" s="263"/>
      <c r="J223" s="260"/>
      <c r="K223" s="260"/>
      <c r="L223" s="264"/>
      <c r="M223" s="265"/>
      <c r="N223" s="266"/>
      <c r="O223" s="266"/>
      <c r="P223" s="266"/>
      <c r="Q223" s="266"/>
      <c r="R223" s="266"/>
      <c r="S223" s="266"/>
      <c r="T223" s="267"/>
      <c r="AT223" s="268" t="s">
        <v>199</v>
      </c>
      <c r="AU223" s="268" t="s">
        <v>84</v>
      </c>
      <c r="AV223" s="13" t="s">
        <v>82</v>
      </c>
      <c r="AW223" s="13" t="s">
        <v>37</v>
      </c>
      <c r="AX223" s="13" t="s">
        <v>74</v>
      </c>
      <c r="AY223" s="268" t="s">
        <v>189</v>
      </c>
    </row>
    <row r="224" s="12" customFormat="1">
      <c r="B224" s="247"/>
      <c r="C224" s="248"/>
      <c r="D224" s="249" t="s">
        <v>199</v>
      </c>
      <c r="E224" s="250" t="s">
        <v>21</v>
      </c>
      <c r="F224" s="251" t="s">
        <v>3638</v>
      </c>
      <c r="G224" s="248"/>
      <c r="H224" s="252">
        <v>-102.36</v>
      </c>
      <c r="I224" s="253"/>
      <c r="J224" s="248"/>
      <c r="K224" s="248"/>
      <c r="L224" s="254"/>
      <c r="M224" s="255"/>
      <c r="N224" s="256"/>
      <c r="O224" s="256"/>
      <c r="P224" s="256"/>
      <c r="Q224" s="256"/>
      <c r="R224" s="256"/>
      <c r="S224" s="256"/>
      <c r="T224" s="257"/>
      <c r="AT224" s="258" t="s">
        <v>199</v>
      </c>
      <c r="AU224" s="258" t="s">
        <v>84</v>
      </c>
      <c r="AV224" s="12" t="s">
        <v>84</v>
      </c>
      <c r="AW224" s="12" t="s">
        <v>37</v>
      </c>
      <c r="AX224" s="12" t="s">
        <v>74</v>
      </c>
      <c r="AY224" s="258" t="s">
        <v>189</v>
      </c>
    </row>
    <row r="225" s="14" customFormat="1">
      <c r="B225" s="269"/>
      <c r="C225" s="270"/>
      <c r="D225" s="249" t="s">
        <v>199</v>
      </c>
      <c r="E225" s="271" t="s">
        <v>21</v>
      </c>
      <c r="F225" s="272" t="s">
        <v>214</v>
      </c>
      <c r="G225" s="270"/>
      <c r="H225" s="273">
        <v>1751.5650000000001</v>
      </c>
      <c r="I225" s="274"/>
      <c r="J225" s="270"/>
      <c r="K225" s="270"/>
      <c r="L225" s="275"/>
      <c r="M225" s="276"/>
      <c r="N225" s="277"/>
      <c r="O225" s="277"/>
      <c r="P225" s="277"/>
      <c r="Q225" s="277"/>
      <c r="R225" s="277"/>
      <c r="S225" s="277"/>
      <c r="T225" s="278"/>
      <c r="AT225" s="279" t="s">
        <v>199</v>
      </c>
      <c r="AU225" s="279" t="s">
        <v>84</v>
      </c>
      <c r="AV225" s="14" t="s">
        <v>197</v>
      </c>
      <c r="AW225" s="14" t="s">
        <v>37</v>
      </c>
      <c r="AX225" s="14" t="s">
        <v>82</v>
      </c>
      <c r="AY225" s="279" t="s">
        <v>189</v>
      </c>
    </row>
    <row r="226" s="1" customFormat="1" ht="25.5" customHeight="1">
      <c r="B226" s="48"/>
      <c r="C226" s="235" t="s">
        <v>364</v>
      </c>
      <c r="D226" s="235" t="s">
        <v>192</v>
      </c>
      <c r="E226" s="236" t="s">
        <v>3698</v>
      </c>
      <c r="F226" s="237" t="s">
        <v>3699</v>
      </c>
      <c r="G226" s="238" t="s">
        <v>273</v>
      </c>
      <c r="H226" s="239">
        <v>1910.1199999999999</v>
      </c>
      <c r="I226" s="240"/>
      <c r="J226" s="241">
        <f>ROUND(I226*H226,2)</f>
        <v>0</v>
      </c>
      <c r="K226" s="237" t="s">
        <v>21</v>
      </c>
      <c r="L226" s="74"/>
      <c r="M226" s="242" t="s">
        <v>21</v>
      </c>
      <c r="N226" s="243" t="s">
        <v>45</v>
      </c>
      <c r="O226" s="49"/>
      <c r="P226" s="244">
        <f>O226*H226</f>
        <v>0</v>
      </c>
      <c r="Q226" s="244">
        <v>0.0026800000000000001</v>
      </c>
      <c r="R226" s="244">
        <f>Q226*H226</f>
        <v>5.1191215999999997</v>
      </c>
      <c r="S226" s="244">
        <v>0</v>
      </c>
      <c r="T226" s="245">
        <f>S226*H226</f>
        <v>0</v>
      </c>
      <c r="AR226" s="26" t="s">
        <v>197</v>
      </c>
      <c r="AT226" s="26" t="s">
        <v>192</v>
      </c>
      <c r="AU226" s="26" t="s">
        <v>84</v>
      </c>
      <c r="AY226" s="26" t="s">
        <v>189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26" t="s">
        <v>82</v>
      </c>
      <c r="BK226" s="246">
        <f>ROUND(I226*H226,2)</f>
        <v>0</v>
      </c>
      <c r="BL226" s="26" t="s">
        <v>197</v>
      </c>
      <c r="BM226" s="26" t="s">
        <v>3700</v>
      </c>
    </row>
    <row r="227" s="12" customFormat="1">
      <c r="B227" s="247"/>
      <c r="C227" s="248"/>
      <c r="D227" s="249" t="s">
        <v>199</v>
      </c>
      <c r="E227" s="250" t="s">
        <v>21</v>
      </c>
      <c r="F227" s="251" t="s">
        <v>3701</v>
      </c>
      <c r="G227" s="248"/>
      <c r="H227" s="252">
        <v>1751</v>
      </c>
      <c r="I227" s="253"/>
      <c r="J227" s="248"/>
      <c r="K227" s="248"/>
      <c r="L227" s="254"/>
      <c r="M227" s="255"/>
      <c r="N227" s="256"/>
      <c r="O227" s="256"/>
      <c r="P227" s="256"/>
      <c r="Q227" s="256"/>
      <c r="R227" s="256"/>
      <c r="S227" s="256"/>
      <c r="T227" s="257"/>
      <c r="AT227" s="258" t="s">
        <v>199</v>
      </c>
      <c r="AU227" s="258" t="s">
        <v>84</v>
      </c>
      <c r="AV227" s="12" t="s">
        <v>84</v>
      </c>
      <c r="AW227" s="12" t="s">
        <v>37</v>
      </c>
      <c r="AX227" s="12" t="s">
        <v>74</v>
      </c>
      <c r="AY227" s="258" t="s">
        <v>189</v>
      </c>
    </row>
    <row r="228" s="12" customFormat="1">
      <c r="B228" s="247"/>
      <c r="C228" s="248"/>
      <c r="D228" s="249" t="s">
        <v>199</v>
      </c>
      <c r="E228" s="250" t="s">
        <v>21</v>
      </c>
      <c r="F228" s="251" t="s">
        <v>3702</v>
      </c>
      <c r="G228" s="248"/>
      <c r="H228" s="252">
        <v>159.12000000000001</v>
      </c>
      <c r="I228" s="253"/>
      <c r="J228" s="248"/>
      <c r="K228" s="248"/>
      <c r="L228" s="254"/>
      <c r="M228" s="255"/>
      <c r="N228" s="256"/>
      <c r="O228" s="256"/>
      <c r="P228" s="256"/>
      <c r="Q228" s="256"/>
      <c r="R228" s="256"/>
      <c r="S228" s="256"/>
      <c r="T228" s="257"/>
      <c r="AT228" s="258" t="s">
        <v>199</v>
      </c>
      <c r="AU228" s="258" t="s">
        <v>84</v>
      </c>
      <c r="AV228" s="12" t="s">
        <v>84</v>
      </c>
      <c r="AW228" s="12" t="s">
        <v>37</v>
      </c>
      <c r="AX228" s="12" t="s">
        <v>74</v>
      </c>
      <c r="AY228" s="258" t="s">
        <v>189</v>
      </c>
    </row>
    <row r="229" s="14" customFormat="1">
      <c r="B229" s="269"/>
      <c r="C229" s="270"/>
      <c r="D229" s="249" t="s">
        <v>199</v>
      </c>
      <c r="E229" s="271" t="s">
        <v>21</v>
      </c>
      <c r="F229" s="272" t="s">
        <v>214</v>
      </c>
      <c r="G229" s="270"/>
      <c r="H229" s="273">
        <v>1910.1199999999999</v>
      </c>
      <c r="I229" s="274"/>
      <c r="J229" s="270"/>
      <c r="K229" s="270"/>
      <c r="L229" s="275"/>
      <c r="M229" s="276"/>
      <c r="N229" s="277"/>
      <c r="O229" s="277"/>
      <c r="P229" s="277"/>
      <c r="Q229" s="277"/>
      <c r="R229" s="277"/>
      <c r="S229" s="277"/>
      <c r="T229" s="278"/>
      <c r="AT229" s="279" t="s">
        <v>199</v>
      </c>
      <c r="AU229" s="279" t="s">
        <v>84</v>
      </c>
      <c r="AV229" s="14" t="s">
        <v>197</v>
      </c>
      <c r="AW229" s="14" t="s">
        <v>37</v>
      </c>
      <c r="AX229" s="14" t="s">
        <v>82</v>
      </c>
      <c r="AY229" s="279" t="s">
        <v>189</v>
      </c>
    </row>
    <row r="230" s="1" customFormat="1" ht="25.5" customHeight="1">
      <c r="B230" s="48"/>
      <c r="C230" s="235" t="s">
        <v>368</v>
      </c>
      <c r="D230" s="235" t="s">
        <v>192</v>
      </c>
      <c r="E230" s="236" t="s">
        <v>3703</v>
      </c>
      <c r="F230" s="237" t="s">
        <v>3704</v>
      </c>
      <c r="G230" s="238" t="s">
        <v>273</v>
      </c>
      <c r="H230" s="239">
        <v>92.875</v>
      </c>
      <c r="I230" s="240"/>
      <c r="J230" s="241">
        <f>ROUND(I230*H230,2)</f>
        <v>0</v>
      </c>
      <c r="K230" s="237" t="s">
        <v>196</v>
      </c>
      <c r="L230" s="74"/>
      <c r="M230" s="242" t="s">
        <v>21</v>
      </c>
      <c r="N230" s="243" t="s">
        <v>45</v>
      </c>
      <c r="O230" s="49"/>
      <c r="P230" s="244">
        <f>O230*H230</f>
        <v>0</v>
      </c>
      <c r="Q230" s="244">
        <v>0.0014</v>
      </c>
      <c r="R230" s="244">
        <f>Q230*H230</f>
        <v>0.130025</v>
      </c>
      <c r="S230" s="244">
        <v>0</v>
      </c>
      <c r="T230" s="245">
        <f>S230*H230</f>
        <v>0</v>
      </c>
      <c r="AR230" s="26" t="s">
        <v>197</v>
      </c>
      <c r="AT230" s="26" t="s">
        <v>192</v>
      </c>
      <c r="AU230" s="26" t="s">
        <v>84</v>
      </c>
      <c r="AY230" s="26" t="s">
        <v>189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26" t="s">
        <v>82</v>
      </c>
      <c r="BK230" s="246">
        <f>ROUND(I230*H230,2)</f>
        <v>0</v>
      </c>
      <c r="BL230" s="26" t="s">
        <v>197</v>
      </c>
      <c r="BM230" s="26" t="s">
        <v>3705</v>
      </c>
    </row>
    <row r="231" s="13" customFormat="1">
      <c r="B231" s="259"/>
      <c r="C231" s="260"/>
      <c r="D231" s="249" t="s">
        <v>199</v>
      </c>
      <c r="E231" s="261" t="s">
        <v>21</v>
      </c>
      <c r="F231" s="262" t="s">
        <v>3706</v>
      </c>
      <c r="G231" s="260"/>
      <c r="H231" s="261" t="s">
        <v>21</v>
      </c>
      <c r="I231" s="263"/>
      <c r="J231" s="260"/>
      <c r="K231" s="260"/>
      <c r="L231" s="264"/>
      <c r="M231" s="265"/>
      <c r="N231" s="266"/>
      <c r="O231" s="266"/>
      <c r="P231" s="266"/>
      <c r="Q231" s="266"/>
      <c r="R231" s="266"/>
      <c r="S231" s="266"/>
      <c r="T231" s="267"/>
      <c r="AT231" s="268" t="s">
        <v>199</v>
      </c>
      <c r="AU231" s="268" t="s">
        <v>84</v>
      </c>
      <c r="AV231" s="13" t="s">
        <v>82</v>
      </c>
      <c r="AW231" s="13" t="s">
        <v>37</v>
      </c>
      <c r="AX231" s="13" t="s">
        <v>74</v>
      </c>
      <c r="AY231" s="268" t="s">
        <v>189</v>
      </c>
    </row>
    <row r="232" s="12" customFormat="1">
      <c r="B232" s="247"/>
      <c r="C232" s="248"/>
      <c r="D232" s="249" t="s">
        <v>199</v>
      </c>
      <c r="E232" s="250" t="s">
        <v>21</v>
      </c>
      <c r="F232" s="251" t="s">
        <v>3707</v>
      </c>
      <c r="G232" s="248"/>
      <c r="H232" s="252">
        <v>94.174999999999997</v>
      </c>
      <c r="I232" s="253"/>
      <c r="J232" s="248"/>
      <c r="K232" s="248"/>
      <c r="L232" s="254"/>
      <c r="M232" s="255"/>
      <c r="N232" s="256"/>
      <c r="O232" s="256"/>
      <c r="P232" s="256"/>
      <c r="Q232" s="256"/>
      <c r="R232" s="256"/>
      <c r="S232" s="256"/>
      <c r="T232" s="257"/>
      <c r="AT232" s="258" t="s">
        <v>199</v>
      </c>
      <c r="AU232" s="258" t="s">
        <v>84</v>
      </c>
      <c r="AV232" s="12" t="s">
        <v>84</v>
      </c>
      <c r="AW232" s="12" t="s">
        <v>37</v>
      </c>
      <c r="AX232" s="12" t="s">
        <v>74</v>
      </c>
      <c r="AY232" s="258" t="s">
        <v>189</v>
      </c>
    </row>
    <row r="233" s="12" customFormat="1">
      <c r="B233" s="247"/>
      <c r="C233" s="248"/>
      <c r="D233" s="249" t="s">
        <v>199</v>
      </c>
      <c r="E233" s="250" t="s">
        <v>21</v>
      </c>
      <c r="F233" s="251" t="s">
        <v>3708</v>
      </c>
      <c r="G233" s="248"/>
      <c r="H233" s="252">
        <v>-1.3</v>
      </c>
      <c r="I233" s="253"/>
      <c r="J233" s="248"/>
      <c r="K233" s="248"/>
      <c r="L233" s="254"/>
      <c r="M233" s="255"/>
      <c r="N233" s="256"/>
      <c r="O233" s="256"/>
      <c r="P233" s="256"/>
      <c r="Q233" s="256"/>
      <c r="R233" s="256"/>
      <c r="S233" s="256"/>
      <c r="T233" s="257"/>
      <c r="AT233" s="258" t="s">
        <v>199</v>
      </c>
      <c r="AU233" s="258" t="s">
        <v>84</v>
      </c>
      <c r="AV233" s="12" t="s">
        <v>84</v>
      </c>
      <c r="AW233" s="12" t="s">
        <v>37</v>
      </c>
      <c r="AX233" s="12" t="s">
        <v>74</v>
      </c>
      <c r="AY233" s="258" t="s">
        <v>189</v>
      </c>
    </row>
    <row r="234" s="14" customFormat="1">
      <c r="B234" s="269"/>
      <c r="C234" s="270"/>
      <c r="D234" s="249" t="s">
        <v>199</v>
      </c>
      <c r="E234" s="271" t="s">
        <v>21</v>
      </c>
      <c r="F234" s="272" t="s">
        <v>214</v>
      </c>
      <c r="G234" s="270"/>
      <c r="H234" s="273">
        <v>92.875</v>
      </c>
      <c r="I234" s="274"/>
      <c r="J234" s="270"/>
      <c r="K234" s="270"/>
      <c r="L234" s="275"/>
      <c r="M234" s="276"/>
      <c r="N234" s="277"/>
      <c r="O234" s="277"/>
      <c r="P234" s="277"/>
      <c r="Q234" s="277"/>
      <c r="R234" s="277"/>
      <c r="S234" s="277"/>
      <c r="T234" s="278"/>
      <c r="AT234" s="279" t="s">
        <v>199</v>
      </c>
      <c r="AU234" s="279" t="s">
        <v>84</v>
      </c>
      <c r="AV234" s="14" t="s">
        <v>197</v>
      </c>
      <c r="AW234" s="14" t="s">
        <v>37</v>
      </c>
      <c r="AX234" s="14" t="s">
        <v>82</v>
      </c>
      <c r="AY234" s="279" t="s">
        <v>189</v>
      </c>
    </row>
    <row r="235" s="1" customFormat="1" ht="25.5" customHeight="1">
      <c r="B235" s="48"/>
      <c r="C235" s="235" t="s">
        <v>377</v>
      </c>
      <c r="D235" s="235" t="s">
        <v>192</v>
      </c>
      <c r="E235" s="236" t="s">
        <v>3709</v>
      </c>
      <c r="F235" s="237" t="s">
        <v>3710</v>
      </c>
      <c r="G235" s="238" t="s">
        <v>273</v>
      </c>
      <c r="H235" s="239">
        <v>15</v>
      </c>
      <c r="I235" s="240"/>
      <c r="J235" s="241">
        <f>ROUND(I235*H235,2)</f>
        <v>0</v>
      </c>
      <c r="K235" s="237" t="s">
        <v>21</v>
      </c>
      <c r="L235" s="74"/>
      <c r="M235" s="242" t="s">
        <v>21</v>
      </c>
      <c r="N235" s="243" t="s">
        <v>45</v>
      </c>
      <c r="O235" s="49"/>
      <c r="P235" s="244">
        <f>O235*H235</f>
        <v>0</v>
      </c>
      <c r="Q235" s="244">
        <v>0.00042000000000000002</v>
      </c>
      <c r="R235" s="244">
        <f>Q235*H235</f>
        <v>0.0063</v>
      </c>
      <c r="S235" s="244">
        <v>0</v>
      </c>
      <c r="T235" s="245">
        <f>S235*H235</f>
        <v>0</v>
      </c>
      <c r="AR235" s="26" t="s">
        <v>197</v>
      </c>
      <c r="AT235" s="26" t="s">
        <v>192</v>
      </c>
      <c r="AU235" s="26" t="s">
        <v>84</v>
      </c>
      <c r="AY235" s="26" t="s">
        <v>189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26" t="s">
        <v>82</v>
      </c>
      <c r="BK235" s="246">
        <f>ROUND(I235*H235,2)</f>
        <v>0</v>
      </c>
      <c r="BL235" s="26" t="s">
        <v>197</v>
      </c>
      <c r="BM235" s="26" t="s">
        <v>3711</v>
      </c>
    </row>
    <row r="236" s="11" customFormat="1" ht="29.88" customHeight="1">
      <c r="B236" s="219"/>
      <c r="C236" s="220"/>
      <c r="D236" s="221" t="s">
        <v>73</v>
      </c>
      <c r="E236" s="233" t="s">
        <v>263</v>
      </c>
      <c r="F236" s="233" t="s">
        <v>735</v>
      </c>
      <c r="G236" s="220"/>
      <c r="H236" s="220"/>
      <c r="I236" s="223"/>
      <c r="J236" s="234">
        <f>BK236</f>
        <v>0</v>
      </c>
      <c r="K236" s="220"/>
      <c r="L236" s="225"/>
      <c r="M236" s="226"/>
      <c r="N236" s="227"/>
      <c r="O236" s="227"/>
      <c r="P236" s="228">
        <f>P237+SUM(P238:P282)</f>
        <v>0</v>
      </c>
      <c r="Q236" s="227"/>
      <c r="R236" s="228">
        <f>R237+SUM(R238:R282)</f>
        <v>0</v>
      </c>
      <c r="S236" s="227"/>
      <c r="T236" s="229">
        <f>T237+SUM(T238:T282)</f>
        <v>8.2658749999999994</v>
      </c>
      <c r="AR236" s="230" t="s">
        <v>82</v>
      </c>
      <c r="AT236" s="231" t="s">
        <v>73</v>
      </c>
      <c r="AU236" s="231" t="s">
        <v>82</v>
      </c>
      <c r="AY236" s="230" t="s">
        <v>189</v>
      </c>
      <c r="BK236" s="232">
        <f>BK237+SUM(BK238:BK282)</f>
        <v>0</v>
      </c>
    </row>
    <row r="237" s="1" customFormat="1" ht="38.25" customHeight="1">
      <c r="B237" s="48"/>
      <c r="C237" s="235" t="s">
        <v>386</v>
      </c>
      <c r="D237" s="235" t="s">
        <v>192</v>
      </c>
      <c r="E237" s="236" t="s">
        <v>3712</v>
      </c>
      <c r="F237" s="237" t="s">
        <v>3713</v>
      </c>
      <c r="G237" s="238" t="s">
        <v>273</v>
      </c>
      <c r="H237" s="239">
        <v>2183.5450000000001</v>
      </c>
      <c r="I237" s="240"/>
      <c r="J237" s="241">
        <f>ROUND(I237*H237,2)</f>
        <v>0</v>
      </c>
      <c r="K237" s="237" t="s">
        <v>196</v>
      </c>
      <c r="L237" s="74"/>
      <c r="M237" s="242" t="s">
        <v>21</v>
      </c>
      <c r="N237" s="243" t="s">
        <v>45</v>
      </c>
      <c r="O237" s="49"/>
      <c r="P237" s="244">
        <f>O237*H237</f>
        <v>0</v>
      </c>
      <c r="Q237" s="244">
        <v>0</v>
      </c>
      <c r="R237" s="244">
        <f>Q237*H237</f>
        <v>0</v>
      </c>
      <c r="S237" s="244">
        <v>0</v>
      </c>
      <c r="T237" s="245">
        <f>S237*H237</f>
        <v>0</v>
      </c>
      <c r="AR237" s="26" t="s">
        <v>197</v>
      </c>
      <c r="AT237" s="26" t="s">
        <v>192</v>
      </c>
      <c r="AU237" s="26" t="s">
        <v>84</v>
      </c>
      <c r="AY237" s="26" t="s">
        <v>189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26" t="s">
        <v>82</v>
      </c>
      <c r="BK237" s="246">
        <f>ROUND(I237*H237,2)</f>
        <v>0</v>
      </c>
      <c r="BL237" s="26" t="s">
        <v>197</v>
      </c>
      <c r="BM237" s="26" t="s">
        <v>3714</v>
      </c>
    </row>
    <row r="238" s="13" customFormat="1">
      <c r="B238" s="259"/>
      <c r="C238" s="260"/>
      <c r="D238" s="249" t="s">
        <v>199</v>
      </c>
      <c r="E238" s="261" t="s">
        <v>21</v>
      </c>
      <c r="F238" s="262" t="s">
        <v>3715</v>
      </c>
      <c r="G238" s="260"/>
      <c r="H238" s="261" t="s">
        <v>21</v>
      </c>
      <c r="I238" s="263"/>
      <c r="J238" s="260"/>
      <c r="K238" s="260"/>
      <c r="L238" s="264"/>
      <c r="M238" s="265"/>
      <c r="N238" s="266"/>
      <c r="O238" s="266"/>
      <c r="P238" s="266"/>
      <c r="Q238" s="266"/>
      <c r="R238" s="266"/>
      <c r="S238" s="266"/>
      <c r="T238" s="267"/>
      <c r="AT238" s="268" t="s">
        <v>199</v>
      </c>
      <c r="AU238" s="268" t="s">
        <v>84</v>
      </c>
      <c r="AV238" s="13" t="s">
        <v>82</v>
      </c>
      <c r="AW238" s="13" t="s">
        <v>37</v>
      </c>
      <c r="AX238" s="13" t="s">
        <v>74</v>
      </c>
      <c r="AY238" s="268" t="s">
        <v>189</v>
      </c>
    </row>
    <row r="239" s="12" customFormat="1">
      <c r="B239" s="247"/>
      <c r="C239" s="248"/>
      <c r="D239" s="249" t="s">
        <v>199</v>
      </c>
      <c r="E239" s="250" t="s">
        <v>21</v>
      </c>
      <c r="F239" s="251" t="s">
        <v>3716</v>
      </c>
      <c r="G239" s="248"/>
      <c r="H239" s="252">
        <v>2780.8229999999999</v>
      </c>
      <c r="I239" s="253"/>
      <c r="J239" s="248"/>
      <c r="K239" s="248"/>
      <c r="L239" s="254"/>
      <c r="M239" s="255"/>
      <c r="N239" s="256"/>
      <c r="O239" s="256"/>
      <c r="P239" s="256"/>
      <c r="Q239" s="256"/>
      <c r="R239" s="256"/>
      <c r="S239" s="256"/>
      <c r="T239" s="257"/>
      <c r="AT239" s="258" t="s">
        <v>199</v>
      </c>
      <c r="AU239" s="258" t="s">
        <v>84</v>
      </c>
      <c r="AV239" s="12" t="s">
        <v>84</v>
      </c>
      <c r="AW239" s="12" t="s">
        <v>37</v>
      </c>
      <c r="AX239" s="12" t="s">
        <v>74</v>
      </c>
      <c r="AY239" s="258" t="s">
        <v>189</v>
      </c>
    </row>
    <row r="240" s="13" customFormat="1">
      <c r="B240" s="259"/>
      <c r="C240" s="260"/>
      <c r="D240" s="249" t="s">
        <v>199</v>
      </c>
      <c r="E240" s="261" t="s">
        <v>21</v>
      </c>
      <c r="F240" s="262" t="s">
        <v>3717</v>
      </c>
      <c r="G240" s="260"/>
      <c r="H240" s="261" t="s">
        <v>21</v>
      </c>
      <c r="I240" s="263"/>
      <c r="J240" s="260"/>
      <c r="K240" s="260"/>
      <c r="L240" s="264"/>
      <c r="M240" s="265"/>
      <c r="N240" s="266"/>
      <c r="O240" s="266"/>
      <c r="P240" s="266"/>
      <c r="Q240" s="266"/>
      <c r="R240" s="266"/>
      <c r="S240" s="266"/>
      <c r="T240" s="267"/>
      <c r="AT240" s="268" t="s">
        <v>199</v>
      </c>
      <c r="AU240" s="268" t="s">
        <v>84</v>
      </c>
      <c r="AV240" s="13" t="s">
        <v>82</v>
      </c>
      <c r="AW240" s="13" t="s">
        <v>37</v>
      </c>
      <c r="AX240" s="13" t="s">
        <v>74</v>
      </c>
      <c r="AY240" s="268" t="s">
        <v>189</v>
      </c>
    </row>
    <row r="241" s="12" customFormat="1">
      <c r="B241" s="247"/>
      <c r="C241" s="248"/>
      <c r="D241" s="249" t="s">
        <v>199</v>
      </c>
      <c r="E241" s="250" t="s">
        <v>21</v>
      </c>
      <c r="F241" s="251" t="s">
        <v>3718</v>
      </c>
      <c r="G241" s="248"/>
      <c r="H241" s="252">
        <v>-597.27800000000002</v>
      </c>
      <c r="I241" s="253"/>
      <c r="J241" s="248"/>
      <c r="K241" s="248"/>
      <c r="L241" s="254"/>
      <c r="M241" s="255"/>
      <c r="N241" s="256"/>
      <c r="O241" s="256"/>
      <c r="P241" s="256"/>
      <c r="Q241" s="256"/>
      <c r="R241" s="256"/>
      <c r="S241" s="256"/>
      <c r="T241" s="257"/>
      <c r="AT241" s="258" t="s">
        <v>199</v>
      </c>
      <c r="AU241" s="258" t="s">
        <v>84</v>
      </c>
      <c r="AV241" s="12" t="s">
        <v>84</v>
      </c>
      <c r="AW241" s="12" t="s">
        <v>37</v>
      </c>
      <c r="AX241" s="12" t="s">
        <v>74</v>
      </c>
      <c r="AY241" s="258" t="s">
        <v>189</v>
      </c>
    </row>
    <row r="242" s="14" customFormat="1">
      <c r="B242" s="269"/>
      <c r="C242" s="270"/>
      <c r="D242" s="249" t="s">
        <v>199</v>
      </c>
      <c r="E242" s="271" t="s">
        <v>21</v>
      </c>
      <c r="F242" s="272" t="s">
        <v>214</v>
      </c>
      <c r="G242" s="270"/>
      <c r="H242" s="273">
        <v>2183.5450000000001</v>
      </c>
      <c r="I242" s="274"/>
      <c r="J242" s="270"/>
      <c r="K242" s="270"/>
      <c r="L242" s="275"/>
      <c r="M242" s="276"/>
      <c r="N242" s="277"/>
      <c r="O242" s="277"/>
      <c r="P242" s="277"/>
      <c r="Q242" s="277"/>
      <c r="R242" s="277"/>
      <c r="S242" s="277"/>
      <c r="T242" s="278"/>
      <c r="AT242" s="279" t="s">
        <v>199</v>
      </c>
      <c r="AU242" s="279" t="s">
        <v>84</v>
      </c>
      <c r="AV242" s="14" t="s">
        <v>197</v>
      </c>
      <c r="AW242" s="14" t="s">
        <v>37</v>
      </c>
      <c r="AX242" s="14" t="s">
        <v>82</v>
      </c>
      <c r="AY242" s="279" t="s">
        <v>189</v>
      </c>
    </row>
    <row r="243" s="1" customFormat="1" ht="38.25" customHeight="1">
      <c r="B243" s="48"/>
      <c r="C243" s="235" t="s">
        <v>390</v>
      </c>
      <c r="D243" s="235" t="s">
        <v>192</v>
      </c>
      <c r="E243" s="236" t="s">
        <v>3719</v>
      </c>
      <c r="F243" s="237" t="s">
        <v>3720</v>
      </c>
      <c r="G243" s="238" t="s">
        <v>273</v>
      </c>
      <c r="H243" s="239">
        <v>131012.7</v>
      </c>
      <c r="I243" s="240"/>
      <c r="J243" s="241">
        <f>ROUND(I243*H243,2)</f>
        <v>0</v>
      </c>
      <c r="K243" s="237" t="s">
        <v>196</v>
      </c>
      <c r="L243" s="74"/>
      <c r="M243" s="242" t="s">
        <v>21</v>
      </c>
      <c r="N243" s="243" t="s">
        <v>45</v>
      </c>
      <c r="O243" s="49"/>
      <c r="P243" s="244">
        <f>O243*H243</f>
        <v>0</v>
      </c>
      <c r="Q243" s="244">
        <v>0</v>
      </c>
      <c r="R243" s="244">
        <f>Q243*H243</f>
        <v>0</v>
      </c>
      <c r="S243" s="244">
        <v>0</v>
      </c>
      <c r="T243" s="245">
        <f>S243*H243</f>
        <v>0</v>
      </c>
      <c r="AR243" s="26" t="s">
        <v>197</v>
      </c>
      <c r="AT243" s="26" t="s">
        <v>192</v>
      </c>
      <c r="AU243" s="26" t="s">
        <v>84</v>
      </c>
      <c r="AY243" s="26" t="s">
        <v>189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26" t="s">
        <v>82</v>
      </c>
      <c r="BK243" s="246">
        <f>ROUND(I243*H243,2)</f>
        <v>0</v>
      </c>
      <c r="BL243" s="26" t="s">
        <v>197</v>
      </c>
      <c r="BM243" s="26" t="s">
        <v>3721</v>
      </c>
    </row>
    <row r="244" s="12" customFormat="1">
      <c r="B244" s="247"/>
      <c r="C244" s="248"/>
      <c r="D244" s="249" t="s">
        <v>199</v>
      </c>
      <c r="E244" s="248"/>
      <c r="F244" s="251" t="s">
        <v>3722</v>
      </c>
      <c r="G244" s="248"/>
      <c r="H244" s="252">
        <v>131012.7</v>
      </c>
      <c r="I244" s="253"/>
      <c r="J244" s="248"/>
      <c r="K244" s="248"/>
      <c r="L244" s="254"/>
      <c r="M244" s="255"/>
      <c r="N244" s="256"/>
      <c r="O244" s="256"/>
      <c r="P244" s="256"/>
      <c r="Q244" s="256"/>
      <c r="R244" s="256"/>
      <c r="S244" s="256"/>
      <c r="T244" s="257"/>
      <c r="AT244" s="258" t="s">
        <v>199</v>
      </c>
      <c r="AU244" s="258" t="s">
        <v>84</v>
      </c>
      <c r="AV244" s="12" t="s">
        <v>84</v>
      </c>
      <c r="AW244" s="12" t="s">
        <v>6</v>
      </c>
      <c r="AX244" s="12" t="s">
        <v>82</v>
      </c>
      <c r="AY244" s="258" t="s">
        <v>189</v>
      </c>
    </row>
    <row r="245" s="1" customFormat="1" ht="38.25" customHeight="1">
      <c r="B245" s="48"/>
      <c r="C245" s="235" t="s">
        <v>399</v>
      </c>
      <c r="D245" s="235" t="s">
        <v>192</v>
      </c>
      <c r="E245" s="236" t="s">
        <v>3723</v>
      </c>
      <c r="F245" s="237" t="s">
        <v>3724</v>
      </c>
      <c r="G245" s="238" t="s">
        <v>273</v>
      </c>
      <c r="H245" s="239">
        <v>2183.5450000000001</v>
      </c>
      <c r="I245" s="240"/>
      <c r="J245" s="241">
        <f>ROUND(I245*H245,2)</f>
        <v>0</v>
      </c>
      <c r="K245" s="237" t="s">
        <v>196</v>
      </c>
      <c r="L245" s="74"/>
      <c r="M245" s="242" t="s">
        <v>21</v>
      </c>
      <c r="N245" s="243" t="s">
        <v>45</v>
      </c>
      <c r="O245" s="49"/>
      <c r="P245" s="244">
        <f>O245*H245</f>
        <v>0</v>
      </c>
      <c r="Q245" s="244">
        <v>0</v>
      </c>
      <c r="R245" s="244">
        <f>Q245*H245</f>
        <v>0</v>
      </c>
      <c r="S245" s="244">
        <v>0</v>
      </c>
      <c r="T245" s="245">
        <f>S245*H245</f>
        <v>0</v>
      </c>
      <c r="AR245" s="26" t="s">
        <v>197</v>
      </c>
      <c r="AT245" s="26" t="s">
        <v>192</v>
      </c>
      <c r="AU245" s="26" t="s">
        <v>84</v>
      </c>
      <c r="AY245" s="26" t="s">
        <v>189</v>
      </c>
      <c r="BE245" s="246">
        <f>IF(N245="základní",J245,0)</f>
        <v>0</v>
      </c>
      <c r="BF245" s="246">
        <f>IF(N245="snížená",J245,0)</f>
        <v>0</v>
      </c>
      <c r="BG245" s="246">
        <f>IF(N245="zákl. přenesená",J245,0)</f>
        <v>0</v>
      </c>
      <c r="BH245" s="246">
        <f>IF(N245="sníž. přenesená",J245,0)</f>
        <v>0</v>
      </c>
      <c r="BI245" s="246">
        <f>IF(N245="nulová",J245,0)</f>
        <v>0</v>
      </c>
      <c r="BJ245" s="26" t="s">
        <v>82</v>
      </c>
      <c r="BK245" s="246">
        <f>ROUND(I245*H245,2)</f>
        <v>0</v>
      </c>
      <c r="BL245" s="26" t="s">
        <v>197</v>
      </c>
      <c r="BM245" s="26" t="s">
        <v>3725</v>
      </c>
    </row>
    <row r="246" s="1" customFormat="1" ht="25.5" customHeight="1">
      <c r="B246" s="48"/>
      <c r="C246" s="235" t="s">
        <v>403</v>
      </c>
      <c r="D246" s="235" t="s">
        <v>192</v>
      </c>
      <c r="E246" s="236" t="s">
        <v>3726</v>
      </c>
      <c r="F246" s="237" t="s">
        <v>3727</v>
      </c>
      <c r="G246" s="238" t="s">
        <v>273</v>
      </c>
      <c r="H246" s="239">
        <v>2183.5450000000001</v>
      </c>
      <c r="I246" s="240"/>
      <c r="J246" s="241">
        <f>ROUND(I246*H246,2)</f>
        <v>0</v>
      </c>
      <c r="K246" s="237" t="s">
        <v>196</v>
      </c>
      <c r="L246" s="74"/>
      <c r="M246" s="242" t="s">
        <v>21</v>
      </c>
      <c r="N246" s="243" t="s">
        <v>45</v>
      </c>
      <c r="O246" s="49"/>
      <c r="P246" s="244">
        <f>O246*H246</f>
        <v>0</v>
      </c>
      <c r="Q246" s="244">
        <v>0</v>
      </c>
      <c r="R246" s="244">
        <f>Q246*H246</f>
        <v>0</v>
      </c>
      <c r="S246" s="244">
        <v>0</v>
      </c>
      <c r="T246" s="245">
        <f>S246*H246</f>
        <v>0</v>
      </c>
      <c r="AR246" s="26" t="s">
        <v>197</v>
      </c>
      <c r="AT246" s="26" t="s">
        <v>192</v>
      </c>
      <c r="AU246" s="26" t="s">
        <v>84</v>
      </c>
      <c r="AY246" s="26" t="s">
        <v>189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26" t="s">
        <v>82</v>
      </c>
      <c r="BK246" s="246">
        <f>ROUND(I246*H246,2)</f>
        <v>0</v>
      </c>
      <c r="BL246" s="26" t="s">
        <v>197</v>
      </c>
      <c r="BM246" s="26" t="s">
        <v>3728</v>
      </c>
    </row>
    <row r="247" s="1" customFormat="1" ht="25.5" customHeight="1">
      <c r="B247" s="48"/>
      <c r="C247" s="235" t="s">
        <v>412</v>
      </c>
      <c r="D247" s="235" t="s">
        <v>192</v>
      </c>
      <c r="E247" s="236" t="s">
        <v>3729</v>
      </c>
      <c r="F247" s="237" t="s">
        <v>3730</v>
      </c>
      <c r="G247" s="238" t="s">
        <v>273</v>
      </c>
      <c r="H247" s="239">
        <v>131012.7</v>
      </c>
      <c r="I247" s="240"/>
      <c r="J247" s="241">
        <f>ROUND(I247*H247,2)</f>
        <v>0</v>
      </c>
      <c r="K247" s="237" t="s">
        <v>196</v>
      </c>
      <c r="L247" s="74"/>
      <c r="M247" s="242" t="s">
        <v>21</v>
      </c>
      <c r="N247" s="243" t="s">
        <v>45</v>
      </c>
      <c r="O247" s="49"/>
      <c r="P247" s="244">
        <f>O247*H247</f>
        <v>0</v>
      </c>
      <c r="Q247" s="244">
        <v>0</v>
      </c>
      <c r="R247" s="244">
        <f>Q247*H247</f>
        <v>0</v>
      </c>
      <c r="S247" s="244">
        <v>0</v>
      </c>
      <c r="T247" s="245">
        <f>S247*H247</f>
        <v>0</v>
      </c>
      <c r="AR247" s="26" t="s">
        <v>197</v>
      </c>
      <c r="AT247" s="26" t="s">
        <v>192</v>
      </c>
      <c r="AU247" s="26" t="s">
        <v>84</v>
      </c>
      <c r="AY247" s="26" t="s">
        <v>189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26" t="s">
        <v>82</v>
      </c>
      <c r="BK247" s="246">
        <f>ROUND(I247*H247,2)</f>
        <v>0</v>
      </c>
      <c r="BL247" s="26" t="s">
        <v>197</v>
      </c>
      <c r="BM247" s="26" t="s">
        <v>3731</v>
      </c>
    </row>
    <row r="248" s="12" customFormat="1">
      <c r="B248" s="247"/>
      <c r="C248" s="248"/>
      <c r="D248" s="249" t="s">
        <v>199</v>
      </c>
      <c r="E248" s="248"/>
      <c r="F248" s="251" t="s">
        <v>3722</v>
      </c>
      <c r="G248" s="248"/>
      <c r="H248" s="252">
        <v>131012.7</v>
      </c>
      <c r="I248" s="253"/>
      <c r="J248" s="248"/>
      <c r="K248" s="248"/>
      <c r="L248" s="254"/>
      <c r="M248" s="255"/>
      <c r="N248" s="256"/>
      <c r="O248" s="256"/>
      <c r="P248" s="256"/>
      <c r="Q248" s="256"/>
      <c r="R248" s="256"/>
      <c r="S248" s="256"/>
      <c r="T248" s="257"/>
      <c r="AT248" s="258" t="s">
        <v>199</v>
      </c>
      <c r="AU248" s="258" t="s">
        <v>84</v>
      </c>
      <c r="AV248" s="12" t="s">
        <v>84</v>
      </c>
      <c r="AW248" s="12" t="s">
        <v>6</v>
      </c>
      <c r="AX248" s="12" t="s">
        <v>82</v>
      </c>
      <c r="AY248" s="258" t="s">
        <v>189</v>
      </c>
    </row>
    <row r="249" s="1" customFormat="1" ht="25.5" customHeight="1">
      <c r="B249" s="48"/>
      <c r="C249" s="235" t="s">
        <v>426</v>
      </c>
      <c r="D249" s="235" t="s">
        <v>192</v>
      </c>
      <c r="E249" s="236" t="s">
        <v>3732</v>
      </c>
      <c r="F249" s="237" t="s">
        <v>3733</v>
      </c>
      <c r="G249" s="238" t="s">
        <v>273</v>
      </c>
      <c r="H249" s="239">
        <v>2183.5450000000001</v>
      </c>
      <c r="I249" s="240"/>
      <c r="J249" s="241">
        <f>ROUND(I249*H249,2)</f>
        <v>0</v>
      </c>
      <c r="K249" s="237" t="s">
        <v>196</v>
      </c>
      <c r="L249" s="74"/>
      <c r="M249" s="242" t="s">
        <v>21</v>
      </c>
      <c r="N249" s="243" t="s">
        <v>45</v>
      </c>
      <c r="O249" s="49"/>
      <c r="P249" s="244">
        <f>O249*H249</f>
        <v>0</v>
      </c>
      <c r="Q249" s="244">
        <v>0</v>
      </c>
      <c r="R249" s="244">
        <f>Q249*H249</f>
        <v>0</v>
      </c>
      <c r="S249" s="244">
        <v>0</v>
      </c>
      <c r="T249" s="245">
        <f>S249*H249</f>
        <v>0</v>
      </c>
      <c r="AR249" s="26" t="s">
        <v>197</v>
      </c>
      <c r="AT249" s="26" t="s">
        <v>192</v>
      </c>
      <c r="AU249" s="26" t="s">
        <v>84</v>
      </c>
      <c r="AY249" s="26" t="s">
        <v>189</v>
      </c>
      <c r="BE249" s="246">
        <f>IF(N249="základní",J249,0)</f>
        <v>0</v>
      </c>
      <c r="BF249" s="246">
        <f>IF(N249="snížená",J249,0)</f>
        <v>0</v>
      </c>
      <c r="BG249" s="246">
        <f>IF(N249="zákl. přenesená",J249,0)</f>
        <v>0</v>
      </c>
      <c r="BH249" s="246">
        <f>IF(N249="sníž. přenesená",J249,0)</f>
        <v>0</v>
      </c>
      <c r="BI249" s="246">
        <f>IF(N249="nulová",J249,0)</f>
        <v>0</v>
      </c>
      <c r="BJ249" s="26" t="s">
        <v>82</v>
      </c>
      <c r="BK249" s="246">
        <f>ROUND(I249*H249,2)</f>
        <v>0</v>
      </c>
      <c r="BL249" s="26" t="s">
        <v>197</v>
      </c>
      <c r="BM249" s="26" t="s">
        <v>3734</v>
      </c>
    </row>
    <row r="250" s="1" customFormat="1" ht="25.5" customHeight="1">
      <c r="B250" s="48"/>
      <c r="C250" s="235" t="s">
        <v>439</v>
      </c>
      <c r="D250" s="235" t="s">
        <v>192</v>
      </c>
      <c r="E250" s="236" t="s">
        <v>3735</v>
      </c>
      <c r="F250" s="237" t="s">
        <v>3736</v>
      </c>
      <c r="G250" s="238" t="s">
        <v>273</v>
      </c>
      <c r="H250" s="239">
        <v>92.875</v>
      </c>
      <c r="I250" s="240"/>
      <c r="J250" s="241">
        <f>ROUND(I250*H250,2)</f>
        <v>0</v>
      </c>
      <c r="K250" s="237" t="s">
        <v>196</v>
      </c>
      <c r="L250" s="74"/>
      <c r="M250" s="242" t="s">
        <v>21</v>
      </c>
      <c r="N250" s="243" t="s">
        <v>45</v>
      </c>
      <c r="O250" s="49"/>
      <c r="P250" s="244">
        <f>O250*H250</f>
        <v>0</v>
      </c>
      <c r="Q250" s="244">
        <v>0</v>
      </c>
      <c r="R250" s="244">
        <f>Q250*H250</f>
        <v>0</v>
      </c>
      <c r="S250" s="244">
        <v>0.088999999999999996</v>
      </c>
      <c r="T250" s="245">
        <f>S250*H250</f>
        <v>8.2658749999999994</v>
      </c>
      <c r="AR250" s="26" t="s">
        <v>197</v>
      </c>
      <c r="AT250" s="26" t="s">
        <v>192</v>
      </c>
      <c r="AU250" s="26" t="s">
        <v>84</v>
      </c>
      <c r="AY250" s="26" t="s">
        <v>189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26" t="s">
        <v>82</v>
      </c>
      <c r="BK250" s="246">
        <f>ROUND(I250*H250,2)</f>
        <v>0</v>
      </c>
      <c r="BL250" s="26" t="s">
        <v>197</v>
      </c>
      <c r="BM250" s="26" t="s">
        <v>3737</v>
      </c>
    </row>
    <row r="251" s="13" customFormat="1">
      <c r="B251" s="259"/>
      <c r="C251" s="260"/>
      <c r="D251" s="249" t="s">
        <v>199</v>
      </c>
      <c r="E251" s="261" t="s">
        <v>21</v>
      </c>
      <c r="F251" s="262" t="s">
        <v>3586</v>
      </c>
      <c r="G251" s="260"/>
      <c r="H251" s="261" t="s">
        <v>21</v>
      </c>
      <c r="I251" s="263"/>
      <c r="J251" s="260"/>
      <c r="K251" s="260"/>
      <c r="L251" s="264"/>
      <c r="M251" s="265"/>
      <c r="N251" s="266"/>
      <c r="O251" s="266"/>
      <c r="P251" s="266"/>
      <c r="Q251" s="266"/>
      <c r="R251" s="266"/>
      <c r="S251" s="266"/>
      <c r="T251" s="267"/>
      <c r="AT251" s="268" t="s">
        <v>199</v>
      </c>
      <c r="AU251" s="268" t="s">
        <v>84</v>
      </c>
      <c r="AV251" s="13" t="s">
        <v>82</v>
      </c>
      <c r="AW251" s="13" t="s">
        <v>37</v>
      </c>
      <c r="AX251" s="13" t="s">
        <v>74</v>
      </c>
      <c r="AY251" s="268" t="s">
        <v>189</v>
      </c>
    </row>
    <row r="252" s="12" customFormat="1">
      <c r="B252" s="247"/>
      <c r="C252" s="248"/>
      <c r="D252" s="249" t="s">
        <v>199</v>
      </c>
      <c r="E252" s="250" t="s">
        <v>21</v>
      </c>
      <c r="F252" s="251" t="s">
        <v>3707</v>
      </c>
      <c r="G252" s="248"/>
      <c r="H252" s="252">
        <v>94.174999999999997</v>
      </c>
      <c r="I252" s="253"/>
      <c r="J252" s="248"/>
      <c r="K252" s="248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199</v>
      </c>
      <c r="AU252" s="258" t="s">
        <v>84</v>
      </c>
      <c r="AV252" s="12" t="s">
        <v>84</v>
      </c>
      <c r="AW252" s="12" t="s">
        <v>37</v>
      </c>
      <c r="AX252" s="12" t="s">
        <v>74</v>
      </c>
      <c r="AY252" s="258" t="s">
        <v>189</v>
      </c>
    </row>
    <row r="253" s="12" customFormat="1">
      <c r="B253" s="247"/>
      <c r="C253" s="248"/>
      <c r="D253" s="249" t="s">
        <v>199</v>
      </c>
      <c r="E253" s="250" t="s">
        <v>21</v>
      </c>
      <c r="F253" s="251" t="s">
        <v>3708</v>
      </c>
      <c r="G253" s="248"/>
      <c r="H253" s="252">
        <v>-1.3</v>
      </c>
      <c r="I253" s="253"/>
      <c r="J253" s="248"/>
      <c r="K253" s="248"/>
      <c r="L253" s="254"/>
      <c r="M253" s="255"/>
      <c r="N253" s="256"/>
      <c r="O253" s="256"/>
      <c r="P253" s="256"/>
      <c r="Q253" s="256"/>
      <c r="R253" s="256"/>
      <c r="S253" s="256"/>
      <c r="T253" s="257"/>
      <c r="AT253" s="258" t="s">
        <v>199</v>
      </c>
      <c r="AU253" s="258" t="s">
        <v>84</v>
      </c>
      <c r="AV253" s="12" t="s">
        <v>84</v>
      </c>
      <c r="AW253" s="12" t="s">
        <v>37</v>
      </c>
      <c r="AX253" s="12" t="s">
        <v>74</v>
      </c>
      <c r="AY253" s="258" t="s">
        <v>189</v>
      </c>
    </row>
    <row r="254" s="14" customFormat="1">
      <c r="B254" s="269"/>
      <c r="C254" s="270"/>
      <c r="D254" s="249" t="s">
        <v>199</v>
      </c>
      <c r="E254" s="271" t="s">
        <v>21</v>
      </c>
      <c r="F254" s="272" t="s">
        <v>214</v>
      </c>
      <c r="G254" s="270"/>
      <c r="H254" s="273">
        <v>92.875</v>
      </c>
      <c r="I254" s="274"/>
      <c r="J254" s="270"/>
      <c r="K254" s="270"/>
      <c r="L254" s="275"/>
      <c r="M254" s="276"/>
      <c r="N254" s="277"/>
      <c r="O254" s="277"/>
      <c r="P254" s="277"/>
      <c r="Q254" s="277"/>
      <c r="R254" s="277"/>
      <c r="S254" s="277"/>
      <c r="T254" s="278"/>
      <c r="AT254" s="279" t="s">
        <v>199</v>
      </c>
      <c r="AU254" s="279" t="s">
        <v>84</v>
      </c>
      <c r="AV254" s="14" t="s">
        <v>197</v>
      </c>
      <c r="AW254" s="14" t="s">
        <v>37</v>
      </c>
      <c r="AX254" s="14" t="s">
        <v>82</v>
      </c>
      <c r="AY254" s="279" t="s">
        <v>189</v>
      </c>
    </row>
    <row r="255" s="1" customFormat="1" ht="16.5" customHeight="1">
      <c r="B255" s="48"/>
      <c r="C255" s="235" t="s">
        <v>443</v>
      </c>
      <c r="D255" s="235" t="s">
        <v>192</v>
      </c>
      <c r="E255" s="236" t="s">
        <v>3738</v>
      </c>
      <c r="F255" s="237" t="s">
        <v>3739</v>
      </c>
      <c r="G255" s="238" t="s">
        <v>273</v>
      </c>
      <c r="H255" s="239">
        <v>92.875</v>
      </c>
      <c r="I255" s="240"/>
      <c r="J255" s="241">
        <f>ROUND(I255*H255,2)</f>
        <v>0</v>
      </c>
      <c r="K255" s="237" t="s">
        <v>196</v>
      </c>
      <c r="L255" s="74"/>
      <c r="M255" s="242" t="s">
        <v>21</v>
      </c>
      <c r="N255" s="243" t="s">
        <v>45</v>
      </c>
      <c r="O255" s="49"/>
      <c r="P255" s="244">
        <f>O255*H255</f>
        <v>0</v>
      </c>
      <c r="Q255" s="244">
        <v>0</v>
      </c>
      <c r="R255" s="244">
        <f>Q255*H255</f>
        <v>0</v>
      </c>
      <c r="S255" s="244">
        <v>0</v>
      </c>
      <c r="T255" s="245">
        <f>S255*H255</f>
        <v>0</v>
      </c>
      <c r="AR255" s="26" t="s">
        <v>197</v>
      </c>
      <c r="AT255" s="26" t="s">
        <v>192</v>
      </c>
      <c r="AU255" s="26" t="s">
        <v>84</v>
      </c>
      <c r="AY255" s="26" t="s">
        <v>189</v>
      </c>
      <c r="BE255" s="246">
        <f>IF(N255="základní",J255,0)</f>
        <v>0</v>
      </c>
      <c r="BF255" s="246">
        <f>IF(N255="snížená",J255,0)</f>
        <v>0</v>
      </c>
      <c r="BG255" s="246">
        <f>IF(N255="zákl. přenesená",J255,0)</f>
        <v>0</v>
      </c>
      <c r="BH255" s="246">
        <f>IF(N255="sníž. přenesená",J255,0)</f>
        <v>0</v>
      </c>
      <c r="BI255" s="246">
        <f>IF(N255="nulová",J255,0)</f>
        <v>0</v>
      </c>
      <c r="BJ255" s="26" t="s">
        <v>82</v>
      </c>
      <c r="BK255" s="246">
        <f>ROUND(I255*H255,2)</f>
        <v>0</v>
      </c>
      <c r="BL255" s="26" t="s">
        <v>197</v>
      </c>
      <c r="BM255" s="26" t="s">
        <v>3740</v>
      </c>
    </row>
    <row r="256" s="13" customFormat="1">
      <c r="B256" s="259"/>
      <c r="C256" s="260"/>
      <c r="D256" s="249" t="s">
        <v>199</v>
      </c>
      <c r="E256" s="261" t="s">
        <v>21</v>
      </c>
      <c r="F256" s="262" t="s">
        <v>3586</v>
      </c>
      <c r="G256" s="260"/>
      <c r="H256" s="261" t="s">
        <v>21</v>
      </c>
      <c r="I256" s="263"/>
      <c r="J256" s="260"/>
      <c r="K256" s="260"/>
      <c r="L256" s="264"/>
      <c r="M256" s="265"/>
      <c r="N256" s="266"/>
      <c r="O256" s="266"/>
      <c r="P256" s="266"/>
      <c r="Q256" s="266"/>
      <c r="R256" s="266"/>
      <c r="S256" s="266"/>
      <c r="T256" s="267"/>
      <c r="AT256" s="268" t="s">
        <v>199</v>
      </c>
      <c r="AU256" s="268" t="s">
        <v>84</v>
      </c>
      <c r="AV256" s="13" t="s">
        <v>82</v>
      </c>
      <c r="AW256" s="13" t="s">
        <v>37</v>
      </c>
      <c r="AX256" s="13" t="s">
        <v>74</v>
      </c>
      <c r="AY256" s="268" t="s">
        <v>189</v>
      </c>
    </row>
    <row r="257" s="12" customFormat="1">
      <c r="B257" s="247"/>
      <c r="C257" s="248"/>
      <c r="D257" s="249" t="s">
        <v>199</v>
      </c>
      <c r="E257" s="250" t="s">
        <v>21</v>
      </c>
      <c r="F257" s="251" t="s">
        <v>3707</v>
      </c>
      <c r="G257" s="248"/>
      <c r="H257" s="252">
        <v>94.174999999999997</v>
      </c>
      <c r="I257" s="253"/>
      <c r="J257" s="248"/>
      <c r="K257" s="248"/>
      <c r="L257" s="254"/>
      <c r="M257" s="255"/>
      <c r="N257" s="256"/>
      <c r="O257" s="256"/>
      <c r="P257" s="256"/>
      <c r="Q257" s="256"/>
      <c r="R257" s="256"/>
      <c r="S257" s="256"/>
      <c r="T257" s="257"/>
      <c r="AT257" s="258" t="s">
        <v>199</v>
      </c>
      <c r="AU257" s="258" t="s">
        <v>84</v>
      </c>
      <c r="AV257" s="12" t="s">
        <v>84</v>
      </c>
      <c r="AW257" s="12" t="s">
        <v>37</v>
      </c>
      <c r="AX257" s="12" t="s">
        <v>74</v>
      </c>
      <c r="AY257" s="258" t="s">
        <v>189</v>
      </c>
    </row>
    <row r="258" s="12" customFormat="1">
      <c r="B258" s="247"/>
      <c r="C258" s="248"/>
      <c r="D258" s="249" t="s">
        <v>199</v>
      </c>
      <c r="E258" s="250" t="s">
        <v>21</v>
      </c>
      <c r="F258" s="251" t="s">
        <v>3708</v>
      </c>
      <c r="G258" s="248"/>
      <c r="H258" s="252">
        <v>-1.3</v>
      </c>
      <c r="I258" s="253"/>
      <c r="J258" s="248"/>
      <c r="K258" s="248"/>
      <c r="L258" s="254"/>
      <c r="M258" s="255"/>
      <c r="N258" s="256"/>
      <c r="O258" s="256"/>
      <c r="P258" s="256"/>
      <c r="Q258" s="256"/>
      <c r="R258" s="256"/>
      <c r="S258" s="256"/>
      <c r="T258" s="257"/>
      <c r="AT258" s="258" t="s">
        <v>199</v>
      </c>
      <c r="AU258" s="258" t="s">
        <v>84</v>
      </c>
      <c r="AV258" s="12" t="s">
        <v>84</v>
      </c>
      <c r="AW258" s="12" t="s">
        <v>37</v>
      </c>
      <c r="AX258" s="12" t="s">
        <v>74</v>
      </c>
      <c r="AY258" s="258" t="s">
        <v>189</v>
      </c>
    </row>
    <row r="259" s="14" customFormat="1">
      <c r="B259" s="269"/>
      <c r="C259" s="270"/>
      <c r="D259" s="249" t="s">
        <v>199</v>
      </c>
      <c r="E259" s="271" t="s">
        <v>21</v>
      </c>
      <c r="F259" s="272" t="s">
        <v>214</v>
      </c>
      <c r="G259" s="270"/>
      <c r="H259" s="273">
        <v>92.875</v>
      </c>
      <c r="I259" s="274"/>
      <c r="J259" s="270"/>
      <c r="K259" s="270"/>
      <c r="L259" s="275"/>
      <c r="M259" s="276"/>
      <c r="N259" s="277"/>
      <c r="O259" s="277"/>
      <c r="P259" s="277"/>
      <c r="Q259" s="277"/>
      <c r="R259" s="277"/>
      <c r="S259" s="277"/>
      <c r="T259" s="278"/>
      <c r="AT259" s="279" t="s">
        <v>199</v>
      </c>
      <c r="AU259" s="279" t="s">
        <v>84</v>
      </c>
      <c r="AV259" s="14" t="s">
        <v>197</v>
      </c>
      <c r="AW259" s="14" t="s">
        <v>37</v>
      </c>
      <c r="AX259" s="14" t="s">
        <v>82</v>
      </c>
      <c r="AY259" s="279" t="s">
        <v>189</v>
      </c>
    </row>
    <row r="260" s="1" customFormat="1" ht="16.5" customHeight="1">
      <c r="B260" s="48"/>
      <c r="C260" s="235" t="s">
        <v>447</v>
      </c>
      <c r="D260" s="235" t="s">
        <v>192</v>
      </c>
      <c r="E260" s="236" t="s">
        <v>3741</v>
      </c>
      <c r="F260" s="237" t="s">
        <v>3742</v>
      </c>
      <c r="G260" s="238" t="s">
        <v>273</v>
      </c>
      <c r="H260" s="239">
        <v>1751.5650000000001</v>
      </c>
      <c r="I260" s="240"/>
      <c r="J260" s="241">
        <f>ROUND(I260*H260,2)</f>
        <v>0</v>
      </c>
      <c r="K260" s="237" t="s">
        <v>196</v>
      </c>
      <c r="L260" s="74"/>
      <c r="M260" s="242" t="s">
        <v>21</v>
      </c>
      <c r="N260" s="243" t="s">
        <v>45</v>
      </c>
      <c r="O260" s="49"/>
      <c r="P260" s="244">
        <f>O260*H260</f>
        <v>0</v>
      </c>
      <c r="Q260" s="244">
        <v>0</v>
      </c>
      <c r="R260" s="244">
        <f>Q260*H260</f>
        <v>0</v>
      </c>
      <c r="S260" s="244">
        <v>0</v>
      </c>
      <c r="T260" s="245">
        <f>S260*H260</f>
        <v>0</v>
      </c>
      <c r="AR260" s="26" t="s">
        <v>197</v>
      </c>
      <c r="AT260" s="26" t="s">
        <v>192</v>
      </c>
      <c r="AU260" s="26" t="s">
        <v>84</v>
      </c>
      <c r="AY260" s="26" t="s">
        <v>189</v>
      </c>
      <c r="BE260" s="246">
        <f>IF(N260="základní",J260,0)</f>
        <v>0</v>
      </c>
      <c r="BF260" s="246">
        <f>IF(N260="snížená",J260,0)</f>
        <v>0</v>
      </c>
      <c r="BG260" s="246">
        <f>IF(N260="zákl. přenesená",J260,0)</f>
        <v>0</v>
      </c>
      <c r="BH260" s="246">
        <f>IF(N260="sníž. přenesená",J260,0)</f>
        <v>0</v>
      </c>
      <c r="BI260" s="246">
        <f>IF(N260="nulová",J260,0)</f>
        <v>0</v>
      </c>
      <c r="BJ260" s="26" t="s">
        <v>82</v>
      </c>
      <c r="BK260" s="246">
        <f>ROUND(I260*H260,2)</f>
        <v>0</v>
      </c>
      <c r="BL260" s="26" t="s">
        <v>197</v>
      </c>
      <c r="BM260" s="26" t="s">
        <v>3743</v>
      </c>
    </row>
    <row r="261" s="13" customFormat="1">
      <c r="B261" s="259"/>
      <c r="C261" s="260"/>
      <c r="D261" s="249" t="s">
        <v>199</v>
      </c>
      <c r="E261" s="261" t="s">
        <v>21</v>
      </c>
      <c r="F261" s="262" t="s">
        <v>3633</v>
      </c>
      <c r="G261" s="260"/>
      <c r="H261" s="261" t="s">
        <v>21</v>
      </c>
      <c r="I261" s="263"/>
      <c r="J261" s="260"/>
      <c r="K261" s="260"/>
      <c r="L261" s="264"/>
      <c r="M261" s="265"/>
      <c r="N261" s="266"/>
      <c r="O261" s="266"/>
      <c r="P261" s="266"/>
      <c r="Q261" s="266"/>
      <c r="R261" s="266"/>
      <c r="S261" s="266"/>
      <c r="T261" s="267"/>
      <c r="AT261" s="268" t="s">
        <v>199</v>
      </c>
      <c r="AU261" s="268" t="s">
        <v>84</v>
      </c>
      <c r="AV261" s="13" t="s">
        <v>82</v>
      </c>
      <c r="AW261" s="13" t="s">
        <v>37</v>
      </c>
      <c r="AX261" s="13" t="s">
        <v>74</v>
      </c>
      <c r="AY261" s="268" t="s">
        <v>189</v>
      </c>
    </row>
    <row r="262" s="12" customFormat="1">
      <c r="B262" s="247"/>
      <c r="C262" s="248"/>
      <c r="D262" s="249" t="s">
        <v>199</v>
      </c>
      <c r="E262" s="250" t="s">
        <v>21</v>
      </c>
      <c r="F262" s="251" t="s">
        <v>3634</v>
      </c>
      <c r="G262" s="248"/>
      <c r="H262" s="252">
        <v>2053.4850000000001</v>
      </c>
      <c r="I262" s="253"/>
      <c r="J262" s="248"/>
      <c r="K262" s="248"/>
      <c r="L262" s="254"/>
      <c r="M262" s="255"/>
      <c r="N262" s="256"/>
      <c r="O262" s="256"/>
      <c r="P262" s="256"/>
      <c r="Q262" s="256"/>
      <c r="R262" s="256"/>
      <c r="S262" s="256"/>
      <c r="T262" s="257"/>
      <c r="AT262" s="258" t="s">
        <v>199</v>
      </c>
      <c r="AU262" s="258" t="s">
        <v>84</v>
      </c>
      <c r="AV262" s="12" t="s">
        <v>84</v>
      </c>
      <c r="AW262" s="12" t="s">
        <v>37</v>
      </c>
      <c r="AX262" s="12" t="s">
        <v>74</v>
      </c>
      <c r="AY262" s="258" t="s">
        <v>189</v>
      </c>
    </row>
    <row r="263" s="13" customFormat="1">
      <c r="B263" s="259"/>
      <c r="C263" s="260"/>
      <c r="D263" s="249" t="s">
        <v>199</v>
      </c>
      <c r="E263" s="261" t="s">
        <v>21</v>
      </c>
      <c r="F263" s="262" t="s">
        <v>3635</v>
      </c>
      <c r="G263" s="260"/>
      <c r="H263" s="261" t="s">
        <v>21</v>
      </c>
      <c r="I263" s="263"/>
      <c r="J263" s="260"/>
      <c r="K263" s="260"/>
      <c r="L263" s="264"/>
      <c r="M263" s="265"/>
      <c r="N263" s="266"/>
      <c r="O263" s="266"/>
      <c r="P263" s="266"/>
      <c r="Q263" s="266"/>
      <c r="R263" s="266"/>
      <c r="S263" s="266"/>
      <c r="T263" s="267"/>
      <c r="AT263" s="268" t="s">
        <v>199</v>
      </c>
      <c r="AU263" s="268" t="s">
        <v>84</v>
      </c>
      <c r="AV263" s="13" t="s">
        <v>82</v>
      </c>
      <c r="AW263" s="13" t="s">
        <v>37</v>
      </c>
      <c r="AX263" s="13" t="s">
        <v>74</v>
      </c>
      <c r="AY263" s="268" t="s">
        <v>189</v>
      </c>
    </row>
    <row r="264" s="13" customFormat="1">
      <c r="B264" s="259"/>
      <c r="C264" s="260"/>
      <c r="D264" s="249" t="s">
        <v>199</v>
      </c>
      <c r="E264" s="261" t="s">
        <v>21</v>
      </c>
      <c r="F264" s="262" t="s">
        <v>3622</v>
      </c>
      <c r="G264" s="260"/>
      <c r="H264" s="261" t="s">
        <v>21</v>
      </c>
      <c r="I264" s="263"/>
      <c r="J264" s="260"/>
      <c r="K264" s="260"/>
      <c r="L264" s="264"/>
      <c r="M264" s="265"/>
      <c r="N264" s="266"/>
      <c r="O264" s="266"/>
      <c r="P264" s="266"/>
      <c r="Q264" s="266"/>
      <c r="R264" s="266"/>
      <c r="S264" s="266"/>
      <c r="T264" s="267"/>
      <c r="AT264" s="268" t="s">
        <v>199</v>
      </c>
      <c r="AU264" s="268" t="s">
        <v>84</v>
      </c>
      <c r="AV264" s="13" t="s">
        <v>82</v>
      </c>
      <c r="AW264" s="13" t="s">
        <v>37</v>
      </c>
      <c r="AX264" s="13" t="s">
        <v>74</v>
      </c>
      <c r="AY264" s="268" t="s">
        <v>189</v>
      </c>
    </row>
    <row r="265" s="12" customFormat="1">
      <c r="B265" s="247"/>
      <c r="C265" s="248"/>
      <c r="D265" s="249" t="s">
        <v>199</v>
      </c>
      <c r="E265" s="250" t="s">
        <v>21</v>
      </c>
      <c r="F265" s="251" t="s">
        <v>3636</v>
      </c>
      <c r="G265" s="248"/>
      <c r="H265" s="252">
        <v>-92.280000000000001</v>
      </c>
      <c r="I265" s="253"/>
      <c r="J265" s="248"/>
      <c r="K265" s="248"/>
      <c r="L265" s="254"/>
      <c r="M265" s="255"/>
      <c r="N265" s="256"/>
      <c r="O265" s="256"/>
      <c r="P265" s="256"/>
      <c r="Q265" s="256"/>
      <c r="R265" s="256"/>
      <c r="S265" s="256"/>
      <c r="T265" s="257"/>
      <c r="AT265" s="258" t="s">
        <v>199</v>
      </c>
      <c r="AU265" s="258" t="s">
        <v>84</v>
      </c>
      <c r="AV265" s="12" t="s">
        <v>84</v>
      </c>
      <c r="AW265" s="12" t="s">
        <v>37</v>
      </c>
      <c r="AX265" s="12" t="s">
        <v>74</v>
      </c>
      <c r="AY265" s="258" t="s">
        <v>189</v>
      </c>
    </row>
    <row r="266" s="13" customFormat="1">
      <c r="B266" s="259"/>
      <c r="C266" s="260"/>
      <c r="D266" s="249" t="s">
        <v>199</v>
      </c>
      <c r="E266" s="261" t="s">
        <v>21</v>
      </c>
      <c r="F266" s="262" t="s">
        <v>3624</v>
      </c>
      <c r="G266" s="260"/>
      <c r="H266" s="261" t="s">
        <v>21</v>
      </c>
      <c r="I266" s="263"/>
      <c r="J266" s="260"/>
      <c r="K266" s="260"/>
      <c r="L266" s="264"/>
      <c r="M266" s="265"/>
      <c r="N266" s="266"/>
      <c r="O266" s="266"/>
      <c r="P266" s="266"/>
      <c r="Q266" s="266"/>
      <c r="R266" s="266"/>
      <c r="S266" s="266"/>
      <c r="T266" s="267"/>
      <c r="AT266" s="268" t="s">
        <v>199</v>
      </c>
      <c r="AU266" s="268" t="s">
        <v>84</v>
      </c>
      <c r="AV266" s="13" t="s">
        <v>82</v>
      </c>
      <c r="AW266" s="13" t="s">
        <v>37</v>
      </c>
      <c r="AX266" s="13" t="s">
        <v>74</v>
      </c>
      <c r="AY266" s="268" t="s">
        <v>189</v>
      </c>
    </row>
    <row r="267" s="12" customFormat="1">
      <c r="B267" s="247"/>
      <c r="C267" s="248"/>
      <c r="D267" s="249" t="s">
        <v>199</v>
      </c>
      <c r="E267" s="250" t="s">
        <v>21</v>
      </c>
      <c r="F267" s="251" t="s">
        <v>3637</v>
      </c>
      <c r="G267" s="248"/>
      <c r="H267" s="252">
        <v>-107.28</v>
      </c>
      <c r="I267" s="253"/>
      <c r="J267" s="248"/>
      <c r="K267" s="248"/>
      <c r="L267" s="254"/>
      <c r="M267" s="255"/>
      <c r="N267" s="256"/>
      <c r="O267" s="256"/>
      <c r="P267" s="256"/>
      <c r="Q267" s="256"/>
      <c r="R267" s="256"/>
      <c r="S267" s="256"/>
      <c r="T267" s="257"/>
      <c r="AT267" s="258" t="s">
        <v>199</v>
      </c>
      <c r="AU267" s="258" t="s">
        <v>84</v>
      </c>
      <c r="AV267" s="12" t="s">
        <v>84</v>
      </c>
      <c r="AW267" s="12" t="s">
        <v>37</v>
      </c>
      <c r="AX267" s="12" t="s">
        <v>74</v>
      </c>
      <c r="AY267" s="258" t="s">
        <v>189</v>
      </c>
    </row>
    <row r="268" s="13" customFormat="1">
      <c r="B268" s="259"/>
      <c r="C268" s="260"/>
      <c r="D268" s="249" t="s">
        <v>199</v>
      </c>
      <c r="E268" s="261" t="s">
        <v>21</v>
      </c>
      <c r="F268" s="262" t="s">
        <v>284</v>
      </c>
      <c r="G268" s="260"/>
      <c r="H268" s="261" t="s">
        <v>21</v>
      </c>
      <c r="I268" s="263"/>
      <c r="J268" s="260"/>
      <c r="K268" s="260"/>
      <c r="L268" s="264"/>
      <c r="M268" s="265"/>
      <c r="N268" s="266"/>
      <c r="O268" s="266"/>
      <c r="P268" s="266"/>
      <c r="Q268" s="266"/>
      <c r="R268" s="266"/>
      <c r="S268" s="266"/>
      <c r="T268" s="267"/>
      <c r="AT268" s="268" t="s">
        <v>199</v>
      </c>
      <c r="AU268" s="268" t="s">
        <v>84</v>
      </c>
      <c r="AV268" s="13" t="s">
        <v>82</v>
      </c>
      <c r="AW268" s="13" t="s">
        <v>37</v>
      </c>
      <c r="AX268" s="13" t="s">
        <v>74</v>
      </c>
      <c r="AY268" s="268" t="s">
        <v>189</v>
      </c>
    </row>
    <row r="269" s="12" customFormat="1">
      <c r="B269" s="247"/>
      <c r="C269" s="248"/>
      <c r="D269" s="249" t="s">
        <v>199</v>
      </c>
      <c r="E269" s="250" t="s">
        <v>21</v>
      </c>
      <c r="F269" s="251" t="s">
        <v>3638</v>
      </c>
      <c r="G269" s="248"/>
      <c r="H269" s="252">
        <v>-102.36</v>
      </c>
      <c r="I269" s="253"/>
      <c r="J269" s="248"/>
      <c r="K269" s="248"/>
      <c r="L269" s="254"/>
      <c r="M269" s="255"/>
      <c r="N269" s="256"/>
      <c r="O269" s="256"/>
      <c r="P269" s="256"/>
      <c r="Q269" s="256"/>
      <c r="R269" s="256"/>
      <c r="S269" s="256"/>
      <c r="T269" s="257"/>
      <c r="AT269" s="258" t="s">
        <v>199</v>
      </c>
      <c r="AU269" s="258" t="s">
        <v>84</v>
      </c>
      <c r="AV269" s="12" t="s">
        <v>84</v>
      </c>
      <c r="AW269" s="12" t="s">
        <v>37</v>
      </c>
      <c r="AX269" s="12" t="s">
        <v>74</v>
      </c>
      <c r="AY269" s="258" t="s">
        <v>189</v>
      </c>
    </row>
    <row r="270" s="14" customFormat="1">
      <c r="B270" s="269"/>
      <c r="C270" s="270"/>
      <c r="D270" s="249" t="s">
        <v>199</v>
      </c>
      <c r="E270" s="271" t="s">
        <v>21</v>
      </c>
      <c r="F270" s="272" t="s">
        <v>214</v>
      </c>
      <c r="G270" s="270"/>
      <c r="H270" s="273">
        <v>1751.5650000000001</v>
      </c>
      <c r="I270" s="274"/>
      <c r="J270" s="270"/>
      <c r="K270" s="270"/>
      <c r="L270" s="275"/>
      <c r="M270" s="276"/>
      <c r="N270" s="277"/>
      <c r="O270" s="277"/>
      <c r="P270" s="277"/>
      <c r="Q270" s="277"/>
      <c r="R270" s="277"/>
      <c r="S270" s="277"/>
      <c r="T270" s="278"/>
      <c r="AT270" s="279" t="s">
        <v>199</v>
      </c>
      <c r="AU270" s="279" t="s">
        <v>84</v>
      </c>
      <c r="AV270" s="14" t="s">
        <v>197</v>
      </c>
      <c r="AW270" s="14" t="s">
        <v>37</v>
      </c>
      <c r="AX270" s="14" t="s">
        <v>82</v>
      </c>
      <c r="AY270" s="279" t="s">
        <v>189</v>
      </c>
    </row>
    <row r="271" s="1" customFormat="1" ht="16.5" customHeight="1">
      <c r="B271" s="48"/>
      <c r="C271" s="235" t="s">
        <v>460</v>
      </c>
      <c r="D271" s="235" t="s">
        <v>192</v>
      </c>
      <c r="E271" s="236" t="s">
        <v>3744</v>
      </c>
      <c r="F271" s="237" t="s">
        <v>3745</v>
      </c>
      <c r="G271" s="238" t="s">
        <v>273</v>
      </c>
      <c r="H271" s="239">
        <v>1751.5650000000001</v>
      </c>
      <c r="I271" s="240"/>
      <c r="J271" s="241">
        <f>ROUND(I271*H271,2)</f>
        <v>0</v>
      </c>
      <c r="K271" s="237" t="s">
        <v>196</v>
      </c>
      <c r="L271" s="74"/>
      <c r="M271" s="242" t="s">
        <v>21</v>
      </c>
      <c r="N271" s="243" t="s">
        <v>45</v>
      </c>
      <c r="O271" s="49"/>
      <c r="P271" s="244">
        <f>O271*H271</f>
        <v>0</v>
      </c>
      <c r="Q271" s="244">
        <v>0</v>
      </c>
      <c r="R271" s="244">
        <f>Q271*H271</f>
        <v>0</v>
      </c>
      <c r="S271" s="244">
        <v>0</v>
      </c>
      <c r="T271" s="245">
        <f>S271*H271</f>
        <v>0</v>
      </c>
      <c r="AR271" s="26" t="s">
        <v>197</v>
      </c>
      <c r="AT271" s="26" t="s">
        <v>192</v>
      </c>
      <c r="AU271" s="26" t="s">
        <v>84</v>
      </c>
      <c r="AY271" s="26" t="s">
        <v>189</v>
      </c>
      <c r="BE271" s="246">
        <f>IF(N271="základní",J271,0)</f>
        <v>0</v>
      </c>
      <c r="BF271" s="246">
        <f>IF(N271="snížená",J271,0)</f>
        <v>0</v>
      </c>
      <c r="BG271" s="246">
        <f>IF(N271="zákl. přenesená",J271,0)</f>
        <v>0</v>
      </c>
      <c r="BH271" s="246">
        <f>IF(N271="sníž. přenesená",J271,0)</f>
        <v>0</v>
      </c>
      <c r="BI271" s="246">
        <f>IF(N271="nulová",J271,0)</f>
        <v>0</v>
      </c>
      <c r="BJ271" s="26" t="s">
        <v>82</v>
      </c>
      <c r="BK271" s="246">
        <f>ROUND(I271*H271,2)</f>
        <v>0</v>
      </c>
      <c r="BL271" s="26" t="s">
        <v>197</v>
      </c>
      <c r="BM271" s="26" t="s">
        <v>3746</v>
      </c>
    </row>
    <row r="272" s="13" customFormat="1">
      <c r="B272" s="259"/>
      <c r="C272" s="260"/>
      <c r="D272" s="249" t="s">
        <v>199</v>
      </c>
      <c r="E272" s="261" t="s">
        <v>21</v>
      </c>
      <c r="F272" s="262" t="s">
        <v>3633</v>
      </c>
      <c r="G272" s="260"/>
      <c r="H272" s="261" t="s">
        <v>21</v>
      </c>
      <c r="I272" s="263"/>
      <c r="J272" s="260"/>
      <c r="K272" s="260"/>
      <c r="L272" s="264"/>
      <c r="M272" s="265"/>
      <c r="N272" s="266"/>
      <c r="O272" s="266"/>
      <c r="P272" s="266"/>
      <c r="Q272" s="266"/>
      <c r="R272" s="266"/>
      <c r="S272" s="266"/>
      <c r="T272" s="267"/>
      <c r="AT272" s="268" t="s">
        <v>199</v>
      </c>
      <c r="AU272" s="268" t="s">
        <v>84</v>
      </c>
      <c r="AV272" s="13" t="s">
        <v>82</v>
      </c>
      <c r="AW272" s="13" t="s">
        <v>37</v>
      </c>
      <c r="AX272" s="13" t="s">
        <v>74</v>
      </c>
      <c r="AY272" s="268" t="s">
        <v>189</v>
      </c>
    </row>
    <row r="273" s="12" customFormat="1">
      <c r="B273" s="247"/>
      <c r="C273" s="248"/>
      <c r="D273" s="249" t="s">
        <v>199</v>
      </c>
      <c r="E273" s="250" t="s">
        <v>21</v>
      </c>
      <c r="F273" s="251" t="s">
        <v>3634</v>
      </c>
      <c r="G273" s="248"/>
      <c r="H273" s="252">
        <v>2053.4850000000001</v>
      </c>
      <c r="I273" s="253"/>
      <c r="J273" s="248"/>
      <c r="K273" s="248"/>
      <c r="L273" s="254"/>
      <c r="M273" s="255"/>
      <c r="N273" s="256"/>
      <c r="O273" s="256"/>
      <c r="P273" s="256"/>
      <c r="Q273" s="256"/>
      <c r="R273" s="256"/>
      <c r="S273" s="256"/>
      <c r="T273" s="257"/>
      <c r="AT273" s="258" t="s">
        <v>199</v>
      </c>
      <c r="AU273" s="258" t="s">
        <v>84</v>
      </c>
      <c r="AV273" s="12" t="s">
        <v>84</v>
      </c>
      <c r="AW273" s="12" t="s">
        <v>37</v>
      </c>
      <c r="AX273" s="12" t="s">
        <v>74</v>
      </c>
      <c r="AY273" s="258" t="s">
        <v>189</v>
      </c>
    </row>
    <row r="274" s="13" customFormat="1">
      <c r="B274" s="259"/>
      <c r="C274" s="260"/>
      <c r="D274" s="249" t="s">
        <v>199</v>
      </c>
      <c r="E274" s="261" t="s">
        <v>21</v>
      </c>
      <c r="F274" s="262" t="s">
        <v>3635</v>
      </c>
      <c r="G274" s="260"/>
      <c r="H274" s="261" t="s">
        <v>21</v>
      </c>
      <c r="I274" s="263"/>
      <c r="J274" s="260"/>
      <c r="K274" s="260"/>
      <c r="L274" s="264"/>
      <c r="M274" s="265"/>
      <c r="N274" s="266"/>
      <c r="O274" s="266"/>
      <c r="P274" s="266"/>
      <c r="Q274" s="266"/>
      <c r="R274" s="266"/>
      <c r="S274" s="266"/>
      <c r="T274" s="267"/>
      <c r="AT274" s="268" t="s">
        <v>199</v>
      </c>
      <c r="AU274" s="268" t="s">
        <v>84</v>
      </c>
      <c r="AV274" s="13" t="s">
        <v>82</v>
      </c>
      <c r="AW274" s="13" t="s">
        <v>37</v>
      </c>
      <c r="AX274" s="13" t="s">
        <v>74</v>
      </c>
      <c r="AY274" s="268" t="s">
        <v>189</v>
      </c>
    </row>
    <row r="275" s="13" customFormat="1">
      <c r="B275" s="259"/>
      <c r="C275" s="260"/>
      <c r="D275" s="249" t="s">
        <v>199</v>
      </c>
      <c r="E275" s="261" t="s">
        <v>21</v>
      </c>
      <c r="F275" s="262" t="s">
        <v>3622</v>
      </c>
      <c r="G275" s="260"/>
      <c r="H275" s="261" t="s">
        <v>21</v>
      </c>
      <c r="I275" s="263"/>
      <c r="J275" s="260"/>
      <c r="K275" s="260"/>
      <c r="L275" s="264"/>
      <c r="M275" s="265"/>
      <c r="N275" s="266"/>
      <c r="O275" s="266"/>
      <c r="P275" s="266"/>
      <c r="Q275" s="266"/>
      <c r="R275" s="266"/>
      <c r="S275" s="266"/>
      <c r="T275" s="267"/>
      <c r="AT275" s="268" t="s">
        <v>199</v>
      </c>
      <c r="AU275" s="268" t="s">
        <v>84</v>
      </c>
      <c r="AV275" s="13" t="s">
        <v>82</v>
      </c>
      <c r="AW275" s="13" t="s">
        <v>37</v>
      </c>
      <c r="AX275" s="13" t="s">
        <v>74</v>
      </c>
      <c r="AY275" s="268" t="s">
        <v>189</v>
      </c>
    </row>
    <row r="276" s="12" customFormat="1">
      <c r="B276" s="247"/>
      <c r="C276" s="248"/>
      <c r="D276" s="249" t="s">
        <v>199</v>
      </c>
      <c r="E276" s="250" t="s">
        <v>21</v>
      </c>
      <c r="F276" s="251" t="s">
        <v>3636</v>
      </c>
      <c r="G276" s="248"/>
      <c r="H276" s="252">
        <v>-92.280000000000001</v>
      </c>
      <c r="I276" s="253"/>
      <c r="J276" s="248"/>
      <c r="K276" s="248"/>
      <c r="L276" s="254"/>
      <c r="M276" s="255"/>
      <c r="N276" s="256"/>
      <c r="O276" s="256"/>
      <c r="P276" s="256"/>
      <c r="Q276" s="256"/>
      <c r="R276" s="256"/>
      <c r="S276" s="256"/>
      <c r="T276" s="257"/>
      <c r="AT276" s="258" t="s">
        <v>199</v>
      </c>
      <c r="AU276" s="258" t="s">
        <v>84</v>
      </c>
      <c r="AV276" s="12" t="s">
        <v>84</v>
      </c>
      <c r="AW276" s="12" t="s">
        <v>37</v>
      </c>
      <c r="AX276" s="12" t="s">
        <v>74</v>
      </c>
      <c r="AY276" s="258" t="s">
        <v>189</v>
      </c>
    </row>
    <row r="277" s="13" customFormat="1">
      <c r="B277" s="259"/>
      <c r="C277" s="260"/>
      <c r="D277" s="249" t="s">
        <v>199</v>
      </c>
      <c r="E277" s="261" t="s">
        <v>21</v>
      </c>
      <c r="F277" s="262" t="s">
        <v>3624</v>
      </c>
      <c r="G277" s="260"/>
      <c r="H277" s="261" t="s">
        <v>21</v>
      </c>
      <c r="I277" s="263"/>
      <c r="J277" s="260"/>
      <c r="K277" s="260"/>
      <c r="L277" s="264"/>
      <c r="M277" s="265"/>
      <c r="N277" s="266"/>
      <c r="O277" s="266"/>
      <c r="P277" s="266"/>
      <c r="Q277" s="266"/>
      <c r="R277" s="266"/>
      <c r="S277" s="266"/>
      <c r="T277" s="267"/>
      <c r="AT277" s="268" t="s">
        <v>199</v>
      </c>
      <c r="AU277" s="268" t="s">
        <v>84</v>
      </c>
      <c r="AV277" s="13" t="s">
        <v>82</v>
      </c>
      <c r="AW277" s="13" t="s">
        <v>37</v>
      </c>
      <c r="AX277" s="13" t="s">
        <v>74</v>
      </c>
      <c r="AY277" s="268" t="s">
        <v>189</v>
      </c>
    </row>
    <row r="278" s="12" customFormat="1">
      <c r="B278" s="247"/>
      <c r="C278" s="248"/>
      <c r="D278" s="249" t="s">
        <v>199</v>
      </c>
      <c r="E278" s="250" t="s">
        <v>21</v>
      </c>
      <c r="F278" s="251" t="s">
        <v>3637</v>
      </c>
      <c r="G278" s="248"/>
      <c r="H278" s="252">
        <v>-107.28</v>
      </c>
      <c r="I278" s="253"/>
      <c r="J278" s="248"/>
      <c r="K278" s="248"/>
      <c r="L278" s="254"/>
      <c r="M278" s="255"/>
      <c r="N278" s="256"/>
      <c r="O278" s="256"/>
      <c r="P278" s="256"/>
      <c r="Q278" s="256"/>
      <c r="R278" s="256"/>
      <c r="S278" s="256"/>
      <c r="T278" s="257"/>
      <c r="AT278" s="258" t="s">
        <v>199</v>
      </c>
      <c r="AU278" s="258" t="s">
        <v>84</v>
      </c>
      <c r="AV278" s="12" t="s">
        <v>84</v>
      </c>
      <c r="AW278" s="12" t="s">
        <v>37</v>
      </c>
      <c r="AX278" s="12" t="s">
        <v>74</v>
      </c>
      <c r="AY278" s="258" t="s">
        <v>189</v>
      </c>
    </row>
    <row r="279" s="13" customFormat="1">
      <c r="B279" s="259"/>
      <c r="C279" s="260"/>
      <c r="D279" s="249" t="s">
        <v>199</v>
      </c>
      <c r="E279" s="261" t="s">
        <v>21</v>
      </c>
      <c r="F279" s="262" t="s">
        <v>284</v>
      </c>
      <c r="G279" s="260"/>
      <c r="H279" s="261" t="s">
        <v>21</v>
      </c>
      <c r="I279" s="263"/>
      <c r="J279" s="260"/>
      <c r="K279" s="260"/>
      <c r="L279" s="264"/>
      <c r="M279" s="265"/>
      <c r="N279" s="266"/>
      <c r="O279" s="266"/>
      <c r="P279" s="266"/>
      <c r="Q279" s="266"/>
      <c r="R279" s="266"/>
      <c r="S279" s="266"/>
      <c r="T279" s="267"/>
      <c r="AT279" s="268" t="s">
        <v>199</v>
      </c>
      <c r="AU279" s="268" t="s">
        <v>84</v>
      </c>
      <c r="AV279" s="13" t="s">
        <v>82</v>
      </c>
      <c r="AW279" s="13" t="s">
        <v>37</v>
      </c>
      <c r="AX279" s="13" t="s">
        <v>74</v>
      </c>
      <c r="AY279" s="268" t="s">
        <v>189</v>
      </c>
    </row>
    <row r="280" s="12" customFormat="1">
      <c r="B280" s="247"/>
      <c r="C280" s="248"/>
      <c r="D280" s="249" t="s">
        <v>199</v>
      </c>
      <c r="E280" s="250" t="s">
        <v>21</v>
      </c>
      <c r="F280" s="251" t="s">
        <v>3638</v>
      </c>
      <c r="G280" s="248"/>
      <c r="H280" s="252">
        <v>-102.36</v>
      </c>
      <c r="I280" s="253"/>
      <c r="J280" s="248"/>
      <c r="K280" s="248"/>
      <c r="L280" s="254"/>
      <c r="M280" s="255"/>
      <c r="N280" s="256"/>
      <c r="O280" s="256"/>
      <c r="P280" s="256"/>
      <c r="Q280" s="256"/>
      <c r="R280" s="256"/>
      <c r="S280" s="256"/>
      <c r="T280" s="257"/>
      <c r="AT280" s="258" t="s">
        <v>199</v>
      </c>
      <c r="AU280" s="258" t="s">
        <v>84</v>
      </c>
      <c r="AV280" s="12" t="s">
        <v>84</v>
      </c>
      <c r="AW280" s="12" t="s">
        <v>37</v>
      </c>
      <c r="AX280" s="12" t="s">
        <v>74</v>
      </c>
      <c r="AY280" s="258" t="s">
        <v>189</v>
      </c>
    </row>
    <row r="281" s="14" customFormat="1">
      <c r="B281" s="269"/>
      <c r="C281" s="270"/>
      <c r="D281" s="249" t="s">
        <v>199</v>
      </c>
      <c r="E281" s="271" t="s">
        <v>21</v>
      </c>
      <c r="F281" s="272" t="s">
        <v>214</v>
      </c>
      <c r="G281" s="270"/>
      <c r="H281" s="273">
        <v>1751.5650000000001</v>
      </c>
      <c r="I281" s="274"/>
      <c r="J281" s="270"/>
      <c r="K281" s="270"/>
      <c r="L281" s="275"/>
      <c r="M281" s="276"/>
      <c r="N281" s="277"/>
      <c r="O281" s="277"/>
      <c r="P281" s="277"/>
      <c r="Q281" s="277"/>
      <c r="R281" s="277"/>
      <c r="S281" s="277"/>
      <c r="T281" s="278"/>
      <c r="AT281" s="279" t="s">
        <v>199</v>
      </c>
      <c r="AU281" s="279" t="s">
        <v>84</v>
      </c>
      <c r="AV281" s="14" t="s">
        <v>197</v>
      </c>
      <c r="AW281" s="14" t="s">
        <v>37</v>
      </c>
      <c r="AX281" s="14" t="s">
        <v>82</v>
      </c>
      <c r="AY281" s="279" t="s">
        <v>189</v>
      </c>
    </row>
    <row r="282" s="11" customFormat="1" ht="22.32" customHeight="1">
      <c r="B282" s="219"/>
      <c r="C282" s="220"/>
      <c r="D282" s="221" t="s">
        <v>73</v>
      </c>
      <c r="E282" s="233" t="s">
        <v>918</v>
      </c>
      <c r="F282" s="233" t="s">
        <v>919</v>
      </c>
      <c r="G282" s="220"/>
      <c r="H282" s="220"/>
      <c r="I282" s="223"/>
      <c r="J282" s="234">
        <f>BK282</f>
        <v>0</v>
      </c>
      <c r="K282" s="220"/>
      <c r="L282" s="225"/>
      <c r="M282" s="226"/>
      <c r="N282" s="227"/>
      <c r="O282" s="227"/>
      <c r="P282" s="228">
        <f>SUM(P283:P289)</f>
        <v>0</v>
      </c>
      <c r="Q282" s="227"/>
      <c r="R282" s="228">
        <f>SUM(R283:R289)</f>
        <v>0</v>
      </c>
      <c r="S282" s="227"/>
      <c r="T282" s="229">
        <f>SUM(T283:T289)</f>
        <v>0</v>
      </c>
      <c r="AR282" s="230" t="s">
        <v>82</v>
      </c>
      <c r="AT282" s="231" t="s">
        <v>73</v>
      </c>
      <c r="AU282" s="231" t="s">
        <v>84</v>
      </c>
      <c r="AY282" s="230" t="s">
        <v>189</v>
      </c>
      <c r="BK282" s="232">
        <f>SUM(BK283:BK289)</f>
        <v>0</v>
      </c>
    </row>
    <row r="283" s="1" customFormat="1" ht="25.5" customHeight="1">
      <c r="B283" s="48"/>
      <c r="C283" s="235" t="s">
        <v>466</v>
      </c>
      <c r="D283" s="235" t="s">
        <v>192</v>
      </c>
      <c r="E283" s="236" t="s">
        <v>941</v>
      </c>
      <c r="F283" s="237" t="s">
        <v>3747</v>
      </c>
      <c r="G283" s="238" t="s">
        <v>273</v>
      </c>
      <c r="H283" s="239">
        <v>1848.108</v>
      </c>
      <c r="I283" s="240"/>
      <c r="J283" s="241">
        <f>ROUND(I283*H283,2)</f>
        <v>0</v>
      </c>
      <c r="K283" s="237" t="s">
        <v>21</v>
      </c>
      <c r="L283" s="74"/>
      <c r="M283" s="242" t="s">
        <v>21</v>
      </c>
      <c r="N283" s="243" t="s">
        <v>45</v>
      </c>
      <c r="O283" s="49"/>
      <c r="P283" s="244">
        <f>O283*H283</f>
        <v>0</v>
      </c>
      <c r="Q283" s="244">
        <v>0</v>
      </c>
      <c r="R283" s="244">
        <f>Q283*H283</f>
        <v>0</v>
      </c>
      <c r="S283" s="244">
        <v>0</v>
      </c>
      <c r="T283" s="245">
        <f>S283*H283</f>
        <v>0</v>
      </c>
      <c r="AR283" s="26" t="s">
        <v>197</v>
      </c>
      <c r="AT283" s="26" t="s">
        <v>192</v>
      </c>
      <c r="AU283" s="26" t="s">
        <v>190</v>
      </c>
      <c r="AY283" s="26" t="s">
        <v>189</v>
      </c>
      <c r="BE283" s="246">
        <f>IF(N283="základní",J283,0)</f>
        <v>0</v>
      </c>
      <c r="BF283" s="246">
        <f>IF(N283="snížená",J283,0)</f>
        <v>0</v>
      </c>
      <c r="BG283" s="246">
        <f>IF(N283="zákl. přenesená",J283,0)</f>
        <v>0</v>
      </c>
      <c r="BH283" s="246">
        <f>IF(N283="sníž. přenesená",J283,0)</f>
        <v>0</v>
      </c>
      <c r="BI283" s="246">
        <f>IF(N283="nulová",J283,0)</f>
        <v>0</v>
      </c>
      <c r="BJ283" s="26" t="s">
        <v>82</v>
      </c>
      <c r="BK283" s="246">
        <f>ROUND(I283*H283,2)</f>
        <v>0</v>
      </c>
      <c r="BL283" s="26" t="s">
        <v>197</v>
      </c>
      <c r="BM283" s="26" t="s">
        <v>3748</v>
      </c>
    </row>
    <row r="284" s="13" customFormat="1">
      <c r="B284" s="259"/>
      <c r="C284" s="260"/>
      <c r="D284" s="249" t="s">
        <v>199</v>
      </c>
      <c r="E284" s="261" t="s">
        <v>21</v>
      </c>
      <c r="F284" s="262" t="s">
        <v>3749</v>
      </c>
      <c r="G284" s="260"/>
      <c r="H284" s="261" t="s">
        <v>21</v>
      </c>
      <c r="I284" s="263"/>
      <c r="J284" s="260"/>
      <c r="K284" s="260"/>
      <c r="L284" s="264"/>
      <c r="M284" s="265"/>
      <c r="N284" s="266"/>
      <c r="O284" s="266"/>
      <c r="P284" s="266"/>
      <c r="Q284" s="266"/>
      <c r="R284" s="266"/>
      <c r="S284" s="266"/>
      <c r="T284" s="267"/>
      <c r="AT284" s="268" t="s">
        <v>199</v>
      </c>
      <c r="AU284" s="268" t="s">
        <v>190</v>
      </c>
      <c r="AV284" s="13" t="s">
        <v>82</v>
      </c>
      <c r="AW284" s="13" t="s">
        <v>37</v>
      </c>
      <c r="AX284" s="13" t="s">
        <v>74</v>
      </c>
      <c r="AY284" s="268" t="s">
        <v>189</v>
      </c>
    </row>
    <row r="285" s="12" customFormat="1">
      <c r="B285" s="247"/>
      <c r="C285" s="248"/>
      <c r="D285" s="249" t="s">
        <v>199</v>
      </c>
      <c r="E285" s="250" t="s">
        <v>21</v>
      </c>
      <c r="F285" s="251" t="s">
        <v>3750</v>
      </c>
      <c r="G285" s="248"/>
      <c r="H285" s="252">
        <v>462.02699999999999</v>
      </c>
      <c r="I285" s="253"/>
      <c r="J285" s="248"/>
      <c r="K285" s="248"/>
      <c r="L285" s="254"/>
      <c r="M285" s="255"/>
      <c r="N285" s="256"/>
      <c r="O285" s="256"/>
      <c r="P285" s="256"/>
      <c r="Q285" s="256"/>
      <c r="R285" s="256"/>
      <c r="S285" s="256"/>
      <c r="T285" s="257"/>
      <c r="AT285" s="258" t="s">
        <v>199</v>
      </c>
      <c r="AU285" s="258" t="s">
        <v>190</v>
      </c>
      <c r="AV285" s="12" t="s">
        <v>84</v>
      </c>
      <c r="AW285" s="12" t="s">
        <v>37</v>
      </c>
      <c r="AX285" s="12" t="s">
        <v>74</v>
      </c>
      <c r="AY285" s="258" t="s">
        <v>189</v>
      </c>
    </row>
    <row r="286" s="14" customFormat="1">
      <c r="B286" s="269"/>
      <c r="C286" s="270"/>
      <c r="D286" s="249" t="s">
        <v>199</v>
      </c>
      <c r="E286" s="271" t="s">
        <v>21</v>
      </c>
      <c r="F286" s="272" t="s">
        <v>214</v>
      </c>
      <c r="G286" s="270"/>
      <c r="H286" s="273">
        <v>462.02699999999999</v>
      </c>
      <c r="I286" s="274"/>
      <c r="J286" s="270"/>
      <c r="K286" s="270"/>
      <c r="L286" s="275"/>
      <c r="M286" s="276"/>
      <c r="N286" s="277"/>
      <c r="O286" s="277"/>
      <c r="P286" s="277"/>
      <c r="Q286" s="277"/>
      <c r="R286" s="277"/>
      <c r="S286" s="277"/>
      <c r="T286" s="278"/>
      <c r="AT286" s="279" t="s">
        <v>199</v>
      </c>
      <c r="AU286" s="279" t="s">
        <v>190</v>
      </c>
      <c r="AV286" s="14" t="s">
        <v>197</v>
      </c>
      <c r="AW286" s="14" t="s">
        <v>37</v>
      </c>
      <c r="AX286" s="14" t="s">
        <v>82</v>
      </c>
      <c r="AY286" s="279" t="s">
        <v>189</v>
      </c>
    </row>
    <row r="287" s="12" customFormat="1">
      <c r="B287" s="247"/>
      <c r="C287" s="248"/>
      <c r="D287" s="249" t="s">
        <v>199</v>
      </c>
      <c r="E287" s="248"/>
      <c r="F287" s="251" t="s">
        <v>3751</v>
      </c>
      <c r="G287" s="248"/>
      <c r="H287" s="252">
        <v>1848.108</v>
      </c>
      <c r="I287" s="253"/>
      <c r="J287" s="248"/>
      <c r="K287" s="248"/>
      <c r="L287" s="254"/>
      <c r="M287" s="255"/>
      <c r="N287" s="256"/>
      <c r="O287" s="256"/>
      <c r="P287" s="256"/>
      <c r="Q287" s="256"/>
      <c r="R287" s="256"/>
      <c r="S287" s="256"/>
      <c r="T287" s="257"/>
      <c r="AT287" s="258" t="s">
        <v>199</v>
      </c>
      <c r="AU287" s="258" t="s">
        <v>190</v>
      </c>
      <c r="AV287" s="12" t="s">
        <v>84</v>
      </c>
      <c r="AW287" s="12" t="s">
        <v>6</v>
      </c>
      <c r="AX287" s="12" t="s">
        <v>82</v>
      </c>
      <c r="AY287" s="258" t="s">
        <v>189</v>
      </c>
    </row>
    <row r="288" s="1" customFormat="1" ht="16.5" customHeight="1">
      <c r="B288" s="48"/>
      <c r="C288" s="235" t="s">
        <v>484</v>
      </c>
      <c r="D288" s="235" t="s">
        <v>192</v>
      </c>
      <c r="E288" s="236" t="s">
        <v>947</v>
      </c>
      <c r="F288" s="237" t="s">
        <v>948</v>
      </c>
      <c r="G288" s="238" t="s">
        <v>911</v>
      </c>
      <c r="H288" s="239">
        <v>1</v>
      </c>
      <c r="I288" s="240"/>
      <c r="J288" s="241">
        <f>ROUND(I288*H288,2)</f>
        <v>0</v>
      </c>
      <c r="K288" s="237" t="s">
        <v>21</v>
      </c>
      <c r="L288" s="74"/>
      <c r="M288" s="242" t="s">
        <v>21</v>
      </c>
      <c r="N288" s="243" t="s">
        <v>45</v>
      </c>
      <c r="O288" s="49"/>
      <c r="P288" s="244">
        <f>O288*H288</f>
        <v>0</v>
      </c>
      <c r="Q288" s="244">
        <v>0</v>
      </c>
      <c r="R288" s="244">
        <f>Q288*H288</f>
        <v>0</v>
      </c>
      <c r="S288" s="244">
        <v>0</v>
      </c>
      <c r="T288" s="245">
        <f>S288*H288</f>
        <v>0</v>
      </c>
      <c r="AR288" s="26" t="s">
        <v>197</v>
      </c>
      <c r="AT288" s="26" t="s">
        <v>192</v>
      </c>
      <c r="AU288" s="26" t="s">
        <v>190</v>
      </c>
      <c r="AY288" s="26" t="s">
        <v>189</v>
      </c>
      <c r="BE288" s="246">
        <f>IF(N288="základní",J288,0)</f>
        <v>0</v>
      </c>
      <c r="BF288" s="246">
        <f>IF(N288="snížená",J288,0)</f>
        <v>0</v>
      </c>
      <c r="BG288" s="246">
        <f>IF(N288="zákl. přenesená",J288,0)</f>
        <v>0</v>
      </c>
      <c r="BH288" s="246">
        <f>IF(N288="sníž. přenesená",J288,0)</f>
        <v>0</v>
      </c>
      <c r="BI288" s="246">
        <f>IF(N288="nulová",J288,0)</f>
        <v>0</v>
      </c>
      <c r="BJ288" s="26" t="s">
        <v>82</v>
      </c>
      <c r="BK288" s="246">
        <f>ROUND(I288*H288,2)</f>
        <v>0</v>
      </c>
      <c r="BL288" s="26" t="s">
        <v>197</v>
      </c>
      <c r="BM288" s="26" t="s">
        <v>3752</v>
      </c>
    </row>
    <row r="289" s="1" customFormat="1" ht="16.5" customHeight="1">
      <c r="B289" s="48"/>
      <c r="C289" s="235" t="s">
        <v>526</v>
      </c>
      <c r="D289" s="235" t="s">
        <v>192</v>
      </c>
      <c r="E289" s="236" t="s">
        <v>951</v>
      </c>
      <c r="F289" s="237" t="s">
        <v>952</v>
      </c>
      <c r="G289" s="238" t="s">
        <v>911</v>
      </c>
      <c r="H289" s="239">
        <v>1</v>
      </c>
      <c r="I289" s="240"/>
      <c r="J289" s="241">
        <f>ROUND(I289*H289,2)</f>
        <v>0</v>
      </c>
      <c r="K289" s="237" t="s">
        <v>21</v>
      </c>
      <c r="L289" s="74"/>
      <c r="M289" s="242" t="s">
        <v>21</v>
      </c>
      <c r="N289" s="243" t="s">
        <v>45</v>
      </c>
      <c r="O289" s="49"/>
      <c r="P289" s="244">
        <f>O289*H289</f>
        <v>0</v>
      </c>
      <c r="Q289" s="244">
        <v>0</v>
      </c>
      <c r="R289" s="244">
        <f>Q289*H289</f>
        <v>0</v>
      </c>
      <c r="S289" s="244">
        <v>0</v>
      </c>
      <c r="T289" s="245">
        <f>S289*H289</f>
        <v>0</v>
      </c>
      <c r="AR289" s="26" t="s">
        <v>197</v>
      </c>
      <c r="AT289" s="26" t="s">
        <v>192</v>
      </c>
      <c r="AU289" s="26" t="s">
        <v>190</v>
      </c>
      <c r="AY289" s="26" t="s">
        <v>189</v>
      </c>
      <c r="BE289" s="246">
        <f>IF(N289="základní",J289,0)</f>
        <v>0</v>
      </c>
      <c r="BF289" s="246">
        <f>IF(N289="snížená",J289,0)</f>
        <v>0</v>
      </c>
      <c r="BG289" s="246">
        <f>IF(N289="zákl. přenesená",J289,0)</f>
        <v>0</v>
      </c>
      <c r="BH289" s="246">
        <f>IF(N289="sníž. přenesená",J289,0)</f>
        <v>0</v>
      </c>
      <c r="BI289" s="246">
        <f>IF(N289="nulová",J289,0)</f>
        <v>0</v>
      </c>
      <c r="BJ289" s="26" t="s">
        <v>82</v>
      </c>
      <c r="BK289" s="246">
        <f>ROUND(I289*H289,2)</f>
        <v>0</v>
      </c>
      <c r="BL289" s="26" t="s">
        <v>197</v>
      </c>
      <c r="BM289" s="26" t="s">
        <v>3753</v>
      </c>
    </row>
    <row r="290" s="11" customFormat="1" ht="29.88" customHeight="1">
      <c r="B290" s="219"/>
      <c r="C290" s="220"/>
      <c r="D290" s="221" t="s">
        <v>73</v>
      </c>
      <c r="E290" s="233" t="s">
        <v>987</v>
      </c>
      <c r="F290" s="233" t="s">
        <v>988</v>
      </c>
      <c r="G290" s="220"/>
      <c r="H290" s="220"/>
      <c r="I290" s="223"/>
      <c r="J290" s="234">
        <f>BK290</f>
        <v>0</v>
      </c>
      <c r="K290" s="220"/>
      <c r="L290" s="225"/>
      <c r="M290" s="226"/>
      <c r="N290" s="227"/>
      <c r="O290" s="227"/>
      <c r="P290" s="228">
        <f>P291</f>
        <v>0</v>
      </c>
      <c r="Q290" s="227"/>
      <c r="R290" s="228">
        <f>R291</f>
        <v>0</v>
      </c>
      <c r="S290" s="227"/>
      <c r="T290" s="229">
        <f>T291</f>
        <v>0</v>
      </c>
      <c r="AR290" s="230" t="s">
        <v>82</v>
      </c>
      <c r="AT290" s="231" t="s">
        <v>73</v>
      </c>
      <c r="AU290" s="231" t="s">
        <v>82</v>
      </c>
      <c r="AY290" s="230" t="s">
        <v>189</v>
      </c>
      <c r="BK290" s="232">
        <f>BK291</f>
        <v>0</v>
      </c>
    </row>
    <row r="291" s="1" customFormat="1" ht="38.25" customHeight="1">
      <c r="B291" s="48"/>
      <c r="C291" s="235" t="s">
        <v>541</v>
      </c>
      <c r="D291" s="235" t="s">
        <v>192</v>
      </c>
      <c r="E291" s="236" t="s">
        <v>990</v>
      </c>
      <c r="F291" s="237" t="s">
        <v>991</v>
      </c>
      <c r="G291" s="238" t="s">
        <v>250</v>
      </c>
      <c r="H291" s="239">
        <v>81.268000000000001</v>
      </c>
      <c r="I291" s="240"/>
      <c r="J291" s="241">
        <f>ROUND(I291*H291,2)</f>
        <v>0</v>
      </c>
      <c r="K291" s="237" t="s">
        <v>196</v>
      </c>
      <c r="L291" s="74"/>
      <c r="M291" s="242" t="s">
        <v>21</v>
      </c>
      <c r="N291" s="243" t="s">
        <v>45</v>
      </c>
      <c r="O291" s="49"/>
      <c r="P291" s="244">
        <f>O291*H291</f>
        <v>0</v>
      </c>
      <c r="Q291" s="244">
        <v>0</v>
      </c>
      <c r="R291" s="244">
        <f>Q291*H291</f>
        <v>0</v>
      </c>
      <c r="S291" s="244">
        <v>0</v>
      </c>
      <c r="T291" s="245">
        <f>S291*H291</f>
        <v>0</v>
      </c>
      <c r="AR291" s="26" t="s">
        <v>197</v>
      </c>
      <c r="AT291" s="26" t="s">
        <v>192</v>
      </c>
      <c r="AU291" s="26" t="s">
        <v>84</v>
      </c>
      <c r="AY291" s="26" t="s">
        <v>189</v>
      </c>
      <c r="BE291" s="246">
        <f>IF(N291="základní",J291,0)</f>
        <v>0</v>
      </c>
      <c r="BF291" s="246">
        <f>IF(N291="snížená",J291,0)</f>
        <v>0</v>
      </c>
      <c r="BG291" s="246">
        <f>IF(N291="zákl. přenesená",J291,0)</f>
        <v>0</v>
      </c>
      <c r="BH291" s="246">
        <f>IF(N291="sníž. přenesená",J291,0)</f>
        <v>0</v>
      </c>
      <c r="BI291" s="246">
        <f>IF(N291="nulová",J291,0)</f>
        <v>0</v>
      </c>
      <c r="BJ291" s="26" t="s">
        <v>82</v>
      </c>
      <c r="BK291" s="246">
        <f>ROUND(I291*H291,2)</f>
        <v>0</v>
      </c>
      <c r="BL291" s="26" t="s">
        <v>197</v>
      </c>
      <c r="BM291" s="26" t="s">
        <v>3754</v>
      </c>
    </row>
    <row r="292" s="11" customFormat="1" ht="37.44" customHeight="1">
      <c r="B292" s="219"/>
      <c r="C292" s="220"/>
      <c r="D292" s="221" t="s">
        <v>73</v>
      </c>
      <c r="E292" s="222" t="s">
        <v>993</v>
      </c>
      <c r="F292" s="222" t="s">
        <v>994</v>
      </c>
      <c r="G292" s="220"/>
      <c r="H292" s="220"/>
      <c r="I292" s="223"/>
      <c r="J292" s="224">
        <f>BK292</f>
        <v>0</v>
      </c>
      <c r="K292" s="220"/>
      <c r="L292" s="225"/>
      <c r="M292" s="226"/>
      <c r="N292" s="227"/>
      <c r="O292" s="227"/>
      <c r="P292" s="228">
        <f>P293+P303+P313+P363</f>
        <v>0</v>
      </c>
      <c r="Q292" s="227"/>
      <c r="R292" s="228">
        <f>R293+R303+R313+R363</f>
        <v>4.4133362499999995</v>
      </c>
      <c r="S292" s="227"/>
      <c r="T292" s="229">
        <f>T293+T303+T313+T363</f>
        <v>0.9264304000000001</v>
      </c>
      <c r="AR292" s="230" t="s">
        <v>84</v>
      </c>
      <c r="AT292" s="231" t="s">
        <v>73</v>
      </c>
      <c r="AU292" s="231" t="s">
        <v>74</v>
      </c>
      <c r="AY292" s="230" t="s">
        <v>189</v>
      </c>
      <c r="BK292" s="232">
        <f>BK293+BK303+BK313+BK363</f>
        <v>0</v>
      </c>
    </row>
    <row r="293" s="11" customFormat="1" ht="19.92" customHeight="1">
      <c r="B293" s="219"/>
      <c r="C293" s="220"/>
      <c r="D293" s="221" t="s">
        <v>73</v>
      </c>
      <c r="E293" s="233" t="s">
        <v>3755</v>
      </c>
      <c r="F293" s="233" t="s">
        <v>3756</v>
      </c>
      <c r="G293" s="220"/>
      <c r="H293" s="220"/>
      <c r="I293" s="223"/>
      <c r="J293" s="234">
        <f>BK293</f>
        <v>0</v>
      </c>
      <c r="K293" s="220"/>
      <c r="L293" s="225"/>
      <c r="M293" s="226"/>
      <c r="N293" s="227"/>
      <c r="O293" s="227"/>
      <c r="P293" s="228">
        <f>SUM(P294:P302)</f>
        <v>0</v>
      </c>
      <c r="Q293" s="227"/>
      <c r="R293" s="228">
        <f>SUM(R294:R302)</f>
        <v>0.11960224999999999</v>
      </c>
      <c r="S293" s="227"/>
      <c r="T293" s="229">
        <f>SUM(T294:T302)</f>
        <v>0</v>
      </c>
      <c r="AR293" s="230" t="s">
        <v>84</v>
      </c>
      <c r="AT293" s="231" t="s">
        <v>73</v>
      </c>
      <c r="AU293" s="231" t="s">
        <v>82</v>
      </c>
      <c r="AY293" s="230" t="s">
        <v>189</v>
      </c>
      <c r="BK293" s="232">
        <f>SUM(BK294:BK302)</f>
        <v>0</v>
      </c>
    </row>
    <row r="294" s="1" customFormat="1" ht="25.5" customHeight="1">
      <c r="B294" s="48"/>
      <c r="C294" s="235" t="s">
        <v>545</v>
      </c>
      <c r="D294" s="235" t="s">
        <v>192</v>
      </c>
      <c r="E294" s="236" t="s">
        <v>3757</v>
      </c>
      <c r="F294" s="237" t="s">
        <v>3758</v>
      </c>
      <c r="G294" s="238" t="s">
        <v>273</v>
      </c>
      <c r="H294" s="239">
        <v>94.174999999999997</v>
      </c>
      <c r="I294" s="240"/>
      <c r="J294" s="241">
        <f>ROUND(I294*H294,2)</f>
        <v>0</v>
      </c>
      <c r="K294" s="237" t="s">
        <v>196</v>
      </c>
      <c r="L294" s="74"/>
      <c r="M294" s="242" t="s">
        <v>21</v>
      </c>
      <c r="N294" s="243" t="s">
        <v>45</v>
      </c>
      <c r="O294" s="49"/>
      <c r="P294" s="244">
        <f>O294*H294</f>
        <v>0</v>
      </c>
      <c r="Q294" s="244">
        <v>0.00071000000000000002</v>
      </c>
      <c r="R294" s="244">
        <f>Q294*H294</f>
        <v>0.06686425</v>
      </c>
      <c r="S294" s="244">
        <v>0</v>
      </c>
      <c r="T294" s="245">
        <f>S294*H294</f>
        <v>0</v>
      </c>
      <c r="AR294" s="26" t="s">
        <v>323</v>
      </c>
      <c r="AT294" s="26" t="s">
        <v>192</v>
      </c>
      <c r="AU294" s="26" t="s">
        <v>84</v>
      </c>
      <c r="AY294" s="26" t="s">
        <v>189</v>
      </c>
      <c r="BE294" s="246">
        <f>IF(N294="základní",J294,0)</f>
        <v>0</v>
      </c>
      <c r="BF294" s="246">
        <f>IF(N294="snížená",J294,0)</f>
        <v>0</v>
      </c>
      <c r="BG294" s="246">
        <f>IF(N294="zákl. přenesená",J294,0)</f>
        <v>0</v>
      </c>
      <c r="BH294" s="246">
        <f>IF(N294="sníž. přenesená",J294,0)</f>
        <v>0</v>
      </c>
      <c r="BI294" s="246">
        <f>IF(N294="nulová",J294,0)</f>
        <v>0</v>
      </c>
      <c r="BJ294" s="26" t="s">
        <v>82</v>
      </c>
      <c r="BK294" s="246">
        <f>ROUND(I294*H294,2)</f>
        <v>0</v>
      </c>
      <c r="BL294" s="26" t="s">
        <v>323</v>
      </c>
      <c r="BM294" s="26" t="s">
        <v>3759</v>
      </c>
    </row>
    <row r="295" s="13" customFormat="1">
      <c r="B295" s="259"/>
      <c r="C295" s="260"/>
      <c r="D295" s="249" t="s">
        <v>199</v>
      </c>
      <c r="E295" s="261" t="s">
        <v>21</v>
      </c>
      <c r="F295" s="262" t="s">
        <v>3586</v>
      </c>
      <c r="G295" s="260"/>
      <c r="H295" s="261" t="s">
        <v>21</v>
      </c>
      <c r="I295" s="263"/>
      <c r="J295" s="260"/>
      <c r="K295" s="260"/>
      <c r="L295" s="264"/>
      <c r="M295" s="265"/>
      <c r="N295" s="266"/>
      <c r="O295" s="266"/>
      <c r="P295" s="266"/>
      <c r="Q295" s="266"/>
      <c r="R295" s="266"/>
      <c r="S295" s="266"/>
      <c r="T295" s="267"/>
      <c r="AT295" s="268" t="s">
        <v>199</v>
      </c>
      <c r="AU295" s="268" t="s">
        <v>84</v>
      </c>
      <c r="AV295" s="13" t="s">
        <v>82</v>
      </c>
      <c r="AW295" s="13" t="s">
        <v>37</v>
      </c>
      <c r="AX295" s="13" t="s">
        <v>74</v>
      </c>
      <c r="AY295" s="268" t="s">
        <v>189</v>
      </c>
    </row>
    <row r="296" s="12" customFormat="1">
      <c r="B296" s="247"/>
      <c r="C296" s="248"/>
      <c r="D296" s="249" t="s">
        <v>199</v>
      </c>
      <c r="E296" s="250" t="s">
        <v>21</v>
      </c>
      <c r="F296" s="251" t="s">
        <v>3707</v>
      </c>
      <c r="G296" s="248"/>
      <c r="H296" s="252">
        <v>94.174999999999997</v>
      </c>
      <c r="I296" s="253"/>
      <c r="J296" s="248"/>
      <c r="K296" s="248"/>
      <c r="L296" s="254"/>
      <c r="M296" s="255"/>
      <c r="N296" s="256"/>
      <c r="O296" s="256"/>
      <c r="P296" s="256"/>
      <c r="Q296" s="256"/>
      <c r="R296" s="256"/>
      <c r="S296" s="256"/>
      <c r="T296" s="257"/>
      <c r="AT296" s="258" t="s">
        <v>199</v>
      </c>
      <c r="AU296" s="258" t="s">
        <v>84</v>
      </c>
      <c r="AV296" s="12" t="s">
        <v>84</v>
      </c>
      <c r="AW296" s="12" t="s">
        <v>37</v>
      </c>
      <c r="AX296" s="12" t="s">
        <v>74</v>
      </c>
      <c r="AY296" s="258" t="s">
        <v>189</v>
      </c>
    </row>
    <row r="297" s="14" customFormat="1">
      <c r="B297" s="269"/>
      <c r="C297" s="270"/>
      <c r="D297" s="249" t="s">
        <v>199</v>
      </c>
      <c r="E297" s="271" t="s">
        <v>21</v>
      </c>
      <c r="F297" s="272" t="s">
        <v>214</v>
      </c>
      <c r="G297" s="270"/>
      <c r="H297" s="273">
        <v>94.174999999999997</v>
      </c>
      <c r="I297" s="274"/>
      <c r="J297" s="270"/>
      <c r="K297" s="270"/>
      <c r="L297" s="275"/>
      <c r="M297" s="276"/>
      <c r="N297" s="277"/>
      <c r="O297" s="277"/>
      <c r="P297" s="277"/>
      <c r="Q297" s="277"/>
      <c r="R297" s="277"/>
      <c r="S297" s="277"/>
      <c r="T297" s="278"/>
      <c r="AT297" s="279" t="s">
        <v>199</v>
      </c>
      <c r="AU297" s="279" t="s">
        <v>84</v>
      </c>
      <c r="AV297" s="14" t="s">
        <v>197</v>
      </c>
      <c r="AW297" s="14" t="s">
        <v>37</v>
      </c>
      <c r="AX297" s="14" t="s">
        <v>82</v>
      </c>
      <c r="AY297" s="279" t="s">
        <v>189</v>
      </c>
    </row>
    <row r="298" s="1" customFormat="1" ht="25.5" customHeight="1">
      <c r="B298" s="48"/>
      <c r="C298" s="235" t="s">
        <v>560</v>
      </c>
      <c r="D298" s="235" t="s">
        <v>192</v>
      </c>
      <c r="E298" s="236" t="s">
        <v>3760</v>
      </c>
      <c r="F298" s="237" t="s">
        <v>3761</v>
      </c>
      <c r="G298" s="238" t="s">
        <v>349</v>
      </c>
      <c r="H298" s="239">
        <v>188.34999999999999</v>
      </c>
      <c r="I298" s="240"/>
      <c r="J298" s="241">
        <f>ROUND(I298*H298,2)</f>
        <v>0</v>
      </c>
      <c r="K298" s="237" t="s">
        <v>196</v>
      </c>
      <c r="L298" s="74"/>
      <c r="M298" s="242" t="s">
        <v>21</v>
      </c>
      <c r="N298" s="243" t="s">
        <v>45</v>
      </c>
      <c r="O298" s="49"/>
      <c r="P298" s="244">
        <f>O298*H298</f>
        <v>0</v>
      </c>
      <c r="Q298" s="244">
        <v>0.00027999999999999998</v>
      </c>
      <c r="R298" s="244">
        <f>Q298*H298</f>
        <v>0.052737999999999993</v>
      </c>
      <c r="S298" s="244">
        <v>0</v>
      </c>
      <c r="T298" s="245">
        <f>S298*H298</f>
        <v>0</v>
      </c>
      <c r="AR298" s="26" t="s">
        <v>323</v>
      </c>
      <c r="AT298" s="26" t="s">
        <v>192</v>
      </c>
      <c r="AU298" s="26" t="s">
        <v>84</v>
      </c>
      <c r="AY298" s="26" t="s">
        <v>189</v>
      </c>
      <c r="BE298" s="246">
        <f>IF(N298="základní",J298,0)</f>
        <v>0</v>
      </c>
      <c r="BF298" s="246">
        <f>IF(N298="snížená",J298,0)</f>
        <v>0</v>
      </c>
      <c r="BG298" s="246">
        <f>IF(N298="zákl. přenesená",J298,0)</f>
        <v>0</v>
      </c>
      <c r="BH298" s="246">
        <f>IF(N298="sníž. přenesená",J298,0)</f>
        <v>0</v>
      </c>
      <c r="BI298" s="246">
        <f>IF(N298="nulová",J298,0)</f>
        <v>0</v>
      </c>
      <c r="BJ298" s="26" t="s">
        <v>82</v>
      </c>
      <c r="BK298" s="246">
        <f>ROUND(I298*H298,2)</f>
        <v>0</v>
      </c>
      <c r="BL298" s="26" t="s">
        <v>323</v>
      </c>
      <c r="BM298" s="26" t="s">
        <v>3762</v>
      </c>
    </row>
    <row r="299" s="13" customFormat="1">
      <c r="B299" s="259"/>
      <c r="C299" s="260"/>
      <c r="D299" s="249" t="s">
        <v>199</v>
      </c>
      <c r="E299" s="261" t="s">
        <v>21</v>
      </c>
      <c r="F299" s="262" t="s">
        <v>3586</v>
      </c>
      <c r="G299" s="260"/>
      <c r="H299" s="261" t="s">
        <v>21</v>
      </c>
      <c r="I299" s="263"/>
      <c r="J299" s="260"/>
      <c r="K299" s="260"/>
      <c r="L299" s="264"/>
      <c r="M299" s="265"/>
      <c r="N299" s="266"/>
      <c r="O299" s="266"/>
      <c r="P299" s="266"/>
      <c r="Q299" s="266"/>
      <c r="R299" s="266"/>
      <c r="S299" s="266"/>
      <c r="T299" s="267"/>
      <c r="AT299" s="268" t="s">
        <v>199</v>
      </c>
      <c r="AU299" s="268" t="s">
        <v>84</v>
      </c>
      <c r="AV299" s="13" t="s">
        <v>82</v>
      </c>
      <c r="AW299" s="13" t="s">
        <v>37</v>
      </c>
      <c r="AX299" s="13" t="s">
        <v>74</v>
      </c>
      <c r="AY299" s="268" t="s">
        <v>189</v>
      </c>
    </row>
    <row r="300" s="12" customFormat="1">
      <c r="B300" s="247"/>
      <c r="C300" s="248"/>
      <c r="D300" s="249" t="s">
        <v>199</v>
      </c>
      <c r="E300" s="250" t="s">
        <v>21</v>
      </c>
      <c r="F300" s="251" t="s">
        <v>3763</v>
      </c>
      <c r="G300" s="248"/>
      <c r="H300" s="252">
        <v>188.34999999999999</v>
      </c>
      <c r="I300" s="253"/>
      <c r="J300" s="248"/>
      <c r="K300" s="248"/>
      <c r="L300" s="254"/>
      <c r="M300" s="255"/>
      <c r="N300" s="256"/>
      <c r="O300" s="256"/>
      <c r="P300" s="256"/>
      <c r="Q300" s="256"/>
      <c r="R300" s="256"/>
      <c r="S300" s="256"/>
      <c r="T300" s="257"/>
      <c r="AT300" s="258" t="s">
        <v>199</v>
      </c>
      <c r="AU300" s="258" t="s">
        <v>84</v>
      </c>
      <c r="AV300" s="12" t="s">
        <v>84</v>
      </c>
      <c r="AW300" s="12" t="s">
        <v>37</v>
      </c>
      <c r="AX300" s="12" t="s">
        <v>74</v>
      </c>
      <c r="AY300" s="258" t="s">
        <v>189</v>
      </c>
    </row>
    <row r="301" s="14" customFormat="1">
      <c r="B301" s="269"/>
      <c r="C301" s="270"/>
      <c r="D301" s="249" t="s">
        <v>199</v>
      </c>
      <c r="E301" s="271" t="s">
        <v>21</v>
      </c>
      <c r="F301" s="272" t="s">
        <v>214</v>
      </c>
      <c r="G301" s="270"/>
      <c r="H301" s="273">
        <v>188.34999999999999</v>
      </c>
      <c r="I301" s="274"/>
      <c r="J301" s="270"/>
      <c r="K301" s="270"/>
      <c r="L301" s="275"/>
      <c r="M301" s="276"/>
      <c r="N301" s="277"/>
      <c r="O301" s="277"/>
      <c r="P301" s="277"/>
      <c r="Q301" s="277"/>
      <c r="R301" s="277"/>
      <c r="S301" s="277"/>
      <c r="T301" s="278"/>
      <c r="AT301" s="279" t="s">
        <v>199</v>
      </c>
      <c r="AU301" s="279" t="s">
        <v>84</v>
      </c>
      <c r="AV301" s="14" t="s">
        <v>197</v>
      </c>
      <c r="AW301" s="14" t="s">
        <v>37</v>
      </c>
      <c r="AX301" s="14" t="s">
        <v>82</v>
      </c>
      <c r="AY301" s="279" t="s">
        <v>189</v>
      </c>
    </row>
    <row r="302" s="1" customFormat="1" ht="38.25" customHeight="1">
      <c r="B302" s="48"/>
      <c r="C302" s="235" t="s">
        <v>580</v>
      </c>
      <c r="D302" s="235" t="s">
        <v>192</v>
      </c>
      <c r="E302" s="236" t="s">
        <v>3764</v>
      </c>
      <c r="F302" s="237" t="s">
        <v>3765</v>
      </c>
      <c r="G302" s="238" t="s">
        <v>1071</v>
      </c>
      <c r="H302" s="301"/>
      <c r="I302" s="240"/>
      <c r="J302" s="241">
        <f>ROUND(I302*H302,2)</f>
        <v>0</v>
      </c>
      <c r="K302" s="237" t="s">
        <v>196</v>
      </c>
      <c r="L302" s="74"/>
      <c r="M302" s="242" t="s">
        <v>21</v>
      </c>
      <c r="N302" s="243" t="s">
        <v>45</v>
      </c>
      <c r="O302" s="49"/>
      <c r="P302" s="244">
        <f>O302*H302</f>
        <v>0</v>
      </c>
      <c r="Q302" s="244">
        <v>0</v>
      </c>
      <c r="R302" s="244">
        <f>Q302*H302</f>
        <v>0</v>
      </c>
      <c r="S302" s="244">
        <v>0</v>
      </c>
      <c r="T302" s="245">
        <f>S302*H302</f>
        <v>0</v>
      </c>
      <c r="AR302" s="26" t="s">
        <v>323</v>
      </c>
      <c r="AT302" s="26" t="s">
        <v>192</v>
      </c>
      <c r="AU302" s="26" t="s">
        <v>84</v>
      </c>
      <c r="AY302" s="26" t="s">
        <v>189</v>
      </c>
      <c r="BE302" s="246">
        <f>IF(N302="základní",J302,0)</f>
        <v>0</v>
      </c>
      <c r="BF302" s="246">
        <f>IF(N302="snížená",J302,0)</f>
        <v>0</v>
      </c>
      <c r="BG302" s="246">
        <f>IF(N302="zákl. přenesená",J302,0)</f>
        <v>0</v>
      </c>
      <c r="BH302" s="246">
        <f>IF(N302="sníž. přenesená",J302,0)</f>
        <v>0</v>
      </c>
      <c r="BI302" s="246">
        <f>IF(N302="nulová",J302,0)</f>
        <v>0</v>
      </c>
      <c r="BJ302" s="26" t="s">
        <v>82</v>
      </c>
      <c r="BK302" s="246">
        <f>ROUND(I302*H302,2)</f>
        <v>0</v>
      </c>
      <c r="BL302" s="26" t="s">
        <v>323</v>
      </c>
      <c r="BM302" s="26" t="s">
        <v>3766</v>
      </c>
    </row>
    <row r="303" s="11" customFormat="1" ht="29.88" customHeight="1">
      <c r="B303" s="219"/>
      <c r="C303" s="220"/>
      <c r="D303" s="221" t="s">
        <v>73</v>
      </c>
      <c r="E303" s="233" t="s">
        <v>2228</v>
      </c>
      <c r="F303" s="233" t="s">
        <v>2229</v>
      </c>
      <c r="G303" s="220"/>
      <c r="H303" s="220"/>
      <c r="I303" s="223"/>
      <c r="J303" s="234">
        <f>BK303</f>
        <v>0</v>
      </c>
      <c r="K303" s="220"/>
      <c r="L303" s="225"/>
      <c r="M303" s="226"/>
      <c r="N303" s="227"/>
      <c r="O303" s="227"/>
      <c r="P303" s="228">
        <f>SUM(P304:P312)</f>
        <v>0</v>
      </c>
      <c r="Q303" s="227"/>
      <c r="R303" s="228">
        <f>SUM(R304:R312)</f>
        <v>1.14279</v>
      </c>
      <c r="S303" s="227"/>
      <c r="T303" s="229">
        <f>SUM(T304:T312)</f>
        <v>0.172344</v>
      </c>
      <c r="AR303" s="230" t="s">
        <v>84</v>
      </c>
      <c r="AT303" s="231" t="s">
        <v>73</v>
      </c>
      <c r="AU303" s="231" t="s">
        <v>82</v>
      </c>
      <c r="AY303" s="230" t="s">
        <v>189</v>
      </c>
      <c r="BK303" s="232">
        <f>SUM(BK304:BK312)</f>
        <v>0</v>
      </c>
    </row>
    <row r="304" s="1" customFormat="1" ht="16.5" customHeight="1">
      <c r="B304" s="48"/>
      <c r="C304" s="235" t="s">
        <v>597</v>
      </c>
      <c r="D304" s="235" t="s">
        <v>192</v>
      </c>
      <c r="E304" s="236" t="s">
        <v>2241</v>
      </c>
      <c r="F304" s="237" t="s">
        <v>2242</v>
      </c>
      <c r="G304" s="238" t="s">
        <v>349</v>
      </c>
      <c r="H304" s="239">
        <v>103.2</v>
      </c>
      <c r="I304" s="240"/>
      <c r="J304" s="241">
        <f>ROUND(I304*H304,2)</f>
        <v>0</v>
      </c>
      <c r="K304" s="237" t="s">
        <v>196</v>
      </c>
      <c r="L304" s="74"/>
      <c r="M304" s="242" t="s">
        <v>21</v>
      </c>
      <c r="N304" s="243" t="s">
        <v>45</v>
      </c>
      <c r="O304" s="49"/>
      <c r="P304" s="244">
        <f>O304*H304</f>
        <v>0</v>
      </c>
      <c r="Q304" s="244">
        <v>0</v>
      </c>
      <c r="R304" s="244">
        <f>Q304*H304</f>
        <v>0</v>
      </c>
      <c r="S304" s="244">
        <v>0.00167</v>
      </c>
      <c r="T304" s="245">
        <f>S304*H304</f>
        <v>0.172344</v>
      </c>
      <c r="AR304" s="26" t="s">
        <v>323</v>
      </c>
      <c r="AT304" s="26" t="s">
        <v>192</v>
      </c>
      <c r="AU304" s="26" t="s">
        <v>84</v>
      </c>
      <c r="AY304" s="26" t="s">
        <v>189</v>
      </c>
      <c r="BE304" s="246">
        <f>IF(N304="základní",J304,0)</f>
        <v>0</v>
      </c>
      <c r="BF304" s="246">
        <f>IF(N304="snížená",J304,0)</f>
        <v>0</v>
      </c>
      <c r="BG304" s="246">
        <f>IF(N304="zákl. přenesená",J304,0)</f>
        <v>0</v>
      </c>
      <c r="BH304" s="246">
        <f>IF(N304="sníž. přenesená",J304,0)</f>
        <v>0</v>
      </c>
      <c r="BI304" s="246">
        <f>IF(N304="nulová",J304,0)</f>
        <v>0</v>
      </c>
      <c r="BJ304" s="26" t="s">
        <v>82</v>
      </c>
      <c r="BK304" s="246">
        <f>ROUND(I304*H304,2)</f>
        <v>0</v>
      </c>
      <c r="BL304" s="26" t="s">
        <v>323</v>
      </c>
      <c r="BM304" s="26" t="s">
        <v>3767</v>
      </c>
    </row>
    <row r="305" s="13" customFormat="1">
      <c r="B305" s="259"/>
      <c r="C305" s="260"/>
      <c r="D305" s="249" t="s">
        <v>199</v>
      </c>
      <c r="E305" s="261" t="s">
        <v>21</v>
      </c>
      <c r="F305" s="262" t="s">
        <v>2244</v>
      </c>
      <c r="G305" s="260"/>
      <c r="H305" s="261" t="s">
        <v>21</v>
      </c>
      <c r="I305" s="263"/>
      <c r="J305" s="260"/>
      <c r="K305" s="260"/>
      <c r="L305" s="264"/>
      <c r="M305" s="265"/>
      <c r="N305" s="266"/>
      <c r="O305" s="266"/>
      <c r="P305" s="266"/>
      <c r="Q305" s="266"/>
      <c r="R305" s="266"/>
      <c r="S305" s="266"/>
      <c r="T305" s="267"/>
      <c r="AT305" s="268" t="s">
        <v>199</v>
      </c>
      <c r="AU305" s="268" t="s">
        <v>84</v>
      </c>
      <c r="AV305" s="13" t="s">
        <v>82</v>
      </c>
      <c r="AW305" s="13" t="s">
        <v>37</v>
      </c>
      <c r="AX305" s="13" t="s">
        <v>74</v>
      </c>
      <c r="AY305" s="268" t="s">
        <v>189</v>
      </c>
    </row>
    <row r="306" s="12" customFormat="1">
      <c r="B306" s="247"/>
      <c r="C306" s="248"/>
      <c r="D306" s="249" t="s">
        <v>199</v>
      </c>
      <c r="E306" s="250" t="s">
        <v>21</v>
      </c>
      <c r="F306" s="251" t="s">
        <v>3768</v>
      </c>
      <c r="G306" s="248"/>
      <c r="H306" s="252">
        <v>103.2</v>
      </c>
      <c r="I306" s="253"/>
      <c r="J306" s="248"/>
      <c r="K306" s="248"/>
      <c r="L306" s="254"/>
      <c r="M306" s="255"/>
      <c r="N306" s="256"/>
      <c r="O306" s="256"/>
      <c r="P306" s="256"/>
      <c r="Q306" s="256"/>
      <c r="R306" s="256"/>
      <c r="S306" s="256"/>
      <c r="T306" s="257"/>
      <c r="AT306" s="258" t="s">
        <v>199</v>
      </c>
      <c r="AU306" s="258" t="s">
        <v>84</v>
      </c>
      <c r="AV306" s="12" t="s">
        <v>84</v>
      </c>
      <c r="AW306" s="12" t="s">
        <v>37</v>
      </c>
      <c r="AX306" s="12" t="s">
        <v>82</v>
      </c>
      <c r="AY306" s="258" t="s">
        <v>189</v>
      </c>
    </row>
    <row r="307" s="1" customFormat="1" ht="25.5" customHeight="1">
      <c r="B307" s="48"/>
      <c r="C307" s="235" t="s">
        <v>603</v>
      </c>
      <c r="D307" s="235" t="s">
        <v>192</v>
      </c>
      <c r="E307" s="236" t="s">
        <v>3769</v>
      </c>
      <c r="F307" s="237" t="s">
        <v>3770</v>
      </c>
      <c r="G307" s="238" t="s">
        <v>349</v>
      </c>
      <c r="H307" s="239">
        <v>149</v>
      </c>
      <c r="I307" s="240"/>
      <c r="J307" s="241">
        <f>ROUND(I307*H307,2)</f>
        <v>0</v>
      </c>
      <c r="K307" s="237" t="s">
        <v>21</v>
      </c>
      <c r="L307" s="74"/>
      <c r="M307" s="242" t="s">
        <v>21</v>
      </c>
      <c r="N307" s="243" t="s">
        <v>45</v>
      </c>
      <c r="O307" s="49"/>
      <c r="P307" s="244">
        <f>O307*H307</f>
        <v>0</v>
      </c>
      <c r="Q307" s="244">
        <v>0.00315</v>
      </c>
      <c r="R307" s="244">
        <f>Q307*H307</f>
        <v>0.46934999999999999</v>
      </c>
      <c r="S307" s="244">
        <v>0</v>
      </c>
      <c r="T307" s="245">
        <f>S307*H307</f>
        <v>0</v>
      </c>
      <c r="AR307" s="26" t="s">
        <v>323</v>
      </c>
      <c r="AT307" s="26" t="s">
        <v>192</v>
      </c>
      <c r="AU307" s="26" t="s">
        <v>84</v>
      </c>
      <c r="AY307" s="26" t="s">
        <v>189</v>
      </c>
      <c r="BE307" s="246">
        <f>IF(N307="základní",J307,0)</f>
        <v>0</v>
      </c>
      <c r="BF307" s="246">
        <f>IF(N307="snížená",J307,0)</f>
        <v>0</v>
      </c>
      <c r="BG307" s="246">
        <f>IF(N307="zákl. přenesená",J307,0)</f>
        <v>0</v>
      </c>
      <c r="BH307" s="246">
        <f>IF(N307="sníž. přenesená",J307,0)</f>
        <v>0</v>
      </c>
      <c r="BI307" s="246">
        <f>IF(N307="nulová",J307,0)</f>
        <v>0</v>
      </c>
      <c r="BJ307" s="26" t="s">
        <v>82</v>
      </c>
      <c r="BK307" s="246">
        <f>ROUND(I307*H307,2)</f>
        <v>0</v>
      </c>
      <c r="BL307" s="26" t="s">
        <v>323</v>
      </c>
      <c r="BM307" s="26" t="s">
        <v>3771</v>
      </c>
    </row>
    <row r="308" s="13" customFormat="1">
      <c r="B308" s="259"/>
      <c r="C308" s="260"/>
      <c r="D308" s="249" t="s">
        <v>199</v>
      </c>
      <c r="E308" s="261" t="s">
        <v>21</v>
      </c>
      <c r="F308" s="262" t="s">
        <v>2244</v>
      </c>
      <c r="G308" s="260"/>
      <c r="H308" s="261" t="s">
        <v>21</v>
      </c>
      <c r="I308" s="263"/>
      <c r="J308" s="260"/>
      <c r="K308" s="260"/>
      <c r="L308" s="264"/>
      <c r="M308" s="265"/>
      <c r="N308" s="266"/>
      <c r="O308" s="266"/>
      <c r="P308" s="266"/>
      <c r="Q308" s="266"/>
      <c r="R308" s="266"/>
      <c r="S308" s="266"/>
      <c r="T308" s="267"/>
      <c r="AT308" s="268" t="s">
        <v>199</v>
      </c>
      <c r="AU308" s="268" t="s">
        <v>84</v>
      </c>
      <c r="AV308" s="13" t="s">
        <v>82</v>
      </c>
      <c r="AW308" s="13" t="s">
        <v>37</v>
      </c>
      <c r="AX308" s="13" t="s">
        <v>74</v>
      </c>
      <c r="AY308" s="268" t="s">
        <v>189</v>
      </c>
    </row>
    <row r="309" s="12" customFormat="1">
      <c r="B309" s="247"/>
      <c r="C309" s="248"/>
      <c r="D309" s="249" t="s">
        <v>199</v>
      </c>
      <c r="E309" s="250" t="s">
        <v>21</v>
      </c>
      <c r="F309" s="251" t="s">
        <v>3772</v>
      </c>
      <c r="G309" s="248"/>
      <c r="H309" s="252">
        <v>149</v>
      </c>
      <c r="I309" s="253"/>
      <c r="J309" s="248"/>
      <c r="K309" s="248"/>
      <c r="L309" s="254"/>
      <c r="M309" s="255"/>
      <c r="N309" s="256"/>
      <c r="O309" s="256"/>
      <c r="P309" s="256"/>
      <c r="Q309" s="256"/>
      <c r="R309" s="256"/>
      <c r="S309" s="256"/>
      <c r="T309" s="257"/>
      <c r="AT309" s="258" t="s">
        <v>199</v>
      </c>
      <c r="AU309" s="258" t="s">
        <v>84</v>
      </c>
      <c r="AV309" s="12" t="s">
        <v>84</v>
      </c>
      <c r="AW309" s="12" t="s">
        <v>37</v>
      </c>
      <c r="AX309" s="12" t="s">
        <v>82</v>
      </c>
      <c r="AY309" s="258" t="s">
        <v>189</v>
      </c>
    </row>
    <row r="310" s="1" customFormat="1" ht="25.5" customHeight="1">
      <c r="B310" s="48"/>
      <c r="C310" s="235" t="s">
        <v>609</v>
      </c>
      <c r="D310" s="235" t="s">
        <v>192</v>
      </c>
      <c r="E310" s="236" t="s">
        <v>2293</v>
      </c>
      <c r="F310" s="237" t="s">
        <v>2294</v>
      </c>
      <c r="G310" s="238" t="s">
        <v>349</v>
      </c>
      <c r="H310" s="239">
        <v>184</v>
      </c>
      <c r="I310" s="240"/>
      <c r="J310" s="241">
        <f>ROUND(I310*H310,2)</f>
        <v>0</v>
      </c>
      <c r="K310" s="237" t="s">
        <v>21</v>
      </c>
      <c r="L310" s="74"/>
      <c r="M310" s="242" t="s">
        <v>21</v>
      </c>
      <c r="N310" s="243" t="s">
        <v>45</v>
      </c>
      <c r="O310" s="49"/>
      <c r="P310" s="244">
        <f>O310*H310</f>
        <v>0</v>
      </c>
      <c r="Q310" s="244">
        <v>0.0036600000000000001</v>
      </c>
      <c r="R310" s="244">
        <f>Q310*H310</f>
        <v>0.67344000000000004</v>
      </c>
      <c r="S310" s="244">
        <v>0</v>
      </c>
      <c r="T310" s="245">
        <f>S310*H310</f>
        <v>0</v>
      </c>
      <c r="AR310" s="26" t="s">
        <v>323</v>
      </c>
      <c r="AT310" s="26" t="s">
        <v>192</v>
      </c>
      <c r="AU310" s="26" t="s">
        <v>84</v>
      </c>
      <c r="AY310" s="26" t="s">
        <v>189</v>
      </c>
      <c r="BE310" s="246">
        <f>IF(N310="základní",J310,0)</f>
        <v>0</v>
      </c>
      <c r="BF310" s="246">
        <f>IF(N310="snížená",J310,0)</f>
        <v>0</v>
      </c>
      <c r="BG310" s="246">
        <f>IF(N310="zákl. přenesená",J310,0)</f>
        <v>0</v>
      </c>
      <c r="BH310" s="246">
        <f>IF(N310="sníž. přenesená",J310,0)</f>
        <v>0</v>
      </c>
      <c r="BI310" s="246">
        <f>IF(N310="nulová",J310,0)</f>
        <v>0</v>
      </c>
      <c r="BJ310" s="26" t="s">
        <v>82</v>
      </c>
      <c r="BK310" s="246">
        <f>ROUND(I310*H310,2)</f>
        <v>0</v>
      </c>
      <c r="BL310" s="26" t="s">
        <v>323</v>
      </c>
      <c r="BM310" s="26" t="s">
        <v>3773</v>
      </c>
    </row>
    <row r="311" s="13" customFormat="1">
      <c r="B311" s="259"/>
      <c r="C311" s="260"/>
      <c r="D311" s="249" t="s">
        <v>199</v>
      </c>
      <c r="E311" s="261" t="s">
        <v>21</v>
      </c>
      <c r="F311" s="262" t="s">
        <v>2244</v>
      </c>
      <c r="G311" s="260"/>
      <c r="H311" s="261" t="s">
        <v>21</v>
      </c>
      <c r="I311" s="263"/>
      <c r="J311" s="260"/>
      <c r="K311" s="260"/>
      <c r="L311" s="264"/>
      <c r="M311" s="265"/>
      <c r="N311" s="266"/>
      <c r="O311" s="266"/>
      <c r="P311" s="266"/>
      <c r="Q311" s="266"/>
      <c r="R311" s="266"/>
      <c r="S311" s="266"/>
      <c r="T311" s="267"/>
      <c r="AT311" s="268" t="s">
        <v>199</v>
      </c>
      <c r="AU311" s="268" t="s">
        <v>84</v>
      </c>
      <c r="AV311" s="13" t="s">
        <v>82</v>
      </c>
      <c r="AW311" s="13" t="s">
        <v>37</v>
      </c>
      <c r="AX311" s="13" t="s">
        <v>74</v>
      </c>
      <c r="AY311" s="268" t="s">
        <v>189</v>
      </c>
    </row>
    <row r="312" s="12" customFormat="1">
      <c r="B312" s="247"/>
      <c r="C312" s="248"/>
      <c r="D312" s="249" t="s">
        <v>199</v>
      </c>
      <c r="E312" s="250" t="s">
        <v>21</v>
      </c>
      <c r="F312" s="251" t="s">
        <v>1362</v>
      </c>
      <c r="G312" s="248"/>
      <c r="H312" s="252">
        <v>184</v>
      </c>
      <c r="I312" s="253"/>
      <c r="J312" s="248"/>
      <c r="K312" s="248"/>
      <c r="L312" s="254"/>
      <c r="M312" s="255"/>
      <c r="N312" s="256"/>
      <c r="O312" s="256"/>
      <c r="P312" s="256"/>
      <c r="Q312" s="256"/>
      <c r="R312" s="256"/>
      <c r="S312" s="256"/>
      <c r="T312" s="257"/>
      <c r="AT312" s="258" t="s">
        <v>199</v>
      </c>
      <c r="AU312" s="258" t="s">
        <v>84</v>
      </c>
      <c r="AV312" s="12" t="s">
        <v>84</v>
      </c>
      <c r="AW312" s="12" t="s">
        <v>37</v>
      </c>
      <c r="AX312" s="12" t="s">
        <v>82</v>
      </c>
      <c r="AY312" s="258" t="s">
        <v>189</v>
      </c>
    </row>
    <row r="313" s="11" customFormat="1" ht="29.88" customHeight="1">
      <c r="B313" s="219"/>
      <c r="C313" s="220"/>
      <c r="D313" s="221" t="s">
        <v>73</v>
      </c>
      <c r="E313" s="233" t="s">
        <v>2409</v>
      </c>
      <c r="F313" s="233" t="s">
        <v>2410</v>
      </c>
      <c r="G313" s="220"/>
      <c r="H313" s="220"/>
      <c r="I313" s="223"/>
      <c r="J313" s="234">
        <f>BK313</f>
        <v>0</v>
      </c>
      <c r="K313" s="220"/>
      <c r="L313" s="225"/>
      <c r="M313" s="226"/>
      <c r="N313" s="227"/>
      <c r="O313" s="227"/>
      <c r="P313" s="228">
        <f>SUM(P314:P362)</f>
        <v>0</v>
      </c>
      <c r="Q313" s="227"/>
      <c r="R313" s="228">
        <f>SUM(R314:R362)</f>
        <v>3.1509439999999995</v>
      </c>
      <c r="S313" s="227"/>
      <c r="T313" s="229">
        <f>SUM(T314:T362)</f>
        <v>0.75408640000000005</v>
      </c>
      <c r="AR313" s="230" t="s">
        <v>84</v>
      </c>
      <c r="AT313" s="231" t="s">
        <v>73</v>
      </c>
      <c r="AU313" s="231" t="s">
        <v>82</v>
      </c>
      <c r="AY313" s="230" t="s">
        <v>189</v>
      </c>
      <c r="BK313" s="232">
        <f>SUM(BK314:BK362)</f>
        <v>0</v>
      </c>
    </row>
    <row r="314" s="1" customFormat="1" ht="25.5" customHeight="1">
      <c r="B314" s="48"/>
      <c r="C314" s="235" t="s">
        <v>614</v>
      </c>
      <c r="D314" s="235" t="s">
        <v>192</v>
      </c>
      <c r="E314" s="236" t="s">
        <v>3774</v>
      </c>
      <c r="F314" s="237" t="s">
        <v>2424</v>
      </c>
      <c r="G314" s="238" t="s">
        <v>273</v>
      </c>
      <c r="H314" s="239">
        <v>114.84</v>
      </c>
      <c r="I314" s="240"/>
      <c r="J314" s="241">
        <f>ROUND(I314*H314,2)</f>
        <v>0</v>
      </c>
      <c r="K314" s="237" t="s">
        <v>21</v>
      </c>
      <c r="L314" s="74"/>
      <c r="M314" s="242" t="s">
        <v>21</v>
      </c>
      <c r="N314" s="243" t="s">
        <v>45</v>
      </c>
      <c r="O314" s="49"/>
      <c r="P314" s="244">
        <f>O314*H314</f>
        <v>0</v>
      </c>
      <c r="Q314" s="244">
        <v>0.00025000000000000001</v>
      </c>
      <c r="R314" s="244">
        <f>Q314*H314</f>
        <v>0.028710000000000003</v>
      </c>
      <c r="S314" s="244">
        <v>0</v>
      </c>
      <c r="T314" s="245">
        <f>S314*H314</f>
        <v>0</v>
      </c>
      <c r="AR314" s="26" t="s">
        <v>323</v>
      </c>
      <c r="AT314" s="26" t="s">
        <v>192</v>
      </c>
      <c r="AU314" s="26" t="s">
        <v>84</v>
      </c>
      <c r="AY314" s="26" t="s">
        <v>189</v>
      </c>
      <c r="BE314" s="246">
        <f>IF(N314="základní",J314,0)</f>
        <v>0</v>
      </c>
      <c r="BF314" s="246">
        <f>IF(N314="snížená",J314,0)</f>
        <v>0</v>
      </c>
      <c r="BG314" s="246">
        <f>IF(N314="zákl. přenesená",J314,0)</f>
        <v>0</v>
      </c>
      <c r="BH314" s="246">
        <f>IF(N314="sníž. přenesená",J314,0)</f>
        <v>0</v>
      </c>
      <c r="BI314" s="246">
        <f>IF(N314="nulová",J314,0)</f>
        <v>0</v>
      </c>
      <c r="BJ314" s="26" t="s">
        <v>82</v>
      </c>
      <c r="BK314" s="246">
        <f>ROUND(I314*H314,2)</f>
        <v>0</v>
      </c>
      <c r="BL314" s="26" t="s">
        <v>323</v>
      </c>
      <c r="BM314" s="26" t="s">
        <v>3775</v>
      </c>
    </row>
    <row r="315" s="13" customFormat="1">
      <c r="B315" s="259"/>
      <c r="C315" s="260"/>
      <c r="D315" s="249" t="s">
        <v>199</v>
      </c>
      <c r="E315" s="261" t="s">
        <v>21</v>
      </c>
      <c r="F315" s="262" t="s">
        <v>2415</v>
      </c>
      <c r="G315" s="260"/>
      <c r="H315" s="261" t="s">
        <v>21</v>
      </c>
      <c r="I315" s="263"/>
      <c r="J315" s="260"/>
      <c r="K315" s="260"/>
      <c r="L315" s="264"/>
      <c r="M315" s="265"/>
      <c r="N315" s="266"/>
      <c r="O315" s="266"/>
      <c r="P315" s="266"/>
      <c r="Q315" s="266"/>
      <c r="R315" s="266"/>
      <c r="S315" s="266"/>
      <c r="T315" s="267"/>
      <c r="AT315" s="268" t="s">
        <v>199</v>
      </c>
      <c r="AU315" s="268" t="s">
        <v>84</v>
      </c>
      <c r="AV315" s="13" t="s">
        <v>82</v>
      </c>
      <c r="AW315" s="13" t="s">
        <v>37</v>
      </c>
      <c r="AX315" s="13" t="s">
        <v>74</v>
      </c>
      <c r="AY315" s="268" t="s">
        <v>189</v>
      </c>
    </row>
    <row r="316" s="12" customFormat="1">
      <c r="B316" s="247"/>
      <c r="C316" s="248"/>
      <c r="D316" s="249" t="s">
        <v>199</v>
      </c>
      <c r="E316" s="250" t="s">
        <v>21</v>
      </c>
      <c r="F316" s="251" t="s">
        <v>3776</v>
      </c>
      <c r="G316" s="248"/>
      <c r="H316" s="252">
        <v>0</v>
      </c>
      <c r="I316" s="253"/>
      <c r="J316" s="248"/>
      <c r="K316" s="248"/>
      <c r="L316" s="254"/>
      <c r="M316" s="255"/>
      <c r="N316" s="256"/>
      <c r="O316" s="256"/>
      <c r="P316" s="256"/>
      <c r="Q316" s="256"/>
      <c r="R316" s="256"/>
      <c r="S316" s="256"/>
      <c r="T316" s="257"/>
      <c r="AT316" s="258" t="s">
        <v>199</v>
      </c>
      <c r="AU316" s="258" t="s">
        <v>84</v>
      </c>
      <c r="AV316" s="12" t="s">
        <v>84</v>
      </c>
      <c r="AW316" s="12" t="s">
        <v>37</v>
      </c>
      <c r="AX316" s="12" t="s">
        <v>74</v>
      </c>
      <c r="AY316" s="258" t="s">
        <v>189</v>
      </c>
    </row>
    <row r="317" s="12" customFormat="1">
      <c r="B317" s="247"/>
      <c r="C317" s="248"/>
      <c r="D317" s="249" t="s">
        <v>199</v>
      </c>
      <c r="E317" s="250" t="s">
        <v>21</v>
      </c>
      <c r="F317" s="251" t="s">
        <v>3777</v>
      </c>
      <c r="G317" s="248"/>
      <c r="H317" s="252">
        <v>108.36</v>
      </c>
      <c r="I317" s="253"/>
      <c r="J317" s="248"/>
      <c r="K317" s="248"/>
      <c r="L317" s="254"/>
      <c r="M317" s="255"/>
      <c r="N317" s="256"/>
      <c r="O317" s="256"/>
      <c r="P317" s="256"/>
      <c r="Q317" s="256"/>
      <c r="R317" s="256"/>
      <c r="S317" s="256"/>
      <c r="T317" s="257"/>
      <c r="AT317" s="258" t="s">
        <v>199</v>
      </c>
      <c r="AU317" s="258" t="s">
        <v>84</v>
      </c>
      <c r="AV317" s="12" t="s">
        <v>84</v>
      </c>
      <c r="AW317" s="12" t="s">
        <v>37</v>
      </c>
      <c r="AX317" s="12" t="s">
        <v>74</v>
      </c>
      <c r="AY317" s="258" t="s">
        <v>189</v>
      </c>
    </row>
    <row r="318" s="12" customFormat="1">
      <c r="B318" s="247"/>
      <c r="C318" s="248"/>
      <c r="D318" s="249" t="s">
        <v>199</v>
      </c>
      <c r="E318" s="250" t="s">
        <v>21</v>
      </c>
      <c r="F318" s="251" t="s">
        <v>3778</v>
      </c>
      <c r="G318" s="248"/>
      <c r="H318" s="252">
        <v>2.8799999999999999</v>
      </c>
      <c r="I318" s="253"/>
      <c r="J318" s="248"/>
      <c r="K318" s="248"/>
      <c r="L318" s="254"/>
      <c r="M318" s="255"/>
      <c r="N318" s="256"/>
      <c r="O318" s="256"/>
      <c r="P318" s="256"/>
      <c r="Q318" s="256"/>
      <c r="R318" s="256"/>
      <c r="S318" s="256"/>
      <c r="T318" s="257"/>
      <c r="AT318" s="258" t="s">
        <v>199</v>
      </c>
      <c r="AU318" s="258" t="s">
        <v>84</v>
      </c>
      <c r="AV318" s="12" t="s">
        <v>84</v>
      </c>
      <c r="AW318" s="12" t="s">
        <v>37</v>
      </c>
      <c r="AX318" s="12" t="s">
        <v>74</v>
      </c>
      <c r="AY318" s="258" t="s">
        <v>189</v>
      </c>
    </row>
    <row r="319" s="12" customFormat="1">
      <c r="B319" s="247"/>
      <c r="C319" s="248"/>
      <c r="D319" s="249" t="s">
        <v>199</v>
      </c>
      <c r="E319" s="250" t="s">
        <v>21</v>
      </c>
      <c r="F319" s="251" t="s">
        <v>3779</v>
      </c>
      <c r="G319" s="248"/>
      <c r="H319" s="252">
        <v>1.0800000000000001</v>
      </c>
      <c r="I319" s="253"/>
      <c r="J319" s="248"/>
      <c r="K319" s="248"/>
      <c r="L319" s="254"/>
      <c r="M319" s="255"/>
      <c r="N319" s="256"/>
      <c r="O319" s="256"/>
      <c r="P319" s="256"/>
      <c r="Q319" s="256"/>
      <c r="R319" s="256"/>
      <c r="S319" s="256"/>
      <c r="T319" s="257"/>
      <c r="AT319" s="258" t="s">
        <v>199</v>
      </c>
      <c r="AU319" s="258" t="s">
        <v>84</v>
      </c>
      <c r="AV319" s="12" t="s">
        <v>84</v>
      </c>
      <c r="AW319" s="12" t="s">
        <v>37</v>
      </c>
      <c r="AX319" s="12" t="s">
        <v>74</v>
      </c>
      <c r="AY319" s="258" t="s">
        <v>189</v>
      </c>
    </row>
    <row r="320" s="12" customFormat="1">
      <c r="B320" s="247"/>
      <c r="C320" s="248"/>
      <c r="D320" s="249" t="s">
        <v>199</v>
      </c>
      <c r="E320" s="250" t="s">
        <v>21</v>
      </c>
      <c r="F320" s="251" t="s">
        <v>3780</v>
      </c>
      <c r="G320" s="248"/>
      <c r="H320" s="252">
        <v>2.52</v>
      </c>
      <c r="I320" s="253"/>
      <c r="J320" s="248"/>
      <c r="K320" s="248"/>
      <c r="L320" s="254"/>
      <c r="M320" s="255"/>
      <c r="N320" s="256"/>
      <c r="O320" s="256"/>
      <c r="P320" s="256"/>
      <c r="Q320" s="256"/>
      <c r="R320" s="256"/>
      <c r="S320" s="256"/>
      <c r="T320" s="257"/>
      <c r="AT320" s="258" t="s">
        <v>199</v>
      </c>
      <c r="AU320" s="258" t="s">
        <v>84</v>
      </c>
      <c r="AV320" s="12" t="s">
        <v>84</v>
      </c>
      <c r="AW320" s="12" t="s">
        <v>37</v>
      </c>
      <c r="AX320" s="12" t="s">
        <v>74</v>
      </c>
      <c r="AY320" s="258" t="s">
        <v>189</v>
      </c>
    </row>
    <row r="321" s="14" customFormat="1">
      <c r="B321" s="269"/>
      <c r="C321" s="270"/>
      <c r="D321" s="249" t="s">
        <v>199</v>
      </c>
      <c r="E321" s="271" t="s">
        <v>21</v>
      </c>
      <c r="F321" s="272" t="s">
        <v>214</v>
      </c>
      <c r="G321" s="270"/>
      <c r="H321" s="273">
        <v>114.84</v>
      </c>
      <c r="I321" s="274"/>
      <c r="J321" s="270"/>
      <c r="K321" s="270"/>
      <c r="L321" s="275"/>
      <c r="M321" s="276"/>
      <c r="N321" s="277"/>
      <c r="O321" s="277"/>
      <c r="P321" s="277"/>
      <c r="Q321" s="277"/>
      <c r="R321" s="277"/>
      <c r="S321" s="277"/>
      <c r="T321" s="278"/>
      <c r="AT321" s="279" t="s">
        <v>199</v>
      </c>
      <c r="AU321" s="279" t="s">
        <v>84</v>
      </c>
      <c r="AV321" s="14" t="s">
        <v>197</v>
      </c>
      <c r="AW321" s="14" t="s">
        <v>37</v>
      </c>
      <c r="AX321" s="14" t="s">
        <v>82</v>
      </c>
      <c r="AY321" s="279" t="s">
        <v>189</v>
      </c>
    </row>
    <row r="322" s="1" customFormat="1" ht="51" customHeight="1">
      <c r="B322" s="48"/>
      <c r="C322" s="291" t="s">
        <v>622</v>
      </c>
      <c r="D322" s="291" t="s">
        <v>604</v>
      </c>
      <c r="E322" s="292" t="s">
        <v>3781</v>
      </c>
      <c r="F322" s="293" t="s">
        <v>2432</v>
      </c>
      <c r="G322" s="294" t="s">
        <v>223</v>
      </c>
      <c r="H322" s="295">
        <v>0</v>
      </c>
      <c r="I322" s="296"/>
      <c r="J322" s="297">
        <f>ROUND(I322*H322,2)</f>
        <v>0</v>
      </c>
      <c r="K322" s="293" t="s">
        <v>21</v>
      </c>
      <c r="L322" s="298"/>
      <c r="M322" s="299" t="s">
        <v>21</v>
      </c>
      <c r="N322" s="300" t="s">
        <v>45</v>
      </c>
      <c r="O322" s="49"/>
      <c r="P322" s="244">
        <f>O322*H322</f>
        <v>0</v>
      </c>
      <c r="Q322" s="244">
        <v>0.060999999999999999</v>
      </c>
      <c r="R322" s="244">
        <f>Q322*H322</f>
        <v>0</v>
      </c>
      <c r="S322" s="244">
        <v>0</v>
      </c>
      <c r="T322" s="245">
        <f>S322*H322</f>
        <v>0</v>
      </c>
      <c r="AR322" s="26" t="s">
        <v>439</v>
      </c>
      <c r="AT322" s="26" t="s">
        <v>604</v>
      </c>
      <c r="AU322" s="26" t="s">
        <v>84</v>
      </c>
      <c r="AY322" s="26" t="s">
        <v>189</v>
      </c>
      <c r="BE322" s="246">
        <f>IF(N322="základní",J322,0)</f>
        <v>0</v>
      </c>
      <c r="BF322" s="246">
        <f>IF(N322="snížená",J322,0)</f>
        <v>0</v>
      </c>
      <c r="BG322" s="246">
        <f>IF(N322="zákl. přenesená",J322,0)</f>
        <v>0</v>
      </c>
      <c r="BH322" s="246">
        <f>IF(N322="sníž. přenesená",J322,0)</f>
        <v>0</v>
      </c>
      <c r="BI322" s="246">
        <f>IF(N322="nulová",J322,0)</f>
        <v>0</v>
      </c>
      <c r="BJ322" s="26" t="s">
        <v>82</v>
      </c>
      <c r="BK322" s="246">
        <f>ROUND(I322*H322,2)</f>
        <v>0</v>
      </c>
      <c r="BL322" s="26" t="s">
        <v>323</v>
      </c>
      <c r="BM322" s="26" t="s">
        <v>3782</v>
      </c>
    </row>
    <row r="323" s="1" customFormat="1" ht="51" customHeight="1">
      <c r="B323" s="48"/>
      <c r="C323" s="291" t="s">
        <v>628</v>
      </c>
      <c r="D323" s="291" t="s">
        <v>604</v>
      </c>
      <c r="E323" s="292" t="s">
        <v>3783</v>
      </c>
      <c r="F323" s="293" t="s">
        <v>2437</v>
      </c>
      <c r="G323" s="294" t="s">
        <v>223</v>
      </c>
      <c r="H323" s="295">
        <v>43</v>
      </c>
      <c r="I323" s="296"/>
      <c r="J323" s="297">
        <f>ROUND(I323*H323,2)</f>
        <v>0</v>
      </c>
      <c r="K323" s="293" t="s">
        <v>21</v>
      </c>
      <c r="L323" s="298"/>
      <c r="M323" s="299" t="s">
        <v>21</v>
      </c>
      <c r="N323" s="300" t="s">
        <v>45</v>
      </c>
      <c r="O323" s="49"/>
      <c r="P323" s="244">
        <f>O323*H323</f>
        <v>0</v>
      </c>
      <c r="Q323" s="244">
        <v>0.060999999999999999</v>
      </c>
      <c r="R323" s="244">
        <f>Q323*H323</f>
        <v>2.6229999999999998</v>
      </c>
      <c r="S323" s="244">
        <v>0</v>
      </c>
      <c r="T323" s="245">
        <f>S323*H323</f>
        <v>0</v>
      </c>
      <c r="AR323" s="26" t="s">
        <v>439</v>
      </c>
      <c r="AT323" s="26" t="s">
        <v>604</v>
      </c>
      <c r="AU323" s="26" t="s">
        <v>84</v>
      </c>
      <c r="AY323" s="26" t="s">
        <v>189</v>
      </c>
      <c r="BE323" s="246">
        <f>IF(N323="základní",J323,0)</f>
        <v>0</v>
      </c>
      <c r="BF323" s="246">
        <f>IF(N323="snížená",J323,0)</f>
        <v>0</v>
      </c>
      <c r="BG323" s="246">
        <f>IF(N323="zákl. přenesená",J323,0)</f>
        <v>0</v>
      </c>
      <c r="BH323" s="246">
        <f>IF(N323="sníž. přenesená",J323,0)</f>
        <v>0</v>
      </c>
      <c r="BI323" s="246">
        <f>IF(N323="nulová",J323,0)</f>
        <v>0</v>
      </c>
      <c r="BJ323" s="26" t="s">
        <v>82</v>
      </c>
      <c r="BK323" s="246">
        <f>ROUND(I323*H323,2)</f>
        <v>0</v>
      </c>
      <c r="BL323" s="26" t="s">
        <v>323</v>
      </c>
      <c r="BM323" s="26" t="s">
        <v>3784</v>
      </c>
    </row>
    <row r="324" s="13" customFormat="1">
      <c r="B324" s="259"/>
      <c r="C324" s="260"/>
      <c r="D324" s="249" t="s">
        <v>199</v>
      </c>
      <c r="E324" s="261" t="s">
        <v>21</v>
      </c>
      <c r="F324" s="262" t="s">
        <v>2415</v>
      </c>
      <c r="G324" s="260"/>
      <c r="H324" s="261" t="s">
        <v>21</v>
      </c>
      <c r="I324" s="263"/>
      <c r="J324" s="260"/>
      <c r="K324" s="260"/>
      <c r="L324" s="264"/>
      <c r="M324" s="265"/>
      <c r="N324" s="266"/>
      <c r="O324" s="266"/>
      <c r="P324" s="266"/>
      <c r="Q324" s="266"/>
      <c r="R324" s="266"/>
      <c r="S324" s="266"/>
      <c r="T324" s="267"/>
      <c r="AT324" s="268" t="s">
        <v>199</v>
      </c>
      <c r="AU324" s="268" t="s">
        <v>84</v>
      </c>
      <c r="AV324" s="13" t="s">
        <v>82</v>
      </c>
      <c r="AW324" s="13" t="s">
        <v>37</v>
      </c>
      <c r="AX324" s="13" t="s">
        <v>74</v>
      </c>
      <c r="AY324" s="268" t="s">
        <v>189</v>
      </c>
    </row>
    <row r="325" s="12" customFormat="1">
      <c r="B325" s="247"/>
      <c r="C325" s="248"/>
      <c r="D325" s="249" t="s">
        <v>199</v>
      </c>
      <c r="E325" s="250" t="s">
        <v>21</v>
      </c>
      <c r="F325" s="251" t="s">
        <v>3785</v>
      </c>
      <c r="G325" s="248"/>
      <c r="H325" s="252">
        <v>43</v>
      </c>
      <c r="I325" s="253"/>
      <c r="J325" s="248"/>
      <c r="K325" s="248"/>
      <c r="L325" s="254"/>
      <c r="M325" s="255"/>
      <c r="N325" s="256"/>
      <c r="O325" s="256"/>
      <c r="P325" s="256"/>
      <c r="Q325" s="256"/>
      <c r="R325" s="256"/>
      <c r="S325" s="256"/>
      <c r="T325" s="257"/>
      <c r="AT325" s="258" t="s">
        <v>199</v>
      </c>
      <c r="AU325" s="258" t="s">
        <v>84</v>
      </c>
      <c r="AV325" s="12" t="s">
        <v>84</v>
      </c>
      <c r="AW325" s="12" t="s">
        <v>37</v>
      </c>
      <c r="AX325" s="12" t="s">
        <v>82</v>
      </c>
      <c r="AY325" s="258" t="s">
        <v>189</v>
      </c>
    </row>
    <row r="326" s="1" customFormat="1" ht="51" customHeight="1">
      <c r="B326" s="48"/>
      <c r="C326" s="291" t="s">
        <v>632</v>
      </c>
      <c r="D326" s="291" t="s">
        <v>604</v>
      </c>
      <c r="E326" s="292" t="s">
        <v>3786</v>
      </c>
      <c r="F326" s="293" t="s">
        <v>2442</v>
      </c>
      <c r="G326" s="294" t="s">
        <v>223</v>
      </c>
      <c r="H326" s="295">
        <v>2</v>
      </c>
      <c r="I326" s="296"/>
      <c r="J326" s="297">
        <f>ROUND(I326*H326,2)</f>
        <v>0</v>
      </c>
      <c r="K326" s="293" t="s">
        <v>21</v>
      </c>
      <c r="L326" s="298"/>
      <c r="M326" s="299" t="s">
        <v>21</v>
      </c>
      <c r="N326" s="300" t="s">
        <v>45</v>
      </c>
      <c r="O326" s="49"/>
      <c r="P326" s="244">
        <f>O326*H326</f>
        <v>0</v>
      </c>
      <c r="Q326" s="244">
        <v>0.053999999999999999</v>
      </c>
      <c r="R326" s="244">
        <f>Q326*H326</f>
        <v>0.108</v>
      </c>
      <c r="S326" s="244">
        <v>0</v>
      </c>
      <c r="T326" s="245">
        <f>S326*H326</f>
        <v>0</v>
      </c>
      <c r="AR326" s="26" t="s">
        <v>439</v>
      </c>
      <c r="AT326" s="26" t="s">
        <v>604</v>
      </c>
      <c r="AU326" s="26" t="s">
        <v>84</v>
      </c>
      <c r="AY326" s="26" t="s">
        <v>189</v>
      </c>
      <c r="BE326" s="246">
        <f>IF(N326="základní",J326,0)</f>
        <v>0</v>
      </c>
      <c r="BF326" s="246">
        <f>IF(N326="snížená",J326,0)</f>
        <v>0</v>
      </c>
      <c r="BG326" s="246">
        <f>IF(N326="zákl. přenesená",J326,0)</f>
        <v>0</v>
      </c>
      <c r="BH326" s="246">
        <f>IF(N326="sníž. přenesená",J326,0)</f>
        <v>0</v>
      </c>
      <c r="BI326" s="246">
        <f>IF(N326="nulová",J326,0)</f>
        <v>0</v>
      </c>
      <c r="BJ326" s="26" t="s">
        <v>82</v>
      </c>
      <c r="BK326" s="246">
        <f>ROUND(I326*H326,2)</f>
        <v>0</v>
      </c>
      <c r="BL326" s="26" t="s">
        <v>323</v>
      </c>
      <c r="BM326" s="26" t="s">
        <v>3787</v>
      </c>
    </row>
    <row r="327" s="13" customFormat="1">
      <c r="B327" s="259"/>
      <c r="C327" s="260"/>
      <c r="D327" s="249" t="s">
        <v>199</v>
      </c>
      <c r="E327" s="261" t="s">
        <v>21</v>
      </c>
      <c r="F327" s="262" t="s">
        <v>2415</v>
      </c>
      <c r="G327" s="260"/>
      <c r="H327" s="261" t="s">
        <v>21</v>
      </c>
      <c r="I327" s="263"/>
      <c r="J327" s="260"/>
      <c r="K327" s="260"/>
      <c r="L327" s="264"/>
      <c r="M327" s="265"/>
      <c r="N327" s="266"/>
      <c r="O327" s="266"/>
      <c r="P327" s="266"/>
      <c r="Q327" s="266"/>
      <c r="R327" s="266"/>
      <c r="S327" s="266"/>
      <c r="T327" s="267"/>
      <c r="AT327" s="268" t="s">
        <v>199</v>
      </c>
      <c r="AU327" s="268" t="s">
        <v>84</v>
      </c>
      <c r="AV327" s="13" t="s">
        <v>82</v>
      </c>
      <c r="AW327" s="13" t="s">
        <v>37</v>
      </c>
      <c r="AX327" s="13" t="s">
        <v>74</v>
      </c>
      <c r="AY327" s="268" t="s">
        <v>189</v>
      </c>
    </row>
    <row r="328" s="12" customFormat="1">
      <c r="B328" s="247"/>
      <c r="C328" s="248"/>
      <c r="D328" s="249" t="s">
        <v>199</v>
      </c>
      <c r="E328" s="250" t="s">
        <v>21</v>
      </c>
      <c r="F328" s="251" t="s">
        <v>3788</v>
      </c>
      <c r="G328" s="248"/>
      <c r="H328" s="252">
        <v>2</v>
      </c>
      <c r="I328" s="253"/>
      <c r="J328" s="248"/>
      <c r="K328" s="248"/>
      <c r="L328" s="254"/>
      <c r="M328" s="255"/>
      <c r="N328" s="256"/>
      <c r="O328" s="256"/>
      <c r="P328" s="256"/>
      <c r="Q328" s="256"/>
      <c r="R328" s="256"/>
      <c r="S328" s="256"/>
      <c r="T328" s="257"/>
      <c r="AT328" s="258" t="s">
        <v>199</v>
      </c>
      <c r="AU328" s="258" t="s">
        <v>84</v>
      </c>
      <c r="AV328" s="12" t="s">
        <v>84</v>
      </c>
      <c r="AW328" s="12" t="s">
        <v>37</v>
      </c>
      <c r="AX328" s="12" t="s">
        <v>82</v>
      </c>
      <c r="AY328" s="258" t="s">
        <v>189</v>
      </c>
    </row>
    <row r="329" s="1" customFormat="1" ht="51" customHeight="1">
      <c r="B329" s="48"/>
      <c r="C329" s="291" t="s">
        <v>636</v>
      </c>
      <c r="D329" s="291" t="s">
        <v>604</v>
      </c>
      <c r="E329" s="292" t="s">
        <v>3789</v>
      </c>
      <c r="F329" s="293" t="s">
        <v>2447</v>
      </c>
      <c r="G329" s="294" t="s">
        <v>223</v>
      </c>
      <c r="H329" s="295">
        <v>1</v>
      </c>
      <c r="I329" s="296"/>
      <c r="J329" s="297">
        <f>ROUND(I329*H329,2)</f>
        <v>0</v>
      </c>
      <c r="K329" s="293" t="s">
        <v>21</v>
      </c>
      <c r="L329" s="298"/>
      <c r="M329" s="299" t="s">
        <v>21</v>
      </c>
      <c r="N329" s="300" t="s">
        <v>45</v>
      </c>
      <c r="O329" s="49"/>
      <c r="P329" s="244">
        <f>O329*H329</f>
        <v>0</v>
      </c>
      <c r="Q329" s="244">
        <v>0.035999999999999997</v>
      </c>
      <c r="R329" s="244">
        <f>Q329*H329</f>
        <v>0.035999999999999997</v>
      </c>
      <c r="S329" s="244">
        <v>0</v>
      </c>
      <c r="T329" s="245">
        <f>S329*H329</f>
        <v>0</v>
      </c>
      <c r="AR329" s="26" t="s">
        <v>439</v>
      </c>
      <c r="AT329" s="26" t="s">
        <v>604</v>
      </c>
      <c r="AU329" s="26" t="s">
        <v>84</v>
      </c>
      <c r="AY329" s="26" t="s">
        <v>189</v>
      </c>
      <c r="BE329" s="246">
        <f>IF(N329="základní",J329,0)</f>
        <v>0</v>
      </c>
      <c r="BF329" s="246">
        <f>IF(N329="snížená",J329,0)</f>
        <v>0</v>
      </c>
      <c r="BG329" s="246">
        <f>IF(N329="zákl. přenesená",J329,0)</f>
        <v>0</v>
      </c>
      <c r="BH329" s="246">
        <f>IF(N329="sníž. přenesená",J329,0)</f>
        <v>0</v>
      </c>
      <c r="BI329" s="246">
        <f>IF(N329="nulová",J329,0)</f>
        <v>0</v>
      </c>
      <c r="BJ329" s="26" t="s">
        <v>82</v>
      </c>
      <c r="BK329" s="246">
        <f>ROUND(I329*H329,2)</f>
        <v>0</v>
      </c>
      <c r="BL329" s="26" t="s">
        <v>323</v>
      </c>
      <c r="BM329" s="26" t="s">
        <v>3790</v>
      </c>
    </row>
    <row r="330" s="13" customFormat="1">
      <c r="B330" s="259"/>
      <c r="C330" s="260"/>
      <c r="D330" s="249" t="s">
        <v>199</v>
      </c>
      <c r="E330" s="261" t="s">
        <v>21</v>
      </c>
      <c r="F330" s="262" t="s">
        <v>2415</v>
      </c>
      <c r="G330" s="260"/>
      <c r="H330" s="261" t="s">
        <v>21</v>
      </c>
      <c r="I330" s="263"/>
      <c r="J330" s="260"/>
      <c r="K330" s="260"/>
      <c r="L330" s="264"/>
      <c r="M330" s="265"/>
      <c r="N330" s="266"/>
      <c r="O330" s="266"/>
      <c r="P330" s="266"/>
      <c r="Q330" s="266"/>
      <c r="R330" s="266"/>
      <c r="S330" s="266"/>
      <c r="T330" s="267"/>
      <c r="AT330" s="268" t="s">
        <v>199</v>
      </c>
      <c r="AU330" s="268" t="s">
        <v>84</v>
      </c>
      <c r="AV330" s="13" t="s">
        <v>82</v>
      </c>
      <c r="AW330" s="13" t="s">
        <v>37</v>
      </c>
      <c r="AX330" s="13" t="s">
        <v>74</v>
      </c>
      <c r="AY330" s="268" t="s">
        <v>189</v>
      </c>
    </row>
    <row r="331" s="12" customFormat="1">
      <c r="B331" s="247"/>
      <c r="C331" s="248"/>
      <c r="D331" s="249" t="s">
        <v>199</v>
      </c>
      <c r="E331" s="250" t="s">
        <v>21</v>
      </c>
      <c r="F331" s="251" t="s">
        <v>3791</v>
      </c>
      <c r="G331" s="248"/>
      <c r="H331" s="252">
        <v>1</v>
      </c>
      <c r="I331" s="253"/>
      <c r="J331" s="248"/>
      <c r="K331" s="248"/>
      <c r="L331" s="254"/>
      <c r="M331" s="255"/>
      <c r="N331" s="256"/>
      <c r="O331" s="256"/>
      <c r="P331" s="256"/>
      <c r="Q331" s="256"/>
      <c r="R331" s="256"/>
      <c r="S331" s="256"/>
      <c r="T331" s="257"/>
      <c r="AT331" s="258" t="s">
        <v>199</v>
      </c>
      <c r="AU331" s="258" t="s">
        <v>84</v>
      </c>
      <c r="AV331" s="12" t="s">
        <v>84</v>
      </c>
      <c r="AW331" s="12" t="s">
        <v>37</v>
      </c>
      <c r="AX331" s="12" t="s">
        <v>82</v>
      </c>
      <c r="AY331" s="258" t="s">
        <v>189</v>
      </c>
    </row>
    <row r="332" s="1" customFormat="1" ht="25.5" customHeight="1">
      <c r="B332" s="48"/>
      <c r="C332" s="235" t="s">
        <v>640</v>
      </c>
      <c r="D332" s="235" t="s">
        <v>192</v>
      </c>
      <c r="E332" s="236" t="s">
        <v>3792</v>
      </c>
      <c r="F332" s="237" t="s">
        <v>3793</v>
      </c>
      <c r="G332" s="238" t="s">
        <v>223</v>
      </c>
      <c r="H332" s="239">
        <v>3.6000000000000001</v>
      </c>
      <c r="I332" s="240"/>
      <c r="J332" s="241">
        <f>ROUND(I332*H332,2)</f>
        <v>0</v>
      </c>
      <c r="K332" s="237" t="s">
        <v>196</v>
      </c>
      <c r="L332" s="74"/>
      <c r="M332" s="242" t="s">
        <v>21</v>
      </c>
      <c r="N332" s="243" t="s">
        <v>45</v>
      </c>
      <c r="O332" s="49"/>
      <c r="P332" s="244">
        <f>O332*H332</f>
        <v>0</v>
      </c>
      <c r="Q332" s="244">
        <v>0.00024000000000000001</v>
      </c>
      <c r="R332" s="244">
        <f>Q332*H332</f>
        <v>0.00086400000000000008</v>
      </c>
      <c r="S332" s="244">
        <v>0</v>
      </c>
      <c r="T332" s="245">
        <f>S332*H332</f>
        <v>0</v>
      </c>
      <c r="AR332" s="26" t="s">
        <v>323</v>
      </c>
      <c r="AT332" s="26" t="s">
        <v>192</v>
      </c>
      <c r="AU332" s="26" t="s">
        <v>84</v>
      </c>
      <c r="AY332" s="26" t="s">
        <v>189</v>
      </c>
      <c r="BE332" s="246">
        <f>IF(N332="základní",J332,0)</f>
        <v>0</v>
      </c>
      <c r="BF332" s="246">
        <f>IF(N332="snížená",J332,0)</f>
        <v>0</v>
      </c>
      <c r="BG332" s="246">
        <f>IF(N332="zákl. přenesená",J332,0)</f>
        <v>0</v>
      </c>
      <c r="BH332" s="246">
        <f>IF(N332="sníž. přenesená",J332,0)</f>
        <v>0</v>
      </c>
      <c r="BI332" s="246">
        <f>IF(N332="nulová",J332,0)</f>
        <v>0</v>
      </c>
      <c r="BJ332" s="26" t="s">
        <v>82</v>
      </c>
      <c r="BK332" s="246">
        <f>ROUND(I332*H332,2)</f>
        <v>0</v>
      </c>
      <c r="BL332" s="26" t="s">
        <v>323</v>
      </c>
      <c r="BM332" s="26" t="s">
        <v>3794</v>
      </c>
    </row>
    <row r="333" s="13" customFormat="1">
      <c r="B333" s="259"/>
      <c r="C333" s="260"/>
      <c r="D333" s="249" t="s">
        <v>199</v>
      </c>
      <c r="E333" s="261" t="s">
        <v>21</v>
      </c>
      <c r="F333" s="262" t="s">
        <v>2415</v>
      </c>
      <c r="G333" s="260"/>
      <c r="H333" s="261" t="s">
        <v>21</v>
      </c>
      <c r="I333" s="263"/>
      <c r="J333" s="260"/>
      <c r="K333" s="260"/>
      <c r="L333" s="264"/>
      <c r="M333" s="265"/>
      <c r="N333" s="266"/>
      <c r="O333" s="266"/>
      <c r="P333" s="266"/>
      <c r="Q333" s="266"/>
      <c r="R333" s="266"/>
      <c r="S333" s="266"/>
      <c r="T333" s="267"/>
      <c r="AT333" s="268" t="s">
        <v>199</v>
      </c>
      <c r="AU333" s="268" t="s">
        <v>84</v>
      </c>
      <c r="AV333" s="13" t="s">
        <v>82</v>
      </c>
      <c r="AW333" s="13" t="s">
        <v>37</v>
      </c>
      <c r="AX333" s="13" t="s">
        <v>74</v>
      </c>
      <c r="AY333" s="268" t="s">
        <v>189</v>
      </c>
    </row>
    <row r="334" s="12" customFormat="1">
      <c r="B334" s="247"/>
      <c r="C334" s="248"/>
      <c r="D334" s="249" t="s">
        <v>199</v>
      </c>
      <c r="E334" s="250" t="s">
        <v>21</v>
      </c>
      <c r="F334" s="251" t="s">
        <v>3795</v>
      </c>
      <c r="G334" s="248"/>
      <c r="H334" s="252">
        <v>3.6000000000000001</v>
      </c>
      <c r="I334" s="253"/>
      <c r="J334" s="248"/>
      <c r="K334" s="248"/>
      <c r="L334" s="254"/>
      <c r="M334" s="255"/>
      <c r="N334" s="256"/>
      <c r="O334" s="256"/>
      <c r="P334" s="256"/>
      <c r="Q334" s="256"/>
      <c r="R334" s="256"/>
      <c r="S334" s="256"/>
      <c r="T334" s="257"/>
      <c r="AT334" s="258" t="s">
        <v>199</v>
      </c>
      <c r="AU334" s="258" t="s">
        <v>84</v>
      </c>
      <c r="AV334" s="12" t="s">
        <v>84</v>
      </c>
      <c r="AW334" s="12" t="s">
        <v>37</v>
      </c>
      <c r="AX334" s="12" t="s">
        <v>82</v>
      </c>
      <c r="AY334" s="258" t="s">
        <v>189</v>
      </c>
    </row>
    <row r="335" s="1" customFormat="1" ht="51" customHeight="1">
      <c r="B335" s="48"/>
      <c r="C335" s="291" t="s">
        <v>644</v>
      </c>
      <c r="D335" s="291" t="s">
        <v>604</v>
      </c>
      <c r="E335" s="292" t="s">
        <v>3796</v>
      </c>
      <c r="F335" s="293" t="s">
        <v>3797</v>
      </c>
      <c r="G335" s="294" t="s">
        <v>223</v>
      </c>
      <c r="H335" s="295">
        <v>1</v>
      </c>
      <c r="I335" s="296"/>
      <c r="J335" s="297">
        <f>ROUND(I335*H335,2)</f>
        <v>0</v>
      </c>
      <c r="K335" s="293" t="s">
        <v>21</v>
      </c>
      <c r="L335" s="298"/>
      <c r="M335" s="299" t="s">
        <v>21</v>
      </c>
      <c r="N335" s="300" t="s">
        <v>45</v>
      </c>
      <c r="O335" s="49"/>
      <c r="P335" s="244">
        <f>O335*H335</f>
        <v>0</v>
      </c>
      <c r="Q335" s="244">
        <v>0.050000000000000003</v>
      </c>
      <c r="R335" s="244">
        <f>Q335*H335</f>
        <v>0.050000000000000003</v>
      </c>
      <c r="S335" s="244">
        <v>0</v>
      </c>
      <c r="T335" s="245">
        <f>S335*H335</f>
        <v>0</v>
      </c>
      <c r="AR335" s="26" t="s">
        <v>439</v>
      </c>
      <c r="AT335" s="26" t="s">
        <v>604</v>
      </c>
      <c r="AU335" s="26" t="s">
        <v>84</v>
      </c>
      <c r="AY335" s="26" t="s">
        <v>189</v>
      </c>
      <c r="BE335" s="246">
        <f>IF(N335="základní",J335,0)</f>
        <v>0</v>
      </c>
      <c r="BF335" s="246">
        <f>IF(N335="snížená",J335,0)</f>
        <v>0</v>
      </c>
      <c r="BG335" s="246">
        <f>IF(N335="zákl. přenesená",J335,0)</f>
        <v>0</v>
      </c>
      <c r="BH335" s="246">
        <f>IF(N335="sníž. přenesená",J335,0)</f>
        <v>0</v>
      </c>
      <c r="BI335" s="246">
        <f>IF(N335="nulová",J335,0)</f>
        <v>0</v>
      </c>
      <c r="BJ335" s="26" t="s">
        <v>82</v>
      </c>
      <c r="BK335" s="246">
        <f>ROUND(I335*H335,2)</f>
        <v>0</v>
      </c>
      <c r="BL335" s="26" t="s">
        <v>323</v>
      </c>
      <c r="BM335" s="26" t="s">
        <v>3798</v>
      </c>
    </row>
    <row r="336" s="13" customFormat="1">
      <c r="B336" s="259"/>
      <c r="C336" s="260"/>
      <c r="D336" s="249" t="s">
        <v>199</v>
      </c>
      <c r="E336" s="261" t="s">
        <v>21</v>
      </c>
      <c r="F336" s="262" t="s">
        <v>2415</v>
      </c>
      <c r="G336" s="260"/>
      <c r="H336" s="261" t="s">
        <v>21</v>
      </c>
      <c r="I336" s="263"/>
      <c r="J336" s="260"/>
      <c r="K336" s="260"/>
      <c r="L336" s="264"/>
      <c r="M336" s="265"/>
      <c r="N336" s="266"/>
      <c r="O336" s="266"/>
      <c r="P336" s="266"/>
      <c r="Q336" s="266"/>
      <c r="R336" s="266"/>
      <c r="S336" s="266"/>
      <c r="T336" s="267"/>
      <c r="AT336" s="268" t="s">
        <v>199</v>
      </c>
      <c r="AU336" s="268" t="s">
        <v>84</v>
      </c>
      <c r="AV336" s="13" t="s">
        <v>82</v>
      </c>
      <c r="AW336" s="13" t="s">
        <v>37</v>
      </c>
      <c r="AX336" s="13" t="s">
        <v>74</v>
      </c>
      <c r="AY336" s="268" t="s">
        <v>189</v>
      </c>
    </row>
    <row r="337" s="12" customFormat="1">
      <c r="B337" s="247"/>
      <c r="C337" s="248"/>
      <c r="D337" s="249" t="s">
        <v>199</v>
      </c>
      <c r="E337" s="250" t="s">
        <v>21</v>
      </c>
      <c r="F337" s="251" t="s">
        <v>3799</v>
      </c>
      <c r="G337" s="248"/>
      <c r="H337" s="252">
        <v>1</v>
      </c>
      <c r="I337" s="253"/>
      <c r="J337" s="248"/>
      <c r="K337" s="248"/>
      <c r="L337" s="254"/>
      <c r="M337" s="255"/>
      <c r="N337" s="256"/>
      <c r="O337" s="256"/>
      <c r="P337" s="256"/>
      <c r="Q337" s="256"/>
      <c r="R337" s="256"/>
      <c r="S337" s="256"/>
      <c r="T337" s="257"/>
      <c r="AT337" s="258" t="s">
        <v>199</v>
      </c>
      <c r="AU337" s="258" t="s">
        <v>84</v>
      </c>
      <c r="AV337" s="12" t="s">
        <v>84</v>
      </c>
      <c r="AW337" s="12" t="s">
        <v>37</v>
      </c>
      <c r="AX337" s="12" t="s">
        <v>82</v>
      </c>
      <c r="AY337" s="258" t="s">
        <v>189</v>
      </c>
    </row>
    <row r="338" s="1" customFormat="1" ht="38.25" customHeight="1">
      <c r="B338" s="48"/>
      <c r="C338" s="235" t="s">
        <v>653</v>
      </c>
      <c r="D338" s="235" t="s">
        <v>192</v>
      </c>
      <c r="E338" s="236" t="s">
        <v>2451</v>
      </c>
      <c r="F338" s="237" t="s">
        <v>3800</v>
      </c>
      <c r="G338" s="238" t="s">
        <v>223</v>
      </c>
      <c r="H338" s="239">
        <v>9.6799999999999997</v>
      </c>
      <c r="I338" s="240"/>
      <c r="J338" s="241">
        <f>ROUND(I338*H338,2)</f>
        <v>0</v>
      </c>
      <c r="K338" s="237" t="s">
        <v>196</v>
      </c>
      <c r="L338" s="74"/>
      <c r="M338" s="242" t="s">
        <v>21</v>
      </c>
      <c r="N338" s="243" t="s">
        <v>45</v>
      </c>
      <c r="O338" s="49"/>
      <c r="P338" s="244">
        <f>O338*H338</f>
        <v>0</v>
      </c>
      <c r="Q338" s="244">
        <v>0.00025000000000000001</v>
      </c>
      <c r="R338" s="244">
        <f>Q338*H338</f>
        <v>0.0024199999999999998</v>
      </c>
      <c r="S338" s="244">
        <v>0</v>
      </c>
      <c r="T338" s="245">
        <f>S338*H338</f>
        <v>0</v>
      </c>
      <c r="AR338" s="26" t="s">
        <v>323</v>
      </c>
      <c r="AT338" s="26" t="s">
        <v>192</v>
      </c>
      <c r="AU338" s="26" t="s">
        <v>84</v>
      </c>
      <c r="AY338" s="26" t="s">
        <v>189</v>
      </c>
      <c r="BE338" s="246">
        <f>IF(N338="základní",J338,0)</f>
        <v>0</v>
      </c>
      <c r="BF338" s="246">
        <f>IF(N338="snížená",J338,0)</f>
        <v>0</v>
      </c>
      <c r="BG338" s="246">
        <f>IF(N338="zákl. přenesená",J338,0)</f>
        <v>0</v>
      </c>
      <c r="BH338" s="246">
        <f>IF(N338="sníž. přenesená",J338,0)</f>
        <v>0</v>
      </c>
      <c r="BI338" s="246">
        <f>IF(N338="nulová",J338,0)</f>
        <v>0</v>
      </c>
      <c r="BJ338" s="26" t="s">
        <v>82</v>
      </c>
      <c r="BK338" s="246">
        <f>ROUND(I338*H338,2)</f>
        <v>0</v>
      </c>
      <c r="BL338" s="26" t="s">
        <v>323</v>
      </c>
      <c r="BM338" s="26" t="s">
        <v>3801</v>
      </c>
    </row>
    <row r="339" s="13" customFormat="1">
      <c r="B339" s="259"/>
      <c r="C339" s="260"/>
      <c r="D339" s="249" t="s">
        <v>199</v>
      </c>
      <c r="E339" s="261" t="s">
        <v>21</v>
      </c>
      <c r="F339" s="262" t="s">
        <v>2415</v>
      </c>
      <c r="G339" s="260"/>
      <c r="H339" s="261" t="s">
        <v>21</v>
      </c>
      <c r="I339" s="263"/>
      <c r="J339" s="260"/>
      <c r="K339" s="260"/>
      <c r="L339" s="264"/>
      <c r="M339" s="265"/>
      <c r="N339" s="266"/>
      <c r="O339" s="266"/>
      <c r="P339" s="266"/>
      <c r="Q339" s="266"/>
      <c r="R339" s="266"/>
      <c r="S339" s="266"/>
      <c r="T339" s="267"/>
      <c r="AT339" s="268" t="s">
        <v>199</v>
      </c>
      <c r="AU339" s="268" t="s">
        <v>84</v>
      </c>
      <c r="AV339" s="13" t="s">
        <v>82</v>
      </c>
      <c r="AW339" s="13" t="s">
        <v>37</v>
      </c>
      <c r="AX339" s="13" t="s">
        <v>74</v>
      </c>
      <c r="AY339" s="268" t="s">
        <v>189</v>
      </c>
    </row>
    <row r="340" s="12" customFormat="1">
      <c r="B340" s="247"/>
      <c r="C340" s="248"/>
      <c r="D340" s="249" t="s">
        <v>199</v>
      </c>
      <c r="E340" s="250" t="s">
        <v>21</v>
      </c>
      <c r="F340" s="251" t="s">
        <v>2416</v>
      </c>
      <c r="G340" s="248"/>
      <c r="H340" s="252">
        <v>5.2000000000000002</v>
      </c>
      <c r="I340" s="253"/>
      <c r="J340" s="248"/>
      <c r="K340" s="248"/>
      <c r="L340" s="254"/>
      <c r="M340" s="255"/>
      <c r="N340" s="256"/>
      <c r="O340" s="256"/>
      <c r="P340" s="256"/>
      <c r="Q340" s="256"/>
      <c r="R340" s="256"/>
      <c r="S340" s="256"/>
      <c r="T340" s="257"/>
      <c r="AT340" s="258" t="s">
        <v>199</v>
      </c>
      <c r="AU340" s="258" t="s">
        <v>84</v>
      </c>
      <c r="AV340" s="12" t="s">
        <v>84</v>
      </c>
      <c r="AW340" s="12" t="s">
        <v>37</v>
      </c>
      <c r="AX340" s="12" t="s">
        <v>74</v>
      </c>
      <c r="AY340" s="258" t="s">
        <v>189</v>
      </c>
    </row>
    <row r="341" s="12" customFormat="1">
      <c r="B341" s="247"/>
      <c r="C341" s="248"/>
      <c r="D341" s="249" t="s">
        <v>199</v>
      </c>
      <c r="E341" s="250" t="s">
        <v>21</v>
      </c>
      <c r="F341" s="251" t="s">
        <v>2454</v>
      </c>
      <c r="G341" s="248"/>
      <c r="H341" s="252">
        <v>4.4800000000000004</v>
      </c>
      <c r="I341" s="253"/>
      <c r="J341" s="248"/>
      <c r="K341" s="248"/>
      <c r="L341" s="254"/>
      <c r="M341" s="255"/>
      <c r="N341" s="256"/>
      <c r="O341" s="256"/>
      <c r="P341" s="256"/>
      <c r="Q341" s="256"/>
      <c r="R341" s="256"/>
      <c r="S341" s="256"/>
      <c r="T341" s="257"/>
      <c r="AT341" s="258" t="s">
        <v>199</v>
      </c>
      <c r="AU341" s="258" t="s">
        <v>84</v>
      </c>
      <c r="AV341" s="12" t="s">
        <v>84</v>
      </c>
      <c r="AW341" s="12" t="s">
        <v>37</v>
      </c>
      <c r="AX341" s="12" t="s">
        <v>74</v>
      </c>
      <c r="AY341" s="258" t="s">
        <v>189</v>
      </c>
    </row>
    <row r="342" s="14" customFormat="1">
      <c r="B342" s="269"/>
      <c r="C342" s="270"/>
      <c r="D342" s="249" t="s">
        <v>199</v>
      </c>
      <c r="E342" s="271" t="s">
        <v>21</v>
      </c>
      <c r="F342" s="272" t="s">
        <v>214</v>
      </c>
      <c r="G342" s="270"/>
      <c r="H342" s="273">
        <v>9.6799999999999997</v>
      </c>
      <c r="I342" s="274"/>
      <c r="J342" s="270"/>
      <c r="K342" s="270"/>
      <c r="L342" s="275"/>
      <c r="M342" s="276"/>
      <c r="N342" s="277"/>
      <c r="O342" s="277"/>
      <c r="P342" s="277"/>
      <c r="Q342" s="277"/>
      <c r="R342" s="277"/>
      <c r="S342" s="277"/>
      <c r="T342" s="278"/>
      <c r="AT342" s="279" t="s">
        <v>199</v>
      </c>
      <c r="AU342" s="279" t="s">
        <v>84</v>
      </c>
      <c r="AV342" s="14" t="s">
        <v>197</v>
      </c>
      <c r="AW342" s="14" t="s">
        <v>37</v>
      </c>
      <c r="AX342" s="14" t="s">
        <v>82</v>
      </c>
      <c r="AY342" s="279" t="s">
        <v>189</v>
      </c>
    </row>
    <row r="343" s="1" customFormat="1" ht="25.5" customHeight="1">
      <c r="B343" s="48"/>
      <c r="C343" s="235" t="s">
        <v>665</v>
      </c>
      <c r="D343" s="235" t="s">
        <v>192</v>
      </c>
      <c r="E343" s="236" t="s">
        <v>2412</v>
      </c>
      <c r="F343" s="237" t="s">
        <v>2413</v>
      </c>
      <c r="G343" s="238" t="s">
        <v>273</v>
      </c>
      <c r="H343" s="239">
        <v>5.2000000000000002</v>
      </c>
      <c r="I343" s="240"/>
      <c r="J343" s="241">
        <f>ROUND(I343*H343,2)</f>
        <v>0</v>
      </c>
      <c r="K343" s="237" t="s">
        <v>21</v>
      </c>
      <c r="L343" s="74"/>
      <c r="M343" s="242" t="s">
        <v>21</v>
      </c>
      <c r="N343" s="243" t="s">
        <v>45</v>
      </c>
      <c r="O343" s="49"/>
      <c r="P343" s="244">
        <f>O343*H343</f>
        <v>0</v>
      </c>
      <c r="Q343" s="244">
        <v>0</v>
      </c>
      <c r="R343" s="244">
        <f>Q343*H343</f>
        <v>0</v>
      </c>
      <c r="S343" s="244">
        <v>0.0084799999999999997</v>
      </c>
      <c r="T343" s="245">
        <f>S343*H343</f>
        <v>0.044096000000000003</v>
      </c>
      <c r="AR343" s="26" t="s">
        <v>323</v>
      </c>
      <c r="AT343" s="26" t="s">
        <v>192</v>
      </c>
      <c r="AU343" s="26" t="s">
        <v>84</v>
      </c>
      <c r="AY343" s="26" t="s">
        <v>189</v>
      </c>
      <c r="BE343" s="246">
        <f>IF(N343="základní",J343,0)</f>
        <v>0</v>
      </c>
      <c r="BF343" s="246">
        <f>IF(N343="snížená",J343,0)</f>
        <v>0</v>
      </c>
      <c r="BG343" s="246">
        <f>IF(N343="zákl. přenesená",J343,0)</f>
        <v>0</v>
      </c>
      <c r="BH343" s="246">
        <f>IF(N343="sníž. přenesená",J343,0)</f>
        <v>0</v>
      </c>
      <c r="BI343" s="246">
        <f>IF(N343="nulová",J343,0)</f>
        <v>0</v>
      </c>
      <c r="BJ343" s="26" t="s">
        <v>82</v>
      </c>
      <c r="BK343" s="246">
        <f>ROUND(I343*H343,2)</f>
        <v>0</v>
      </c>
      <c r="BL343" s="26" t="s">
        <v>323</v>
      </c>
      <c r="BM343" s="26" t="s">
        <v>3802</v>
      </c>
    </row>
    <row r="344" s="13" customFormat="1">
      <c r="B344" s="259"/>
      <c r="C344" s="260"/>
      <c r="D344" s="249" t="s">
        <v>199</v>
      </c>
      <c r="E344" s="261" t="s">
        <v>21</v>
      </c>
      <c r="F344" s="262" t="s">
        <v>2415</v>
      </c>
      <c r="G344" s="260"/>
      <c r="H344" s="261" t="s">
        <v>21</v>
      </c>
      <c r="I344" s="263"/>
      <c r="J344" s="260"/>
      <c r="K344" s="260"/>
      <c r="L344" s="264"/>
      <c r="M344" s="265"/>
      <c r="N344" s="266"/>
      <c r="O344" s="266"/>
      <c r="P344" s="266"/>
      <c r="Q344" s="266"/>
      <c r="R344" s="266"/>
      <c r="S344" s="266"/>
      <c r="T344" s="267"/>
      <c r="AT344" s="268" t="s">
        <v>199</v>
      </c>
      <c r="AU344" s="268" t="s">
        <v>84</v>
      </c>
      <c r="AV344" s="13" t="s">
        <v>82</v>
      </c>
      <c r="AW344" s="13" t="s">
        <v>37</v>
      </c>
      <c r="AX344" s="13" t="s">
        <v>74</v>
      </c>
      <c r="AY344" s="268" t="s">
        <v>189</v>
      </c>
    </row>
    <row r="345" s="12" customFormat="1">
      <c r="B345" s="247"/>
      <c r="C345" s="248"/>
      <c r="D345" s="249" t="s">
        <v>199</v>
      </c>
      <c r="E345" s="250" t="s">
        <v>21</v>
      </c>
      <c r="F345" s="251" t="s">
        <v>2416</v>
      </c>
      <c r="G345" s="248"/>
      <c r="H345" s="252">
        <v>5.2000000000000002</v>
      </c>
      <c r="I345" s="253"/>
      <c r="J345" s="248"/>
      <c r="K345" s="248"/>
      <c r="L345" s="254"/>
      <c r="M345" s="255"/>
      <c r="N345" s="256"/>
      <c r="O345" s="256"/>
      <c r="P345" s="256"/>
      <c r="Q345" s="256"/>
      <c r="R345" s="256"/>
      <c r="S345" s="256"/>
      <c r="T345" s="257"/>
      <c r="AT345" s="258" t="s">
        <v>199</v>
      </c>
      <c r="AU345" s="258" t="s">
        <v>84</v>
      </c>
      <c r="AV345" s="12" t="s">
        <v>84</v>
      </c>
      <c r="AW345" s="12" t="s">
        <v>37</v>
      </c>
      <c r="AX345" s="12" t="s">
        <v>82</v>
      </c>
      <c r="AY345" s="258" t="s">
        <v>189</v>
      </c>
    </row>
    <row r="346" s="1" customFormat="1" ht="25.5" customHeight="1">
      <c r="B346" s="48"/>
      <c r="C346" s="235" t="s">
        <v>670</v>
      </c>
      <c r="D346" s="235" t="s">
        <v>192</v>
      </c>
      <c r="E346" s="236" t="s">
        <v>2418</v>
      </c>
      <c r="F346" s="237" t="s">
        <v>2419</v>
      </c>
      <c r="G346" s="238" t="s">
        <v>273</v>
      </c>
      <c r="H346" s="239">
        <v>4.4800000000000004</v>
      </c>
      <c r="I346" s="240"/>
      <c r="J346" s="241">
        <f>ROUND(I346*H346,2)</f>
        <v>0</v>
      </c>
      <c r="K346" s="237" t="s">
        <v>21</v>
      </c>
      <c r="L346" s="74"/>
      <c r="M346" s="242" t="s">
        <v>21</v>
      </c>
      <c r="N346" s="243" t="s">
        <v>45</v>
      </c>
      <c r="O346" s="49"/>
      <c r="P346" s="244">
        <f>O346*H346</f>
        <v>0</v>
      </c>
      <c r="Q346" s="244">
        <v>0</v>
      </c>
      <c r="R346" s="244">
        <f>Q346*H346</f>
        <v>0</v>
      </c>
      <c r="S346" s="244">
        <v>0.0084799999999999997</v>
      </c>
      <c r="T346" s="245">
        <f>S346*H346</f>
        <v>0.037990400000000001</v>
      </c>
      <c r="AR346" s="26" t="s">
        <v>323</v>
      </c>
      <c r="AT346" s="26" t="s">
        <v>192</v>
      </c>
      <c r="AU346" s="26" t="s">
        <v>84</v>
      </c>
      <c r="AY346" s="26" t="s">
        <v>189</v>
      </c>
      <c r="BE346" s="246">
        <f>IF(N346="základní",J346,0)</f>
        <v>0</v>
      </c>
      <c r="BF346" s="246">
        <f>IF(N346="snížená",J346,0)</f>
        <v>0</v>
      </c>
      <c r="BG346" s="246">
        <f>IF(N346="zákl. přenesená",J346,0)</f>
        <v>0</v>
      </c>
      <c r="BH346" s="246">
        <f>IF(N346="sníž. přenesená",J346,0)</f>
        <v>0</v>
      </c>
      <c r="BI346" s="246">
        <f>IF(N346="nulová",J346,0)</f>
        <v>0</v>
      </c>
      <c r="BJ346" s="26" t="s">
        <v>82</v>
      </c>
      <c r="BK346" s="246">
        <f>ROUND(I346*H346,2)</f>
        <v>0</v>
      </c>
      <c r="BL346" s="26" t="s">
        <v>323</v>
      </c>
      <c r="BM346" s="26" t="s">
        <v>3803</v>
      </c>
    </row>
    <row r="347" s="13" customFormat="1">
      <c r="B347" s="259"/>
      <c r="C347" s="260"/>
      <c r="D347" s="249" t="s">
        <v>199</v>
      </c>
      <c r="E347" s="261" t="s">
        <v>21</v>
      </c>
      <c r="F347" s="262" t="s">
        <v>2415</v>
      </c>
      <c r="G347" s="260"/>
      <c r="H347" s="261" t="s">
        <v>21</v>
      </c>
      <c r="I347" s="263"/>
      <c r="J347" s="260"/>
      <c r="K347" s="260"/>
      <c r="L347" s="264"/>
      <c r="M347" s="265"/>
      <c r="N347" s="266"/>
      <c r="O347" s="266"/>
      <c r="P347" s="266"/>
      <c r="Q347" s="266"/>
      <c r="R347" s="266"/>
      <c r="S347" s="266"/>
      <c r="T347" s="267"/>
      <c r="AT347" s="268" t="s">
        <v>199</v>
      </c>
      <c r="AU347" s="268" t="s">
        <v>84</v>
      </c>
      <c r="AV347" s="13" t="s">
        <v>82</v>
      </c>
      <c r="AW347" s="13" t="s">
        <v>37</v>
      </c>
      <c r="AX347" s="13" t="s">
        <v>74</v>
      </c>
      <c r="AY347" s="268" t="s">
        <v>189</v>
      </c>
    </row>
    <row r="348" s="12" customFormat="1">
      <c r="B348" s="247"/>
      <c r="C348" s="248"/>
      <c r="D348" s="249" t="s">
        <v>199</v>
      </c>
      <c r="E348" s="250" t="s">
        <v>21</v>
      </c>
      <c r="F348" s="251" t="s">
        <v>2421</v>
      </c>
      <c r="G348" s="248"/>
      <c r="H348" s="252">
        <v>4.4800000000000004</v>
      </c>
      <c r="I348" s="253"/>
      <c r="J348" s="248"/>
      <c r="K348" s="248"/>
      <c r="L348" s="254"/>
      <c r="M348" s="255"/>
      <c r="N348" s="256"/>
      <c r="O348" s="256"/>
      <c r="P348" s="256"/>
      <c r="Q348" s="256"/>
      <c r="R348" s="256"/>
      <c r="S348" s="256"/>
      <c r="T348" s="257"/>
      <c r="AT348" s="258" t="s">
        <v>199</v>
      </c>
      <c r="AU348" s="258" t="s">
        <v>84</v>
      </c>
      <c r="AV348" s="12" t="s">
        <v>84</v>
      </c>
      <c r="AW348" s="12" t="s">
        <v>37</v>
      </c>
      <c r="AX348" s="12" t="s">
        <v>82</v>
      </c>
      <c r="AY348" s="258" t="s">
        <v>189</v>
      </c>
    </row>
    <row r="349" s="1" customFormat="1" ht="38.25" customHeight="1">
      <c r="B349" s="48"/>
      <c r="C349" s="235" t="s">
        <v>690</v>
      </c>
      <c r="D349" s="235" t="s">
        <v>192</v>
      </c>
      <c r="E349" s="236" t="s">
        <v>2526</v>
      </c>
      <c r="F349" s="237" t="s">
        <v>2527</v>
      </c>
      <c r="G349" s="238" t="s">
        <v>223</v>
      </c>
      <c r="H349" s="239">
        <v>28</v>
      </c>
      <c r="I349" s="240"/>
      <c r="J349" s="241">
        <f>ROUND(I349*H349,2)</f>
        <v>0</v>
      </c>
      <c r="K349" s="237" t="s">
        <v>196</v>
      </c>
      <c r="L349" s="74"/>
      <c r="M349" s="242" t="s">
        <v>21</v>
      </c>
      <c r="N349" s="243" t="s">
        <v>45</v>
      </c>
      <c r="O349" s="49"/>
      <c r="P349" s="244">
        <f>O349*H349</f>
        <v>0</v>
      </c>
      <c r="Q349" s="244">
        <v>0</v>
      </c>
      <c r="R349" s="244">
        <f>Q349*H349</f>
        <v>0</v>
      </c>
      <c r="S349" s="244">
        <v>0.024</v>
      </c>
      <c r="T349" s="245">
        <f>S349*H349</f>
        <v>0.67200000000000004</v>
      </c>
      <c r="AR349" s="26" t="s">
        <v>323</v>
      </c>
      <c r="AT349" s="26" t="s">
        <v>192</v>
      </c>
      <c r="AU349" s="26" t="s">
        <v>84</v>
      </c>
      <c r="AY349" s="26" t="s">
        <v>189</v>
      </c>
      <c r="BE349" s="246">
        <f>IF(N349="základní",J349,0)</f>
        <v>0</v>
      </c>
      <c r="BF349" s="246">
        <f>IF(N349="snížená",J349,0)</f>
        <v>0</v>
      </c>
      <c r="BG349" s="246">
        <f>IF(N349="zákl. přenesená",J349,0)</f>
        <v>0</v>
      </c>
      <c r="BH349" s="246">
        <f>IF(N349="sníž. přenesená",J349,0)</f>
        <v>0</v>
      </c>
      <c r="BI349" s="246">
        <f>IF(N349="nulová",J349,0)</f>
        <v>0</v>
      </c>
      <c r="BJ349" s="26" t="s">
        <v>82</v>
      </c>
      <c r="BK349" s="246">
        <f>ROUND(I349*H349,2)</f>
        <v>0</v>
      </c>
      <c r="BL349" s="26" t="s">
        <v>323</v>
      </c>
      <c r="BM349" s="26" t="s">
        <v>3804</v>
      </c>
    </row>
    <row r="350" s="13" customFormat="1">
      <c r="B350" s="259"/>
      <c r="C350" s="260"/>
      <c r="D350" s="249" t="s">
        <v>199</v>
      </c>
      <c r="E350" s="261" t="s">
        <v>21</v>
      </c>
      <c r="F350" s="262" t="s">
        <v>750</v>
      </c>
      <c r="G350" s="260"/>
      <c r="H350" s="261" t="s">
        <v>21</v>
      </c>
      <c r="I350" s="263"/>
      <c r="J350" s="260"/>
      <c r="K350" s="260"/>
      <c r="L350" s="264"/>
      <c r="M350" s="265"/>
      <c r="N350" s="266"/>
      <c r="O350" s="266"/>
      <c r="P350" s="266"/>
      <c r="Q350" s="266"/>
      <c r="R350" s="266"/>
      <c r="S350" s="266"/>
      <c r="T350" s="267"/>
      <c r="AT350" s="268" t="s">
        <v>199</v>
      </c>
      <c r="AU350" s="268" t="s">
        <v>84</v>
      </c>
      <c r="AV350" s="13" t="s">
        <v>82</v>
      </c>
      <c r="AW350" s="13" t="s">
        <v>37</v>
      </c>
      <c r="AX350" s="13" t="s">
        <v>74</v>
      </c>
      <c r="AY350" s="268" t="s">
        <v>189</v>
      </c>
    </row>
    <row r="351" s="12" customFormat="1">
      <c r="B351" s="247"/>
      <c r="C351" s="248"/>
      <c r="D351" s="249" t="s">
        <v>199</v>
      </c>
      <c r="E351" s="250" t="s">
        <v>21</v>
      </c>
      <c r="F351" s="251" t="s">
        <v>2529</v>
      </c>
      <c r="G351" s="248"/>
      <c r="H351" s="252">
        <v>28</v>
      </c>
      <c r="I351" s="253"/>
      <c r="J351" s="248"/>
      <c r="K351" s="248"/>
      <c r="L351" s="254"/>
      <c r="M351" s="255"/>
      <c r="N351" s="256"/>
      <c r="O351" s="256"/>
      <c r="P351" s="256"/>
      <c r="Q351" s="256"/>
      <c r="R351" s="256"/>
      <c r="S351" s="256"/>
      <c r="T351" s="257"/>
      <c r="AT351" s="258" t="s">
        <v>199</v>
      </c>
      <c r="AU351" s="258" t="s">
        <v>84</v>
      </c>
      <c r="AV351" s="12" t="s">
        <v>84</v>
      </c>
      <c r="AW351" s="12" t="s">
        <v>37</v>
      </c>
      <c r="AX351" s="12" t="s">
        <v>74</v>
      </c>
      <c r="AY351" s="258" t="s">
        <v>189</v>
      </c>
    </row>
    <row r="352" s="15" customFormat="1">
      <c r="B352" s="280"/>
      <c r="C352" s="281"/>
      <c r="D352" s="249" t="s">
        <v>199</v>
      </c>
      <c r="E352" s="282" t="s">
        <v>21</v>
      </c>
      <c r="F352" s="283" t="s">
        <v>825</v>
      </c>
      <c r="G352" s="281"/>
      <c r="H352" s="284">
        <v>28</v>
      </c>
      <c r="I352" s="285"/>
      <c r="J352" s="281"/>
      <c r="K352" s="281"/>
      <c r="L352" s="286"/>
      <c r="M352" s="287"/>
      <c r="N352" s="288"/>
      <c r="O352" s="288"/>
      <c r="P352" s="288"/>
      <c r="Q352" s="288"/>
      <c r="R352" s="288"/>
      <c r="S352" s="288"/>
      <c r="T352" s="289"/>
      <c r="AT352" s="290" t="s">
        <v>199</v>
      </c>
      <c r="AU352" s="290" t="s">
        <v>84</v>
      </c>
      <c r="AV352" s="15" t="s">
        <v>190</v>
      </c>
      <c r="AW352" s="15" t="s">
        <v>37</v>
      </c>
      <c r="AX352" s="15" t="s">
        <v>82</v>
      </c>
      <c r="AY352" s="290" t="s">
        <v>189</v>
      </c>
    </row>
    <row r="353" s="1" customFormat="1" ht="25.5" customHeight="1">
      <c r="B353" s="48"/>
      <c r="C353" s="235" t="s">
        <v>698</v>
      </c>
      <c r="D353" s="235" t="s">
        <v>192</v>
      </c>
      <c r="E353" s="236" t="s">
        <v>3805</v>
      </c>
      <c r="F353" s="237" t="s">
        <v>3806</v>
      </c>
      <c r="G353" s="238" t="s">
        <v>223</v>
      </c>
      <c r="H353" s="239">
        <v>54.899999999999999</v>
      </c>
      <c r="I353" s="240"/>
      <c r="J353" s="241">
        <f>ROUND(I353*H353,2)</f>
        <v>0</v>
      </c>
      <c r="K353" s="237" t="s">
        <v>21</v>
      </c>
      <c r="L353" s="74"/>
      <c r="M353" s="242" t="s">
        <v>21</v>
      </c>
      <c r="N353" s="243" t="s">
        <v>45</v>
      </c>
      <c r="O353" s="49"/>
      <c r="P353" s="244">
        <f>O353*H353</f>
        <v>0</v>
      </c>
      <c r="Q353" s="244">
        <v>0</v>
      </c>
      <c r="R353" s="244">
        <f>Q353*H353</f>
        <v>0</v>
      </c>
      <c r="S353" s="244">
        <v>0</v>
      </c>
      <c r="T353" s="245">
        <f>S353*H353</f>
        <v>0</v>
      </c>
      <c r="AR353" s="26" t="s">
        <v>323</v>
      </c>
      <c r="AT353" s="26" t="s">
        <v>192</v>
      </c>
      <c r="AU353" s="26" t="s">
        <v>84</v>
      </c>
      <c r="AY353" s="26" t="s">
        <v>189</v>
      </c>
      <c r="BE353" s="246">
        <f>IF(N353="základní",J353,0)</f>
        <v>0</v>
      </c>
      <c r="BF353" s="246">
        <f>IF(N353="snížená",J353,0)</f>
        <v>0</v>
      </c>
      <c r="BG353" s="246">
        <f>IF(N353="zákl. přenesená",J353,0)</f>
        <v>0</v>
      </c>
      <c r="BH353" s="246">
        <f>IF(N353="sníž. přenesená",J353,0)</f>
        <v>0</v>
      </c>
      <c r="BI353" s="246">
        <f>IF(N353="nulová",J353,0)</f>
        <v>0</v>
      </c>
      <c r="BJ353" s="26" t="s">
        <v>82</v>
      </c>
      <c r="BK353" s="246">
        <f>ROUND(I353*H353,2)</f>
        <v>0</v>
      </c>
      <c r="BL353" s="26" t="s">
        <v>323</v>
      </c>
      <c r="BM353" s="26" t="s">
        <v>3807</v>
      </c>
    </row>
    <row r="354" s="13" customFormat="1">
      <c r="B354" s="259"/>
      <c r="C354" s="260"/>
      <c r="D354" s="249" t="s">
        <v>199</v>
      </c>
      <c r="E354" s="261" t="s">
        <v>21</v>
      </c>
      <c r="F354" s="262" t="s">
        <v>2415</v>
      </c>
      <c r="G354" s="260"/>
      <c r="H354" s="261" t="s">
        <v>21</v>
      </c>
      <c r="I354" s="263"/>
      <c r="J354" s="260"/>
      <c r="K354" s="260"/>
      <c r="L354" s="264"/>
      <c r="M354" s="265"/>
      <c r="N354" s="266"/>
      <c r="O354" s="266"/>
      <c r="P354" s="266"/>
      <c r="Q354" s="266"/>
      <c r="R354" s="266"/>
      <c r="S354" s="266"/>
      <c r="T354" s="267"/>
      <c r="AT354" s="268" t="s">
        <v>199</v>
      </c>
      <c r="AU354" s="268" t="s">
        <v>84</v>
      </c>
      <c r="AV354" s="13" t="s">
        <v>82</v>
      </c>
      <c r="AW354" s="13" t="s">
        <v>37</v>
      </c>
      <c r="AX354" s="13" t="s">
        <v>74</v>
      </c>
      <c r="AY354" s="268" t="s">
        <v>189</v>
      </c>
    </row>
    <row r="355" s="12" customFormat="1">
      <c r="B355" s="247"/>
      <c r="C355" s="248"/>
      <c r="D355" s="249" t="s">
        <v>199</v>
      </c>
      <c r="E355" s="250" t="s">
        <v>21</v>
      </c>
      <c r="F355" s="251" t="s">
        <v>3808</v>
      </c>
      <c r="G355" s="248"/>
      <c r="H355" s="252">
        <v>0</v>
      </c>
      <c r="I355" s="253"/>
      <c r="J355" s="248"/>
      <c r="K355" s="248"/>
      <c r="L355" s="254"/>
      <c r="M355" s="255"/>
      <c r="N355" s="256"/>
      <c r="O355" s="256"/>
      <c r="P355" s="256"/>
      <c r="Q355" s="256"/>
      <c r="R355" s="256"/>
      <c r="S355" s="256"/>
      <c r="T355" s="257"/>
      <c r="AT355" s="258" t="s">
        <v>199</v>
      </c>
      <c r="AU355" s="258" t="s">
        <v>84</v>
      </c>
      <c r="AV355" s="12" t="s">
        <v>84</v>
      </c>
      <c r="AW355" s="12" t="s">
        <v>37</v>
      </c>
      <c r="AX355" s="12" t="s">
        <v>74</v>
      </c>
      <c r="AY355" s="258" t="s">
        <v>189</v>
      </c>
    </row>
    <row r="356" s="12" customFormat="1">
      <c r="B356" s="247"/>
      <c r="C356" s="248"/>
      <c r="D356" s="249" t="s">
        <v>199</v>
      </c>
      <c r="E356" s="250" t="s">
        <v>21</v>
      </c>
      <c r="F356" s="251" t="s">
        <v>3809</v>
      </c>
      <c r="G356" s="248"/>
      <c r="H356" s="252">
        <v>51.600000000000001</v>
      </c>
      <c r="I356" s="253"/>
      <c r="J356" s="248"/>
      <c r="K356" s="248"/>
      <c r="L356" s="254"/>
      <c r="M356" s="255"/>
      <c r="N356" s="256"/>
      <c r="O356" s="256"/>
      <c r="P356" s="256"/>
      <c r="Q356" s="256"/>
      <c r="R356" s="256"/>
      <c r="S356" s="256"/>
      <c r="T356" s="257"/>
      <c r="AT356" s="258" t="s">
        <v>199</v>
      </c>
      <c r="AU356" s="258" t="s">
        <v>84</v>
      </c>
      <c r="AV356" s="12" t="s">
        <v>84</v>
      </c>
      <c r="AW356" s="12" t="s">
        <v>37</v>
      </c>
      <c r="AX356" s="12" t="s">
        <v>74</v>
      </c>
      <c r="AY356" s="258" t="s">
        <v>189</v>
      </c>
    </row>
    <row r="357" s="12" customFormat="1">
      <c r="B357" s="247"/>
      <c r="C357" s="248"/>
      <c r="D357" s="249" t="s">
        <v>199</v>
      </c>
      <c r="E357" s="250" t="s">
        <v>21</v>
      </c>
      <c r="F357" s="251" t="s">
        <v>3810</v>
      </c>
      <c r="G357" s="248"/>
      <c r="H357" s="252">
        <v>2.3999999999999999</v>
      </c>
      <c r="I357" s="253"/>
      <c r="J357" s="248"/>
      <c r="K357" s="248"/>
      <c r="L357" s="254"/>
      <c r="M357" s="255"/>
      <c r="N357" s="256"/>
      <c r="O357" s="256"/>
      <c r="P357" s="256"/>
      <c r="Q357" s="256"/>
      <c r="R357" s="256"/>
      <c r="S357" s="256"/>
      <c r="T357" s="257"/>
      <c r="AT357" s="258" t="s">
        <v>199</v>
      </c>
      <c r="AU357" s="258" t="s">
        <v>84</v>
      </c>
      <c r="AV357" s="12" t="s">
        <v>84</v>
      </c>
      <c r="AW357" s="12" t="s">
        <v>37</v>
      </c>
      <c r="AX357" s="12" t="s">
        <v>74</v>
      </c>
      <c r="AY357" s="258" t="s">
        <v>189</v>
      </c>
    </row>
    <row r="358" s="12" customFormat="1">
      <c r="B358" s="247"/>
      <c r="C358" s="248"/>
      <c r="D358" s="249" t="s">
        <v>199</v>
      </c>
      <c r="E358" s="250" t="s">
        <v>21</v>
      </c>
      <c r="F358" s="251" t="s">
        <v>3811</v>
      </c>
      <c r="G358" s="248"/>
      <c r="H358" s="252">
        <v>0.90000000000000002</v>
      </c>
      <c r="I358" s="253"/>
      <c r="J358" s="248"/>
      <c r="K358" s="248"/>
      <c r="L358" s="254"/>
      <c r="M358" s="255"/>
      <c r="N358" s="256"/>
      <c r="O358" s="256"/>
      <c r="P358" s="256"/>
      <c r="Q358" s="256"/>
      <c r="R358" s="256"/>
      <c r="S358" s="256"/>
      <c r="T358" s="257"/>
      <c r="AT358" s="258" t="s">
        <v>199</v>
      </c>
      <c r="AU358" s="258" t="s">
        <v>84</v>
      </c>
      <c r="AV358" s="12" t="s">
        <v>84</v>
      </c>
      <c r="AW358" s="12" t="s">
        <v>37</v>
      </c>
      <c r="AX358" s="12" t="s">
        <v>74</v>
      </c>
      <c r="AY358" s="258" t="s">
        <v>189</v>
      </c>
    </row>
    <row r="359" s="14" customFormat="1">
      <c r="B359" s="269"/>
      <c r="C359" s="270"/>
      <c r="D359" s="249" t="s">
        <v>199</v>
      </c>
      <c r="E359" s="271" t="s">
        <v>21</v>
      </c>
      <c r="F359" s="272" t="s">
        <v>214</v>
      </c>
      <c r="G359" s="270"/>
      <c r="H359" s="273">
        <v>54.899999999999999</v>
      </c>
      <c r="I359" s="274"/>
      <c r="J359" s="270"/>
      <c r="K359" s="270"/>
      <c r="L359" s="275"/>
      <c r="M359" s="276"/>
      <c r="N359" s="277"/>
      <c r="O359" s="277"/>
      <c r="P359" s="277"/>
      <c r="Q359" s="277"/>
      <c r="R359" s="277"/>
      <c r="S359" s="277"/>
      <c r="T359" s="278"/>
      <c r="AT359" s="279" t="s">
        <v>199</v>
      </c>
      <c r="AU359" s="279" t="s">
        <v>84</v>
      </c>
      <c r="AV359" s="14" t="s">
        <v>197</v>
      </c>
      <c r="AW359" s="14" t="s">
        <v>37</v>
      </c>
      <c r="AX359" s="14" t="s">
        <v>82</v>
      </c>
      <c r="AY359" s="279" t="s">
        <v>189</v>
      </c>
    </row>
    <row r="360" s="1" customFormat="1" ht="25.5" customHeight="1">
      <c r="B360" s="48"/>
      <c r="C360" s="291" t="s">
        <v>702</v>
      </c>
      <c r="D360" s="291" t="s">
        <v>604</v>
      </c>
      <c r="E360" s="292" t="s">
        <v>3812</v>
      </c>
      <c r="F360" s="293" t="s">
        <v>3813</v>
      </c>
      <c r="G360" s="294" t="s">
        <v>349</v>
      </c>
      <c r="H360" s="295">
        <v>60.390000000000001</v>
      </c>
      <c r="I360" s="296"/>
      <c r="J360" s="297">
        <f>ROUND(I360*H360,2)</f>
        <v>0</v>
      </c>
      <c r="K360" s="293" t="s">
        <v>21</v>
      </c>
      <c r="L360" s="298"/>
      <c r="M360" s="299" t="s">
        <v>21</v>
      </c>
      <c r="N360" s="300" t="s">
        <v>45</v>
      </c>
      <c r="O360" s="49"/>
      <c r="P360" s="244">
        <f>O360*H360</f>
        <v>0</v>
      </c>
      <c r="Q360" s="244">
        <v>0.0050000000000000001</v>
      </c>
      <c r="R360" s="244">
        <f>Q360*H360</f>
        <v>0.30195</v>
      </c>
      <c r="S360" s="244">
        <v>0</v>
      </c>
      <c r="T360" s="245">
        <f>S360*H360</f>
        <v>0</v>
      </c>
      <c r="AR360" s="26" t="s">
        <v>439</v>
      </c>
      <c r="AT360" s="26" t="s">
        <v>604</v>
      </c>
      <c r="AU360" s="26" t="s">
        <v>84</v>
      </c>
      <c r="AY360" s="26" t="s">
        <v>189</v>
      </c>
      <c r="BE360" s="246">
        <f>IF(N360="základní",J360,0)</f>
        <v>0</v>
      </c>
      <c r="BF360" s="246">
        <f>IF(N360="snížená",J360,0)</f>
        <v>0</v>
      </c>
      <c r="BG360" s="246">
        <f>IF(N360="zákl. přenesená",J360,0)</f>
        <v>0</v>
      </c>
      <c r="BH360" s="246">
        <f>IF(N360="sníž. přenesená",J360,0)</f>
        <v>0</v>
      </c>
      <c r="BI360" s="246">
        <f>IF(N360="nulová",J360,0)</f>
        <v>0</v>
      </c>
      <c r="BJ360" s="26" t="s">
        <v>82</v>
      </c>
      <c r="BK360" s="246">
        <f>ROUND(I360*H360,2)</f>
        <v>0</v>
      </c>
      <c r="BL360" s="26" t="s">
        <v>323</v>
      </c>
      <c r="BM360" s="26" t="s">
        <v>3814</v>
      </c>
    </row>
    <row r="361" s="12" customFormat="1">
      <c r="B361" s="247"/>
      <c r="C361" s="248"/>
      <c r="D361" s="249" t="s">
        <v>199</v>
      </c>
      <c r="E361" s="248"/>
      <c r="F361" s="251" t="s">
        <v>3815</v>
      </c>
      <c r="G361" s="248"/>
      <c r="H361" s="252">
        <v>60.390000000000001</v>
      </c>
      <c r="I361" s="253"/>
      <c r="J361" s="248"/>
      <c r="K361" s="248"/>
      <c r="L361" s="254"/>
      <c r="M361" s="255"/>
      <c r="N361" s="256"/>
      <c r="O361" s="256"/>
      <c r="P361" s="256"/>
      <c r="Q361" s="256"/>
      <c r="R361" s="256"/>
      <c r="S361" s="256"/>
      <c r="T361" s="257"/>
      <c r="AT361" s="258" t="s">
        <v>199</v>
      </c>
      <c r="AU361" s="258" t="s">
        <v>84</v>
      </c>
      <c r="AV361" s="12" t="s">
        <v>84</v>
      </c>
      <c r="AW361" s="12" t="s">
        <v>6</v>
      </c>
      <c r="AX361" s="12" t="s">
        <v>82</v>
      </c>
      <c r="AY361" s="258" t="s">
        <v>189</v>
      </c>
    </row>
    <row r="362" s="1" customFormat="1" ht="38.25" customHeight="1">
      <c r="B362" s="48"/>
      <c r="C362" s="235" t="s">
        <v>706</v>
      </c>
      <c r="D362" s="235" t="s">
        <v>192</v>
      </c>
      <c r="E362" s="236" t="s">
        <v>2531</v>
      </c>
      <c r="F362" s="237" t="s">
        <v>2532</v>
      </c>
      <c r="G362" s="238" t="s">
        <v>1071</v>
      </c>
      <c r="H362" s="301"/>
      <c r="I362" s="240"/>
      <c r="J362" s="241">
        <f>ROUND(I362*H362,2)</f>
        <v>0</v>
      </c>
      <c r="K362" s="237" t="s">
        <v>2533</v>
      </c>
      <c r="L362" s="74"/>
      <c r="M362" s="242" t="s">
        <v>21</v>
      </c>
      <c r="N362" s="243" t="s">
        <v>45</v>
      </c>
      <c r="O362" s="49"/>
      <c r="P362" s="244">
        <f>O362*H362</f>
        <v>0</v>
      </c>
      <c r="Q362" s="244">
        <v>0</v>
      </c>
      <c r="R362" s="244">
        <f>Q362*H362</f>
        <v>0</v>
      </c>
      <c r="S362" s="244">
        <v>0</v>
      </c>
      <c r="T362" s="245">
        <f>S362*H362</f>
        <v>0</v>
      </c>
      <c r="AR362" s="26" t="s">
        <v>323</v>
      </c>
      <c r="AT362" s="26" t="s">
        <v>192</v>
      </c>
      <c r="AU362" s="26" t="s">
        <v>84</v>
      </c>
      <c r="AY362" s="26" t="s">
        <v>189</v>
      </c>
      <c r="BE362" s="246">
        <f>IF(N362="základní",J362,0)</f>
        <v>0</v>
      </c>
      <c r="BF362" s="246">
        <f>IF(N362="snížená",J362,0)</f>
        <v>0</v>
      </c>
      <c r="BG362" s="246">
        <f>IF(N362="zákl. přenesená",J362,0)</f>
        <v>0</v>
      </c>
      <c r="BH362" s="246">
        <f>IF(N362="sníž. přenesená",J362,0)</f>
        <v>0</v>
      </c>
      <c r="BI362" s="246">
        <f>IF(N362="nulová",J362,0)</f>
        <v>0</v>
      </c>
      <c r="BJ362" s="26" t="s">
        <v>82</v>
      </c>
      <c r="BK362" s="246">
        <f>ROUND(I362*H362,2)</f>
        <v>0</v>
      </c>
      <c r="BL362" s="26" t="s">
        <v>323</v>
      </c>
      <c r="BM362" s="26" t="s">
        <v>3816</v>
      </c>
    </row>
    <row r="363" s="11" customFormat="1" ht="29.88" customHeight="1">
      <c r="B363" s="219"/>
      <c r="C363" s="220"/>
      <c r="D363" s="221" t="s">
        <v>73</v>
      </c>
      <c r="E363" s="233" t="s">
        <v>2535</v>
      </c>
      <c r="F363" s="233" t="s">
        <v>2536</v>
      </c>
      <c r="G363" s="220"/>
      <c r="H363" s="220"/>
      <c r="I363" s="223"/>
      <c r="J363" s="234">
        <f>BK363</f>
        <v>0</v>
      </c>
      <c r="K363" s="220"/>
      <c r="L363" s="225"/>
      <c r="M363" s="226"/>
      <c r="N363" s="227"/>
      <c r="O363" s="227"/>
      <c r="P363" s="228">
        <f>SUM(P364:P368)</f>
        <v>0</v>
      </c>
      <c r="Q363" s="227"/>
      <c r="R363" s="228">
        <f>SUM(R364:R368)</f>
        <v>0</v>
      </c>
      <c r="S363" s="227"/>
      <c r="T363" s="229">
        <f>SUM(T364:T368)</f>
        <v>0</v>
      </c>
      <c r="AR363" s="230" t="s">
        <v>84</v>
      </c>
      <c r="AT363" s="231" t="s">
        <v>73</v>
      </c>
      <c r="AU363" s="231" t="s">
        <v>82</v>
      </c>
      <c r="AY363" s="230" t="s">
        <v>189</v>
      </c>
      <c r="BK363" s="232">
        <f>SUM(BK364:BK368)</f>
        <v>0</v>
      </c>
    </row>
    <row r="364" s="1" customFormat="1" ht="16.5" customHeight="1">
      <c r="B364" s="48"/>
      <c r="C364" s="235" t="s">
        <v>711</v>
      </c>
      <c r="D364" s="235" t="s">
        <v>192</v>
      </c>
      <c r="E364" s="236" t="s">
        <v>3817</v>
      </c>
      <c r="F364" s="237" t="s">
        <v>3818</v>
      </c>
      <c r="G364" s="238" t="s">
        <v>223</v>
      </c>
      <c r="H364" s="239">
        <v>2</v>
      </c>
      <c r="I364" s="240"/>
      <c r="J364" s="241">
        <f>ROUND(I364*H364,2)</f>
        <v>0</v>
      </c>
      <c r="K364" s="237" t="s">
        <v>21</v>
      </c>
      <c r="L364" s="74"/>
      <c r="M364" s="242" t="s">
        <v>21</v>
      </c>
      <c r="N364" s="243" t="s">
        <v>45</v>
      </c>
      <c r="O364" s="49"/>
      <c r="P364" s="244">
        <f>O364*H364</f>
        <v>0</v>
      </c>
      <c r="Q364" s="244">
        <v>0</v>
      </c>
      <c r="R364" s="244">
        <f>Q364*H364</f>
        <v>0</v>
      </c>
      <c r="S364" s="244">
        <v>0</v>
      </c>
      <c r="T364" s="245">
        <f>S364*H364</f>
        <v>0</v>
      </c>
      <c r="AR364" s="26" t="s">
        <v>323</v>
      </c>
      <c r="AT364" s="26" t="s">
        <v>192</v>
      </c>
      <c r="AU364" s="26" t="s">
        <v>84</v>
      </c>
      <c r="AY364" s="26" t="s">
        <v>189</v>
      </c>
      <c r="BE364" s="246">
        <f>IF(N364="základní",J364,0)</f>
        <v>0</v>
      </c>
      <c r="BF364" s="246">
        <f>IF(N364="snížená",J364,0)</f>
        <v>0</v>
      </c>
      <c r="BG364" s="246">
        <f>IF(N364="zákl. přenesená",J364,0)</f>
        <v>0</v>
      </c>
      <c r="BH364" s="246">
        <f>IF(N364="sníž. přenesená",J364,0)</f>
        <v>0</v>
      </c>
      <c r="BI364" s="246">
        <f>IF(N364="nulová",J364,0)</f>
        <v>0</v>
      </c>
      <c r="BJ364" s="26" t="s">
        <v>82</v>
      </c>
      <c r="BK364" s="246">
        <f>ROUND(I364*H364,2)</f>
        <v>0</v>
      </c>
      <c r="BL364" s="26" t="s">
        <v>323</v>
      </c>
      <c r="BM364" s="26" t="s">
        <v>3819</v>
      </c>
    </row>
    <row r="365" s="1" customFormat="1" ht="25.5" customHeight="1">
      <c r="B365" s="48"/>
      <c r="C365" s="235" t="s">
        <v>716</v>
      </c>
      <c r="D365" s="235" t="s">
        <v>192</v>
      </c>
      <c r="E365" s="236" t="s">
        <v>3820</v>
      </c>
      <c r="F365" s="237" t="s">
        <v>3821</v>
      </c>
      <c r="G365" s="238" t="s">
        <v>916</v>
      </c>
      <c r="H365" s="239">
        <v>2</v>
      </c>
      <c r="I365" s="240"/>
      <c r="J365" s="241">
        <f>ROUND(I365*H365,2)</f>
        <v>0</v>
      </c>
      <c r="K365" s="237" t="s">
        <v>21</v>
      </c>
      <c r="L365" s="74"/>
      <c r="M365" s="242" t="s">
        <v>21</v>
      </c>
      <c r="N365" s="243" t="s">
        <v>45</v>
      </c>
      <c r="O365" s="49"/>
      <c r="P365" s="244">
        <f>O365*H365</f>
        <v>0</v>
      </c>
      <c r="Q365" s="244">
        <v>0</v>
      </c>
      <c r="R365" s="244">
        <f>Q365*H365</f>
        <v>0</v>
      </c>
      <c r="S365" s="244">
        <v>0</v>
      </c>
      <c r="T365" s="245">
        <f>S365*H365</f>
        <v>0</v>
      </c>
      <c r="AR365" s="26" t="s">
        <v>323</v>
      </c>
      <c r="AT365" s="26" t="s">
        <v>192</v>
      </c>
      <c r="AU365" s="26" t="s">
        <v>84</v>
      </c>
      <c r="AY365" s="26" t="s">
        <v>189</v>
      </c>
      <c r="BE365" s="246">
        <f>IF(N365="základní",J365,0)</f>
        <v>0</v>
      </c>
      <c r="BF365" s="246">
        <f>IF(N365="snížená",J365,0)</f>
        <v>0</v>
      </c>
      <c r="BG365" s="246">
        <f>IF(N365="zákl. přenesená",J365,0)</f>
        <v>0</v>
      </c>
      <c r="BH365" s="246">
        <f>IF(N365="sníž. přenesená",J365,0)</f>
        <v>0</v>
      </c>
      <c r="BI365" s="246">
        <f>IF(N365="nulová",J365,0)</f>
        <v>0</v>
      </c>
      <c r="BJ365" s="26" t="s">
        <v>82</v>
      </c>
      <c r="BK365" s="246">
        <f>ROUND(I365*H365,2)</f>
        <v>0</v>
      </c>
      <c r="BL365" s="26" t="s">
        <v>323</v>
      </c>
      <c r="BM365" s="26" t="s">
        <v>3822</v>
      </c>
    </row>
    <row r="366" s="1" customFormat="1" ht="16.5" customHeight="1">
      <c r="B366" s="48"/>
      <c r="C366" s="235" t="s">
        <v>721</v>
      </c>
      <c r="D366" s="235" t="s">
        <v>192</v>
      </c>
      <c r="E366" s="236" t="s">
        <v>3823</v>
      </c>
      <c r="F366" s="237" t="s">
        <v>3824</v>
      </c>
      <c r="G366" s="238" t="s">
        <v>916</v>
      </c>
      <c r="H366" s="239">
        <v>16</v>
      </c>
      <c r="I366" s="240"/>
      <c r="J366" s="241">
        <f>ROUND(I366*H366,2)</f>
        <v>0</v>
      </c>
      <c r="K366" s="237" t="s">
        <v>21</v>
      </c>
      <c r="L366" s="74"/>
      <c r="M366" s="242" t="s">
        <v>21</v>
      </c>
      <c r="N366" s="243" t="s">
        <v>45</v>
      </c>
      <c r="O366" s="49"/>
      <c r="P366" s="244">
        <f>O366*H366</f>
        <v>0</v>
      </c>
      <c r="Q366" s="244">
        <v>0</v>
      </c>
      <c r="R366" s="244">
        <f>Q366*H366</f>
        <v>0</v>
      </c>
      <c r="S366" s="244">
        <v>0</v>
      </c>
      <c r="T366" s="245">
        <f>S366*H366</f>
        <v>0</v>
      </c>
      <c r="AR366" s="26" t="s">
        <v>323</v>
      </c>
      <c r="AT366" s="26" t="s">
        <v>192</v>
      </c>
      <c r="AU366" s="26" t="s">
        <v>84</v>
      </c>
      <c r="AY366" s="26" t="s">
        <v>189</v>
      </c>
      <c r="BE366" s="246">
        <f>IF(N366="základní",J366,0)</f>
        <v>0</v>
      </c>
      <c r="BF366" s="246">
        <f>IF(N366="snížená",J366,0)</f>
        <v>0</v>
      </c>
      <c r="BG366" s="246">
        <f>IF(N366="zákl. přenesená",J366,0)</f>
        <v>0</v>
      </c>
      <c r="BH366" s="246">
        <f>IF(N366="sníž. přenesená",J366,0)</f>
        <v>0</v>
      </c>
      <c r="BI366" s="246">
        <f>IF(N366="nulová",J366,0)</f>
        <v>0</v>
      </c>
      <c r="BJ366" s="26" t="s">
        <v>82</v>
      </c>
      <c r="BK366" s="246">
        <f>ROUND(I366*H366,2)</f>
        <v>0</v>
      </c>
      <c r="BL366" s="26" t="s">
        <v>323</v>
      </c>
      <c r="BM366" s="26" t="s">
        <v>3825</v>
      </c>
    </row>
    <row r="367" s="12" customFormat="1">
      <c r="B367" s="247"/>
      <c r="C367" s="248"/>
      <c r="D367" s="249" t="s">
        <v>199</v>
      </c>
      <c r="E367" s="250" t="s">
        <v>21</v>
      </c>
      <c r="F367" s="251" t="s">
        <v>3826</v>
      </c>
      <c r="G367" s="248"/>
      <c r="H367" s="252">
        <v>16</v>
      </c>
      <c r="I367" s="253"/>
      <c r="J367" s="248"/>
      <c r="K367" s="248"/>
      <c r="L367" s="254"/>
      <c r="M367" s="255"/>
      <c r="N367" s="256"/>
      <c r="O367" s="256"/>
      <c r="P367" s="256"/>
      <c r="Q367" s="256"/>
      <c r="R367" s="256"/>
      <c r="S367" s="256"/>
      <c r="T367" s="257"/>
      <c r="AT367" s="258" t="s">
        <v>199</v>
      </c>
      <c r="AU367" s="258" t="s">
        <v>84</v>
      </c>
      <c r="AV367" s="12" t="s">
        <v>84</v>
      </c>
      <c r="AW367" s="12" t="s">
        <v>37</v>
      </c>
      <c r="AX367" s="12" t="s">
        <v>82</v>
      </c>
      <c r="AY367" s="258" t="s">
        <v>189</v>
      </c>
    </row>
    <row r="368" s="1" customFormat="1" ht="38.25" customHeight="1">
      <c r="B368" s="48"/>
      <c r="C368" s="235" t="s">
        <v>725</v>
      </c>
      <c r="D368" s="235" t="s">
        <v>192</v>
      </c>
      <c r="E368" s="236" t="s">
        <v>2630</v>
      </c>
      <c r="F368" s="237" t="s">
        <v>2631</v>
      </c>
      <c r="G368" s="238" t="s">
        <v>1071</v>
      </c>
      <c r="H368" s="301"/>
      <c r="I368" s="240"/>
      <c r="J368" s="241">
        <f>ROUND(I368*H368,2)</f>
        <v>0</v>
      </c>
      <c r="K368" s="237" t="s">
        <v>196</v>
      </c>
      <c r="L368" s="74"/>
      <c r="M368" s="242" t="s">
        <v>21</v>
      </c>
      <c r="N368" s="315" t="s">
        <v>45</v>
      </c>
      <c r="O368" s="316"/>
      <c r="P368" s="317">
        <f>O368*H368</f>
        <v>0</v>
      </c>
      <c r="Q368" s="317">
        <v>0</v>
      </c>
      <c r="R368" s="317">
        <f>Q368*H368</f>
        <v>0</v>
      </c>
      <c r="S368" s="317">
        <v>0</v>
      </c>
      <c r="T368" s="318">
        <f>S368*H368</f>
        <v>0</v>
      </c>
      <c r="AR368" s="26" t="s">
        <v>323</v>
      </c>
      <c r="AT368" s="26" t="s">
        <v>192</v>
      </c>
      <c r="AU368" s="26" t="s">
        <v>84</v>
      </c>
      <c r="AY368" s="26" t="s">
        <v>189</v>
      </c>
      <c r="BE368" s="246">
        <f>IF(N368="základní",J368,0)</f>
        <v>0</v>
      </c>
      <c r="BF368" s="246">
        <f>IF(N368="snížená",J368,0)</f>
        <v>0</v>
      </c>
      <c r="BG368" s="246">
        <f>IF(N368="zákl. přenesená",J368,0)</f>
        <v>0</v>
      </c>
      <c r="BH368" s="246">
        <f>IF(N368="sníž. přenesená",J368,0)</f>
        <v>0</v>
      </c>
      <c r="BI368" s="246">
        <f>IF(N368="nulová",J368,0)</f>
        <v>0</v>
      </c>
      <c r="BJ368" s="26" t="s">
        <v>82</v>
      </c>
      <c r="BK368" s="246">
        <f>ROUND(I368*H368,2)</f>
        <v>0</v>
      </c>
      <c r="BL368" s="26" t="s">
        <v>323</v>
      </c>
      <c r="BM368" s="26" t="s">
        <v>3827</v>
      </c>
    </row>
    <row r="369" s="1" customFormat="1" ht="6.96" customHeight="1">
      <c r="B369" s="69"/>
      <c r="C369" s="70"/>
      <c r="D369" s="70"/>
      <c r="E369" s="70"/>
      <c r="F369" s="70"/>
      <c r="G369" s="70"/>
      <c r="H369" s="70"/>
      <c r="I369" s="180"/>
      <c r="J369" s="70"/>
      <c r="K369" s="70"/>
      <c r="L369" s="74"/>
    </row>
  </sheetData>
  <sheetProtection sheet="1" autoFilter="0" formatColumns="0" formatRows="0" objects="1" scenarios="1" spinCount="100000" saltValue="OqZw8/gmKmOUqQOhzyb1JzIPoZtomWy/FhAKz+VtfDniXbTYRzfq4aQNGA3qzoecnBZDkqDQuhVuKknVjeC5Wg==" hashValue="wzANSPwRlBeSWkl8UUL3hmnwnW+gU/OaNhZ5Wst+D4aOgg3hbQenmU5mX4/TDKx9k33A0aVd5U80XEK7iBUxyg==" algorithmName="SHA-512" password="CC35"/>
  <autoFilter ref="C93:K368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2:H82"/>
    <mergeCell ref="E84:H84"/>
    <mergeCell ref="E86:H86"/>
    <mergeCell ref="G1:H1"/>
    <mergeCell ref="L2:V2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5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3"/>
      <c r="B1" s="151"/>
      <c r="C1" s="151"/>
      <c r="D1" s="152" t="s">
        <v>1</v>
      </c>
      <c r="E1" s="151"/>
      <c r="F1" s="153" t="s">
        <v>98</v>
      </c>
      <c r="G1" s="153" t="s">
        <v>99</v>
      </c>
      <c r="H1" s="153"/>
      <c r="I1" s="154"/>
      <c r="J1" s="153" t="s">
        <v>100</v>
      </c>
      <c r="K1" s="152" t="s">
        <v>101</v>
      </c>
      <c r="L1" s="153" t="s">
        <v>102</v>
      </c>
      <c r="M1" s="153"/>
      <c r="N1" s="153"/>
      <c r="O1" s="153"/>
      <c r="P1" s="153"/>
      <c r="Q1" s="153"/>
      <c r="R1" s="153"/>
      <c r="S1" s="153"/>
      <c r="T1" s="153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ht="36.96" customHeight="1">
      <c r="L2"/>
      <c r="AT2" s="26" t="s">
        <v>94</v>
      </c>
    </row>
    <row r="3" ht="6.96" customHeight="1">
      <c r="B3" s="27"/>
      <c r="C3" s="28"/>
      <c r="D3" s="28"/>
      <c r="E3" s="28"/>
      <c r="F3" s="28"/>
      <c r="G3" s="28"/>
      <c r="H3" s="28"/>
      <c r="I3" s="155"/>
      <c r="J3" s="28"/>
      <c r="K3" s="29"/>
      <c r="AT3" s="26" t="s">
        <v>84</v>
      </c>
    </row>
    <row r="4" ht="36.96" customHeight="1">
      <c r="B4" s="30"/>
      <c r="C4" s="31"/>
      <c r="D4" s="32" t="s">
        <v>103</v>
      </c>
      <c r="E4" s="31"/>
      <c r="F4" s="31"/>
      <c r="G4" s="31"/>
      <c r="H4" s="31"/>
      <c r="I4" s="156"/>
      <c r="J4" s="31"/>
      <c r="K4" s="33"/>
      <c r="M4" s="34" t="s">
        <v>12</v>
      </c>
      <c r="AT4" s="26" t="s">
        <v>6</v>
      </c>
    </row>
    <row r="5" ht="6.96" customHeight="1">
      <c r="B5" s="30"/>
      <c r="C5" s="31"/>
      <c r="D5" s="31"/>
      <c r="E5" s="31"/>
      <c r="F5" s="31"/>
      <c r="G5" s="31"/>
      <c r="H5" s="31"/>
      <c r="I5" s="156"/>
      <c r="J5" s="31"/>
      <c r="K5" s="33"/>
    </row>
    <row r="6">
      <c r="B6" s="30"/>
      <c r="C6" s="31"/>
      <c r="D6" s="42" t="s">
        <v>18</v>
      </c>
      <c r="E6" s="31"/>
      <c r="F6" s="31"/>
      <c r="G6" s="31"/>
      <c r="H6" s="31"/>
      <c r="I6" s="156"/>
      <c r="J6" s="31"/>
      <c r="K6" s="33"/>
    </row>
    <row r="7" ht="16.5" customHeight="1">
      <c r="B7" s="30"/>
      <c r="C7" s="31"/>
      <c r="D7" s="31"/>
      <c r="E7" s="157" t="str">
        <f>'Rekapitulace stavby'!K6</f>
        <v>Město Beroun – Stavební a dispoziční úpravy budovy č.1 na pozemku p.č. 813 v k.ú. Beroun, ve starých kasárnách</v>
      </c>
      <c r="F7" s="42"/>
      <c r="G7" s="42"/>
      <c r="H7" s="42"/>
      <c r="I7" s="156"/>
      <c r="J7" s="31"/>
      <c r="K7" s="33"/>
    </row>
    <row r="8">
      <c r="B8" s="30"/>
      <c r="C8" s="31"/>
      <c r="D8" s="42" t="s">
        <v>104</v>
      </c>
      <c r="E8" s="31"/>
      <c r="F8" s="31"/>
      <c r="G8" s="31"/>
      <c r="H8" s="31"/>
      <c r="I8" s="156"/>
      <c r="J8" s="31"/>
      <c r="K8" s="33"/>
    </row>
    <row r="9" s="1" customFormat="1" ht="16.5" customHeight="1">
      <c r="B9" s="48"/>
      <c r="C9" s="49"/>
      <c r="D9" s="49"/>
      <c r="E9" s="157" t="s">
        <v>3575</v>
      </c>
      <c r="F9" s="49"/>
      <c r="G9" s="49"/>
      <c r="H9" s="49"/>
      <c r="I9" s="158"/>
      <c r="J9" s="49"/>
      <c r="K9" s="53"/>
    </row>
    <row r="10" s="1" customFormat="1">
      <c r="B10" s="48"/>
      <c r="C10" s="49"/>
      <c r="D10" s="42" t="s">
        <v>3576</v>
      </c>
      <c r="E10" s="49"/>
      <c r="F10" s="49"/>
      <c r="G10" s="49"/>
      <c r="H10" s="49"/>
      <c r="I10" s="158"/>
      <c r="J10" s="49"/>
      <c r="K10" s="53"/>
    </row>
    <row r="11" s="1" customFormat="1" ht="36.96" customHeight="1">
      <c r="B11" s="48"/>
      <c r="C11" s="49"/>
      <c r="D11" s="49"/>
      <c r="E11" s="159" t="s">
        <v>3828</v>
      </c>
      <c r="F11" s="49"/>
      <c r="G11" s="49"/>
      <c r="H11" s="49"/>
      <c r="I11" s="158"/>
      <c r="J11" s="49"/>
      <c r="K11" s="53"/>
    </row>
    <row r="12" s="1" customFormat="1">
      <c r="B12" s="48"/>
      <c r="C12" s="49"/>
      <c r="D12" s="49"/>
      <c r="E12" s="49"/>
      <c r="F12" s="49"/>
      <c r="G12" s="49"/>
      <c r="H12" s="49"/>
      <c r="I12" s="158"/>
      <c r="J12" s="49"/>
      <c r="K12" s="53"/>
    </row>
    <row r="13" s="1" customFormat="1" ht="14.4" customHeight="1">
      <c r="B13" s="48"/>
      <c r="C13" s="49"/>
      <c r="D13" s="42" t="s">
        <v>20</v>
      </c>
      <c r="E13" s="49"/>
      <c r="F13" s="37" t="s">
        <v>21</v>
      </c>
      <c r="G13" s="49"/>
      <c r="H13" s="49"/>
      <c r="I13" s="160" t="s">
        <v>22</v>
      </c>
      <c r="J13" s="37" t="s">
        <v>21</v>
      </c>
      <c r="K13" s="53"/>
    </row>
    <row r="14" s="1" customFormat="1" ht="14.4" customHeight="1">
      <c r="B14" s="48"/>
      <c r="C14" s="49"/>
      <c r="D14" s="42" t="s">
        <v>23</v>
      </c>
      <c r="E14" s="49"/>
      <c r="F14" s="37" t="s">
        <v>24</v>
      </c>
      <c r="G14" s="49"/>
      <c r="H14" s="49"/>
      <c r="I14" s="160" t="s">
        <v>25</v>
      </c>
      <c r="J14" s="161" t="str">
        <f>'Rekapitulace stavby'!AN8</f>
        <v>27. 2. 2018</v>
      </c>
      <c r="K14" s="53"/>
    </row>
    <row r="15" s="1" customFormat="1" ht="10.8" customHeight="1">
      <c r="B15" s="48"/>
      <c r="C15" s="49"/>
      <c r="D15" s="49"/>
      <c r="E15" s="49"/>
      <c r="F15" s="49"/>
      <c r="G15" s="49"/>
      <c r="H15" s="49"/>
      <c r="I15" s="158"/>
      <c r="J15" s="49"/>
      <c r="K15" s="53"/>
    </row>
    <row r="16" s="1" customFormat="1" ht="14.4" customHeight="1">
      <c r="B16" s="48"/>
      <c r="C16" s="49"/>
      <c r="D16" s="42" t="s">
        <v>27</v>
      </c>
      <c r="E16" s="49"/>
      <c r="F16" s="49"/>
      <c r="G16" s="49"/>
      <c r="H16" s="49"/>
      <c r="I16" s="160" t="s">
        <v>28</v>
      </c>
      <c r="J16" s="37" t="s">
        <v>21</v>
      </c>
      <c r="K16" s="53"/>
    </row>
    <row r="17" s="1" customFormat="1" ht="18" customHeight="1">
      <c r="B17" s="48"/>
      <c r="C17" s="49"/>
      <c r="D17" s="49"/>
      <c r="E17" s="37" t="s">
        <v>29</v>
      </c>
      <c r="F17" s="49"/>
      <c r="G17" s="49"/>
      <c r="H17" s="49"/>
      <c r="I17" s="160" t="s">
        <v>30</v>
      </c>
      <c r="J17" s="37" t="s">
        <v>21</v>
      </c>
      <c r="K17" s="53"/>
    </row>
    <row r="18" s="1" customFormat="1" ht="6.96" customHeight="1">
      <c r="B18" s="48"/>
      <c r="C18" s="49"/>
      <c r="D18" s="49"/>
      <c r="E18" s="49"/>
      <c r="F18" s="49"/>
      <c r="G18" s="49"/>
      <c r="H18" s="49"/>
      <c r="I18" s="158"/>
      <c r="J18" s="49"/>
      <c r="K18" s="53"/>
    </row>
    <row r="19" s="1" customFormat="1" ht="14.4" customHeight="1">
      <c r="B19" s="48"/>
      <c r="C19" s="49"/>
      <c r="D19" s="42" t="s">
        <v>31</v>
      </c>
      <c r="E19" s="49"/>
      <c r="F19" s="49"/>
      <c r="G19" s="49"/>
      <c r="H19" s="49"/>
      <c r="I19" s="160" t="s">
        <v>28</v>
      </c>
      <c r="J19" s="37" t="str">
        <f>IF('Rekapitulace stavby'!AN13="Vyplň údaj","",IF('Rekapitulace stavby'!AN13="","",'Rekapitulace stavby'!AN13))</f>
        <v/>
      </c>
      <c r="K19" s="53"/>
    </row>
    <row r="20" s="1" customFormat="1" ht="18" customHeight="1">
      <c r="B20" s="48"/>
      <c r="C20" s="49"/>
      <c r="D20" s="49"/>
      <c r="E20" s="37" t="str">
        <f>IF('Rekapitulace stavby'!E14="Vyplň údaj","",IF('Rekapitulace stavby'!E14="","",'Rekapitulace stavby'!E14))</f>
        <v/>
      </c>
      <c r="F20" s="49"/>
      <c r="G20" s="49"/>
      <c r="H20" s="49"/>
      <c r="I20" s="160" t="s">
        <v>30</v>
      </c>
      <c r="J20" s="37" t="str">
        <f>IF('Rekapitulace stavby'!AN14="Vyplň údaj","",IF('Rekapitulace stavby'!AN14="","",'Rekapitulace stavby'!AN14))</f>
        <v/>
      </c>
      <c r="K20" s="53"/>
    </row>
    <row r="21" s="1" customFormat="1" ht="6.96" customHeight="1">
      <c r="B21" s="48"/>
      <c r="C21" s="49"/>
      <c r="D21" s="49"/>
      <c r="E21" s="49"/>
      <c r="F21" s="49"/>
      <c r="G21" s="49"/>
      <c r="H21" s="49"/>
      <c r="I21" s="158"/>
      <c r="J21" s="49"/>
      <c r="K21" s="53"/>
    </row>
    <row r="22" s="1" customFormat="1" ht="14.4" customHeight="1">
      <c r="B22" s="48"/>
      <c r="C22" s="49"/>
      <c r="D22" s="42" t="s">
        <v>33</v>
      </c>
      <c r="E22" s="49"/>
      <c r="F22" s="49"/>
      <c r="G22" s="49"/>
      <c r="H22" s="49"/>
      <c r="I22" s="160" t="s">
        <v>28</v>
      </c>
      <c r="J22" s="37" t="s">
        <v>34</v>
      </c>
      <c r="K22" s="53"/>
    </row>
    <row r="23" s="1" customFormat="1" ht="18" customHeight="1">
      <c r="B23" s="48"/>
      <c r="C23" s="49"/>
      <c r="D23" s="49"/>
      <c r="E23" s="37" t="s">
        <v>35</v>
      </c>
      <c r="F23" s="49"/>
      <c r="G23" s="49"/>
      <c r="H23" s="49"/>
      <c r="I23" s="160" t="s">
        <v>30</v>
      </c>
      <c r="J23" s="37" t="s">
        <v>36</v>
      </c>
      <c r="K23" s="53"/>
    </row>
    <row r="24" s="1" customFormat="1" ht="6.96" customHeight="1">
      <c r="B24" s="48"/>
      <c r="C24" s="49"/>
      <c r="D24" s="49"/>
      <c r="E24" s="49"/>
      <c r="F24" s="49"/>
      <c r="G24" s="49"/>
      <c r="H24" s="49"/>
      <c r="I24" s="158"/>
      <c r="J24" s="49"/>
      <c r="K24" s="53"/>
    </row>
    <row r="25" s="1" customFormat="1" ht="14.4" customHeight="1">
      <c r="B25" s="48"/>
      <c r="C25" s="49"/>
      <c r="D25" s="42" t="s">
        <v>38</v>
      </c>
      <c r="E25" s="49"/>
      <c r="F25" s="49"/>
      <c r="G25" s="49"/>
      <c r="H25" s="49"/>
      <c r="I25" s="158"/>
      <c r="J25" s="49"/>
      <c r="K25" s="53"/>
    </row>
    <row r="26" s="7" customFormat="1" ht="128.25" customHeight="1">
      <c r="B26" s="162"/>
      <c r="C26" s="163"/>
      <c r="D26" s="163"/>
      <c r="E26" s="46" t="s">
        <v>3578</v>
      </c>
      <c r="F26" s="46"/>
      <c r="G26" s="46"/>
      <c r="H26" s="46"/>
      <c r="I26" s="164"/>
      <c r="J26" s="163"/>
      <c r="K26" s="165"/>
    </row>
    <row r="27" s="1" customFormat="1" ht="6.96" customHeight="1">
      <c r="B27" s="48"/>
      <c r="C27" s="49"/>
      <c r="D27" s="49"/>
      <c r="E27" s="49"/>
      <c r="F27" s="49"/>
      <c r="G27" s="49"/>
      <c r="H27" s="49"/>
      <c r="I27" s="158"/>
      <c r="J27" s="49"/>
      <c r="K27" s="53"/>
    </row>
    <row r="28" s="1" customFormat="1" ht="6.96" customHeight="1">
      <c r="B28" s="48"/>
      <c r="C28" s="49"/>
      <c r="D28" s="108"/>
      <c r="E28" s="108"/>
      <c r="F28" s="108"/>
      <c r="G28" s="108"/>
      <c r="H28" s="108"/>
      <c r="I28" s="166"/>
      <c r="J28" s="108"/>
      <c r="K28" s="167"/>
    </row>
    <row r="29" s="1" customFormat="1" ht="25.44" customHeight="1">
      <c r="B29" s="48"/>
      <c r="C29" s="49"/>
      <c r="D29" s="168" t="s">
        <v>40</v>
      </c>
      <c r="E29" s="49"/>
      <c r="F29" s="49"/>
      <c r="G29" s="49"/>
      <c r="H29" s="49"/>
      <c r="I29" s="158"/>
      <c r="J29" s="169">
        <f>ROUND(J89,2)</f>
        <v>0</v>
      </c>
      <c r="K29" s="53"/>
    </row>
    <row r="30" s="1" customFormat="1" ht="6.96" customHeight="1">
      <c r="B30" s="48"/>
      <c r="C30" s="49"/>
      <c r="D30" s="108"/>
      <c r="E30" s="108"/>
      <c r="F30" s="108"/>
      <c r="G30" s="108"/>
      <c r="H30" s="108"/>
      <c r="I30" s="166"/>
      <c r="J30" s="108"/>
      <c r="K30" s="167"/>
    </row>
    <row r="31" s="1" customFormat="1" ht="14.4" customHeight="1">
      <c r="B31" s="48"/>
      <c r="C31" s="49"/>
      <c r="D31" s="49"/>
      <c r="E31" s="49"/>
      <c r="F31" s="54" t="s">
        <v>42</v>
      </c>
      <c r="G31" s="49"/>
      <c r="H31" s="49"/>
      <c r="I31" s="170" t="s">
        <v>41</v>
      </c>
      <c r="J31" s="54" t="s">
        <v>43</v>
      </c>
      <c r="K31" s="53"/>
    </row>
    <row r="32" s="1" customFormat="1" ht="14.4" customHeight="1">
      <c r="B32" s="48"/>
      <c r="C32" s="49"/>
      <c r="D32" s="57" t="s">
        <v>44</v>
      </c>
      <c r="E32" s="57" t="s">
        <v>45</v>
      </c>
      <c r="F32" s="171">
        <f>ROUND(SUM(BE89:BE198), 2)</f>
        <v>0</v>
      </c>
      <c r="G32" s="49"/>
      <c r="H32" s="49"/>
      <c r="I32" s="172">
        <v>0.20999999999999999</v>
      </c>
      <c r="J32" s="171">
        <f>ROUND(ROUND((SUM(BE89:BE198)), 2)*I32, 2)</f>
        <v>0</v>
      </c>
      <c r="K32" s="53"/>
    </row>
    <row r="33" s="1" customFormat="1" ht="14.4" customHeight="1">
      <c r="B33" s="48"/>
      <c r="C33" s="49"/>
      <c r="D33" s="49"/>
      <c r="E33" s="57" t="s">
        <v>46</v>
      </c>
      <c r="F33" s="171">
        <f>ROUND(SUM(BF89:BF198), 2)</f>
        <v>0</v>
      </c>
      <c r="G33" s="49"/>
      <c r="H33" s="49"/>
      <c r="I33" s="172">
        <v>0.14999999999999999</v>
      </c>
      <c r="J33" s="171">
        <f>ROUND(ROUND((SUM(BF89:BF198)), 2)*I33, 2)</f>
        <v>0</v>
      </c>
      <c r="K33" s="53"/>
    </row>
    <row r="34" hidden="1" s="1" customFormat="1" ht="14.4" customHeight="1">
      <c r="B34" s="48"/>
      <c r="C34" s="49"/>
      <c r="D34" s="49"/>
      <c r="E34" s="57" t="s">
        <v>47</v>
      </c>
      <c r="F34" s="171">
        <f>ROUND(SUM(BG89:BG198), 2)</f>
        <v>0</v>
      </c>
      <c r="G34" s="49"/>
      <c r="H34" s="49"/>
      <c r="I34" s="172">
        <v>0.20999999999999999</v>
      </c>
      <c r="J34" s="171">
        <v>0</v>
      </c>
      <c r="K34" s="53"/>
    </row>
    <row r="35" hidden="1" s="1" customFormat="1" ht="14.4" customHeight="1">
      <c r="B35" s="48"/>
      <c r="C35" s="49"/>
      <c r="D35" s="49"/>
      <c r="E35" s="57" t="s">
        <v>48</v>
      </c>
      <c r="F35" s="171">
        <f>ROUND(SUM(BH89:BH198), 2)</f>
        <v>0</v>
      </c>
      <c r="G35" s="49"/>
      <c r="H35" s="49"/>
      <c r="I35" s="172">
        <v>0.14999999999999999</v>
      </c>
      <c r="J35" s="171">
        <v>0</v>
      </c>
      <c r="K35" s="53"/>
    </row>
    <row r="36" hidden="1" s="1" customFormat="1" ht="14.4" customHeight="1">
      <c r="B36" s="48"/>
      <c r="C36" s="49"/>
      <c r="D36" s="49"/>
      <c r="E36" s="57" t="s">
        <v>49</v>
      </c>
      <c r="F36" s="171">
        <f>ROUND(SUM(BI89:BI198), 2)</f>
        <v>0</v>
      </c>
      <c r="G36" s="49"/>
      <c r="H36" s="49"/>
      <c r="I36" s="172">
        <v>0</v>
      </c>
      <c r="J36" s="171">
        <v>0</v>
      </c>
      <c r="K36" s="53"/>
    </row>
    <row r="37" s="1" customFormat="1" ht="6.96" customHeight="1">
      <c r="B37" s="48"/>
      <c r="C37" s="49"/>
      <c r="D37" s="49"/>
      <c r="E37" s="49"/>
      <c r="F37" s="49"/>
      <c r="G37" s="49"/>
      <c r="H37" s="49"/>
      <c r="I37" s="158"/>
      <c r="J37" s="49"/>
      <c r="K37" s="53"/>
    </row>
    <row r="38" s="1" customFormat="1" ht="25.44" customHeight="1">
      <c r="B38" s="48"/>
      <c r="C38" s="173"/>
      <c r="D38" s="174" t="s">
        <v>50</v>
      </c>
      <c r="E38" s="100"/>
      <c r="F38" s="100"/>
      <c r="G38" s="175" t="s">
        <v>51</v>
      </c>
      <c r="H38" s="176" t="s">
        <v>52</v>
      </c>
      <c r="I38" s="177"/>
      <c r="J38" s="178">
        <f>SUM(J29:J36)</f>
        <v>0</v>
      </c>
      <c r="K38" s="179"/>
    </row>
    <row r="39" s="1" customFormat="1" ht="14.4" customHeight="1">
      <c r="B39" s="69"/>
      <c r="C39" s="70"/>
      <c r="D39" s="70"/>
      <c r="E39" s="70"/>
      <c r="F39" s="70"/>
      <c r="G39" s="70"/>
      <c r="H39" s="70"/>
      <c r="I39" s="180"/>
      <c r="J39" s="70"/>
      <c r="K39" s="71"/>
    </row>
    <row r="43" s="1" customFormat="1" ht="6.96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="1" customFormat="1" ht="36.96" customHeight="1">
      <c r="B44" s="48"/>
      <c r="C44" s="32" t="s">
        <v>107</v>
      </c>
      <c r="D44" s="49"/>
      <c r="E44" s="49"/>
      <c r="F44" s="49"/>
      <c r="G44" s="49"/>
      <c r="H44" s="49"/>
      <c r="I44" s="158"/>
      <c r="J44" s="49"/>
      <c r="K44" s="53"/>
    </row>
    <row r="45" s="1" customFormat="1" ht="6.96" customHeight="1">
      <c r="B45" s="48"/>
      <c r="C45" s="49"/>
      <c r="D45" s="49"/>
      <c r="E45" s="49"/>
      <c r="F45" s="49"/>
      <c r="G45" s="49"/>
      <c r="H45" s="49"/>
      <c r="I45" s="158"/>
      <c r="J45" s="49"/>
      <c r="K45" s="53"/>
    </row>
    <row r="46" s="1" customFormat="1" ht="14.4" customHeight="1">
      <c r="B46" s="48"/>
      <c r="C46" s="42" t="s">
        <v>18</v>
      </c>
      <c r="D46" s="49"/>
      <c r="E46" s="49"/>
      <c r="F46" s="49"/>
      <c r="G46" s="49"/>
      <c r="H46" s="49"/>
      <c r="I46" s="158"/>
      <c r="J46" s="49"/>
      <c r="K46" s="53"/>
    </row>
    <row r="47" s="1" customFormat="1" ht="16.5" customHeight="1">
      <c r="B47" s="48"/>
      <c r="C47" s="49"/>
      <c r="D47" s="49"/>
      <c r="E47" s="157" t="str">
        <f>E7</f>
        <v>Město Beroun – Stavební a dispoziční úpravy budovy č.1 na pozemku p.č. 813 v k.ú. Beroun, ve starých kasárnách</v>
      </c>
      <c r="F47" s="42"/>
      <c r="G47" s="42"/>
      <c r="H47" s="42"/>
      <c r="I47" s="158"/>
      <c r="J47" s="49"/>
      <c r="K47" s="53"/>
    </row>
    <row r="48">
      <c r="B48" s="30"/>
      <c r="C48" s="42" t="s">
        <v>104</v>
      </c>
      <c r="D48" s="31"/>
      <c r="E48" s="31"/>
      <c r="F48" s="31"/>
      <c r="G48" s="31"/>
      <c r="H48" s="31"/>
      <c r="I48" s="156"/>
      <c r="J48" s="31"/>
      <c r="K48" s="33"/>
    </row>
    <row r="49" s="1" customFormat="1" ht="16.5" customHeight="1">
      <c r="B49" s="48"/>
      <c r="C49" s="49"/>
      <c r="D49" s="49"/>
      <c r="E49" s="157" t="s">
        <v>3575</v>
      </c>
      <c r="F49" s="49"/>
      <c r="G49" s="49"/>
      <c r="H49" s="49"/>
      <c r="I49" s="158"/>
      <c r="J49" s="49"/>
      <c r="K49" s="53"/>
    </row>
    <row r="50" s="1" customFormat="1" ht="14.4" customHeight="1">
      <c r="B50" s="48"/>
      <c r="C50" s="42" t="s">
        <v>3576</v>
      </c>
      <c r="D50" s="49"/>
      <c r="E50" s="49"/>
      <c r="F50" s="49"/>
      <c r="G50" s="49"/>
      <c r="H50" s="49"/>
      <c r="I50" s="158"/>
      <c r="J50" s="49"/>
      <c r="K50" s="53"/>
    </row>
    <row r="51" s="1" customFormat="1" ht="17.25" customHeight="1">
      <c r="B51" s="48"/>
      <c r="C51" s="49"/>
      <c r="D51" s="49"/>
      <c r="E51" s="159" t="str">
        <f>E11</f>
        <v xml:space="preserve">22-18-07-VZ-02BK2b - Zateplení objektu 4.NP </v>
      </c>
      <c r="F51" s="49"/>
      <c r="G51" s="49"/>
      <c r="H51" s="49"/>
      <c r="I51" s="158"/>
      <c r="J51" s="49"/>
      <c r="K51" s="53"/>
    </row>
    <row r="52" s="1" customFormat="1" ht="6.96" customHeight="1">
      <c r="B52" s="48"/>
      <c r="C52" s="49"/>
      <c r="D52" s="49"/>
      <c r="E52" s="49"/>
      <c r="F52" s="49"/>
      <c r="G52" s="49"/>
      <c r="H52" s="49"/>
      <c r="I52" s="158"/>
      <c r="J52" s="49"/>
      <c r="K52" s="53"/>
    </row>
    <row r="53" s="1" customFormat="1" ht="18" customHeight="1">
      <c r="B53" s="48"/>
      <c r="C53" s="42" t="s">
        <v>23</v>
      </c>
      <c r="D53" s="49"/>
      <c r="E53" s="49"/>
      <c r="F53" s="37" t="str">
        <f>F14</f>
        <v>Beroun</v>
      </c>
      <c r="G53" s="49"/>
      <c r="H53" s="49"/>
      <c r="I53" s="160" t="s">
        <v>25</v>
      </c>
      <c r="J53" s="161" t="str">
        <f>IF(J14="","",J14)</f>
        <v>27. 2. 2018</v>
      </c>
      <c r="K53" s="53"/>
    </row>
    <row r="54" s="1" customFormat="1" ht="6.96" customHeight="1">
      <c r="B54" s="48"/>
      <c r="C54" s="49"/>
      <c r="D54" s="49"/>
      <c r="E54" s="49"/>
      <c r="F54" s="49"/>
      <c r="G54" s="49"/>
      <c r="H54" s="49"/>
      <c r="I54" s="158"/>
      <c r="J54" s="49"/>
      <c r="K54" s="53"/>
    </row>
    <row r="55" s="1" customFormat="1">
      <c r="B55" s="48"/>
      <c r="C55" s="42" t="s">
        <v>27</v>
      </c>
      <c r="D55" s="49"/>
      <c r="E55" s="49"/>
      <c r="F55" s="37" t="str">
        <f>E17</f>
        <v>Město Beroun, Husovo nám. 68,266 43</v>
      </c>
      <c r="G55" s="49"/>
      <c r="H55" s="49"/>
      <c r="I55" s="160" t="s">
        <v>33</v>
      </c>
      <c r="J55" s="46" t="str">
        <f>E23</f>
        <v>SPEKTRA s.r.o.,V Hlinkách 1548,266 01</v>
      </c>
      <c r="K55" s="53"/>
    </row>
    <row r="56" s="1" customFormat="1" ht="14.4" customHeight="1">
      <c r="B56" s="48"/>
      <c r="C56" s="42" t="s">
        <v>31</v>
      </c>
      <c r="D56" s="49"/>
      <c r="E56" s="49"/>
      <c r="F56" s="37" t="str">
        <f>IF(E20="","",E20)</f>
        <v/>
      </c>
      <c r="G56" s="49"/>
      <c r="H56" s="49"/>
      <c r="I56" s="158"/>
      <c r="J56" s="185"/>
      <c r="K56" s="53"/>
    </row>
    <row r="57" s="1" customFormat="1" ht="10.32" customHeight="1">
      <c r="B57" s="48"/>
      <c r="C57" s="49"/>
      <c r="D57" s="49"/>
      <c r="E57" s="49"/>
      <c r="F57" s="49"/>
      <c r="G57" s="49"/>
      <c r="H57" s="49"/>
      <c r="I57" s="158"/>
      <c r="J57" s="49"/>
      <c r="K57" s="53"/>
    </row>
    <row r="58" s="1" customFormat="1" ht="29.28" customHeight="1">
      <c r="B58" s="48"/>
      <c r="C58" s="186" t="s">
        <v>108</v>
      </c>
      <c r="D58" s="173"/>
      <c r="E58" s="173"/>
      <c r="F58" s="173"/>
      <c r="G58" s="173"/>
      <c r="H58" s="173"/>
      <c r="I58" s="187"/>
      <c r="J58" s="188" t="s">
        <v>109</v>
      </c>
      <c r="K58" s="189"/>
    </row>
    <row r="59" s="1" customFormat="1" ht="10.32" customHeight="1">
      <c r="B59" s="48"/>
      <c r="C59" s="49"/>
      <c r="D59" s="49"/>
      <c r="E59" s="49"/>
      <c r="F59" s="49"/>
      <c r="G59" s="49"/>
      <c r="H59" s="49"/>
      <c r="I59" s="158"/>
      <c r="J59" s="49"/>
      <c r="K59" s="53"/>
    </row>
    <row r="60" s="1" customFormat="1" ht="29.28" customHeight="1">
      <c r="B60" s="48"/>
      <c r="C60" s="190" t="s">
        <v>110</v>
      </c>
      <c r="D60" s="49"/>
      <c r="E60" s="49"/>
      <c r="F60" s="49"/>
      <c r="G60" s="49"/>
      <c r="H60" s="49"/>
      <c r="I60" s="158"/>
      <c r="J60" s="169">
        <f>J89</f>
        <v>0</v>
      </c>
      <c r="K60" s="53"/>
      <c r="AU60" s="26" t="s">
        <v>111</v>
      </c>
    </row>
    <row r="61" s="8" customFormat="1" ht="24.96" customHeight="1">
      <c r="B61" s="191"/>
      <c r="C61" s="192"/>
      <c r="D61" s="193" t="s">
        <v>112</v>
      </c>
      <c r="E61" s="194"/>
      <c r="F61" s="194"/>
      <c r="G61" s="194"/>
      <c r="H61" s="194"/>
      <c r="I61" s="195"/>
      <c r="J61" s="196">
        <f>J90</f>
        <v>0</v>
      </c>
      <c r="K61" s="197"/>
    </row>
    <row r="62" s="9" customFormat="1" ht="19.92" customHeight="1">
      <c r="B62" s="198"/>
      <c r="C62" s="199"/>
      <c r="D62" s="200" t="s">
        <v>115</v>
      </c>
      <c r="E62" s="201"/>
      <c r="F62" s="201"/>
      <c r="G62" s="201"/>
      <c r="H62" s="201"/>
      <c r="I62" s="202"/>
      <c r="J62" s="203">
        <f>J91</f>
        <v>0</v>
      </c>
      <c r="K62" s="204"/>
    </row>
    <row r="63" s="9" customFormat="1" ht="19.92" customHeight="1">
      <c r="B63" s="198"/>
      <c r="C63" s="199"/>
      <c r="D63" s="200" t="s">
        <v>116</v>
      </c>
      <c r="E63" s="201"/>
      <c r="F63" s="201"/>
      <c r="G63" s="201"/>
      <c r="H63" s="201"/>
      <c r="I63" s="202"/>
      <c r="J63" s="203">
        <f>J160</f>
        <v>0</v>
      </c>
      <c r="K63" s="204"/>
    </row>
    <row r="64" s="9" customFormat="1" ht="14.88" customHeight="1">
      <c r="B64" s="198"/>
      <c r="C64" s="199"/>
      <c r="D64" s="200" t="s">
        <v>117</v>
      </c>
      <c r="E64" s="201"/>
      <c r="F64" s="201"/>
      <c r="G64" s="201"/>
      <c r="H64" s="201"/>
      <c r="I64" s="202"/>
      <c r="J64" s="203">
        <f>J174</f>
        <v>0</v>
      </c>
      <c r="K64" s="204"/>
    </row>
    <row r="65" s="9" customFormat="1" ht="19.92" customHeight="1">
      <c r="B65" s="198"/>
      <c r="C65" s="199"/>
      <c r="D65" s="200" t="s">
        <v>119</v>
      </c>
      <c r="E65" s="201"/>
      <c r="F65" s="201"/>
      <c r="G65" s="201"/>
      <c r="H65" s="201"/>
      <c r="I65" s="202"/>
      <c r="J65" s="203">
        <f>J181</f>
        <v>0</v>
      </c>
      <c r="K65" s="204"/>
    </row>
    <row r="66" s="8" customFormat="1" ht="24.96" customHeight="1">
      <c r="B66" s="191"/>
      <c r="C66" s="192"/>
      <c r="D66" s="193" t="s">
        <v>120</v>
      </c>
      <c r="E66" s="194"/>
      <c r="F66" s="194"/>
      <c r="G66" s="194"/>
      <c r="H66" s="194"/>
      <c r="I66" s="195"/>
      <c r="J66" s="196">
        <f>J183</f>
        <v>0</v>
      </c>
      <c r="K66" s="197"/>
    </row>
    <row r="67" s="9" customFormat="1" ht="19.92" customHeight="1">
      <c r="B67" s="198"/>
      <c r="C67" s="199"/>
      <c r="D67" s="200" t="s">
        <v>134</v>
      </c>
      <c r="E67" s="201"/>
      <c r="F67" s="201"/>
      <c r="G67" s="201"/>
      <c r="H67" s="201"/>
      <c r="I67" s="202"/>
      <c r="J67" s="203">
        <f>J184</f>
        <v>0</v>
      </c>
      <c r="K67" s="204"/>
    </row>
    <row r="68" s="1" customFormat="1" ht="21.84" customHeight="1">
      <c r="B68" s="48"/>
      <c r="C68" s="49"/>
      <c r="D68" s="49"/>
      <c r="E68" s="49"/>
      <c r="F68" s="49"/>
      <c r="G68" s="49"/>
      <c r="H68" s="49"/>
      <c r="I68" s="158"/>
      <c r="J68" s="49"/>
      <c r="K68" s="53"/>
    </row>
    <row r="69" s="1" customFormat="1" ht="6.96" customHeight="1">
      <c r="B69" s="69"/>
      <c r="C69" s="70"/>
      <c r="D69" s="70"/>
      <c r="E69" s="70"/>
      <c r="F69" s="70"/>
      <c r="G69" s="70"/>
      <c r="H69" s="70"/>
      <c r="I69" s="180"/>
      <c r="J69" s="70"/>
      <c r="K69" s="71"/>
    </row>
    <row r="73" s="1" customFormat="1" ht="6.96" customHeight="1">
      <c r="B73" s="72"/>
      <c r="C73" s="73"/>
      <c r="D73" s="73"/>
      <c r="E73" s="73"/>
      <c r="F73" s="73"/>
      <c r="G73" s="73"/>
      <c r="H73" s="73"/>
      <c r="I73" s="183"/>
      <c r="J73" s="73"/>
      <c r="K73" s="73"/>
      <c r="L73" s="74"/>
    </row>
    <row r="74" s="1" customFormat="1" ht="36.96" customHeight="1">
      <c r="B74" s="48"/>
      <c r="C74" s="75" t="s">
        <v>173</v>
      </c>
      <c r="D74" s="76"/>
      <c r="E74" s="76"/>
      <c r="F74" s="76"/>
      <c r="G74" s="76"/>
      <c r="H74" s="76"/>
      <c r="I74" s="205"/>
      <c r="J74" s="76"/>
      <c r="K74" s="76"/>
      <c r="L74" s="74"/>
    </row>
    <row r="75" s="1" customFormat="1" ht="6.96" customHeight="1">
      <c r="B75" s="48"/>
      <c r="C75" s="76"/>
      <c r="D75" s="76"/>
      <c r="E75" s="76"/>
      <c r="F75" s="76"/>
      <c r="G75" s="76"/>
      <c r="H75" s="76"/>
      <c r="I75" s="205"/>
      <c r="J75" s="76"/>
      <c r="K75" s="76"/>
      <c r="L75" s="74"/>
    </row>
    <row r="76" s="1" customFormat="1" ht="14.4" customHeight="1">
      <c r="B76" s="48"/>
      <c r="C76" s="78" t="s">
        <v>18</v>
      </c>
      <c r="D76" s="76"/>
      <c r="E76" s="76"/>
      <c r="F76" s="76"/>
      <c r="G76" s="76"/>
      <c r="H76" s="76"/>
      <c r="I76" s="205"/>
      <c r="J76" s="76"/>
      <c r="K76" s="76"/>
      <c r="L76" s="74"/>
    </row>
    <row r="77" s="1" customFormat="1" ht="16.5" customHeight="1">
      <c r="B77" s="48"/>
      <c r="C77" s="76"/>
      <c r="D77" s="76"/>
      <c r="E77" s="206" t="str">
        <f>E7</f>
        <v>Město Beroun – Stavební a dispoziční úpravy budovy č.1 na pozemku p.č. 813 v k.ú. Beroun, ve starých kasárnách</v>
      </c>
      <c r="F77" s="78"/>
      <c r="G77" s="78"/>
      <c r="H77" s="78"/>
      <c r="I77" s="205"/>
      <c r="J77" s="76"/>
      <c r="K77" s="76"/>
      <c r="L77" s="74"/>
    </row>
    <row r="78">
      <c r="B78" s="30"/>
      <c r="C78" s="78" t="s">
        <v>104</v>
      </c>
      <c r="D78" s="319"/>
      <c r="E78" s="319"/>
      <c r="F78" s="319"/>
      <c r="G78" s="319"/>
      <c r="H78" s="319"/>
      <c r="I78" s="150"/>
      <c r="J78" s="319"/>
      <c r="K78" s="319"/>
      <c r="L78" s="320"/>
    </row>
    <row r="79" s="1" customFormat="1" ht="16.5" customHeight="1">
      <c r="B79" s="48"/>
      <c r="C79" s="76"/>
      <c r="D79" s="76"/>
      <c r="E79" s="206" t="s">
        <v>3575</v>
      </c>
      <c r="F79" s="76"/>
      <c r="G79" s="76"/>
      <c r="H79" s="76"/>
      <c r="I79" s="205"/>
      <c r="J79" s="76"/>
      <c r="K79" s="76"/>
      <c r="L79" s="74"/>
    </row>
    <row r="80" s="1" customFormat="1" ht="14.4" customHeight="1">
      <c r="B80" s="48"/>
      <c r="C80" s="78" t="s">
        <v>3576</v>
      </c>
      <c r="D80" s="76"/>
      <c r="E80" s="76"/>
      <c r="F80" s="76"/>
      <c r="G80" s="76"/>
      <c r="H80" s="76"/>
      <c r="I80" s="205"/>
      <c r="J80" s="76"/>
      <c r="K80" s="76"/>
      <c r="L80" s="74"/>
    </row>
    <row r="81" s="1" customFormat="1" ht="17.25" customHeight="1">
      <c r="B81" s="48"/>
      <c r="C81" s="76"/>
      <c r="D81" s="76"/>
      <c r="E81" s="84" t="str">
        <f>E11</f>
        <v xml:space="preserve">22-18-07-VZ-02BK2b - Zateplení objektu 4.NP </v>
      </c>
      <c r="F81" s="76"/>
      <c r="G81" s="76"/>
      <c r="H81" s="76"/>
      <c r="I81" s="205"/>
      <c r="J81" s="76"/>
      <c r="K81" s="76"/>
      <c r="L81" s="74"/>
    </row>
    <row r="82" s="1" customFormat="1" ht="6.96" customHeight="1">
      <c r="B82" s="48"/>
      <c r="C82" s="76"/>
      <c r="D82" s="76"/>
      <c r="E82" s="76"/>
      <c r="F82" s="76"/>
      <c r="G82" s="76"/>
      <c r="H82" s="76"/>
      <c r="I82" s="205"/>
      <c r="J82" s="76"/>
      <c r="K82" s="76"/>
      <c r="L82" s="74"/>
    </row>
    <row r="83" s="1" customFormat="1" ht="18" customHeight="1">
      <c r="B83" s="48"/>
      <c r="C83" s="78" t="s">
        <v>23</v>
      </c>
      <c r="D83" s="76"/>
      <c r="E83" s="76"/>
      <c r="F83" s="207" t="str">
        <f>F14</f>
        <v>Beroun</v>
      </c>
      <c r="G83" s="76"/>
      <c r="H83" s="76"/>
      <c r="I83" s="208" t="s">
        <v>25</v>
      </c>
      <c r="J83" s="87" t="str">
        <f>IF(J14="","",J14)</f>
        <v>27. 2. 2018</v>
      </c>
      <c r="K83" s="76"/>
      <c r="L83" s="74"/>
    </row>
    <row r="84" s="1" customFormat="1" ht="6.96" customHeight="1">
      <c r="B84" s="48"/>
      <c r="C84" s="76"/>
      <c r="D84" s="76"/>
      <c r="E84" s="76"/>
      <c r="F84" s="76"/>
      <c r="G84" s="76"/>
      <c r="H84" s="76"/>
      <c r="I84" s="205"/>
      <c r="J84" s="76"/>
      <c r="K84" s="76"/>
      <c r="L84" s="74"/>
    </row>
    <row r="85" s="1" customFormat="1">
      <c r="B85" s="48"/>
      <c r="C85" s="78" t="s">
        <v>27</v>
      </c>
      <c r="D85" s="76"/>
      <c r="E85" s="76"/>
      <c r="F85" s="207" t="str">
        <f>E17</f>
        <v>Město Beroun, Husovo nám. 68,266 43</v>
      </c>
      <c r="G85" s="76"/>
      <c r="H85" s="76"/>
      <c r="I85" s="208" t="s">
        <v>33</v>
      </c>
      <c r="J85" s="207" t="str">
        <f>E23</f>
        <v>SPEKTRA s.r.o.,V Hlinkách 1548,266 01</v>
      </c>
      <c r="K85" s="76"/>
      <c r="L85" s="74"/>
    </row>
    <row r="86" s="1" customFormat="1" ht="14.4" customHeight="1">
      <c r="B86" s="48"/>
      <c r="C86" s="78" t="s">
        <v>31</v>
      </c>
      <c r="D86" s="76"/>
      <c r="E86" s="76"/>
      <c r="F86" s="207" t="str">
        <f>IF(E20="","",E20)</f>
        <v/>
      </c>
      <c r="G86" s="76"/>
      <c r="H86" s="76"/>
      <c r="I86" s="205"/>
      <c r="J86" s="76"/>
      <c r="K86" s="76"/>
      <c r="L86" s="74"/>
    </row>
    <row r="87" s="1" customFormat="1" ht="10.32" customHeight="1">
      <c r="B87" s="48"/>
      <c r="C87" s="76"/>
      <c r="D87" s="76"/>
      <c r="E87" s="76"/>
      <c r="F87" s="76"/>
      <c r="G87" s="76"/>
      <c r="H87" s="76"/>
      <c r="I87" s="205"/>
      <c r="J87" s="76"/>
      <c r="K87" s="76"/>
      <c r="L87" s="74"/>
    </row>
    <row r="88" s="10" customFormat="1" ht="29.28" customHeight="1">
      <c r="B88" s="209"/>
      <c r="C88" s="210" t="s">
        <v>174</v>
      </c>
      <c r="D88" s="211" t="s">
        <v>59</v>
      </c>
      <c r="E88" s="211" t="s">
        <v>55</v>
      </c>
      <c r="F88" s="211" t="s">
        <v>175</v>
      </c>
      <c r="G88" s="211" t="s">
        <v>176</v>
      </c>
      <c r="H88" s="211" t="s">
        <v>177</v>
      </c>
      <c r="I88" s="212" t="s">
        <v>178</v>
      </c>
      <c r="J88" s="211" t="s">
        <v>109</v>
      </c>
      <c r="K88" s="213" t="s">
        <v>179</v>
      </c>
      <c r="L88" s="214"/>
      <c r="M88" s="104" t="s">
        <v>180</v>
      </c>
      <c r="N88" s="105" t="s">
        <v>44</v>
      </c>
      <c r="O88" s="105" t="s">
        <v>181</v>
      </c>
      <c r="P88" s="105" t="s">
        <v>182</v>
      </c>
      <c r="Q88" s="105" t="s">
        <v>183</v>
      </c>
      <c r="R88" s="105" t="s">
        <v>184</v>
      </c>
      <c r="S88" s="105" t="s">
        <v>185</v>
      </c>
      <c r="T88" s="106" t="s">
        <v>186</v>
      </c>
    </row>
    <row r="89" s="1" customFormat="1" ht="29.28" customHeight="1">
      <c r="B89" s="48"/>
      <c r="C89" s="110" t="s">
        <v>110</v>
      </c>
      <c r="D89" s="76"/>
      <c r="E89" s="76"/>
      <c r="F89" s="76"/>
      <c r="G89" s="76"/>
      <c r="H89" s="76"/>
      <c r="I89" s="205"/>
      <c r="J89" s="215">
        <f>BK89</f>
        <v>0</v>
      </c>
      <c r="K89" s="76"/>
      <c r="L89" s="74"/>
      <c r="M89" s="107"/>
      <c r="N89" s="108"/>
      <c r="O89" s="108"/>
      <c r="P89" s="216">
        <f>P90+P183</f>
        <v>0</v>
      </c>
      <c r="Q89" s="108"/>
      <c r="R89" s="216">
        <f>R90+R183</f>
        <v>18.352601570000001</v>
      </c>
      <c r="S89" s="108"/>
      <c r="T89" s="217">
        <f>T90+T183</f>
        <v>0</v>
      </c>
      <c r="AT89" s="26" t="s">
        <v>73</v>
      </c>
      <c r="AU89" s="26" t="s">
        <v>111</v>
      </c>
      <c r="BK89" s="218">
        <f>BK90+BK183</f>
        <v>0</v>
      </c>
    </row>
    <row r="90" s="11" customFormat="1" ht="37.44" customHeight="1">
      <c r="B90" s="219"/>
      <c r="C90" s="220"/>
      <c r="D90" s="221" t="s">
        <v>73</v>
      </c>
      <c r="E90" s="222" t="s">
        <v>187</v>
      </c>
      <c r="F90" s="222" t="s">
        <v>188</v>
      </c>
      <c r="G90" s="220"/>
      <c r="H90" s="220"/>
      <c r="I90" s="223"/>
      <c r="J90" s="224">
        <f>BK90</f>
        <v>0</v>
      </c>
      <c r="K90" s="220"/>
      <c r="L90" s="225"/>
      <c r="M90" s="226"/>
      <c r="N90" s="227"/>
      <c r="O90" s="227"/>
      <c r="P90" s="228">
        <f>P91+P160+P181</f>
        <v>0</v>
      </c>
      <c r="Q90" s="227"/>
      <c r="R90" s="228">
        <f>R91+R160+R181</f>
        <v>13.868123670000001</v>
      </c>
      <c r="S90" s="227"/>
      <c r="T90" s="229">
        <f>T91+T160+T181</f>
        <v>0</v>
      </c>
      <c r="AR90" s="230" t="s">
        <v>82</v>
      </c>
      <c r="AT90" s="231" t="s">
        <v>73</v>
      </c>
      <c r="AU90" s="231" t="s">
        <v>74</v>
      </c>
      <c r="AY90" s="230" t="s">
        <v>189</v>
      </c>
      <c r="BK90" s="232">
        <f>BK91+BK160+BK181</f>
        <v>0</v>
      </c>
    </row>
    <row r="91" s="11" customFormat="1" ht="19.92" customHeight="1">
      <c r="B91" s="219"/>
      <c r="C91" s="220"/>
      <c r="D91" s="221" t="s">
        <v>73</v>
      </c>
      <c r="E91" s="233" t="s">
        <v>226</v>
      </c>
      <c r="F91" s="233" t="s">
        <v>483</v>
      </c>
      <c r="G91" s="220"/>
      <c r="H91" s="220"/>
      <c r="I91" s="223"/>
      <c r="J91" s="234">
        <f>BK91</f>
        <v>0</v>
      </c>
      <c r="K91" s="220"/>
      <c r="L91" s="225"/>
      <c r="M91" s="226"/>
      <c r="N91" s="227"/>
      <c r="O91" s="227"/>
      <c r="P91" s="228">
        <f>SUM(P92:P159)</f>
        <v>0</v>
      </c>
      <c r="Q91" s="227"/>
      <c r="R91" s="228">
        <f>SUM(R92:R159)</f>
        <v>13.868123670000001</v>
      </c>
      <c r="S91" s="227"/>
      <c r="T91" s="229">
        <f>SUM(T92:T159)</f>
        <v>0</v>
      </c>
      <c r="AR91" s="230" t="s">
        <v>82</v>
      </c>
      <c r="AT91" s="231" t="s">
        <v>73</v>
      </c>
      <c r="AU91" s="231" t="s">
        <v>82</v>
      </c>
      <c r="AY91" s="230" t="s">
        <v>189</v>
      </c>
      <c r="BK91" s="232">
        <f>SUM(BK92:BK159)</f>
        <v>0</v>
      </c>
    </row>
    <row r="92" s="1" customFormat="1" ht="38.25" customHeight="1">
      <c r="B92" s="48"/>
      <c r="C92" s="235" t="s">
        <v>82</v>
      </c>
      <c r="D92" s="235" t="s">
        <v>192</v>
      </c>
      <c r="E92" s="236" t="s">
        <v>598</v>
      </c>
      <c r="F92" s="237" t="s">
        <v>599</v>
      </c>
      <c r="G92" s="238" t="s">
        <v>349</v>
      </c>
      <c r="H92" s="239">
        <v>245.30000000000001</v>
      </c>
      <c r="I92" s="240"/>
      <c r="J92" s="241">
        <f>ROUND(I92*H92,2)</f>
        <v>0</v>
      </c>
      <c r="K92" s="237" t="s">
        <v>600</v>
      </c>
      <c r="L92" s="74"/>
      <c r="M92" s="242" t="s">
        <v>21</v>
      </c>
      <c r="N92" s="243" t="s">
        <v>45</v>
      </c>
      <c r="O92" s="49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6" t="s">
        <v>197</v>
      </c>
      <c r="AT92" s="26" t="s">
        <v>192</v>
      </c>
      <c r="AU92" s="26" t="s">
        <v>84</v>
      </c>
      <c r="AY92" s="26" t="s">
        <v>189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6" t="s">
        <v>82</v>
      </c>
      <c r="BK92" s="246">
        <f>ROUND(I92*H92,2)</f>
        <v>0</v>
      </c>
      <c r="BL92" s="26" t="s">
        <v>197</v>
      </c>
      <c r="BM92" s="26" t="s">
        <v>3829</v>
      </c>
    </row>
    <row r="93" s="13" customFormat="1">
      <c r="B93" s="259"/>
      <c r="C93" s="260"/>
      <c r="D93" s="249" t="s">
        <v>199</v>
      </c>
      <c r="E93" s="261" t="s">
        <v>21</v>
      </c>
      <c r="F93" s="262" t="s">
        <v>2563</v>
      </c>
      <c r="G93" s="260"/>
      <c r="H93" s="261" t="s">
        <v>21</v>
      </c>
      <c r="I93" s="263"/>
      <c r="J93" s="260"/>
      <c r="K93" s="260"/>
      <c r="L93" s="264"/>
      <c r="M93" s="265"/>
      <c r="N93" s="266"/>
      <c r="O93" s="266"/>
      <c r="P93" s="266"/>
      <c r="Q93" s="266"/>
      <c r="R93" s="266"/>
      <c r="S93" s="266"/>
      <c r="T93" s="267"/>
      <c r="AT93" s="268" t="s">
        <v>199</v>
      </c>
      <c r="AU93" s="268" t="s">
        <v>84</v>
      </c>
      <c r="AV93" s="13" t="s">
        <v>82</v>
      </c>
      <c r="AW93" s="13" t="s">
        <v>37</v>
      </c>
      <c r="AX93" s="13" t="s">
        <v>74</v>
      </c>
      <c r="AY93" s="268" t="s">
        <v>189</v>
      </c>
    </row>
    <row r="94" s="13" customFormat="1">
      <c r="B94" s="259"/>
      <c r="C94" s="260"/>
      <c r="D94" s="249" t="s">
        <v>199</v>
      </c>
      <c r="E94" s="261" t="s">
        <v>21</v>
      </c>
      <c r="F94" s="262" t="s">
        <v>3621</v>
      </c>
      <c r="G94" s="260"/>
      <c r="H94" s="261" t="s">
        <v>21</v>
      </c>
      <c r="I94" s="263"/>
      <c r="J94" s="260"/>
      <c r="K94" s="260"/>
      <c r="L94" s="264"/>
      <c r="M94" s="265"/>
      <c r="N94" s="266"/>
      <c r="O94" s="266"/>
      <c r="P94" s="266"/>
      <c r="Q94" s="266"/>
      <c r="R94" s="266"/>
      <c r="S94" s="266"/>
      <c r="T94" s="267"/>
      <c r="AT94" s="268" t="s">
        <v>199</v>
      </c>
      <c r="AU94" s="268" t="s">
        <v>84</v>
      </c>
      <c r="AV94" s="13" t="s">
        <v>82</v>
      </c>
      <c r="AW94" s="13" t="s">
        <v>37</v>
      </c>
      <c r="AX94" s="13" t="s">
        <v>74</v>
      </c>
      <c r="AY94" s="268" t="s">
        <v>189</v>
      </c>
    </row>
    <row r="95" s="12" customFormat="1">
      <c r="B95" s="247"/>
      <c r="C95" s="248"/>
      <c r="D95" s="249" t="s">
        <v>199</v>
      </c>
      <c r="E95" s="250" t="s">
        <v>21</v>
      </c>
      <c r="F95" s="251" t="s">
        <v>3830</v>
      </c>
      <c r="G95" s="248"/>
      <c r="H95" s="252">
        <v>245.30000000000001</v>
      </c>
      <c r="I95" s="253"/>
      <c r="J95" s="248"/>
      <c r="K95" s="248"/>
      <c r="L95" s="254"/>
      <c r="M95" s="255"/>
      <c r="N95" s="256"/>
      <c r="O95" s="256"/>
      <c r="P95" s="256"/>
      <c r="Q95" s="256"/>
      <c r="R95" s="256"/>
      <c r="S95" s="256"/>
      <c r="T95" s="257"/>
      <c r="AT95" s="258" t="s">
        <v>199</v>
      </c>
      <c r="AU95" s="258" t="s">
        <v>84</v>
      </c>
      <c r="AV95" s="12" t="s">
        <v>84</v>
      </c>
      <c r="AW95" s="12" t="s">
        <v>37</v>
      </c>
      <c r="AX95" s="12" t="s">
        <v>74</v>
      </c>
      <c r="AY95" s="258" t="s">
        <v>189</v>
      </c>
    </row>
    <row r="96" s="14" customFormat="1">
      <c r="B96" s="269"/>
      <c r="C96" s="270"/>
      <c r="D96" s="249" t="s">
        <v>199</v>
      </c>
      <c r="E96" s="271" t="s">
        <v>21</v>
      </c>
      <c r="F96" s="272" t="s">
        <v>214</v>
      </c>
      <c r="G96" s="270"/>
      <c r="H96" s="273">
        <v>245.30000000000001</v>
      </c>
      <c r="I96" s="274"/>
      <c r="J96" s="270"/>
      <c r="K96" s="270"/>
      <c r="L96" s="275"/>
      <c r="M96" s="276"/>
      <c r="N96" s="277"/>
      <c r="O96" s="277"/>
      <c r="P96" s="277"/>
      <c r="Q96" s="277"/>
      <c r="R96" s="277"/>
      <c r="S96" s="277"/>
      <c r="T96" s="278"/>
      <c r="AT96" s="279" t="s">
        <v>199</v>
      </c>
      <c r="AU96" s="279" t="s">
        <v>84</v>
      </c>
      <c r="AV96" s="14" t="s">
        <v>197</v>
      </c>
      <c r="AW96" s="14" t="s">
        <v>37</v>
      </c>
      <c r="AX96" s="14" t="s">
        <v>82</v>
      </c>
      <c r="AY96" s="279" t="s">
        <v>189</v>
      </c>
    </row>
    <row r="97" s="1" customFormat="1" ht="16.5" customHeight="1">
      <c r="B97" s="48"/>
      <c r="C97" s="291" t="s">
        <v>84</v>
      </c>
      <c r="D97" s="291" t="s">
        <v>604</v>
      </c>
      <c r="E97" s="292" t="s">
        <v>605</v>
      </c>
      <c r="F97" s="293" t="s">
        <v>606</v>
      </c>
      <c r="G97" s="294" t="s">
        <v>349</v>
      </c>
      <c r="H97" s="295">
        <v>269.82999999999998</v>
      </c>
      <c r="I97" s="296"/>
      <c r="J97" s="297">
        <f>ROUND(I97*H97,2)</f>
        <v>0</v>
      </c>
      <c r="K97" s="293" t="s">
        <v>600</v>
      </c>
      <c r="L97" s="298"/>
      <c r="M97" s="299" t="s">
        <v>21</v>
      </c>
      <c r="N97" s="300" t="s">
        <v>45</v>
      </c>
      <c r="O97" s="49"/>
      <c r="P97" s="244">
        <f>O97*H97</f>
        <v>0</v>
      </c>
      <c r="Q97" s="244">
        <v>5.0000000000000002E-05</v>
      </c>
      <c r="R97" s="244">
        <f>Q97*H97</f>
        <v>0.0134915</v>
      </c>
      <c r="S97" s="244">
        <v>0</v>
      </c>
      <c r="T97" s="245">
        <f>S97*H97</f>
        <v>0</v>
      </c>
      <c r="AR97" s="26" t="s">
        <v>247</v>
      </c>
      <c r="AT97" s="26" t="s">
        <v>604</v>
      </c>
      <c r="AU97" s="26" t="s">
        <v>84</v>
      </c>
      <c r="AY97" s="26" t="s">
        <v>189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6" t="s">
        <v>82</v>
      </c>
      <c r="BK97" s="246">
        <f>ROUND(I97*H97,2)</f>
        <v>0</v>
      </c>
      <c r="BL97" s="26" t="s">
        <v>197</v>
      </c>
      <c r="BM97" s="26" t="s">
        <v>3831</v>
      </c>
    </row>
    <row r="98" s="13" customFormat="1">
      <c r="B98" s="259"/>
      <c r="C98" s="260"/>
      <c r="D98" s="249" t="s">
        <v>199</v>
      </c>
      <c r="E98" s="261" t="s">
        <v>21</v>
      </c>
      <c r="F98" s="262" t="s">
        <v>2563</v>
      </c>
      <c r="G98" s="260"/>
      <c r="H98" s="261" t="s">
        <v>21</v>
      </c>
      <c r="I98" s="263"/>
      <c r="J98" s="260"/>
      <c r="K98" s="260"/>
      <c r="L98" s="264"/>
      <c r="M98" s="265"/>
      <c r="N98" s="266"/>
      <c r="O98" s="266"/>
      <c r="P98" s="266"/>
      <c r="Q98" s="266"/>
      <c r="R98" s="266"/>
      <c r="S98" s="266"/>
      <c r="T98" s="267"/>
      <c r="AT98" s="268" t="s">
        <v>199</v>
      </c>
      <c r="AU98" s="268" t="s">
        <v>84</v>
      </c>
      <c r="AV98" s="13" t="s">
        <v>82</v>
      </c>
      <c r="AW98" s="13" t="s">
        <v>37</v>
      </c>
      <c r="AX98" s="13" t="s">
        <v>74</v>
      </c>
      <c r="AY98" s="268" t="s">
        <v>189</v>
      </c>
    </row>
    <row r="99" s="13" customFormat="1">
      <c r="B99" s="259"/>
      <c r="C99" s="260"/>
      <c r="D99" s="249" t="s">
        <v>199</v>
      </c>
      <c r="E99" s="261" t="s">
        <v>21</v>
      </c>
      <c r="F99" s="262" t="s">
        <v>3621</v>
      </c>
      <c r="G99" s="260"/>
      <c r="H99" s="261" t="s">
        <v>21</v>
      </c>
      <c r="I99" s="263"/>
      <c r="J99" s="260"/>
      <c r="K99" s="260"/>
      <c r="L99" s="264"/>
      <c r="M99" s="265"/>
      <c r="N99" s="266"/>
      <c r="O99" s="266"/>
      <c r="P99" s="266"/>
      <c r="Q99" s="266"/>
      <c r="R99" s="266"/>
      <c r="S99" s="266"/>
      <c r="T99" s="267"/>
      <c r="AT99" s="268" t="s">
        <v>199</v>
      </c>
      <c r="AU99" s="268" t="s">
        <v>84</v>
      </c>
      <c r="AV99" s="13" t="s">
        <v>82</v>
      </c>
      <c r="AW99" s="13" t="s">
        <v>37</v>
      </c>
      <c r="AX99" s="13" t="s">
        <v>74</v>
      </c>
      <c r="AY99" s="268" t="s">
        <v>189</v>
      </c>
    </row>
    <row r="100" s="12" customFormat="1">
      <c r="B100" s="247"/>
      <c r="C100" s="248"/>
      <c r="D100" s="249" t="s">
        <v>199</v>
      </c>
      <c r="E100" s="250" t="s">
        <v>21</v>
      </c>
      <c r="F100" s="251" t="s">
        <v>3830</v>
      </c>
      <c r="G100" s="248"/>
      <c r="H100" s="252">
        <v>245.30000000000001</v>
      </c>
      <c r="I100" s="253"/>
      <c r="J100" s="248"/>
      <c r="K100" s="248"/>
      <c r="L100" s="254"/>
      <c r="M100" s="255"/>
      <c r="N100" s="256"/>
      <c r="O100" s="256"/>
      <c r="P100" s="256"/>
      <c r="Q100" s="256"/>
      <c r="R100" s="256"/>
      <c r="S100" s="256"/>
      <c r="T100" s="257"/>
      <c r="AT100" s="258" t="s">
        <v>199</v>
      </c>
      <c r="AU100" s="258" t="s">
        <v>84</v>
      </c>
      <c r="AV100" s="12" t="s">
        <v>84</v>
      </c>
      <c r="AW100" s="12" t="s">
        <v>37</v>
      </c>
      <c r="AX100" s="12" t="s">
        <v>74</v>
      </c>
      <c r="AY100" s="258" t="s">
        <v>189</v>
      </c>
    </row>
    <row r="101" s="14" customFormat="1">
      <c r="B101" s="269"/>
      <c r="C101" s="270"/>
      <c r="D101" s="249" t="s">
        <v>199</v>
      </c>
      <c r="E101" s="271" t="s">
        <v>21</v>
      </c>
      <c r="F101" s="272" t="s">
        <v>214</v>
      </c>
      <c r="G101" s="270"/>
      <c r="H101" s="273">
        <v>245.30000000000001</v>
      </c>
      <c r="I101" s="274"/>
      <c r="J101" s="270"/>
      <c r="K101" s="270"/>
      <c r="L101" s="275"/>
      <c r="M101" s="276"/>
      <c r="N101" s="277"/>
      <c r="O101" s="277"/>
      <c r="P101" s="277"/>
      <c r="Q101" s="277"/>
      <c r="R101" s="277"/>
      <c r="S101" s="277"/>
      <c r="T101" s="278"/>
      <c r="AT101" s="279" t="s">
        <v>199</v>
      </c>
      <c r="AU101" s="279" t="s">
        <v>84</v>
      </c>
      <c r="AV101" s="14" t="s">
        <v>197</v>
      </c>
      <c r="AW101" s="14" t="s">
        <v>37</v>
      </c>
      <c r="AX101" s="14" t="s">
        <v>82</v>
      </c>
      <c r="AY101" s="279" t="s">
        <v>189</v>
      </c>
    </row>
    <row r="102" s="12" customFormat="1">
      <c r="B102" s="247"/>
      <c r="C102" s="248"/>
      <c r="D102" s="249" t="s">
        <v>199</v>
      </c>
      <c r="E102" s="248"/>
      <c r="F102" s="251" t="s">
        <v>3832</v>
      </c>
      <c r="G102" s="248"/>
      <c r="H102" s="252">
        <v>269.82999999999998</v>
      </c>
      <c r="I102" s="253"/>
      <c r="J102" s="248"/>
      <c r="K102" s="248"/>
      <c r="L102" s="254"/>
      <c r="M102" s="255"/>
      <c r="N102" s="256"/>
      <c r="O102" s="256"/>
      <c r="P102" s="256"/>
      <c r="Q102" s="256"/>
      <c r="R102" s="256"/>
      <c r="S102" s="256"/>
      <c r="T102" s="257"/>
      <c r="AT102" s="258" t="s">
        <v>199</v>
      </c>
      <c r="AU102" s="258" t="s">
        <v>84</v>
      </c>
      <c r="AV102" s="12" t="s">
        <v>84</v>
      </c>
      <c r="AW102" s="12" t="s">
        <v>6</v>
      </c>
      <c r="AX102" s="12" t="s">
        <v>82</v>
      </c>
      <c r="AY102" s="258" t="s">
        <v>189</v>
      </c>
    </row>
    <row r="103" s="1" customFormat="1" ht="25.5" customHeight="1">
      <c r="B103" s="48"/>
      <c r="C103" s="235" t="s">
        <v>190</v>
      </c>
      <c r="D103" s="235" t="s">
        <v>192</v>
      </c>
      <c r="E103" s="236" t="s">
        <v>3628</v>
      </c>
      <c r="F103" s="237" t="s">
        <v>3629</v>
      </c>
      <c r="G103" s="238" t="s">
        <v>273</v>
      </c>
      <c r="H103" s="239">
        <v>510.57799999999997</v>
      </c>
      <c r="I103" s="240"/>
      <c r="J103" s="241">
        <f>ROUND(I103*H103,2)</f>
        <v>0</v>
      </c>
      <c r="K103" s="237" t="s">
        <v>196</v>
      </c>
      <c r="L103" s="74"/>
      <c r="M103" s="242" t="s">
        <v>21</v>
      </c>
      <c r="N103" s="243" t="s">
        <v>45</v>
      </c>
      <c r="O103" s="49"/>
      <c r="P103" s="244">
        <f>O103*H103</f>
        <v>0</v>
      </c>
      <c r="Q103" s="244">
        <v>0.0093799999999999994</v>
      </c>
      <c r="R103" s="244">
        <f>Q103*H103</f>
        <v>4.7892216399999992</v>
      </c>
      <c r="S103" s="244">
        <v>0</v>
      </c>
      <c r="T103" s="245">
        <f>S103*H103</f>
        <v>0</v>
      </c>
      <c r="AR103" s="26" t="s">
        <v>197</v>
      </c>
      <c r="AT103" s="26" t="s">
        <v>192</v>
      </c>
      <c r="AU103" s="26" t="s">
        <v>84</v>
      </c>
      <c r="AY103" s="26" t="s">
        <v>189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6" t="s">
        <v>82</v>
      </c>
      <c r="BK103" s="246">
        <f>ROUND(I103*H103,2)</f>
        <v>0</v>
      </c>
      <c r="BL103" s="26" t="s">
        <v>197</v>
      </c>
      <c r="BM103" s="26" t="s">
        <v>3833</v>
      </c>
    </row>
    <row r="104" s="13" customFormat="1">
      <c r="B104" s="259"/>
      <c r="C104" s="260"/>
      <c r="D104" s="249" t="s">
        <v>199</v>
      </c>
      <c r="E104" s="261" t="s">
        <v>21</v>
      </c>
      <c r="F104" s="262" t="s">
        <v>3631</v>
      </c>
      <c r="G104" s="260"/>
      <c r="H104" s="261" t="s">
        <v>21</v>
      </c>
      <c r="I104" s="263"/>
      <c r="J104" s="260"/>
      <c r="K104" s="260"/>
      <c r="L104" s="264"/>
      <c r="M104" s="265"/>
      <c r="N104" s="266"/>
      <c r="O104" s="266"/>
      <c r="P104" s="266"/>
      <c r="Q104" s="266"/>
      <c r="R104" s="266"/>
      <c r="S104" s="266"/>
      <c r="T104" s="267"/>
      <c r="AT104" s="268" t="s">
        <v>199</v>
      </c>
      <c r="AU104" s="268" t="s">
        <v>84</v>
      </c>
      <c r="AV104" s="13" t="s">
        <v>82</v>
      </c>
      <c r="AW104" s="13" t="s">
        <v>37</v>
      </c>
      <c r="AX104" s="13" t="s">
        <v>74</v>
      </c>
      <c r="AY104" s="268" t="s">
        <v>189</v>
      </c>
    </row>
    <row r="105" s="12" customFormat="1">
      <c r="B105" s="247"/>
      <c r="C105" s="248"/>
      <c r="D105" s="249" t="s">
        <v>199</v>
      </c>
      <c r="E105" s="250" t="s">
        <v>21</v>
      </c>
      <c r="F105" s="251" t="s">
        <v>21</v>
      </c>
      <c r="G105" s="248"/>
      <c r="H105" s="252">
        <v>0</v>
      </c>
      <c r="I105" s="253"/>
      <c r="J105" s="248"/>
      <c r="K105" s="248"/>
      <c r="L105" s="254"/>
      <c r="M105" s="255"/>
      <c r="N105" s="256"/>
      <c r="O105" s="256"/>
      <c r="P105" s="256"/>
      <c r="Q105" s="256"/>
      <c r="R105" s="256"/>
      <c r="S105" s="256"/>
      <c r="T105" s="257"/>
      <c r="AT105" s="258" t="s">
        <v>199</v>
      </c>
      <c r="AU105" s="258" t="s">
        <v>84</v>
      </c>
      <c r="AV105" s="12" t="s">
        <v>84</v>
      </c>
      <c r="AW105" s="12" t="s">
        <v>37</v>
      </c>
      <c r="AX105" s="12" t="s">
        <v>74</v>
      </c>
      <c r="AY105" s="258" t="s">
        <v>189</v>
      </c>
    </row>
    <row r="106" s="13" customFormat="1">
      <c r="B106" s="259"/>
      <c r="C106" s="260"/>
      <c r="D106" s="249" t="s">
        <v>199</v>
      </c>
      <c r="E106" s="261" t="s">
        <v>21</v>
      </c>
      <c r="F106" s="262" t="s">
        <v>3834</v>
      </c>
      <c r="G106" s="260"/>
      <c r="H106" s="261" t="s">
        <v>21</v>
      </c>
      <c r="I106" s="263"/>
      <c r="J106" s="260"/>
      <c r="K106" s="260"/>
      <c r="L106" s="264"/>
      <c r="M106" s="265"/>
      <c r="N106" s="266"/>
      <c r="O106" s="266"/>
      <c r="P106" s="266"/>
      <c r="Q106" s="266"/>
      <c r="R106" s="266"/>
      <c r="S106" s="266"/>
      <c r="T106" s="267"/>
      <c r="AT106" s="268" t="s">
        <v>199</v>
      </c>
      <c r="AU106" s="268" t="s">
        <v>84</v>
      </c>
      <c r="AV106" s="13" t="s">
        <v>82</v>
      </c>
      <c r="AW106" s="13" t="s">
        <v>37</v>
      </c>
      <c r="AX106" s="13" t="s">
        <v>74</v>
      </c>
      <c r="AY106" s="268" t="s">
        <v>189</v>
      </c>
    </row>
    <row r="107" s="12" customFormat="1">
      <c r="B107" s="247"/>
      <c r="C107" s="248"/>
      <c r="D107" s="249" t="s">
        <v>199</v>
      </c>
      <c r="E107" s="250" t="s">
        <v>21</v>
      </c>
      <c r="F107" s="251" t="s">
        <v>3835</v>
      </c>
      <c r="G107" s="248"/>
      <c r="H107" s="252">
        <v>597.27800000000002</v>
      </c>
      <c r="I107" s="253"/>
      <c r="J107" s="248"/>
      <c r="K107" s="248"/>
      <c r="L107" s="254"/>
      <c r="M107" s="255"/>
      <c r="N107" s="256"/>
      <c r="O107" s="256"/>
      <c r="P107" s="256"/>
      <c r="Q107" s="256"/>
      <c r="R107" s="256"/>
      <c r="S107" s="256"/>
      <c r="T107" s="257"/>
      <c r="AT107" s="258" t="s">
        <v>199</v>
      </c>
      <c r="AU107" s="258" t="s">
        <v>84</v>
      </c>
      <c r="AV107" s="12" t="s">
        <v>84</v>
      </c>
      <c r="AW107" s="12" t="s">
        <v>37</v>
      </c>
      <c r="AX107" s="12" t="s">
        <v>74</v>
      </c>
      <c r="AY107" s="258" t="s">
        <v>189</v>
      </c>
    </row>
    <row r="108" s="12" customFormat="1">
      <c r="B108" s="247"/>
      <c r="C108" s="248"/>
      <c r="D108" s="249" t="s">
        <v>199</v>
      </c>
      <c r="E108" s="250" t="s">
        <v>21</v>
      </c>
      <c r="F108" s="251" t="s">
        <v>3836</v>
      </c>
      <c r="G108" s="248"/>
      <c r="H108" s="252">
        <v>-86.700000000000003</v>
      </c>
      <c r="I108" s="253"/>
      <c r="J108" s="248"/>
      <c r="K108" s="248"/>
      <c r="L108" s="254"/>
      <c r="M108" s="255"/>
      <c r="N108" s="256"/>
      <c r="O108" s="256"/>
      <c r="P108" s="256"/>
      <c r="Q108" s="256"/>
      <c r="R108" s="256"/>
      <c r="S108" s="256"/>
      <c r="T108" s="257"/>
      <c r="AT108" s="258" t="s">
        <v>199</v>
      </c>
      <c r="AU108" s="258" t="s">
        <v>84</v>
      </c>
      <c r="AV108" s="12" t="s">
        <v>84</v>
      </c>
      <c r="AW108" s="12" t="s">
        <v>37</v>
      </c>
      <c r="AX108" s="12" t="s">
        <v>74</v>
      </c>
      <c r="AY108" s="258" t="s">
        <v>189</v>
      </c>
    </row>
    <row r="109" s="14" customFormat="1">
      <c r="B109" s="269"/>
      <c r="C109" s="270"/>
      <c r="D109" s="249" t="s">
        <v>199</v>
      </c>
      <c r="E109" s="271" t="s">
        <v>21</v>
      </c>
      <c r="F109" s="272" t="s">
        <v>214</v>
      </c>
      <c r="G109" s="270"/>
      <c r="H109" s="273">
        <v>510.57799999999997</v>
      </c>
      <c r="I109" s="274"/>
      <c r="J109" s="270"/>
      <c r="K109" s="270"/>
      <c r="L109" s="275"/>
      <c r="M109" s="276"/>
      <c r="N109" s="277"/>
      <c r="O109" s="277"/>
      <c r="P109" s="277"/>
      <c r="Q109" s="277"/>
      <c r="R109" s="277"/>
      <c r="S109" s="277"/>
      <c r="T109" s="278"/>
      <c r="AT109" s="279" t="s">
        <v>199</v>
      </c>
      <c r="AU109" s="279" t="s">
        <v>84</v>
      </c>
      <c r="AV109" s="14" t="s">
        <v>197</v>
      </c>
      <c r="AW109" s="14" t="s">
        <v>37</v>
      </c>
      <c r="AX109" s="14" t="s">
        <v>82</v>
      </c>
      <c r="AY109" s="279" t="s">
        <v>189</v>
      </c>
    </row>
    <row r="110" s="1" customFormat="1" ht="16.5" customHeight="1">
      <c r="B110" s="48"/>
      <c r="C110" s="291" t="s">
        <v>197</v>
      </c>
      <c r="D110" s="291" t="s">
        <v>604</v>
      </c>
      <c r="E110" s="292" t="s">
        <v>3639</v>
      </c>
      <c r="F110" s="293" t="s">
        <v>3640</v>
      </c>
      <c r="G110" s="294" t="s">
        <v>273</v>
      </c>
      <c r="H110" s="295">
        <v>561.63599999999997</v>
      </c>
      <c r="I110" s="296"/>
      <c r="J110" s="297">
        <f>ROUND(I110*H110,2)</f>
        <v>0</v>
      </c>
      <c r="K110" s="293" t="s">
        <v>196</v>
      </c>
      <c r="L110" s="298"/>
      <c r="M110" s="299" t="s">
        <v>21</v>
      </c>
      <c r="N110" s="300" t="s">
        <v>45</v>
      </c>
      <c r="O110" s="49"/>
      <c r="P110" s="244">
        <f>O110*H110</f>
        <v>0</v>
      </c>
      <c r="Q110" s="244">
        <v>0.012</v>
      </c>
      <c r="R110" s="244">
        <f>Q110*H110</f>
        <v>6.7396319999999994</v>
      </c>
      <c r="S110" s="244">
        <v>0</v>
      </c>
      <c r="T110" s="245">
        <f>S110*H110</f>
        <v>0</v>
      </c>
      <c r="AR110" s="26" t="s">
        <v>247</v>
      </c>
      <c r="AT110" s="26" t="s">
        <v>604</v>
      </c>
      <c r="AU110" s="26" t="s">
        <v>84</v>
      </c>
      <c r="AY110" s="26" t="s">
        <v>189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6" t="s">
        <v>82</v>
      </c>
      <c r="BK110" s="246">
        <f>ROUND(I110*H110,2)</f>
        <v>0</v>
      </c>
      <c r="BL110" s="26" t="s">
        <v>197</v>
      </c>
      <c r="BM110" s="26" t="s">
        <v>3837</v>
      </c>
    </row>
    <row r="111" s="12" customFormat="1">
      <c r="B111" s="247"/>
      <c r="C111" s="248"/>
      <c r="D111" s="249" t="s">
        <v>199</v>
      </c>
      <c r="E111" s="248"/>
      <c r="F111" s="251" t="s">
        <v>3838</v>
      </c>
      <c r="G111" s="248"/>
      <c r="H111" s="252">
        <v>561.63599999999997</v>
      </c>
      <c r="I111" s="253"/>
      <c r="J111" s="248"/>
      <c r="K111" s="248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199</v>
      </c>
      <c r="AU111" s="258" t="s">
        <v>84</v>
      </c>
      <c r="AV111" s="12" t="s">
        <v>84</v>
      </c>
      <c r="AW111" s="12" t="s">
        <v>6</v>
      </c>
      <c r="AX111" s="12" t="s">
        <v>82</v>
      </c>
      <c r="AY111" s="258" t="s">
        <v>189</v>
      </c>
    </row>
    <row r="112" s="1" customFormat="1" ht="38.25" customHeight="1">
      <c r="B112" s="48"/>
      <c r="C112" s="235" t="s">
        <v>220</v>
      </c>
      <c r="D112" s="235" t="s">
        <v>192</v>
      </c>
      <c r="E112" s="236" t="s">
        <v>3643</v>
      </c>
      <c r="F112" s="237" t="s">
        <v>3644</v>
      </c>
      <c r="G112" s="238" t="s">
        <v>349</v>
      </c>
      <c r="H112" s="239">
        <v>245.30000000000001</v>
      </c>
      <c r="I112" s="240"/>
      <c r="J112" s="241">
        <f>ROUND(I112*H112,2)</f>
        <v>0</v>
      </c>
      <c r="K112" s="237" t="s">
        <v>196</v>
      </c>
      <c r="L112" s="74"/>
      <c r="M112" s="242" t="s">
        <v>21</v>
      </c>
      <c r="N112" s="243" t="s">
        <v>45</v>
      </c>
      <c r="O112" s="49"/>
      <c r="P112" s="244">
        <f>O112*H112</f>
        <v>0</v>
      </c>
      <c r="Q112" s="244">
        <v>0.0016800000000000001</v>
      </c>
      <c r="R112" s="244">
        <f>Q112*H112</f>
        <v>0.41210400000000003</v>
      </c>
      <c r="S112" s="244">
        <v>0</v>
      </c>
      <c r="T112" s="245">
        <f>S112*H112</f>
        <v>0</v>
      </c>
      <c r="AR112" s="26" t="s">
        <v>197</v>
      </c>
      <c r="AT112" s="26" t="s">
        <v>192</v>
      </c>
      <c r="AU112" s="26" t="s">
        <v>84</v>
      </c>
      <c r="AY112" s="26" t="s">
        <v>189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6" t="s">
        <v>82</v>
      </c>
      <c r="BK112" s="246">
        <f>ROUND(I112*H112,2)</f>
        <v>0</v>
      </c>
      <c r="BL112" s="26" t="s">
        <v>197</v>
      </c>
      <c r="BM112" s="26" t="s">
        <v>3839</v>
      </c>
    </row>
    <row r="113" s="13" customFormat="1">
      <c r="B113" s="259"/>
      <c r="C113" s="260"/>
      <c r="D113" s="249" t="s">
        <v>199</v>
      </c>
      <c r="E113" s="261" t="s">
        <v>21</v>
      </c>
      <c r="F113" s="262" t="s">
        <v>3631</v>
      </c>
      <c r="G113" s="260"/>
      <c r="H113" s="261" t="s">
        <v>21</v>
      </c>
      <c r="I113" s="263"/>
      <c r="J113" s="260"/>
      <c r="K113" s="260"/>
      <c r="L113" s="264"/>
      <c r="M113" s="265"/>
      <c r="N113" s="266"/>
      <c r="O113" s="266"/>
      <c r="P113" s="266"/>
      <c r="Q113" s="266"/>
      <c r="R113" s="266"/>
      <c r="S113" s="266"/>
      <c r="T113" s="267"/>
      <c r="AT113" s="268" t="s">
        <v>199</v>
      </c>
      <c r="AU113" s="268" t="s">
        <v>84</v>
      </c>
      <c r="AV113" s="13" t="s">
        <v>82</v>
      </c>
      <c r="AW113" s="13" t="s">
        <v>37</v>
      </c>
      <c r="AX113" s="13" t="s">
        <v>74</v>
      </c>
      <c r="AY113" s="268" t="s">
        <v>189</v>
      </c>
    </row>
    <row r="114" s="12" customFormat="1">
      <c r="B114" s="247"/>
      <c r="C114" s="248"/>
      <c r="D114" s="249" t="s">
        <v>199</v>
      </c>
      <c r="E114" s="250" t="s">
        <v>21</v>
      </c>
      <c r="F114" s="251" t="s">
        <v>3840</v>
      </c>
      <c r="G114" s="248"/>
      <c r="H114" s="252">
        <v>245.30000000000001</v>
      </c>
      <c r="I114" s="253"/>
      <c r="J114" s="248"/>
      <c r="K114" s="248"/>
      <c r="L114" s="254"/>
      <c r="M114" s="255"/>
      <c r="N114" s="256"/>
      <c r="O114" s="256"/>
      <c r="P114" s="256"/>
      <c r="Q114" s="256"/>
      <c r="R114" s="256"/>
      <c r="S114" s="256"/>
      <c r="T114" s="257"/>
      <c r="AT114" s="258" t="s">
        <v>199</v>
      </c>
      <c r="AU114" s="258" t="s">
        <v>84</v>
      </c>
      <c r="AV114" s="12" t="s">
        <v>84</v>
      </c>
      <c r="AW114" s="12" t="s">
        <v>37</v>
      </c>
      <c r="AX114" s="12" t="s">
        <v>82</v>
      </c>
      <c r="AY114" s="258" t="s">
        <v>189</v>
      </c>
    </row>
    <row r="115" s="1" customFormat="1" ht="16.5" customHeight="1">
      <c r="B115" s="48"/>
      <c r="C115" s="291" t="s">
        <v>226</v>
      </c>
      <c r="D115" s="291" t="s">
        <v>604</v>
      </c>
      <c r="E115" s="292" t="s">
        <v>3649</v>
      </c>
      <c r="F115" s="293" t="s">
        <v>3650</v>
      </c>
      <c r="G115" s="294" t="s">
        <v>273</v>
      </c>
      <c r="H115" s="295">
        <v>67.457999999999998</v>
      </c>
      <c r="I115" s="296"/>
      <c r="J115" s="297">
        <f>ROUND(I115*H115,2)</f>
        <v>0</v>
      </c>
      <c r="K115" s="293" t="s">
        <v>196</v>
      </c>
      <c r="L115" s="298"/>
      <c r="M115" s="299" t="s">
        <v>21</v>
      </c>
      <c r="N115" s="300" t="s">
        <v>45</v>
      </c>
      <c r="O115" s="49"/>
      <c r="P115" s="244">
        <f>O115*H115</f>
        <v>0</v>
      </c>
      <c r="Q115" s="244">
        <v>0.002</v>
      </c>
      <c r="R115" s="244">
        <f>Q115*H115</f>
        <v>0.13491600000000001</v>
      </c>
      <c r="S115" s="244">
        <v>0</v>
      </c>
      <c r="T115" s="245">
        <f>S115*H115</f>
        <v>0</v>
      </c>
      <c r="AR115" s="26" t="s">
        <v>247</v>
      </c>
      <c r="AT115" s="26" t="s">
        <v>604</v>
      </c>
      <c r="AU115" s="26" t="s">
        <v>84</v>
      </c>
      <c r="AY115" s="26" t="s">
        <v>189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6" t="s">
        <v>82</v>
      </c>
      <c r="BK115" s="246">
        <f>ROUND(I115*H115,2)</f>
        <v>0</v>
      </c>
      <c r="BL115" s="26" t="s">
        <v>197</v>
      </c>
      <c r="BM115" s="26" t="s">
        <v>3841</v>
      </c>
    </row>
    <row r="116" s="13" customFormat="1">
      <c r="B116" s="259"/>
      <c r="C116" s="260"/>
      <c r="D116" s="249" t="s">
        <v>199</v>
      </c>
      <c r="E116" s="261" t="s">
        <v>21</v>
      </c>
      <c r="F116" s="262" t="s">
        <v>3631</v>
      </c>
      <c r="G116" s="260"/>
      <c r="H116" s="261" t="s">
        <v>21</v>
      </c>
      <c r="I116" s="263"/>
      <c r="J116" s="260"/>
      <c r="K116" s="260"/>
      <c r="L116" s="264"/>
      <c r="M116" s="265"/>
      <c r="N116" s="266"/>
      <c r="O116" s="266"/>
      <c r="P116" s="266"/>
      <c r="Q116" s="266"/>
      <c r="R116" s="266"/>
      <c r="S116" s="266"/>
      <c r="T116" s="267"/>
      <c r="AT116" s="268" t="s">
        <v>199</v>
      </c>
      <c r="AU116" s="268" t="s">
        <v>84</v>
      </c>
      <c r="AV116" s="13" t="s">
        <v>82</v>
      </c>
      <c r="AW116" s="13" t="s">
        <v>37</v>
      </c>
      <c r="AX116" s="13" t="s">
        <v>74</v>
      </c>
      <c r="AY116" s="268" t="s">
        <v>189</v>
      </c>
    </row>
    <row r="117" s="12" customFormat="1">
      <c r="B117" s="247"/>
      <c r="C117" s="248"/>
      <c r="D117" s="249" t="s">
        <v>199</v>
      </c>
      <c r="E117" s="250" t="s">
        <v>21</v>
      </c>
      <c r="F117" s="251" t="s">
        <v>3842</v>
      </c>
      <c r="G117" s="248"/>
      <c r="H117" s="252">
        <v>61.325000000000003</v>
      </c>
      <c r="I117" s="253"/>
      <c r="J117" s="248"/>
      <c r="K117" s="248"/>
      <c r="L117" s="254"/>
      <c r="M117" s="255"/>
      <c r="N117" s="256"/>
      <c r="O117" s="256"/>
      <c r="P117" s="256"/>
      <c r="Q117" s="256"/>
      <c r="R117" s="256"/>
      <c r="S117" s="256"/>
      <c r="T117" s="257"/>
      <c r="AT117" s="258" t="s">
        <v>199</v>
      </c>
      <c r="AU117" s="258" t="s">
        <v>84</v>
      </c>
      <c r="AV117" s="12" t="s">
        <v>84</v>
      </c>
      <c r="AW117" s="12" t="s">
        <v>37</v>
      </c>
      <c r="AX117" s="12" t="s">
        <v>82</v>
      </c>
      <c r="AY117" s="258" t="s">
        <v>189</v>
      </c>
    </row>
    <row r="118" s="12" customFormat="1">
      <c r="B118" s="247"/>
      <c r="C118" s="248"/>
      <c r="D118" s="249" t="s">
        <v>199</v>
      </c>
      <c r="E118" s="248"/>
      <c r="F118" s="251" t="s">
        <v>3843</v>
      </c>
      <c r="G118" s="248"/>
      <c r="H118" s="252">
        <v>67.457999999999998</v>
      </c>
      <c r="I118" s="253"/>
      <c r="J118" s="248"/>
      <c r="K118" s="248"/>
      <c r="L118" s="254"/>
      <c r="M118" s="255"/>
      <c r="N118" s="256"/>
      <c r="O118" s="256"/>
      <c r="P118" s="256"/>
      <c r="Q118" s="256"/>
      <c r="R118" s="256"/>
      <c r="S118" s="256"/>
      <c r="T118" s="257"/>
      <c r="AT118" s="258" t="s">
        <v>199</v>
      </c>
      <c r="AU118" s="258" t="s">
        <v>84</v>
      </c>
      <c r="AV118" s="12" t="s">
        <v>84</v>
      </c>
      <c r="AW118" s="12" t="s">
        <v>6</v>
      </c>
      <c r="AX118" s="12" t="s">
        <v>82</v>
      </c>
      <c r="AY118" s="258" t="s">
        <v>189</v>
      </c>
    </row>
    <row r="119" s="1" customFormat="1" ht="25.5" customHeight="1">
      <c r="B119" s="48"/>
      <c r="C119" s="235" t="s">
        <v>231</v>
      </c>
      <c r="D119" s="235" t="s">
        <v>192</v>
      </c>
      <c r="E119" s="236" t="s">
        <v>3656</v>
      </c>
      <c r="F119" s="237" t="s">
        <v>3657</v>
      </c>
      <c r="G119" s="238" t="s">
        <v>273</v>
      </c>
      <c r="H119" s="239">
        <v>755.87800000000004</v>
      </c>
      <c r="I119" s="240"/>
      <c r="J119" s="241">
        <f>ROUND(I119*H119,2)</f>
        <v>0</v>
      </c>
      <c r="K119" s="237" t="s">
        <v>196</v>
      </c>
      <c r="L119" s="74"/>
      <c r="M119" s="242" t="s">
        <v>21</v>
      </c>
      <c r="N119" s="243" t="s">
        <v>45</v>
      </c>
      <c r="O119" s="49"/>
      <c r="P119" s="244">
        <f>O119*H119</f>
        <v>0</v>
      </c>
      <c r="Q119" s="244">
        <v>6.0000000000000002E-05</v>
      </c>
      <c r="R119" s="244">
        <f>Q119*H119</f>
        <v>0.045352680000000006</v>
      </c>
      <c r="S119" s="244">
        <v>0</v>
      </c>
      <c r="T119" s="245">
        <f>S119*H119</f>
        <v>0</v>
      </c>
      <c r="AR119" s="26" t="s">
        <v>197</v>
      </c>
      <c r="AT119" s="26" t="s">
        <v>192</v>
      </c>
      <c r="AU119" s="26" t="s">
        <v>84</v>
      </c>
      <c r="AY119" s="26" t="s">
        <v>189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6" t="s">
        <v>82</v>
      </c>
      <c r="BK119" s="246">
        <f>ROUND(I119*H119,2)</f>
        <v>0</v>
      </c>
      <c r="BL119" s="26" t="s">
        <v>197</v>
      </c>
      <c r="BM119" s="26" t="s">
        <v>3844</v>
      </c>
    </row>
    <row r="120" s="13" customFormat="1">
      <c r="B120" s="259"/>
      <c r="C120" s="260"/>
      <c r="D120" s="249" t="s">
        <v>199</v>
      </c>
      <c r="E120" s="261" t="s">
        <v>21</v>
      </c>
      <c r="F120" s="262" t="s">
        <v>3631</v>
      </c>
      <c r="G120" s="260"/>
      <c r="H120" s="261" t="s">
        <v>21</v>
      </c>
      <c r="I120" s="263"/>
      <c r="J120" s="260"/>
      <c r="K120" s="260"/>
      <c r="L120" s="264"/>
      <c r="M120" s="265"/>
      <c r="N120" s="266"/>
      <c r="O120" s="266"/>
      <c r="P120" s="266"/>
      <c r="Q120" s="266"/>
      <c r="R120" s="266"/>
      <c r="S120" s="266"/>
      <c r="T120" s="267"/>
      <c r="AT120" s="268" t="s">
        <v>199</v>
      </c>
      <c r="AU120" s="268" t="s">
        <v>84</v>
      </c>
      <c r="AV120" s="13" t="s">
        <v>82</v>
      </c>
      <c r="AW120" s="13" t="s">
        <v>37</v>
      </c>
      <c r="AX120" s="13" t="s">
        <v>74</v>
      </c>
      <c r="AY120" s="268" t="s">
        <v>189</v>
      </c>
    </row>
    <row r="121" s="13" customFormat="1">
      <c r="B121" s="259"/>
      <c r="C121" s="260"/>
      <c r="D121" s="249" t="s">
        <v>199</v>
      </c>
      <c r="E121" s="261" t="s">
        <v>21</v>
      </c>
      <c r="F121" s="262" t="s">
        <v>3631</v>
      </c>
      <c r="G121" s="260"/>
      <c r="H121" s="261" t="s">
        <v>21</v>
      </c>
      <c r="I121" s="263"/>
      <c r="J121" s="260"/>
      <c r="K121" s="260"/>
      <c r="L121" s="264"/>
      <c r="M121" s="265"/>
      <c r="N121" s="266"/>
      <c r="O121" s="266"/>
      <c r="P121" s="266"/>
      <c r="Q121" s="266"/>
      <c r="R121" s="266"/>
      <c r="S121" s="266"/>
      <c r="T121" s="267"/>
      <c r="AT121" s="268" t="s">
        <v>199</v>
      </c>
      <c r="AU121" s="268" t="s">
        <v>84</v>
      </c>
      <c r="AV121" s="13" t="s">
        <v>82</v>
      </c>
      <c r="AW121" s="13" t="s">
        <v>37</v>
      </c>
      <c r="AX121" s="13" t="s">
        <v>74</v>
      </c>
      <c r="AY121" s="268" t="s">
        <v>189</v>
      </c>
    </row>
    <row r="122" s="12" customFormat="1">
      <c r="B122" s="247"/>
      <c r="C122" s="248"/>
      <c r="D122" s="249" t="s">
        <v>199</v>
      </c>
      <c r="E122" s="250" t="s">
        <v>21</v>
      </c>
      <c r="F122" s="251" t="s">
        <v>21</v>
      </c>
      <c r="G122" s="248"/>
      <c r="H122" s="252">
        <v>0</v>
      </c>
      <c r="I122" s="253"/>
      <c r="J122" s="248"/>
      <c r="K122" s="248"/>
      <c r="L122" s="254"/>
      <c r="M122" s="255"/>
      <c r="N122" s="256"/>
      <c r="O122" s="256"/>
      <c r="P122" s="256"/>
      <c r="Q122" s="256"/>
      <c r="R122" s="256"/>
      <c r="S122" s="256"/>
      <c r="T122" s="257"/>
      <c r="AT122" s="258" t="s">
        <v>199</v>
      </c>
      <c r="AU122" s="258" t="s">
        <v>84</v>
      </c>
      <c r="AV122" s="12" t="s">
        <v>84</v>
      </c>
      <c r="AW122" s="12" t="s">
        <v>37</v>
      </c>
      <c r="AX122" s="12" t="s">
        <v>74</v>
      </c>
      <c r="AY122" s="258" t="s">
        <v>189</v>
      </c>
    </row>
    <row r="123" s="13" customFormat="1">
      <c r="B123" s="259"/>
      <c r="C123" s="260"/>
      <c r="D123" s="249" t="s">
        <v>199</v>
      </c>
      <c r="E123" s="261" t="s">
        <v>21</v>
      </c>
      <c r="F123" s="262" t="s">
        <v>3834</v>
      </c>
      <c r="G123" s="260"/>
      <c r="H123" s="261" t="s">
        <v>21</v>
      </c>
      <c r="I123" s="263"/>
      <c r="J123" s="260"/>
      <c r="K123" s="260"/>
      <c r="L123" s="264"/>
      <c r="M123" s="265"/>
      <c r="N123" s="266"/>
      <c r="O123" s="266"/>
      <c r="P123" s="266"/>
      <c r="Q123" s="266"/>
      <c r="R123" s="266"/>
      <c r="S123" s="266"/>
      <c r="T123" s="267"/>
      <c r="AT123" s="268" t="s">
        <v>199</v>
      </c>
      <c r="AU123" s="268" t="s">
        <v>84</v>
      </c>
      <c r="AV123" s="13" t="s">
        <v>82</v>
      </c>
      <c r="AW123" s="13" t="s">
        <v>37</v>
      </c>
      <c r="AX123" s="13" t="s">
        <v>74</v>
      </c>
      <c r="AY123" s="268" t="s">
        <v>189</v>
      </c>
    </row>
    <row r="124" s="12" customFormat="1">
      <c r="B124" s="247"/>
      <c r="C124" s="248"/>
      <c r="D124" s="249" t="s">
        <v>199</v>
      </c>
      <c r="E124" s="250" t="s">
        <v>21</v>
      </c>
      <c r="F124" s="251" t="s">
        <v>3835</v>
      </c>
      <c r="G124" s="248"/>
      <c r="H124" s="252">
        <v>597.27800000000002</v>
      </c>
      <c r="I124" s="253"/>
      <c r="J124" s="248"/>
      <c r="K124" s="248"/>
      <c r="L124" s="254"/>
      <c r="M124" s="255"/>
      <c r="N124" s="256"/>
      <c r="O124" s="256"/>
      <c r="P124" s="256"/>
      <c r="Q124" s="256"/>
      <c r="R124" s="256"/>
      <c r="S124" s="256"/>
      <c r="T124" s="257"/>
      <c r="AT124" s="258" t="s">
        <v>199</v>
      </c>
      <c r="AU124" s="258" t="s">
        <v>84</v>
      </c>
      <c r="AV124" s="12" t="s">
        <v>84</v>
      </c>
      <c r="AW124" s="12" t="s">
        <v>37</v>
      </c>
      <c r="AX124" s="12" t="s">
        <v>74</v>
      </c>
      <c r="AY124" s="258" t="s">
        <v>189</v>
      </c>
    </row>
    <row r="125" s="12" customFormat="1">
      <c r="B125" s="247"/>
      <c r="C125" s="248"/>
      <c r="D125" s="249" t="s">
        <v>199</v>
      </c>
      <c r="E125" s="250" t="s">
        <v>21</v>
      </c>
      <c r="F125" s="251" t="s">
        <v>3836</v>
      </c>
      <c r="G125" s="248"/>
      <c r="H125" s="252">
        <v>-86.700000000000003</v>
      </c>
      <c r="I125" s="253"/>
      <c r="J125" s="248"/>
      <c r="K125" s="248"/>
      <c r="L125" s="254"/>
      <c r="M125" s="255"/>
      <c r="N125" s="256"/>
      <c r="O125" s="256"/>
      <c r="P125" s="256"/>
      <c r="Q125" s="256"/>
      <c r="R125" s="256"/>
      <c r="S125" s="256"/>
      <c r="T125" s="257"/>
      <c r="AT125" s="258" t="s">
        <v>199</v>
      </c>
      <c r="AU125" s="258" t="s">
        <v>84</v>
      </c>
      <c r="AV125" s="12" t="s">
        <v>84</v>
      </c>
      <c r="AW125" s="12" t="s">
        <v>37</v>
      </c>
      <c r="AX125" s="12" t="s">
        <v>74</v>
      </c>
      <c r="AY125" s="258" t="s">
        <v>189</v>
      </c>
    </row>
    <row r="126" s="12" customFormat="1">
      <c r="B126" s="247"/>
      <c r="C126" s="248"/>
      <c r="D126" s="249" t="s">
        <v>199</v>
      </c>
      <c r="E126" s="250" t="s">
        <v>21</v>
      </c>
      <c r="F126" s="251" t="s">
        <v>21</v>
      </c>
      <c r="G126" s="248"/>
      <c r="H126" s="252">
        <v>0</v>
      </c>
      <c r="I126" s="253"/>
      <c r="J126" s="248"/>
      <c r="K126" s="248"/>
      <c r="L126" s="254"/>
      <c r="M126" s="255"/>
      <c r="N126" s="256"/>
      <c r="O126" s="256"/>
      <c r="P126" s="256"/>
      <c r="Q126" s="256"/>
      <c r="R126" s="256"/>
      <c r="S126" s="256"/>
      <c r="T126" s="257"/>
      <c r="AT126" s="258" t="s">
        <v>199</v>
      </c>
      <c r="AU126" s="258" t="s">
        <v>84</v>
      </c>
      <c r="AV126" s="12" t="s">
        <v>84</v>
      </c>
      <c r="AW126" s="12" t="s">
        <v>37</v>
      </c>
      <c r="AX126" s="12" t="s">
        <v>74</v>
      </c>
      <c r="AY126" s="258" t="s">
        <v>189</v>
      </c>
    </row>
    <row r="127" s="12" customFormat="1">
      <c r="B127" s="247"/>
      <c r="C127" s="248"/>
      <c r="D127" s="249" t="s">
        <v>199</v>
      </c>
      <c r="E127" s="250" t="s">
        <v>21</v>
      </c>
      <c r="F127" s="251" t="s">
        <v>3840</v>
      </c>
      <c r="G127" s="248"/>
      <c r="H127" s="252">
        <v>245.30000000000001</v>
      </c>
      <c r="I127" s="253"/>
      <c r="J127" s="248"/>
      <c r="K127" s="248"/>
      <c r="L127" s="254"/>
      <c r="M127" s="255"/>
      <c r="N127" s="256"/>
      <c r="O127" s="256"/>
      <c r="P127" s="256"/>
      <c r="Q127" s="256"/>
      <c r="R127" s="256"/>
      <c r="S127" s="256"/>
      <c r="T127" s="257"/>
      <c r="AT127" s="258" t="s">
        <v>199</v>
      </c>
      <c r="AU127" s="258" t="s">
        <v>84</v>
      </c>
      <c r="AV127" s="12" t="s">
        <v>84</v>
      </c>
      <c r="AW127" s="12" t="s">
        <v>37</v>
      </c>
      <c r="AX127" s="12" t="s">
        <v>74</v>
      </c>
      <c r="AY127" s="258" t="s">
        <v>189</v>
      </c>
    </row>
    <row r="128" s="14" customFormat="1">
      <c r="B128" s="269"/>
      <c r="C128" s="270"/>
      <c r="D128" s="249" t="s">
        <v>199</v>
      </c>
      <c r="E128" s="271" t="s">
        <v>21</v>
      </c>
      <c r="F128" s="272" t="s">
        <v>214</v>
      </c>
      <c r="G128" s="270"/>
      <c r="H128" s="273">
        <v>755.87800000000004</v>
      </c>
      <c r="I128" s="274"/>
      <c r="J128" s="270"/>
      <c r="K128" s="270"/>
      <c r="L128" s="275"/>
      <c r="M128" s="276"/>
      <c r="N128" s="277"/>
      <c r="O128" s="277"/>
      <c r="P128" s="277"/>
      <c r="Q128" s="277"/>
      <c r="R128" s="277"/>
      <c r="S128" s="277"/>
      <c r="T128" s="278"/>
      <c r="AT128" s="279" t="s">
        <v>199</v>
      </c>
      <c r="AU128" s="279" t="s">
        <v>84</v>
      </c>
      <c r="AV128" s="14" t="s">
        <v>197</v>
      </c>
      <c r="AW128" s="14" t="s">
        <v>37</v>
      </c>
      <c r="AX128" s="14" t="s">
        <v>82</v>
      </c>
      <c r="AY128" s="279" t="s">
        <v>189</v>
      </c>
    </row>
    <row r="129" s="1" customFormat="1" ht="25.5" customHeight="1">
      <c r="B129" s="48"/>
      <c r="C129" s="235" t="s">
        <v>247</v>
      </c>
      <c r="D129" s="235" t="s">
        <v>192</v>
      </c>
      <c r="E129" s="236" t="s">
        <v>3660</v>
      </c>
      <c r="F129" s="237" t="s">
        <v>3661</v>
      </c>
      <c r="G129" s="238" t="s">
        <v>349</v>
      </c>
      <c r="H129" s="239">
        <v>172.28</v>
      </c>
      <c r="I129" s="240"/>
      <c r="J129" s="241">
        <f>ROUND(I129*H129,2)</f>
        <v>0</v>
      </c>
      <c r="K129" s="237" t="s">
        <v>600</v>
      </c>
      <c r="L129" s="74"/>
      <c r="M129" s="242" t="s">
        <v>21</v>
      </c>
      <c r="N129" s="243" t="s">
        <v>45</v>
      </c>
      <c r="O129" s="49"/>
      <c r="P129" s="244">
        <f>O129*H129</f>
        <v>0</v>
      </c>
      <c r="Q129" s="244">
        <v>6.0000000000000002E-05</v>
      </c>
      <c r="R129" s="244">
        <f>Q129*H129</f>
        <v>0.0103368</v>
      </c>
      <c r="S129" s="244">
        <v>0</v>
      </c>
      <c r="T129" s="245">
        <f>S129*H129</f>
        <v>0</v>
      </c>
      <c r="AR129" s="26" t="s">
        <v>197</v>
      </c>
      <c r="AT129" s="26" t="s">
        <v>192</v>
      </c>
      <c r="AU129" s="26" t="s">
        <v>84</v>
      </c>
      <c r="AY129" s="26" t="s">
        <v>189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6" t="s">
        <v>82</v>
      </c>
      <c r="BK129" s="246">
        <f>ROUND(I129*H129,2)</f>
        <v>0</v>
      </c>
      <c r="BL129" s="26" t="s">
        <v>197</v>
      </c>
      <c r="BM129" s="26" t="s">
        <v>3845</v>
      </c>
    </row>
    <row r="130" s="13" customFormat="1">
      <c r="B130" s="259"/>
      <c r="C130" s="260"/>
      <c r="D130" s="249" t="s">
        <v>199</v>
      </c>
      <c r="E130" s="261" t="s">
        <v>21</v>
      </c>
      <c r="F130" s="262" t="s">
        <v>3663</v>
      </c>
      <c r="G130" s="260"/>
      <c r="H130" s="261" t="s">
        <v>21</v>
      </c>
      <c r="I130" s="263"/>
      <c r="J130" s="260"/>
      <c r="K130" s="260"/>
      <c r="L130" s="264"/>
      <c r="M130" s="265"/>
      <c r="N130" s="266"/>
      <c r="O130" s="266"/>
      <c r="P130" s="266"/>
      <c r="Q130" s="266"/>
      <c r="R130" s="266"/>
      <c r="S130" s="266"/>
      <c r="T130" s="267"/>
      <c r="AT130" s="268" t="s">
        <v>199</v>
      </c>
      <c r="AU130" s="268" t="s">
        <v>84</v>
      </c>
      <c r="AV130" s="13" t="s">
        <v>82</v>
      </c>
      <c r="AW130" s="13" t="s">
        <v>37</v>
      </c>
      <c r="AX130" s="13" t="s">
        <v>74</v>
      </c>
      <c r="AY130" s="268" t="s">
        <v>189</v>
      </c>
    </row>
    <row r="131" s="12" customFormat="1">
      <c r="B131" s="247"/>
      <c r="C131" s="248"/>
      <c r="D131" s="249" t="s">
        <v>199</v>
      </c>
      <c r="E131" s="250" t="s">
        <v>21</v>
      </c>
      <c r="F131" s="251" t="s">
        <v>21</v>
      </c>
      <c r="G131" s="248"/>
      <c r="H131" s="252">
        <v>0</v>
      </c>
      <c r="I131" s="253"/>
      <c r="J131" s="248"/>
      <c r="K131" s="248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199</v>
      </c>
      <c r="AU131" s="258" t="s">
        <v>84</v>
      </c>
      <c r="AV131" s="12" t="s">
        <v>84</v>
      </c>
      <c r="AW131" s="12" t="s">
        <v>37</v>
      </c>
      <c r="AX131" s="12" t="s">
        <v>74</v>
      </c>
      <c r="AY131" s="258" t="s">
        <v>189</v>
      </c>
    </row>
    <row r="132" s="12" customFormat="1">
      <c r="B132" s="247"/>
      <c r="C132" s="248"/>
      <c r="D132" s="249" t="s">
        <v>199</v>
      </c>
      <c r="E132" s="250" t="s">
        <v>21</v>
      </c>
      <c r="F132" s="251" t="s">
        <v>3664</v>
      </c>
      <c r="G132" s="248"/>
      <c r="H132" s="252">
        <v>174.68000000000001</v>
      </c>
      <c r="I132" s="253"/>
      <c r="J132" s="248"/>
      <c r="K132" s="248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199</v>
      </c>
      <c r="AU132" s="258" t="s">
        <v>84</v>
      </c>
      <c r="AV132" s="12" t="s">
        <v>84</v>
      </c>
      <c r="AW132" s="12" t="s">
        <v>37</v>
      </c>
      <c r="AX132" s="12" t="s">
        <v>74</v>
      </c>
      <c r="AY132" s="258" t="s">
        <v>189</v>
      </c>
    </row>
    <row r="133" s="12" customFormat="1">
      <c r="B133" s="247"/>
      <c r="C133" s="248"/>
      <c r="D133" s="249" t="s">
        <v>199</v>
      </c>
      <c r="E133" s="250" t="s">
        <v>21</v>
      </c>
      <c r="F133" s="251" t="s">
        <v>3665</v>
      </c>
      <c r="G133" s="248"/>
      <c r="H133" s="252">
        <v>-2.3999999999999999</v>
      </c>
      <c r="I133" s="253"/>
      <c r="J133" s="248"/>
      <c r="K133" s="248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199</v>
      </c>
      <c r="AU133" s="258" t="s">
        <v>84</v>
      </c>
      <c r="AV133" s="12" t="s">
        <v>84</v>
      </c>
      <c r="AW133" s="12" t="s">
        <v>37</v>
      </c>
      <c r="AX133" s="12" t="s">
        <v>74</v>
      </c>
      <c r="AY133" s="258" t="s">
        <v>189</v>
      </c>
    </row>
    <row r="134" s="14" customFormat="1">
      <c r="B134" s="269"/>
      <c r="C134" s="270"/>
      <c r="D134" s="249" t="s">
        <v>199</v>
      </c>
      <c r="E134" s="271" t="s">
        <v>21</v>
      </c>
      <c r="F134" s="272" t="s">
        <v>214</v>
      </c>
      <c r="G134" s="270"/>
      <c r="H134" s="273">
        <v>172.28</v>
      </c>
      <c r="I134" s="274"/>
      <c r="J134" s="270"/>
      <c r="K134" s="270"/>
      <c r="L134" s="275"/>
      <c r="M134" s="276"/>
      <c r="N134" s="277"/>
      <c r="O134" s="277"/>
      <c r="P134" s="277"/>
      <c r="Q134" s="277"/>
      <c r="R134" s="277"/>
      <c r="S134" s="277"/>
      <c r="T134" s="278"/>
      <c r="AT134" s="279" t="s">
        <v>199</v>
      </c>
      <c r="AU134" s="279" t="s">
        <v>84</v>
      </c>
      <c r="AV134" s="14" t="s">
        <v>197</v>
      </c>
      <c r="AW134" s="14" t="s">
        <v>37</v>
      </c>
      <c r="AX134" s="14" t="s">
        <v>82</v>
      </c>
      <c r="AY134" s="279" t="s">
        <v>189</v>
      </c>
    </row>
    <row r="135" s="1" customFormat="1" ht="16.5" customHeight="1">
      <c r="B135" s="48"/>
      <c r="C135" s="291" t="s">
        <v>263</v>
      </c>
      <c r="D135" s="291" t="s">
        <v>604</v>
      </c>
      <c r="E135" s="292" t="s">
        <v>3666</v>
      </c>
      <c r="F135" s="293" t="s">
        <v>3667</v>
      </c>
      <c r="G135" s="294" t="s">
        <v>349</v>
      </c>
      <c r="H135" s="295">
        <v>189.50800000000001</v>
      </c>
      <c r="I135" s="296"/>
      <c r="J135" s="297">
        <f>ROUND(I135*H135,2)</f>
        <v>0</v>
      </c>
      <c r="K135" s="293" t="s">
        <v>196</v>
      </c>
      <c r="L135" s="298"/>
      <c r="M135" s="299" t="s">
        <v>21</v>
      </c>
      <c r="N135" s="300" t="s">
        <v>45</v>
      </c>
      <c r="O135" s="49"/>
      <c r="P135" s="244">
        <f>O135*H135</f>
        <v>0</v>
      </c>
      <c r="Q135" s="244">
        <v>0.00042000000000000002</v>
      </c>
      <c r="R135" s="244">
        <f>Q135*H135</f>
        <v>0.079593360000000002</v>
      </c>
      <c r="S135" s="244">
        <v>0</v>
      </c>
      <c r="T135" s="245">
        <f>S135*H135</f>
        <v>0</v>
      </c>
      <c r="AR135" s="26" t="s">
        <v>247</v>
      </c>
      <c r="AT135" s="26" t="s">
        <v>604</v>
      </c>
      <c r="AU135" s="26" t="s">
        <v>84</v>
      </c>
      <c r="AY135" s="26" t="s">
        <v>189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6" t="s">
        <v>82</v>
      </c>
      <c r="BK135" s="246">
        <f>ROUND(I135*H135,2)</f>
        <v>0</v>
      </c>
      <c r="BL135" s="26" t="s">
        <v>197</v>
      </c>
      <c r="BM135" s="26" t="s">
        <v>3846</v>
      </c>
    </row>
    <row r="136" s="12" customFormat="1">
      <c r="B136" s="247"/>
      <c r="C136" s="248"/>
      <c r="D136" s="249" t="s">
        <v>199</v>
      </c>
      <c r="E136" s="248"/>
      <c r="F136" s="251" t="s">
        <v>3669</v>
      </c>
      <c r="G136" s="248"/>
      <c r="H136" s="252">
        <v>189.50800000000001</v>
      </c>
      <c r="I136" s="253"/>
      <c r="J136" s="248"/>
      <c r="K136" s="248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199</v>
      </c>
      <c r="AU136" s="258" t="s">
        <v>84</v>
      </c>
      <c r="AV136" s="12" t="s">
        <v>84</v>
      </c>
      <c r="AW136" s="12" t="s">
        <v>6</v>
      </c>
      <c r="AX136" s="12" t="s">
        <v>82</v>
      </c>
      <c r="AY136" s="258" t="s">
        <v>189</v>
      </c>
    </row>
    <row r="137" s="1" customFormat="1" ht="25.5" customHeight="1">
      <c r="B137" s="48"/>
      <c r="C137" s="235" t="s">
        <v>270</v>
      </c>
      <c r="D137" s="235" t="s">
        <v>192</v>
      </c>
      <c r="E137" s="236" t="s">
        <v>3670</v>
      </c>
      <c r="F137" s="237" t="s">
        <v>3671</v>
      </c>
      <c r="G137" s="238" t="s">
        <v>349</v>
      </c>
      <c r="H137" s="239">
        <v>305.75</v>
      </c>
      <c r="I137" s="240"/>
      <c r="J137" s="241">
        <f>ROUND(I137*H137,2)</f>
        <v>0</v>
      </c>
      <c r="K137" s="237" t="s">
        <v>21</v>
      </c>
      <c r="L137" s="74"/>
      <c r="M137" s="242" t="s">
        <v>21</v>
      </c>
      <c r="N137" s="243" t="s">
        <v>45</v>
      </c>
      <c r="O137" s="49"/>
      <c r="P137" s="244">
        <f>O137*H137</f>
        <v>0</v>
      </c>
      <c r="Q137" s="244">
        <v>0.00025000000000000001</v>
      </c>
      <c r="R137" s="244">
        <f>Q137*H137</f>
        <v>0.076437500000000005</v>
      </c>
      <c r="S137" s="244">
        <v>0</v>
      </c>
      <c r="T137" s="245">
        <f>S137*H137</f>
        <v>0</v>
      </c>
      <c r="AR137" s="26" t="s">
        <v>197</v>
      </c>
      <c r="AT137" s="26" t="s">
        <v>192</v>
      </c>
      <c r="AU137" s="26" t="s">
        <v>84</v>
      </c>
      <c r="AY137" s="26" t="s">
        <v>189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6" t="s">
        <v>82</v>
      </c>
      <c r="BK137" s="246">
        <f>ROUND(I137*H137,2)</f>
        <v>0</v>
      </c>
      <c r="BL137" s="26" t="s">
        <v>197</v>
      </c>
      <c r="BM137" s="26" t="s">
        <v>3847</v>
      </c>
    </row>
    <row r="138" s="12" customFormat="1">
      <c r="B138" s="247"/>
      <c r="C138" s="248"/>
      <c r="D138" s="249" t="s">
        <v>199</v>
      </c>
      <c r="E138" s="250" t="s">
        <v>21</v>
      </c>
      <c r="F138" s="251" t="s">
        <v>3848</v>
      </c>
      <c r="G138" s="248"/>
      <c r="H138" s="252">
        <v>205.55000000000001</v>
      </c>
      <c r="I138" s="253"/>
      <c r="J138" s="248"/>
      <c r="K138" s="248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199</v>
      </c>
      <c r="AU138" s="258" t="s">
        <v>84</v>
      </c>
      <c r="AV138" s="12" t="s">
        <v>84</v>
      </c>
      <c r="AW138" s="12" t="s">
        <v>37</v>
      </c>
      <c r="AX138" s="12" t="s">
        <v>74</v>
      </c>
      <c r="AY138" s="258" t="s">
        <v>189</v>
      </c>
    </row>
    <row r="139" s="12" customFormat="1">
      <c r="B139" s="247"/>
      <c r="C139" s="248"/>
      <c r="D139" s="249" t="s">
        <v>199</v>
      </c>
      <c r="E139" s="250" t="s">
        <v>21</v>
      </c>
      <c r="F139" s="251" t="s">
        <v>3849</v>
      </c>
      <c r="G139" s="248"/>
      <c r="H139" s="252">
        <v>50.100000000000001</v>
      </c>
      <c r="I139" s="253"/>
      <c r="J139" s="248"/>
      <c r="K139" s="248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199</v>
      </c>
      <c r="AU139" s="258" t="s">
        <v>84</v>
      </c>
      <c r="AV139" s="12" t="s">
        <v>84</v>
      </c>
      <c r="AW139" s="12" t="s">
        <v>37</v>
      </c>
      <c r="AX139" s="12" t="s">
        <v>74</v>
      </c>
      <c r="AY139" s="258" t="s">
        <v>189</v>
      </c>
    </row>
    <row r="140" s="12" customFormat="1">
      <c r="B140" s="247"/>
      <c r="C140" s="248"/>
      <c r="D140" s="249" t="s">
        <v>199</v>
      </c>
      <c r="E140" s="250" t="s">
        <v>21</v>
      </c>
      <c r="F140" s="251" t="s">
        <v>3850</v>
      </c>
      <c r="G140" s="248"/>
      <c r="H140" s="252">
        <v>50.100000000000001</v>
      </c>
      <c r="I140" s="253"/>
      <c r="J140" s="248"/>
      <c r="K140" s="248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199</v>
      </c>
      <c r="AU140" s="258" t="s">
        <v>84</v>
      </c>
      <c r="AV140" s="12" t="s">
        <v>84</v>
      </c>
      <c r="AW140" s="12" t="s">
        <v>37</v>
      </c>
      <c r="AX140" s="12" t="s">
        <v>74</v>
      </c>
      <c r="AY140" s="258" t="s">
        <v>189</v>
      </c>
    </row>
    <row r="141" s="14" customFormat="1">
      <c r="B141" s="269"/>
      <c r="C141" s="270"/>
      <c r="D141" s="249" t="s">
        <v>199</v>
      </c>
      <c r="E141" s="271" t="s">
        <v>21</v>
      </c>
      <c r="F141" s="272" t="s">
        <v>214</v>
      </c>
      <c r="G141" s="270"/>
      <c r="H141" s="273">
        <v>305.75</v>
      </c>
      <c r="I141" s="274"/>
      <c r="J141" s="270"/>
      <c r="K141" s="270"/>
      <c r="L141" s="275"/>
      <c r="M141" s="276"/>
      <c r="N141" s="277"/>
      <c r="O141" s="277"/>
      <c r="P141" s="277"/>
      <c r="Q141" s="277"/>
      <c r="R141" s="277"/>
      <c r="S141" s="277"/>
      <c r="T141" s="278"/>
      <c r="AT141" s="279" t="s">
        <v>199</v>
      </c>
      <c r="AU141" s="279" t="s">
        <v>84</v>
      </c>
      <c r="AV141" s="14" t="s">
        <v>197</v>
      </c>
      <c r="AW141" s="14" t="s">
        <v>37</v>
      </c>
      <c r="AX141" s="14" t="s">
        <v>82</v>
      </c>
      <c r="AY141" s="279" t="s">
        <v>189</v>
      </c>
    </row>
    <row r="142" s="1" customFormat="1" ht="16.5" customHeight="1">
      <c r="B142" s="48"/>
      <c r="C142" s="291" t="s">
        <v>289</v>
      </c>
      <c r="D142" s="291" t="s">
        <v>604</v>
      </c>
      <c r="E142" s="292" t="s">
        <v>3676</v>
      </c>
      <c r="F142" s="293" t="s">
        <v>3677</v>
      </c>
      <c r="G142" s="294" t="s">
        <v>349</v>
      </c>
      <c r="H142" s="295">
        <v>226.10499999999999</v>
      </c>
      <c r="I142" s="296"/>
      <c r="J142" s="297">
        <f>ROUND(I142*H142,2)</f>
        <v>0</v>
      </c>
      <c r="K142" s="293" t="s">
        <v>21</v>
      </c>
      <c r="L142" s="298"/>
      <c r="M142" s="299" t="s">
        <v>21</v>
      </c>
      <c r="N142" s="300" t="s">
        <v>45</v>
      </c>
      <c r="O142" s="49"/>
      <c r="P142" s="244">
        <f>O142*H142</f>
        <v>0</v>
      </c>
      <c r="Q142" s="244">
        <v>3.0000000000000001E-05</v>
      </c>
      <c r="R142" s="244">
        <f>Q142*H142</f>
        <v>0.0067831499999999999</v>
      </c>
      <c r="S142" s="244">
        <v>0</v>
      </c>
      <c r="T142" s="245">
        <f>S142*H142</f>
        <v>0</v>
      </c>
      <c r="AR142" s="26" t="s">
        <v>247</v>
      </c>
      <c r="AT142" s="26" t="s">
        <v>604</v>
      </c>
      <c r="AU142" s="26" t="s">
        <v>84</v>
      </c>
      <c r="AY142" s="26" t="s">
        <v>189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6" t="s">
        <v>82</v>
      </c>
      <c r="BK142" s="246">
        <f>ROUND(I142*H142,2)</f>
        <v>0</v>
      </c>
      <c r="BL142" s="26" t="s">
        <v>197</v>
      </c>
      <c r="BM142" s="26" t="s">
        <v>3851</v>
      </c>
    </row>
    <row r="143" s="13" customFormat="1">
      <c r="B143" s="259"/>
      <c r="C143" s="260"/>
      <c r="D143" s="249" t="s">
        <v>199</v>
      </c>
      <c r="E143" s="261" t="s">
        <v>21</v>
      </c>
      <c r="F143" s="262" t="s">
        <v>3852</v>
      </c>
      <c r="G143" s="260"/>
      <c r="H143" s="261" t="s">
        <v>21</v>
      </c>
      <c r="I143" s="263"/>
      <c r="J143" s="260"/>
      <c r="K143" s="260"/>
      <c r="L143" s="264"/>
      <c r="M143" s="265"/>
      <c r="N143" s="266"/>
      <c r="O143" s="266"/>
      <c r="P143" s="266"/>
      <c r="Q143" s="266"/>
      <c r="R143" s="266"/>
      <c r="S143" s="266"/>
      <c r="T143" s="267"/>
      <c r="AT143" s="268" t="s">
        <v>199</v>
      </c>
      <c r="AU143" s="268" t="s">
        <v>84</v>
      </c>
      <c r="AV143" s="13" t="s">
        <v>82</v>
      </c>
      <c r="AW143" s="13" t="s">
        <v>37</v>
      </c>
      <c r="AX143" s="13" t="s">
        <v>74</v>
      </c>
      <c r="AY143" s="268" t="s">
        <v>189</v>
      </c>
    </row>
    <row r="144" s="12" customFormat="1">
      <c r="B144" s="247"/>
      <c r="C144" s="248"/>
      <c r="D144" s="249" t="s">
        <v>199</v>
      </c>
      <c r="E144" s="250" t="s">
        <v>21</v>
      </c>
      <c r="F144" s="251" t="s">
        <v>3853</v>
      </c>
      <c r="G144" s="248"/>
      <c r="H144" s="252">
        <v>34.350000000000001</v>
      </c>
      <c r="I144" s="253"/>
      <c r="J144" s="248"/>
      <c r="K144" s="248"/>
      <c r="L144" s="254"/>
      <c r="M144" s="255"/>
      <c r="N144" s="256"/>
      <c r="O144" s="256"/>
      <c r="P144" s="256"/>
      <c r="Q144" s="256"/>
      <c r="R144" s="256"/>
      <c r="S144" s="256"/>
      <c r="T144" s="257"/>
      <c r="AT144" s="258" t="s">
        <v>199</v>
      </c>
      <c r="AU144" s="258" t="s">
        <v>84</v>
      </c>
      <c r="AV144" s="12" t="s">
        <v>84</v>
      </c>
      <c r="AW144" s="12" t="s">
        <v>37</v>
      </c>
      <c r="AX144" s="12" t="s">
        <v>74</v>
      </c>
      <c r="AY144" s="258" t="s">
        <v>189</v>
      </c>
    </row>
    <row r="145" s="12" customFormat="1">
      <c r="B145" s="247"/>
      <c r="C145" s="248"/>
      <c r="D145" s="249" t="s">
        <v>199</v>
      </c>
      <c r="E145" s="250" t="s">
        <v>21</v>
      </c>
      <c r="F145" s="251" t="s">
        <v>3854</v>
      </c>
      <c r="G145" s="248"/>
      <c r="H145" s="252">
        <v>171.19999999999999</v>
      </c>
      <c r="I145" s="253"/>
      <c r="J145" s="248"/>
      <c r="K145" s="248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199</v>
      </c>
      <c r="AU145" s="258" t="s">
        <v>84</v>
      </c>
      <c r="AV145" s="12" t="s">
        <v>84</v>
      </c>
      <c r="AW145" s="12" t="s">
        <v>37</v>
      </c>
      <c r="AX145" s="12" t="s">
        <v>74</v>
      </c>
      <c r="AY145" s="258" t="s">
        <v>189</v>
      </c>
    </row>
    <row r="146" s="14" customFormat="1">
      <c r="B146" s="269"/>
      <c r="C146" s="270"/>
      <c r="D146" s="249" t="s">
        <v>199</v>
      </c>
      <c r="E146" s="271" t="s">
        <v>21</v>
      </c>
      <c r="F146" s="272" t="s">
        <v>214</v>
      </c>
      <c r="G146" s="270"/>
      <c r="H146" s="273">
        <v>205.55000000000001</v>
      </c>
      <c r="I146" s="274"/>
      <c r="J146" s="270"/>
      <c r="K146" s="270"/>
      <c r="L146" s="275"/>
      <c r="M146" s="276"/>
      <c r="N146" s="277"/>
      <c r="O146" s="277"/>
      <c r="P146" s="277"/>
      <c r="Q146" s="277"/>
      <c r="R146" s="277"/>
      <c r="S146" s="277"/>
      <c r="T146" s="278"/>
      <c r="AT146" s="279" t="s">
        <v>199</v>
      </c>
      <c r="AU146" s="279" t="s">
        <v>84</v>
      </c>
      <c r="AV146" s="14" t="s">
        <v>197</v>
      </c>
      <c r="AW146" s="14" t="s">
        <v>37</v>
      </c>
      <c r="AX146" s="14" t="s">
        <v>82</v>
      </c>
      <c r="AY146" s="279" t="s">
        <v>189</v>
      </c>
    </row>
    <row r="147" s="12" customFormat="1">
      <c r="B147" s="247"/>
      <c r="C147" s="248"/>
      <c r="D147" s="249" t="s">
        <v>199</v>
      </c>
      <c r="E147" s="248"/>
      <c r="F147" s="251" t="s">
        <v>3855</v>
      </c>
      <c r="G147" s="248"/>
      <c r="H147" s="252">
        <v>226.10499999999999</v>
      </c>
      <c r="I147" s="253"/>
      <c r="J147" s="248"/>
      <c r="K147" s="248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199</v>
      </c>
      <c r="AU147" s="258" t="s">
        <v>84</v>
      </c>
      <c r="AV147" s="12" t="s">
        <v>84</v>
      </c>
      <c r="AW147" s="12" t="s">
        <v>6</v>
      </c>
      <c r="AX147" s="12" t="s">
        <v>82</v>
      </c>
      <c r="AY147" s="258" t="s">
        <v>189</v>
      </c>
    </row>
    <row r="148" s="1" customFormat="1" ht="16.5" customHeight="1">
      <c r="B148" s="48"/>
      <c r="C148" s="291" t="s">
        <v>301</v>
      </c>
      <c r="D148" s="291" t="s">
        <v>604</v>
      </c>
      <c r="E148" s="292" t="s">
        <v>3685</v>
      </c>
      <c r="F148" s="293" t="s">
        <v>3686</v>
      </c>
      <c r="G148" s="294" t="s">
        <v>349</v>
      </c>
      <c r="H148" s="295">
        <v>55.109999999999999</v>
      </c>
      <c r="I148" s="296"/>
      <c r="J148" s="297">
        <f>ROUND(I148*H148,2)</f>
        <v>0</v>
      </c>
      <c r="K148" s="293" t="s">
        <v>196</v>
      </c>
      <c r="L148" s="298"/>
      <c r="M148" s="299" t="s">
        <v>21</v>
      </c>
      <c r="N148" s="300" t="s">
        <v>45</v>
      </c>
      <c r="O148" s="49"/>
      <c r="P148" s="244">
        <f>O148*H148</f>
        <v>0</v>
      </c>
      <c r="Q148" s="244">
        <v>0.00020000000000000001</v>
      </c>
      <c r="R148" s="244">
        <f>Q148*H148</f>
        <v>0.011022000000000001</v>
      </c>
      <c r="S148" s="244">
        <v>0</v>
      </c>
      <c r="T148" s="245">
        <f>S148*H148</f>
        <v>0</v>
      </c>
      <c r="AR148" s="26" t="s">
        <v>247</v>
      </c>
      <c r="AT148" s="26" t="s">
        <v>604</v>
      </c>
      <c r="AU148" s="26" t="s">
        <v>84</v>
      </c>
      <c r="AY148" s="26" t="s">
        <v>189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6" t="s">
        <v>82</v>
      </c>
      <c r="BK148" s="246">
        <f>ROUND(I148*H148,2)</f>
        <v>0</v>
      </c>
      <c r="BL148" s="26" t="s">
        <v>197</v>
      </c>
      <c r="BM148" s="26" t="s">
        <v>3856</v>
      </c>
    </row>
    <row r="149" s="13" customFormat="1">
      <c r="B149" s="259"/>
      <c r="C149" s="260"/>
      <c r="D149" s="249" t="s">
        <v>199</v>
      </c>
      <c r="E149" s="261" t="s">
        <v>21</v>
      </c>
      <c r="F149" s="262" t="s">
        <v>284</v>
      </c>
      <c r="G149" s="260"/>
      <c r="H149" s="261" t="s">
        <v>21</v>
      </c>
      <c r="I149" s="263"/>
      <c r="J149" s="260"/>
      <c r="K149" s="260"/>
      <c r="L149" s="264"/>
      <c r="M149" s="265"/>
      <c r="N149" s="266"/>
      <c r="O149" s="266"/>
      <c r="P149" s="266"/>
      <c r="Q149" s="266"/>
      <c r="R149" s="266"/>
      <c r="S149" s="266"/>
      <c r="T149" s="267"/>
      <c r="AT149" s="268" t="s">
        <v>199</v>
      </c>
      <c r="AU149" s="268" t="s">
        <v>84</v>
      </c>
      <c r="AV149" s="13" t="s">
        <v>82</v>
      </c>
      <c r="AW149" s="13" t="s">
        <v>37</v>
      </c>
      <c r="AX149" s="13" t="s">
        <v>74</v>
      </c>
      <c r="AY149" s="268" t="s">
        <v>189</v>
      </c>
    </row>
    <row r="150" s="12" customFormat="1">
      <c r="B150" s="247"/>
      <c r="C150" s="248"/>
      <c r="D150" s="249" t="s">
        <v>199</v>
      </c>
      <c r="E150" s="250" t="s">
        <v>21</v>
      </c>
      <c r="F150" s="251" t="s">
        <v>3857</v>
      </c>
      <c r="G150" s="248"/>
      <c r="H150" s="252">
        <v>50.100000000000001</v>
      </c>
      <c r="I150" s="253"/>
      <c r="J150" s="248"/>
      <c r="K150" s="248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199</v>
      </c>
      <c r="AU150" s="258" t="s">
        <v>84</v>
      </c>
      <c r="AV150" s="12" t="s">
        <v>84</v>
      </c>
      <c r="AW150" s="12" t="s">
        <v>37</v>
      </c>
      <c r="AX150" s="12" t="s">
        <v>82</v>
      </c>
      <c r="AY150" s="258" t="s">
        <v>189</v>
      </c>
    </row>
    <row r="151" s="12" customFormat="1">
      <c r="B151" s="247"/>
      <c r="C151" s="248"/>
      <c r="D151" s="249" t="s">
        <v>199</v>
      </c>
      <c r="E151" s="248"/>
      <c r="F151" s="251" t="s">
        <v>3858</v>
      </c>
      <c r="G151" s="248"/>
      <c r="H151" s="252">
        <v>55.109999999999999</v>
      </c>
      <c r="I151" s="253"/>
      <c r="J151" s="248"/>
      <c r="K151" s="248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199</v>
      </c>
      <c r="AU151" s="258" t="s">
        <v>84</v>
      </c>
      <c r="AV151" s="12" t="s">
        <v>84</v>
      </c>
      <c r="AW151" s="12" t="s">
        <v>6</v>
      </c>
      <c r="AX151" s="12" t="s">
        <v>82</v>
      </c>
      <c r="AY151" s="258" t="s">
        <v>189</v>
      </c>
    </row>
    <row r="152" s="1" customFormat="1" ht="16.5" customHeight="1">
      <c r="B152" s="48"/>
      <c r="C152" s="291" t="s">
        <v>308</v>
      </c>
      <c r="D152" s="291" t="s">
        <v>604</v>
      </c>
      <c r="E152" s="292" t="s">
        <v>3692</v>
      </c>
      <c r="F152" s="293" t="s">
        <v>3693</v>
      </c>
      <c r="G152" s="294" t="s">
        <v>349</v>
      </c>
      <c r="H152" s="295">
        <v>55.109999999999999</v>
      </c>
      <c r="I152" s="296"/>
      <c r="J152" s="297">
        <f>ROUND(I152*H152,2)</f>
        <v>0</v>
      </c>
      <c r="K152" s="293" t="s">
        <v>196</v>
      </c>
      <c r="L152" s="298"/>
      <c r="M152" s="299" t="s">
        <v>21</v>
      </c>
      <c r="N152" s="300" t="s">
        <v>45</v>
      </c>
      <c r="O152" s="49"/>
      <c r="P152" s="244">
        <f>O152*H152</f>
        <v>0</v>
      </c>
      <c r="Q152" s="244">
        <v>0.00029999999999999997</v>
      </c>
      <c r="R152" s="244">
        <f>Q152*H152</f>
        <v>0.016532999999999999</v>
      </c>
      <c r="S152" s="244">
        <v>0</v>
      </c>
      <c r="T152" s="245">
        <f>S152*H152</f>
        <v>0</v>
      </c>
      <c r="AR152" s="26" t="s">
        <v>247</v>
      </c>
      <c r="AT152" s="26" t="s">
        <v>604</v>
      </c>
      <c r="AU152" s="26" t="s">
        <v>84</v>
      </c>
      <c r="AY152" s="26" t="s">
        <v>189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6" t="s">
        <v>82</v>
      </c>
      <c r="BK152" s="246">
        <f>ROUND(I152*H152,2)</f>
        <v>0</v>
      </c>
      <c r="BL152" s="26" t="s">
        <v>197</v>
      </c>
      <c r="BM152" s="26" t="s">
        <v>3859</v>
      </c>
    </row>
    <row r="153" s="13" customFormat="1">
      <c r="B153" s="259"/>
      <c r="C153" s="260"/>
      <c r="D153" s="249" t="s">
        <v>199</v>
      </c>
      <c r="E153" s="261" t="s">
        <v>21</v>
      </c>
      <c r="F153" s="262" t="s">
        <v>3852</v>
      </c>
      <c r="G153" s="260"/>
      <c r="H153" s="261" t="s">
        <v>21</v>
      </c>
      <c r="I153" s="263"/>
      <c r="J153" s="260"/>
      <c r="K153" s="260"/>
      <c r="L153" s="264"/>
      <c r="M153" s="265"/>
      <c r="N153" s="266"/>
      <c r="O153" s="266"/>
      <c r="P153" s="266"/>
      <c r="Q153" s="266"/>
      <c r="R153" s="266"/>
      <c r="S153" s="266"/>
      <c r="T153" s="267"/>
      <c r="AT153" s="268" t="s">
        <v>199</v>
      </c>
      <c r="AU153" s="268" t="s">
        <v>84</v>
      </c>
      <c r="AV153" s="13" t="s">
        <v>82</v>
      </c>
      <c r="AW153" s="13" t="s">
        <v>37</v>
      </c>
      <c r="AX153" s="13" t="s">
        <v>74</v>
      </c>
      <c r="AY153" s="268" t="s">
        <v>189</v>
      </c>
    </row>
    <row r="154" s="12" customFormat="1">
      <c r="B154" s="247"/>
      <c r="C154" s="248"/>
      <c r="D154" s="249" t="s">
        <v>199</v>
      </c>
      <c r="E154" s="250" t="s">
        <v>21</v>
      </c>
      <c r="F154" s="251" t="s">
        <v>3857</v>
      </c>
      <c r="G154" s="248"/>
      <c r="H154" s="252">
        <v>50.100000000000001</v>
      </c>
      <c r="I154" s="253"/>
      <c r="J154" s="248"/>
      <c r="K154" s="248"/>
      <c r="L154" s="254"/>
      <c r="M154" s="255"/>
      <c r="N154" s="256"/>
      <c r="O154" s="256"/>
      <c r="P154" s="256"/>
      <c r="Q154" s="256"/>
      <c r="R154" s="256"/>
      <c r="S154" s="256"/>
      <c r="T154" s="257"/>
      <c r="AT154" s="258" t="s">
        <v>199</v>
      </c>
      <c r="AU154" s="258" t="s">
        <v>84</v>
      </c>
      <c r="AV154" s="12" t="s">
        <v>84</v>
      </c>
      <c r="AW154" s="12" t="s">
        <v>37</v>
      </c>
      <c r="AX154" s="12" t="s">
        <v>82</v>
      </c>
      <c r="AY154" s="258" t="s">
        <v>189</v>
      </c>
    </row>
    <row r="155" s="12" customFormat="1">
      <c r="B155" s="247"/>
      <c r="C155" s="248"/>
      <c r="D155" s="249" t="s">
        <v>199</v>
      </c>
      <c r="E155" s="248"/>
      <c r="F155" s="251" t="s">
        <v>3858</v>
      </c>
      <c r="G155" s="248"/>
      <c r="H155" s="252">
        <v>55.109999999999999</v>
      </c>
      <c r="I155" s="253"/>
      <c r="J155" s="248"/>
      <c r="K155" s="248"/>
      <c r="L155" s="254"/>
      <c r="M155" s="255"/>
      <c r="N155" s="256"/>
      <c r="O155" s="256"/>
      <c r="P155" s="256"/>
      <c r="Q155" s="256"/>
      <c r="R155" s="256"/>
      <c r="S155" s="256"/>
      <c r="T155" s="257"/>
      <c r="AT155" s="258" t="s">
        <v>199</v>
      </c>
      <c r="AU155" s="258" t="s">
        <v>84</v>
      </c>
      <c r="AV155" s="12" t="s">
        <v>84</v>
      </c>
      <c r="AW155" s="12" t="s">
        <v>6</v>
      </c>
      <c r="AX155" s="12" t="s">
        <v>82</v>
      </c>
      <c r="AY155" s="258" t="s">
        <v>189</v>
      </c>
    </row>
    <row r="156" s="1" customFormat="1" ht="25.5" customHeight="1">
      <c r="B156" s="48"/>
      <c r="C156" s="235" t="s">
        <v>312</v>
      </c>
      <c r="D156" s="235" t="s">
        <v>192</v>
      </c>
      <c r="E156" s="236" t="s">
        <v>3860</v>
      </c>
      <c r="F156" s="237" t="s">
        <v>3699</v>
      </c>
      <c r="G156" s="238" t="s">
        <v>273</v>
      </c>
      <c r="H156" s="239">
        <v>571.90300000000002</v>
      </c>
      <c r="I156" s="240"/>
      <c r="J156" s="241">
        <f>ROUND(I156*H156,2)</f>
        <v>0</v>
      </c>
      <c r="K156" s="237" t="s">
        <v>21</v>
      </c>
      <c r="L156" s="74"/>
      <c r="M156" s="242" t="s">
        <v>21</v>
      </c>
      <c r="N156" s="243" t="s">
        <v>45</v>
      </c>
      <c r="O156" s="49"/>
      <c r="P156" s="244">
        <f>O156*H156</f>
        <v>0</v>
      </c>
      <c r="Q156" s="244">
        <v>0.0026800000000000001</v>
      </c>
      <c r="R156" s="244">
        <f>Q156*H156</f>
        <v>1.5327000400000002</v>
      </c>
      <c r="S156" s="244">
        <v>0</v>
      </c>
      <c r="T156" s="245">
        <f>S156*H156</f>
        <v>0</v>
      </c>
      <c r="AR156" s="26" t="s">
        <v>197</v>
      </c>
      <c r="AT156" s="26" t="s">
        <v>192</v>
      </c>
      <c r="AU156" s="26" t="s">
        <v>84</v>
      </c>
      <c r="AY156" s="26" t="s">
        <v>189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6" t="s">
        <v>82</v>
      </c>
      <c r="BK156" s="246">
        <f>ROUND(I156*H156,2)</f>
        <v>0</v>
      </c>
      <c r="BL156" s="26" t="s">
        <v>197</v>
      </c>
      <c r="BM156" s="26" t="s">
        <v>3861</v>
      </c>
    </row>
    <row r="157" s="12" customFormat="1">
      <c r="B157" s="247"/>
      <c r="C157" s="248"/>
      <c r="D157" s="249" t="s">
        <v>199</v>
      </c>
      <c r="E157" s="250" t="s">
        <v>21</v>
      </c>
      <c r="F157" s="251" t="s">
        <v>3862</v>
      </c>
      <c r="G157" s="248"/>
      <c r="H157" s="252">
        <v>510.57799999999997</v>
      </c>
      <c r="I157" s="253"/>
      <c r="J157" s="248"/>
      <c r="K157" s="248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199</v>
      </c>
      <c r="AU157" s="258" t="s">
        <v>84</v>
      </c>
      <c r="AV157" s="12" t="s">
        <v>84</v>
      </c>
      <c r="AW157" s="12" t="s">
        <v>37</v>
      </c>
      <c r="AX157" s="12" t="s">
        <v>74</v>
      </c>
      <c r="AY157" s="258" t="s">
        <v>189</v>
      </c>
    </row>
    <row r="158" s="12" customFormat="1">
      <c r="B158" s="247"/>
      <c r="C158" s="248"/>
      <c r="D158" s="249" t="s">
        <v>199</v>
      </c>
      <c r="E158" s="250" t="s">
        <v>21</v>
      </c>
      <c r="F158" s="251" t="s">
        <v>3842</v>
      </c>
      <c r="G158" s="248"/>
      <c r="H158" s="252">
        <v>61.325000000000003</v>
      </c>
      <c r="I158" s="253"/>
      <c r="J158" s="248"/>
      <c r="K158" s="248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199</v>
      </c>
      <c r="AU158" s="258" t="s">
        <v>84</v>
      </c>
      <c r="AV158" s="12" t="s">
        <v>84</v>
      </c>
      <c r="AW158" s="12" t="s">
        <v>37</v>
      </c>
      <c r="AX158" s="12" t="s">
        <v>74</v>
      </c>
      <c r="AY158" s="258" t="s">
        <v>189</v>
      </c>
    </row>
    <row r="159" s="14" customFormat="1">
      <c r="B159" s="269"/>
      <c r="C159" s="270"/>
      <c r="D159" s="249" t="s">
        <v>199</v>
      </c>
      <c r="E159" s="271" t="s">
        <v>21</v>
      </c>
      <c r="F159" s="272" t="s">
        <v>214</v>
      </c>
      <c r="G159" s="270"/>
      <c r="H159" s="273">
        <v>571.90300000000002</v>
      </c>
      <c r="I159" s="274"/>
      <c r="J159" s="270"/>
      <c r="K159" s="270"/>
      <c r="L159" s="275"/>
      <c r="M159" s="276"/>
      <c r="N159" s="277"/>
      <c r="O159" s="277"/>
      <c r="P159" s="277"/>
      <c r="Q159" s="277"/>
      <c r="R159" s="277"/>
      <c r="S159" s="277"/>
      <c r="T159" s="278"/>
      <c r="AT159" s="279" t="s">
        <v>199</v>
      </c>
      <c r="AU159" s="279" t="s">
        <v>84</v>
      </c>
      <c r="AV159" s="14" t="s">
        <v>197</v>
      </c>
      <c r="AW159" s="14" t="s">
        <v>37</v>
      </c>
      <c r="AX159" s="14" t="s">
        <v>82</v>
      </c>
      <c r="AY159" s="279" t="s">
        <v>189</v>
      </c>
    </row>
    <row r="160" s="11" customFormat="1" ht="29.88" customHeight="1">
      <c r="B160" s="219"/>
      <c r="C160" s="220"/>
      <c r="D160" s="221" t="s">
        <v>73</v>
      </c>
      <c r="E160" s="233" t="s">
        <v>263</v>
      </c>
      <c r="F160" s="233" t="s">
        <v>735</v>
      </c>
      <c r="G160" s="220"/>
      <c r="H160" s="220"/>
      <c r="I160" s="223"/>
      <c r="J160" s="234">
        <f>BK160</f>
        <v>0</v>
      </c>
      <c r="K160" s="220"/>
      <c r="L160" s="225"/>
      <c r="M160" s="226"/>
      <c r="N160" s="227"/>
      <c r="O160" s="227"/>
      <c r="P160" s="228">
        <f>P161+SUM(P162:P174)</f>
        <v>0</v>
      </c>
      <c r="Q160" s="227"/>
      <c r="R160" s="228">
        <f>R161+SUM(R162:R174)</f>
        <v>0</v>
      </c>
      <c r="S160" s="227"/>
      <c r="T160" s="229">
        <f>T161+SUM(T162:T174)</f>
        <v>0</v>
      </c>
      <c r="AR160" s="230" t="s">
        <v>82</v>
      </c>
      <c r="AT160" s="231" t="s">
        <v>73</v>
      </c>
      <c r="AU160" s="231" t="s">
        <v>82</v>
      </c>
      <c r="AY160" s="230" t="s">
        <v>189</v>
      </c>
      <c r="BK160" s="232">
        <f>BK161+SUM(BK162:BK174)</f>
        <v>0</v>
      </c>
    </row>
    <row r="161" s="1" customFormat="1" ht="38.25" customHeight="1">
      <c r="B161" s="48"/>
      <c r="C161" s="235" t="s">
        <v>10</v>
      </c>
      <c r="D161" s="235" t="s">
        <v>192</v>
      </c>
      <c r="E161" s="236" t="s">
        <v>3712</v>
      </c>
      <c r="F161" s="237" t="s">
        <v>3713</v>
      </c>
      <c r="G161" s="238" t="s">
        <v>273</v>
      </c>
      <c r="H161" s="239">
        <v>597.27800000000002</v>
      </c>
      <c r="I161" s="240"/>
      <c r="J161" s="241">
        <f>ROUND(I161*H161,2)</f>
        <v>0</v>
      </c>
      <c r="K161" s="237" t="s">
        <v>196</v>
      </c>
      <c r="L161" s="74"/>
      <c r="M161" s="242" t="s">
        <v>21</v>
      </c>
      <c r="N161" s="243" t="s">
        <v>45</v>
      </c>
      <c r="O161" s="49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AR161" s="26" t="s">
        <v>197</v>
      </c>
      <c r="AT161" s="26" t="s">
        <v>192</v>
      </c>
      <c r="AU161" s="26" t="s">
        <v>84</v>
      </c>
      <c r="AY161" s="26" t="s">
        <v>189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6" t="s">
        <v>82</v>
      </c>
      <c r="BK161" s="246">
        <f>ROUND(I161*H161,2)</f>
        <v>0</v>
      </c>
      <c r="BL161" s="26" t="s">
        <v>197</v>
      </c>
      <c r="BM161" s="26" t="s">
        <v>3863</v>
      </c>
    </row>
    <row r="162" s="13" customFormat="1">
      <c r="B162" s="259"/>
      <c r="C162" s="260"/>
      <c r="D162" s="249" t="s">
        <v>199</v>
      </c>
      <c r="E162" s="261" t="s">
        <v>21</v>
      </c>
      <c r="F162" s="262" t="s">
        <v>3631</v>
      </c>
      <c r="G162" s="260"/>
      <c r="H162" s="261" t="s">
        <v>21</v>
      </c>
      <c r="I162" s="263"/>
      <c r="J162" s="260"/>
      <c r="K162" s="260"/>
      <c r="L162" s="264"/>
      <c r="M162" s="265"/>
      <c r="N162" s="266"/>
      <c r="O162" s="266"/>
      <c r="P162" s="266"/>
      <c r="Q162" s="266"/>
      <c r="R162" s="266"/>
      <c r="S162" s="266"/>
      <c r="T162" s="267"/>
      <c r="AT162" s="268" t="s">
        <v>199</v>
      </c>
      <c r="AU162" s="268" t="s">
        <v>84</v>
      </c>
      <c r="AV162" s="13" t="s">
        <v>82</v>
      </c>
      <c r="AW162" s="13" t="s">
        <v>37</v>
      </c>
      <c r="AX162" s="13" t="s">
        <v>74</v>
      </c>
      <c r="AY162" s="268" t="s">
        <v>189</v>
      </c>
    </row>
    <row r="163" s="12" customFormat="1">
      <c r="B163" s="247"/>
      <c r="C163" s="248"/>
      <c r="D163" s="249" t="s">
        <v>199</v>
      </c>
      <c r="E163" s="250" t="s">
        <v>21</v>
      </c>
      <c r="F163" s="251" t="s">
        <v>21</v>
      </c>
      <c r="G163" s="248"/>
      <c r="H163" s="252">
        <v>0</v>
      </c>
      <c r="I163" s="253"/>
      <c r="J163" s="248"/>
      <c r="K163" s="248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199</v>
      </c>
      <c r="AU163" s="258" t="s">
        <v>84</v>
      </c>
      <c r="AV163" s="12" t="s">
        <v>84</v>
      </c>
      <c r="AW163" s="12" t="s">
        <v>37</v>
      </c>
      <c r="AX163" s="12" t="s">
        <v>74</v>
      </c>
      <c r="AY163" s="258" t="s">
        <v>189</v>
      </c>
    </row>
    <row r="164" s="13" customFormat="1">
      <c r="B164" s="259"/>
      <c r="C164" s="260"/>
      <c r="D164" s="249" t="s">
        <v>199</v>
      </c>
      <c r="E164" s="261" t="s">
        <v>21</v>
      </c>
      <c r="F164" s="262" t="s">
        <v>3834</v>
      </c>
      <c r="G164" s="260"/>
      <c r="H164" s="261" t="s">
        <v>21</v>
      </c>
      <c r="I164" s="263"/>
      <c r="J164" s="260"/>
      <c r="K164" s="260"/>
      <c r="L164" s="264"/>
      <c r="M164" s="265"/>
      <c r="N164" s="266"/>
      <c r="O164" s="266"/>
      <c r="P164" s="266"/>
      <c r="Q164" s="266"/>
      <c r="R164" s="266"/>
      <c r="S164" s="266"/>
      <c r="T164" s="267"/>
      <c r="AT164" s="268" t="s">
        <v>199</v>
      </c>
      <c r="AU164" s="268" t="s">
        <v>84</v>
      </c>
      <c r="AV164" s="13" t="s">
        <v>82</v>
      </c>
      <c r="AW164" s="13" t="s">
        <v>37</v>
      </c>
      <c r="AX164" s="13" t="s">
        <v>74</v>
      </c>
      <c r="AY164" s="268" t="s">
        <v>189</v>
      </c>
    </row>
    <row r="165" s="12" customFormat="1">
      <c r="B165" s="247"/>
      <c r="C165" s="248"/>
      <c r="D165" s="249" t="s">
        <v>199</v>
      </c>
      <c r="E165" s="250" t="s">
        <v>21</v>
      </c>
      <c r="F165" s="251" t="s">
        <v>3835</v>
      </c>
      <c r="G165" s="248"/>
      <c r="H165" s="252">
        <v>597.27800000000002</v>
      </c>
      <c r="I165" s="253"/>
      <c r="J165" s="248"/>
      <c r="K165" s="248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199</v>
      </c>
      <c r="AU165" s="258" t="s">
        <v>84</v>
      </c>
      <c r="AV165" s="12" t="s">
        <v>84</v>
      </c>
      <c r="AW165" s="12" t="s">
        <v>37</v>
      </c>
      <c r="AX165" s="12" t="s">
        <v>74</v>
      </c>
      <c r="AY165" s="258" t="s">
        <v>189</v>
      </c>
    </row>
    <row r="166" s="14" customFormat="1">
      <c r="B166" s="269"/>
      <c r="C166" s="270"/>
      <c r="D166" s="249" t="s">
        <v>199</v>
      </c>
      <c r="E166" s="271" t="s">
        <v>21</v>
      </c>
      <c r="F166" s="272" t="s">
        <v>214</v>
      </c>
      <c r="G166" s="270"/>
      <c r="H166" s="273">
        <v>597.27800000000002</v>
      </c>
      <c r="I166" s="274"/>
      <c r="J166" s="270"/>
      <c r="K166" s="270"/>
      <c r="L166" s="275"/>
      <c r="M166" s="276"/>
      <c r="N166" s="277"/>
      <c r="O166" s="277"/>
      <c r="P166" s="277"/>
      <c r="Q166" s="277"/>
      <c r="R166" s="277"/>
      <c r="S166" s="277"/>
      <c r="T166" s="278"/>
      <c r="AT166" s="279" t="s">
        <v>199</v>
      </c>
      <c r="AU166" s="279" t="s">
        <v>84</v>
      </c>
      <c r="AV166" s="14" t="s">
        <v>197</v>
      </c>
      <c r="AW166" s="14" t="s">
        <v>37</v>
      </c>
      <c r="AX166" s="14" t="s">
        <v>82</v>
      </c>
      <c r="AY166" s="279" t="s">
        <v>189</v>
      </c>
    </row>
    <row r="167" s="1" customFormat="1" ht="38.25" customHeight="1">
      <c r="B167" s="48"/>
      <c r="C167" s="235" t="s">
        <v>323</v>
      </c>
      <c r="D167" s="235" t="s">
        <v>192</v>
      </c>
      <c r="E167" s="236" t="s">
        <v>3719</v>
      </c>
      <c r="F167" s="237" t="s">
        <v>3720</v>
      </c>
      <c r="G167" s="238" t="s">
        <v>273</v>
      </c>
      <c r="H167" s="239">
        <v>35836.68</v>
      </c>
      <c r="I167" s="240"/>
      <c r="J167" s="241">
        <f>ROUND(I167*H167,2)</f>
        <v>0</v>
      </c>
      <c r="K167" s="237" t="s">
        <v>196</v>
      </c>
      <c r="L167" s="74"/>
      <c r="M167" s="242" t="s">
        <v>21</v>
      </c>
      <c r="N167" s="243" t="s">
        <v>45</v>
      </c>
      <c r="O167" s="49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AR167" s="26" t="s">
        <v>197</v>
      </c>
      <c r="AT167" s="26" t="s">
        <v>192</v>
      </c>
      <c r="AU167" s="26" t="s">
        <v>84</v>
      </c>
      <c r="AY167" s="26" t="s">
        <v>189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6" t="s">
        <v>82</v>
      </c>
      <c r="BK167" s="246">
        <f>ROUND(I167*H167,2)</f>
        <v>0</v>
      </c>
      <c r="BL167" s="26" t="s">
        <v>197</v>
      </c>
      <c r="BM167" s="26" t="s">
        <v>3864</v>
      </c>
    </row>
    <row r="168" s="12" customFormat="1">
      <c r="B168" s="247"/>
      <c r="C168" s="248"/>
      <c r="D168" s="249" t="s">
        <v>199</v>
      </c>
      <c r="E168" s="248"/>
      <c r="F168" s="251" t="s">
        <v>3865</v>
      </c>
      <c r="G168" s="248"/>
      <c r="H168" s="252">
        <v>35836.68</v>
      </c>
      <c r="I168" s="253"/>
      <c r="J168" s="248"/>
      <c r="K168" s="248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199</v>
      </c>
      <c r="AU168" s="258" t="s">
        <v>84</v>
      </c>
      <c r="AV168" s="12" t="s">
        <v>84</v>
      </c>
      <c r="AW168" s="12" t="s">
        <v>6</v>
      </c>
      <c r="AX168" s="12" t="s">
        <v>82</v>
      </c>
      <c r="AY168" s="258" t="s">
        <v>189</v>
      </c>
    </row>
    <row r="169" s="1" customFormat="1" ht="38.25" customHeight="1">
      <c r="B169" s="48"/>
      <c r="C169" s="235" t="s">
        <v>330</v>
      </c>
      <c r="D169" s="235" t="s">
        <v>192</v>
      </c>
      <c r="E169" s="236" t="s">
        <v>3723</v>
      </c>
      <c r="F169" s="237" t="s">
        <v>3724</v>
      </c>
      <c r="G169" s="238" t="s">
        <v>273</v>
      </c>
      <c r="H169" s="239">
        <v>597.27800000000002</v>
      </c>
      <c r="I169" s="240"/>
      <c r="J169" s="241">
        <f>ROUND(I169*H169,2)</f>
        <v>0</v>
      </c>
      <c r="K169" s="237" t="s">
        <v>196</v>
      </c>
      <c r="L169" s="74"/>
      <c r="M169" s="242" t="s">
        <v>21</v>
      </c>
      <c r="N169" s="243" t="s">
        <v>45</v>
      </c>
      <c r="O169" s="49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AR169" s="26" t="s">
        <v>197</v>
      </c>
      <c r="AT169" s="26" t="s">
        <v>192</v>
      </c>
      <c r="AU169" s="26" t="s">
        <v>84</v>
      </c>
      <c r="AY169" s="26" t="s">
        <v>189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6" t="s">
        <v>82</v>
      </c>
      <c r="BK169" s="246">
        <f>ROUND(I169*H169,2)</f>
        <v>0</v>
      </c>
      <c r="BL169" s="26" t="s">
        <v>197</v>
      </c>
      <c r="BM169" s="26" t="s">
        <v>3866</v>
      </c>
    </row>
    <row r="170" s="1" customFormat="1" ht="25.5" customHeight="1">
      <c r="B170" s="48"/>
      <c r="C170" s="235" t="s">
        <v>335</v>
      </c>
      <c r="D170" s="235" t="s">
        <v>192</v>
      </c>
      <c r="E170" s="236" t="s">
        <v>3726</v>
      </c>
      <c r="F170" s="237" t="s">
        <v>3727</v>
      </c>
      <c r="G170" s="238" t="s">
        <v>273</v>
      </c>
      <c r="H170" s="239">
        <v>597.27800000000002</v>
      </c>
      <c r="I170" s="240"/>
      <c r="J170" s="241">
        <f>ROUND(I170*H170,2)</f>
        <v>0</v>
      </c>
      <c r="K170" s="237" t="s">
        <v>196</v>
      </c>
      <c r="L170" s="74"/>
      <c r="M170" s="242" t="s">
        <v>21</v>
      </c>
      <c r="N170" s="243" t="s">
        <v>45</v>
      </c>
      <c r="O170" s="49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AR170" s="26" t="s">
        <v>197</v>
      </c>
      <c r="AT170" s="26" t="s">
        <v>192</v>
      </c>
      <c r="AU170" s="26" t="s">
        <v>84</v>
      </c>
      <c r="AY170" s="26" t="s">
        <v>189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6" t="s">
        <v>82</v>
      </c>
      <c r="BK170" s="246">
        <f>ROUND(I170*H170,2)</f>
        <v>0</v>
      </c>
      <c r="BL170" s="26" t="s">
        <v>197</v>
      </c>
      <c r="BM170" s="26" t="s">
        <v>3867</v>
      </c>
    </row>
    <row r="171" s="1" customFormat="1" ht="25.5" customHeight="1">
      <c r="B171" s="48"/>
      <c r="C171" s="235" t="s">
        <v>341</v>
      </c>
      <c r="D171" s="235" t="s">
        <v>192</v>
      </c>
      <c r="E171" s="236" t="s">
        <v>3729</v>
      </c>
      <c r="F171" s="237" t="s">
        <v>3730</v>
      </c>
      <c r="G171" s="238" t="s">
        <v>273</v>
      </c>
      <c r="H171" s="239">
        <v>35836.68</v>
      </c>
      <c r="I171" s="240"/>
      <c r="J171" s="241">
        <f>ROUND(I171*H171,2)</f>
        <v>0</v>
      </c>
      <c r="K171" s="237" t="s">
        <v>196</v>
      </c>
      <c r="L171" s="74"/>
      <c r="M171" s="242" t="s">
        <v>21</v>
      </c>
      <c r="N171" s="243" t="s">
        <v>45</v>
      </c>
      <c r="O171" s="49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AR171" s="26" t="s">
        <v>197</v>
      </c>
      <c r="AT171" s="26" t="s">
        <v>192</v>
      </c>
      <c r="AU171" s="26" t="s">
        <v>84</v>
      </c>
      <c r="AY171" s="26" t="s">
        <v>189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6" t="s">
        <v>82</v>
      </c>
      <c r="BK171" s="246">
        <f>ROUND(I171*H171,2)</f>
        <v>0</v>
      </c>
      <c r="BL171" s="26" t="s">
        <v>197</v>
      </c>
      <c r="BM171" s="26" t="s">
        <v>3868</v>
      </c>
    </row>
    <row r="172" s="12" customFormat="1">
      <c r="B172" s="247"/>
      <c r="C172" s="248"/>
      <c r="D172" s="249" t="s">
        <v>199</v>
      </c>
      <c r="E172" s="248"/>
      <c r="F172" s="251" t="s">
        <v>3865</v>
      </c>
      <c r="G172" s="248"/>
      <c r="H172" s="252">
        <v>35836.68</v>
      </c>
      <c r="I172" s="253"/>
      <c r="J172" s="248"/>
      <c r="K172" s="248"/>
      <c r="L172" s="254"/>
      <c r="M172" s="255"/>
      <c r="N172" s="256"/>
      <c r="O172" s="256"/>
      <c r="P172" s="256"/>
      <c r="Q172" s="256"/>
      <c r="R172" s="256"/>
      <c r="S172" s="256"/>
      <c r="T172" s="257"/>
      <c r="AT172" s="258" t="s">
        <v>199</v>
      </c>
      <c r="AU172" s="258" t="s">
        <v>84</v>
      </c>
      <c r="AV172" s="12" t="s">
        <v>84</v>
      </c>
      <c r="AW172" s="12" t="s">
        <v>6</v>
      </c>
      <c r="AX172" s="12" t="s">
        <v>82</v>
      </c>
      <c r="AY172" s="258" t="s">
        <v>189</v>
      </c>
    </row>
    <row r="173" s="1" customFormat="1" ht="25.5" customHeight="1">
      <c r="B173" s="48"/>
      <c r="C173" s="235" t="s">
        <v>346</v>
      </c>
      <c r="D173" s="235" t="s">
        <v>192</v>
      </c>
      <c r="E173" s="236" t="s">
        <v>3732</v>
      </c>
      <c r="F173" s="237" t="s">
        <v>3733</v>
      </c>
      <c r="G173" s="238" t="s">
        <v>273</v>
      </c>
      <c r="H173" s="239">
        <v>597.27800000000002</v>
      </c>
      <c r="I173" s="240"/>
      <c r="J173" s="241">
        <f>ROUND(I173*H173,2)</f>
        <v>0</v>
      </c>
      <c r="K173" s="237" t="s">
        <v>196</v>
      </c>
      <c r="L173" s="74"/>
      <c r="M173" s="242" t="s">
        <v>21</v>
      </c>
      <c r="N173" s="243" t="s">
        <v>45</v>
      </c>
      <c r="O173" s="49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AR173" s="26" t="s">
        <v>197</v>
      </c>
      <c r="AT173" s="26" t="s">
        <v>192</v>
      </c>
      <c r="AU173" s="26" t="s">
        <v>84</v>
      </c>
      <c r="AY173" s="26" t="s">
        <v>189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26" t="s">
        <v>82</v>
      </c>
      <c r="BK173" s="246">
        <f>ROUND(I173*H173,2)</f>
        <v>0</v>
      </c>
      <c r="BL173" s="26" t="s">
        <v>197</v>
      </c>
      <c r="BM173" s="26" t="s">
        <v>3869</v>
      </c>
    </row>
    <row r="174" s="11" customFormat="1" ht="22.32" customHeight="1">
      <c r="B174" s="219"/>
      <c r="C174" s="220"/>
      <c r="D174" s="221" t="s">
        <v>73</v>
      </c>
      <c r="E174" s="233" t="s">
        <v>918</v>
      </c>
      <c r="F174" s="233" t="s">
        <v>919</v>
      </c>
      <c r="G174" s="220"/>
      <c r="H174" s="220"/>
      <c r="I174" s="223"/>
      <c r="J174" s="234">
        <f>BK174</f>
        <v>0</v>
      </c>
      <c r="K174" s="220"/>
      <c r="L174" s="225"/>
      <c r="M174" s="226"/>
      <c r="N174" s="227"/>
      <c r="O174" s="227"/>
      <c r="P174" s="228">
        <f>SUM(P175:P180)</f>
        <v>0</v>
      </c>
      <c r="Q174" s="227"/>
      <c r="R174" s="228">
        <f>SUM(R175:R180)</f>
        <v>0</v>
      </c>
      <c r="S174" s="227"/>
      <c r="T174" s="229">
        <f>SUM(T175:T180)</f>
        <v>0</v>
      </c>
      <c r="AR174" s="230" t="s">
        <v>82</v>
      </c>
      <c r="AT174" s="231" t="s">
        <v>73</v>
      </c>
      <c r="AU174" s="231" t="s">
        <v>84</v>
      </c>
      <c r="AY174" s="230" t="s">
        <v>189</v>
      </c>
      <c r="BK174" s="232">
        <f>SUM(BK175:BK180)</f>
        <v>0</v>
      </c>
    </row>
    <row r="175" s="1" customFormat="1" ht="25.5" customHeight="1">
      <c r="B175" s="48"/>
      <c r="C175" s="235" t="s">
        <v>9</v>
      </c>
      <c r="D175" s="235" t="s">
        <v>192</v>
      </c>
      <c r="E175" s="236" t="s">
        <v>941</v>
      </c>
      <c r="F175" s="237" t="s">
        <v>3747</v>
      </c>
      <c r="G175" s="238" t="s">
        <v>273</v>
      </c>
      <c r="H175" s="239">
        <v>924.05200000000002</v>
      </c>
      <c r="I175" s="240"/>
      <c r="J175" s="241">
        <f>ROUND(I175*H175,2)</f>
        <v>0</v>
      </c>
      <c r="K175" s="237" t="s">
        <v>21</v>
      </c>
      <c r="L175" s="74"/>
      <c r="M175" s="242" t="s">
        <v>21</v>
      </c>
      <c r="N175" s="243" t="s">
        <v>45</v>
      </c>
      <c r="O175" s="49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AR175" s="26" t="s">
        <v>197</v>
      </c>
      <c r="AT175" s="26" t="s">
        <v>192</v>
      </c>
      <c r="AU175" s="26" t="s">
        <v>190</v>
      </c>
      <c r="AY175" s="26" t="s">
        <v>189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6" t="s">
        <v>82</v>
      </c>
      <c r="BK175" s="246">
        <f>ROUND(I175*H175,2)</f>
        <v>0</v>
      </c>
      <c r="BL175" s="26" t="s">
        <v>197</v>
      </c>
      <c r="BM175" s="26" t="s">
        <v>3870</v>
      </c>
    </row>
    <row r="176" s="13" customFormat="1">
      <c r="B176" s="259"/>
      <c r="C176" s="260"/>
      <c r="D176" s="249" t="s">
        <v>199</v>
      </c>
      <c r="E176" s="261" t="s">
        <v>21</v>
      </c>
      <c r="F176" s="262" t="s">
        <v>3749</v>
      </c>
      <c r="G176" s="260"/>
      <c r="H176" s="261" t="s">
        <v>21</v>
      </c>
      <c r="I176" s="263"/>
      <c r="J176" s="260"/>
      <c r="K176" s="260"/>
      <c r="L176" s="264"/>
      <c r="M176" s="265"/>
      <c r="N176" s="266"/>
      <c r="O176" s="266"/>
      <c r="P176" s="266"/>
      <c r="Q176" s="266"/>
      <c r="R176" s="266"/>
      <c r="S176" s="266"/>
      <c r="T176" s="267"/>
      <c r="AT176" s="268" t="s">
        <v>199</v>
      </c>
      <c r="AU176" s="268" t="s">
        <v>190</v>
      </c>
      <c r="AV176" s="13" t="s">
        <v>82</v>
      </c>
      <c r="AW176" s="13" t="s">
        <v>37</v>
      </c>
      <c r="AX176" s="13" t="s">
        <v>74</v>
      </c>
      <c r="AY176" s="268" t="s">
        <v>189</v>
      </c>
    </row>
    <row r="177" s="12" customFormat="1">
      <c r="B177" s="247"/>
      <c r="C177" s="248"/>
      <c r="D177" s="249" t="s">
        <v>199</v>
      </c>
      <c r="E177" s="250" t="s">
        <v>21</v>
      </c>
      <c r="F177" s="251" t="s">
        <v>3871</v>
      </c>
      <c r="G177" s="248"/>
      <c r="H177" s="252">
        <v>231.01300000000001</v>
      </c>
      <c r="I177" s="253"/>
      <c r="J177" s="248"/>
      <c r="K177" s="248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199</v>
      </c>
      <c r="AU177" s="258" t="s">
        <v>190</v>
      </c>
      <c r="AV177" s="12" t="s">
        <v>84</v>
      </c>
      <c r="AW177" s="12" t="s">
        <v>37</v>
      </c>
      <c r="AX177" s="12" t="s">
        <v>82</v>
      </c>
      <c r="AY177" s="258" t="s">
        <v>189</v>
      </c>
    </row>
    <row r="178" s="12" customFormat="1">
      <c r="B178" s="247"/>
      <c r="C178" s="248"/>
      <c r="D178" s="249" t="s">
        <v>199</v>
      </c>
      <c r="E178" s="248"/>
      <c r="F178" s="251" t="s">
        <v>3872</v>
      </c>
      <c r="G178" s="248"/>
      <c r="H178" s="252">
        <v>924.05200000000002</v>
      </c>
      <c r="I178" s="253"/>
      <c r="J178" s="248"/>
      <c r="K178" s="248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199</v>
      </c>
      <c r="AU178" s="258" t="s">
        <v>190</v>
      </c>
      <c r="AV178" s="12" t="s">
        <v>84</v>
      </c>
      <c r="AW178" s="12" t="s">
        <v>6</v>
      </c>
      <c r="AX178" s="12" t="s">
        <v>82</v>
      </c>
      <c r="AY178" s="258" t="s">
        <v>189</v>
      </c>
    </row>
    <row r="179" s="1" customFormat="1" ht="16.5" customHeight="1">
      <c r="B179" s="48"/>
      <c r="C179" s="235" t="s">
        <v>358</v>
      </c>
      <c r="D179" s="235" t="s">
        <v>192</v>
      </c>
      <c r="E179" s="236" t="s">
        <v>947</v>
      </c>
      <c r="F179" s="237" t="s">
        <v>948</v>
      </c>
      <c r="G179" s="238" t="s">
        <v>911</v>
      </c>
      <c r="H179" s="239">
        <v>1</v>
      </c>
      <c r="I179" s="240"/>
      <c r="J179" s="241">
        <f>ROUND(I179*H179,2)</f>
        <v>0</v>
      </c>
      <c r="K179" s="237" t="s">
        <v>21</v>
      </c>
      <c r="L179" s="74"/>
      <c r="M179" s="242" t="s">
        <v>21</v>
      </c>
      <c r="N179" s="243" t="s">
        <v>45</v>
      </c>
      <c r="O179" s="49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AR179" s="26" t="s">
        <v>197</v>
      </c>
      <c r="AT179" s="26" t="s">
        <v>192</v>
      </c>
      <c r="AU179" s="26" t="s">
        <v>190</v>
      </c>
      <c r="AY179" s="26" t="s">
        <v>189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26" t="s">
        <v>82</v>
      </c>
      <c r="BK179" s="246">
        <f>ROUND(I179*H179,2)</f>
        <v>0</v>
      </c>
      <c r="BL179" s="26" t="s">
        <v>197</v>
      </c>
      <c r="BM179" s="26" t="s">
        <v>3873</v>
      </c>
    </row>
    <row r="180" s="1" customFormat="1" ht="16.5" customHeight="1">
      <c r="B180" s="48"/>
      <c r="C180" s="235" t="s">
        <v>364</v>
      </c>
      <c r="D180" s="235" t="s">
        <v>192</v>
      </c>
      <c r="E180" s="236" t="s">
        <v>951</v>
      </c>
      <c r="F180" s="237" t="s">
        <v>952</v>
      </c>
      <c r="G180" s="238" t="s">
        <v>911</v>
      </c>
      <c r="H180" s="239">
        <v>1</v>
      </c>
      <c r="I180" s="240"/>
      <c r="J180" s="241">
        <f>ROUND(I180*H180,2)</f>
        <v>0</v>
      </c>
      <c r="K180" s="237" t="s">
        <v>21</v>
      </c>
      <c r="L180" s="74"/>
      <c r="M180" s="242" t="s">
        <v>21</v>
      </c>
      <c r="N180" s="243" t="s">
        <v>45</v>
      </c>
      <c r="O180" s="49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6" t="s">
        <v>197</v>
      </c>
      <c r="AT180" s="26" t="s">
        <v>192</v>
      </c>
      <c r="AU180" s="26" t="s">
        <v>190</v>
      </c>
      <c r="AY180" s="26" t="s">
        <v>189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6" t="s">
        <v>82</v>
      </c>
      <c r="BK180" s="246">
        <f>ROUND(I180*H180,2)</f>
        <v>0</v>
      </c>
      <c r="BL180" s="26" t="s">
        <v>197</v>
      </c>
      <c r="BM180" s="26" t="s">
        <v>3874</v>
      </c>
    </row>
    <row r="181" s="11" customFormat="1" ht="29.88" customHeight="1">
      <c r="B181" s="219"/>
      <c r="C181" s="220"/>
      <c r="D181" s="221" t="s">
        <v>73</v>
      </c>
      <c r="E181" s="233" t="s">
        <v>987</v>
      </c>
      <c r="F181" s="233" t="s">
        <v>988</v>
      </c>
      <c r="G181" s="220"/>
      <c r="H181" s="220"/>
      <c r="I181" s="223"/>
      <c r="J181" s="234">
        <f>BK181</f>
        <v>0</v>
      </c>
      <c r="K181" s="220"/>
      <c r="L181" s="225"/>
      <c r="M181" s="226"/>
      <c r="N181" s="227"/>
      <c r="O181" s="227"/>
      <c r="P181" s="228">
        <f>P182</f>
        <v>0</v>
      </c>
      <c r="Q181" s="227"/>
      <c r="R181" s="228">
        <f>R182</f>
        <v>0</v>
      </c>
      <c r="S181" s="227"/>
      <c r="T181" s="229">
        <f>T182</f>
        <v>0</v>
      </c>
      <c r="AR181" s="230" t="s">
        <v>82</v>
      </c>
      <c r="AT181" s="231" t="s">
        <v>73</v>
      </c>
      <c r="AU181" s="231" t="s">
        <v>82</v>
      </c>
      <c r="AY181" s="230" t="s">
        <v>189</v>
      </c>
      <c r="BK181" s="232">
        <f>BK182</f>
        <v>0</v>
      </c>
    </row>
    <row r="182" s="1" customFormat="1" ht="38.25" customHeight="1">
      <c r="B182" s="48"/>
      <c r="C182" s="235" t="s">
        <v>368</v>
      </c>
      <c r="D182" s="235" t="s">
        <v>192</v>
      </c>
      <c r="E182" s="236" t="s">
        <v>990</v>
      </c>
      <c r="F182" s="237" t="s">
        <v>991</v>
      </c>
      <c r="G182" s="238" t="s">
        <v>250</v>
      </c>
      <c r="H182" s="239">
        <v>13.868</v>
      </c>
      <c r="I182" s="240"/>
      <c r="J182" s="241">
        <f>ROUND(I182*H182,2)</f>
        <v>0</v>
      </c>
      <c r="K182" s="237" t="s">
        <v>196</v>
      </c>
      <c r="L182" s="74"/>
      <c r="M182" s="242" t="s">
        <v>21</v>
      </c>
      <c r="N182" s="243" t="s">
        <v>45</v>
      </c>
      <c r="O182" s="49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AR182" s="26" t="s">
        <v>197</v>
      </c>
      <c r="AT182" s="26" t="s">
        <v>192</v>
      </c>
      <c r="AU182" s="26" t="s">
        <v>84</v>
      </c>
      <c r="AY182" s="26" t="s">
        <v>189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6" t="s">
        <v>82</v>
      </c>
      <c r="BK182" s="246">
        <f>ROUND(I182*H182,2)</f>
        <v>0</v>
      </c>
      <c r="BL182" s="26" t="s">
        <v>197</v>
      </c>
      <c r="BM182" s="26" t="s">
        <v>3875</v>
      </c>
    </row>
    <row r="183" s="11" customFormat="1" ht="37.44" customHeight="1">
      <c r="B183" s="219"/>
      <c r="C183" s="220"/>
      <c r="D183" s="221" t="s">
        <v>73</v>
      </c>
      <c r="E183" s="222" t="s">
        <v>993</v>
      </c>
      <c r="F183" s="222" t="s">
        <v>994</v>
      </c>
      <c r="G183" s="220"/>
      <c r="H183" s="220"/>
      <c r="I183" s="223"/>
      <c r="J183" s="224">
        <f>BK183</f>
        <v>0</v>
      </c>
      <c r="K183" s="220"/>
      <c r="L183" s="225"/>
      <c r="M183" s="226"/>
      <c r="N183" s="227"/>
      <c r="O183" s="227"/>
      <c r="P183" s="228">
        <f>P184</f>
        <v>0</v>
      </c>
      <c r="Q183" s="227"/>
      <c r="R183" s="228">
        <f>R184</f>
        <v>4.4844778999999999</v>
      </c>
      <c r="S183" s="227"/>
      <c r="T183" s="229">
        <f>T184</f>
        <v>0</v>
      </c>
      <c r="AR183" s="230" t="s">
        <v>84</v>
      </c>
      <c r="AT183" s="231" t="s">
        <v>73</v>
      </c>
      <c r="AU183" s="231" t="s">
        <v>74</v>
      </c>
      <c r="AY183" s="230" t="s">
        <v>189</v>
      </c>
      <c r="BK183" s="232">
        <f>BK184</f>
        <v>0</v>
      </c>
    </row>
    <row r="184" s="11" customFormat="1" ht="19.92" customHeight="1">
      <c r="B184" s="219"/>
      <c r="C184" s="220"/>
      <c r="D184" s="221" t="s">
        <v>73</v>
      </c>
      <c r="E184" s="233" t="s">
        <v>1896</v>
      </c>
      <c r="F184" s="233" t="s">
        <v>1897</v>
      </c>
      <c r="G184" s="220"/>
      <c r="H184" s="220"/>
      <c r="I184" s="223"/>
      <c r="J184" s="234">
        <f>BK184</f>
        <v>0</v>
      </c>
      <c r="K184" s="220"/>
      <c r="L184" s="225"/>
      <c r="M184" s="226"/>
      <c r="N184" s="227"/>
      <c r="O184" s="227"/>
      <c r="P184" s="228">
        <f>SUM(P185:P198)</f>
        <v>0</v>
      </c>
      <c r="Q184" s="227"/>
      <c r="R184" s="228">
        <f>SUM(R185:R198)</f>
        <v>4.4844778999999999</v>
      </c>
      <c r="S184" s="227"/>
      <c r="T184" s="229">
        <f>SUM(T185:T198)</f>
        <v>0</v>
      </c>
      <c r="AR184" s="230" t="s">
        <v>84</v>
      </c>
      <c r="AT184" s="231" t="s">
        <v>73</v>
      </c>
      <c r="AU184" s="231" t="s">
        <v>82</v>
      </c>
      <c r="AY184" s="230" t="s">
        <v>189</v>
      </c>
      <c r="BK184" s="232">
        <f>SUM(BK185:BK198)</f>
        <v>0</v>
      </c>
    </row>
    <row r="185" s="1" customFormat="1" ht="25.5" customHeight="1">
      <c r="B185" s="48"/>
      <c r="C185" s="235" t="s">
        <v>377</v>
      </c>
      <c r="D185" s="235" t="s">
        <v>192</v>
      </c>
      <c r="E185" s="236" t="s">
        <v>3876</v>
      </c>
      <c r="F185" s="237" t="s">
        <v>3877</v>
      </c>
      <c r="G185" s="238" t="s">
        <v>273</v>
      </c>
      <c r="H185" s="239">
        <v>222.63999999999999</v>
      </c>
      <c r="I185" s="240"/>
      <c r="J185" s="241">
        <f>ROUND(I185*H185,2)</f>
        <v>0</v>
      </c>
      <c r="K185" s="237" t="s">
        <v>196</v>
      </c>
      <c r="L185" s="74"/>
      <c r="M185" s="242" t="s">
        <v>21</v>
      </c>
      <c r="N185" s="243" t="s">
        <v>45</v>
      </c>
      <c r="O185" s="49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AR185" s="26" t="s">
        <v>323</v>
      </c>
      <c r="AT185" s="26" t="s">
        <v>192</v>
      </c>
      <c r="AU185" s="26" t="s">
        <v>84</v>
      </c>
      <c r="AY185" s="26" t="s">
        <v>189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6" t="s">
        <v>82</v>
      </c>
      <c r="BK185" s="246">
        <f>ROUND(I185*H185,2)</f>
        <v>0</v>
      </c>
      <c r="BL185" s="26" t="s">
        <v>323</v>
      </c>
      <c r="BM185" s="26" t="s">
        <v>3878</v>
      </c>
    </row>
    <row r="186" s="1" customFormat="1" ht="16.5" customHeight="1">
      <c r="B186" s="48"/>
      <c r="C186" s="291" t="s">
        <v>386</v>
      </c>
      <c r="D186" s="291" t="s">
        <v>604</v>
      </c>
      <c r="E186" s="292" t="s">
        <v>3879</v>
      </c>
      <c r="F186" s="293" t="s">
        <v>3880</v>
      </c>
      <c r="G186" s="294" t="s">
        <v>195</v>
      </c>
      <c r="H186" s="295">
        <v>2.2770000000000001</v>
      </c>
      <c r="I186" s="296"/>
      <c r="J186" s="297">
        <f>ROUND(I186*H186,2)</f>
        <v>0</v>
      </c>
      <c r="K186" s="293" t="s">
        <v>196</v>
      </c>
      <c r="L186" s="298"/>
      <c r="M186" s="299" t="s">
        <v>21</v>
      </c>
      <c r="N186" s="300" t="s">
        <v>45</v>
      </c>
      <c r="O186" s="49"/>
      <c r="P186" s="244">
        <f>O186*H186</f>
        <v>0</v>
      </c>
      <c r="Q186" s="244">
        <v>0.55000000000000004</v>
      </c>
      <c r="R186" s="244">
        <f>Q186*H186</f>
        <v>1.2523500000000001</v>
      </c>
      <c r="S186" s="244">
        <v>0</v>
      </c>
      <c r="T186" s="245">
        <f>S186*H186</f>
        <v>0</v>
      </c>
      <c r="AR186" s="26" t="s">
        <v>439</v>
      </c>
      <c r="AT186" s="26" t="s">
        <v>604</v>
      </c>
      <c r="AU186" s="26" t="s">
        <v>84</v>
      </c>
      <c r="AY186" s="26" t="s">
        <v>189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6" t="s">
        <v>82</v>
      </c>
      <c r="BK186" s="246">
        <f>ROUND(I186*H186,2)</f>
        <v>0</v>
      </c>
      <c r="BL186" s="26" t="s">
        <v>323</v>
      </c>
      <c r="BM186" s="26" t="s">
        <v>3881</v>
      </c>
    </row>
    <row r="187" s="13" customFormat="1">
      <c r="B187" s="259"/>
      <c r="C187" s="260"/>
      <c r="D187" s="249" t="s">
        <v>199</v>
      </c>
      <c r="E187" s="261" t="s">
        <v>21</v>
      </c>
      <c r="F187" s="262" t="s">
        <v>1992</v>
      </c>
      <c r="G187" s="260"/>
      <c r="H187" s="261" t="s">
        <v>21</v>
      </c>
      <c r="I187" s="263"/>
      <c r="J187" s="260"/>
      <c r="K187" s="260"/>
      <c r="L187" s="264"/>
      <c r="M187" s="265"/>
      <c r="N187" s="266"/>
      <c r="O187" s="266"/>
      <c r="P187" s="266"/>
      <c r="Q187" s="266"/>
      <c r="R187" s="266"/>
      <c r="S187" s="266"/>
      <c r="T187" s="267"/>
      <c r="AT187" s="268" t="s">
        <v>199</v>
      </c>
      <c r="AU187" s="268" t="s">
        <v>84</v>
      </c>
      <c r="AV187" s="13" t="s">
        <v>82</v>
      </c>
      <c r="AW187" s="13" t="s">
        <v>37</v>
      </c>
      <c r="AX187" s="13" t="s">
        <v>74</v>
      </c>
      <c r="AY187" s="268" t="s">
        <v>189</v>
      </c>
    </row>
    <row r="188" s="12" customFormat="1">
      <c r="B188" s="247"/>
      <c r="C188" s="248"/>
      <c r="D188" s="249" t="s">
        <v>199</v>
      </c>
      <c r="E188" s="250" t="s">
        <v>21</v>
      </c>
      <c r="F188" s="251" t="s">
        <v>3882</v>
      </c>
      <c r="G188" s="248"/>
      <c r="H188" s="252">
        <v>2.0699999999999998</v>
      </c>
      <c r="I188" s="253"/>
      <c r="J188" s="248"/>
      <c r="K188" s="248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199</v>
      </c>
      <c r="AU188" s="258" t="s">
        <v>84</v>
      </c>
      <c r="AV188" s="12" t="s">
        <v>84</v>
      </c>
      <c r="AW188" s="12" t="s">
        <v>37</v>
      </c>
      <c r="AX188" s="12" t="s">
        <v>82</v>
      </c>
      <c r="AY188" s="258" t="s">
        <v>189</v>
      </c>
    </row>
    <row r="189" s="12" customFormat="1">
      <c r="B189" s="247"/>
      <c r="C189" s="248"/>
      <c r="D189" s="249" t="s">
        <v>199</v>
      </c>
      <c r="E189" s="248"/>
      <c r="F189" s="251" t="s">
        <v>3883</v>
      </c>
      <c r="G189" s="248"/>
      <c r="H189" s="252">
        <v>2.2770000000000001</v>
      </c>
      <c r="I189" s="253"/>
      <c r="J189" s="248"/>
      <c r="K189" s="248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199</v>
      </c>
      <c r="AU189" s="258" t="s">
        <v>84</v>
      </c>
      <c r="AV189" s="12" t="s">
        <v>84</v>
      </c>
      <c r="AW189" s="12" t="s">
        <v>6</v>
      </c>
      <c r="AX189" s="12" t="s">
        <v>82</v>
      </c>
      <c r="AY189" s="258" t="s">
        <v>189</v>
      </c>
    </row>
    <row r="190" s="1" customFormat="1" ht="38.25" customHeight="1">
      <c r="B190" s="48"/>
      <c r="C190" s="235" t="s">
        <v>390</v>
      </c>
      <c r="D190" s="235" t="s">
        <v>192</v>
      </c>
      <c r="E190" s="236" t="s">
        <v>3884</v>
      </c>
      <c r="F190" s="237" t="s">
        <v>3885</v>
      </c>
      <c r="G190" s="238" t="s">
        <v>273</v>
      </c>
      <c r="H190" s="239">
        <v>222.63999999999999</v>
      </c>
      <c r="I190" s="240"/>
      <c r="J190" s="241">
        <f>ROUND(I190*H190,2)</f>
        <v>0</v>
      </c>
      <c r="K190" s="237" t="s">
        <v>196</v>
      </c>
      <c r="L190" s="74"/>
      <c r="M190" s="242" t="s">
        <v>21</v>
      </c>
      <c r="N190" s="243" t="s">
        <v>45</v>
      </c>
      <c r="O190" s="49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6" t="s">
        <v>323</v>
      </c>
      <c r="AT190" s="26" t="s">
        <v>192</v>
      </c>
      <c r="AU190" s="26" t="s">
        <v>84</v>
      </c>
      <c r="AY190" s="26" t="s">
        <v>189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6" t="s">
        <v>82</v>
      </c>
      <c r="BK190" s="246">
        <f>ROUND(I190*H190,2)</f>
        <v>0</v>
      </c>
      <c r="BL190" s="26" t="s">
        <v>323</v>
      </c>
      <c r="BM190" s="26" t="s">
        <v>3886</v>
      </c>
    </row>
    <row r="191" s="13" customFormat="1">
      <c r="B191" s="259"/>
      <c r="C191" s="260"/>
      <c r="D191" s="249" t="s">
        <v>199</v>
      </c>
      <c r="E191" s="261" t="s">
        <v>21</v>
      </c>
      <c r="F191" s="262" t="s">
        <v>1992</v>
      </c>
      <c r="G191" s="260"/>
      <c r="H191" s="261" t="s">
        <v>21</v>
      </c>
      <c r="I191" s="263"/>
      <c r="J191" s="260"/>
      <c r="K191" s="260"/>
      <c r="L191" s="264"/>
      <c r="M191" s="265"/>
      <c r="N191" s="266"/>
      <c r="O191" s="266"/>
      <c r="P191" s="266"/>
      <c r="Q191" s="266"/>
      <c r="R191" s="266"/>
      <c r="S191" s="266"/>
      <c r="T191" s="267"/>
      <c r="AT191" s="268" t="s">
        <v>199</v>
      </c>
      <c r="AU191" s="268" t="s">
        <v>84</v>
      </c>
      <c r="AV191" s="13" t="s">
        <v>82</v>
      </c>
      <c r="AW191" s="13" t="s">
        <v>37</v>
      </c>
      <c r="AX191" s="13" t="s">
        <v>74</v>
      </c>
      <c r="AY191" s="268" t="s">
        <v>189</v>
      </c>
    </row>
    <row r="192" s="12" customFormat="1">
      <c r="B192" s="247"/>
      <c r="C192" s="248"/>
      <c r="D192" s="249" t="s">
        <v>199</v>
      </c>
      <c r="E192" s="250" t="s">
        <v>21</v>
      </c>
      <c r="F192" s="251" t="s">
        <v>3887</v>
      </c>
      <c r="G192" s="248"/>
      <c r="H192" s="252">
        <v>222.63999999999999</v>
      </c>
      <c r="I192" s="253"/>
      <c r="J192" s="248"/>
      <c r="K192" s="248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199</v>
      </c>
      <c r="AU192" s="258" t="s">
        <v>84</v>
      </c>
      <c r="AV192" s="12" t="s">
        <v>84</v>
      </c>
      <c r="AW192" s="12" t="s">
        <v>37</v>
      </c>
      <c r="AX192" s="12" t="s">
        <v>82</v>
      </c>
      <c r="AY192" s="258" t="s">
        <v>189</v>
      </c>
    </row>
    <row r="193" s="1" customFormat="1" ht="38.25" customHeight="1">
      <c r="B193" s="48"/>
      <c r="C193" s="291" t="s">
        <v>399</v>
      </c>
      <c r="D193" s="291" t="s">
        <v>604</v>
      </c>
      <c r="E193" s="292" t="s">
        <v>3888</v>
      </c>
      <c r="F193" s="293" t="s">
        <v>3889</v>
      </c>
      <c r="G193" s="294" t="s">
        <v>273</v>
      </c>
      <c r="H193" s="295">
        <v>244.904</v>
      </c>
      <c r="I193" s="296"/>
      <c r="J193" s="297">
        <f>ROUND(I193*H193,2)</f>
        <v>0</v>
      </c>
      <c r="K193" s="293" t="s">
        <v>196</v>
      </c>
      <c r="L193" s="298"/>
      <c r="M193" s="299" t="s">
        <v>21</v>
      </c>
      <c r="N193" s="300" t="s">
        <v>45</v>
      </c>
      <c r="O193" s="49"/>
      <c r="P193" s="244">
        <f>O193*H193</f>
        <v>0</v>
      </c>
      <c r="Q193" s="244">
        <v>0.012999999999999999</v>
      </c>
      <c r="R193" s="244">
        <f>Q193*H193</f>
        <v>3.1837519999999997</v>
      </c>
      <c r="S193" s="244">
        <v>0</v>
      </c>
      <c r="T193" s="245">
        <f>S193*H193</f>
        <v>0</v>
      </c>
      <c r="AR193" s="26" t="s">
        <v>439</v>
      </c>
      <c r="AT193" s="26" t="s">
        <v>604</v>
      </c>
      <c r="AU193" s="26" t="s">
        <v>84</v>
      </c>
      <c r="AY193" s="26" t="s">
        <v>189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6" t="s">
        <v>82</v>
      </c>
      <c r="BK193" s="246">
        <f>ROUND(I193*H193,2)</f>
        <v>0</v>
      </c>
      <c r="BL193" s="26" t="s">
        <v>323</v>
      </c>
      <c r="BM193" s="26" t="s">
        <v>3890</v>
      </c>
    </row>
    <row r="194" s="12" customFormat="1">
      <c r="B194" s="247"/>
      <c r="C194" s="248"/>
      <c r="D194" s="249" t="s">
        <v>199</v>
      </c>
      <c r="E194" s="248"/>
      <c r="F194" s="251" t="s">
        <v>3891</v>
      </c>
      <c r="G194" s="248"/>
      <c r="H194" s="252">
        <v>244.904</v>
      </c>
      <c r="I194" s="253"/>
      <c r="J194" s="248"/>
      <c r="K194" s="248"/>
      <c r="L194" s="254"/>
      <c r="M194" s="255"/>
      <c r="N194" s="256"/>
      <c r="O194" s="256"/>
      <c r="P194" s="256"/>
      <c r="Q194" s="256"/>
      <c r="R194" s="256"/>
      <c r="S194" s="256"/>
      <c r="T194" s="257"/>
      <c r="AT194" s="258" t="s">
        <v>199</v>
      </c>
      <c r="AU194" s="258" t="s">
        <v>84</v>
      </c>
      <c r="AV194" s="12" t="s">
        <v>84</v>
      </c>
      <c r="AW194" s="12" t="s">
        <v>6</v>
      </c>
      <c r="AX194" s="12" t="s">
        <v>82</v>
      </c>
      <c r="AY194" s="258" t="s">
        <v>189</v>
      </c>
    </row>
    <row r="195" s="1" customFormat="1" ht="25.5" customHeight="1">
      <c r="B195" s="48"/>
      <c r="C195" s="235" t="s">
        <v>403</v>
      </c>
      <c r="D195" s="235" t="s">
        <v>192</v>
      </c>
      <c r="E195" s="236" t="s">
        <v>2039</v>
      </c>
      <c r="F195" s="237" t="s">
        <v>2040</v>
      </c>
      <c r="G195" s="238" t="s">
        <v>195</v>
      </c>
      <c r="H195" s="239">
        <v>2.0699999999999998</v>
      </c>
      <c r="I195" s="240"/>
      <c r="J195" s="241">
        <f>ROUND(I195*H195,2)</f>
        <v>0</v>
      </c>
      <c r="K195" s="237" t="s">
        <v>196</v>
      </c>
      <c r="L195" s="74"/>
      <c r="M195" s="242" t="s">
        <v>21</v>
      </c>
      <c r="N195" s="243" t="s">
        <v>45</v>
      </c>
      <c r="O195" s="49"/>
      <c r="P195" s="244">
        <f>O195*H195</f>
        <v>0</v>
      </c>
      <c r="Q195" s="244">
        <v>0.023369999999999998</v>
      </c>
      <c r="R195" s="244">
        <f>Q195*H195</f>
        <v>0.048375899999999993</v>
      </c>
      <c r="S195" s="244">
        <v>0</v>
      </c>
      <c r="T195" s="245">
        <f>S195*H195</f>
        <v>0</v>
      </c>
      <c r="AR195" s="26" t="s">
        <v>323</v>
      </c>
      <c r="AT195" s="26" t="s">
        <v>192</v>
      </c>
      <c r="AU195" s="26" t="s">
        <v>84</v>
      </c>
      <c r="AY195" s="26" t="s">
        <v>189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6" t="s">
        <v>82</v>
      </c>
      <c r="BK195" s="246">
        <f>ROUND(I195*H195,2)</f>
        <v>0</v>
      </c>
      <c r="BL195" s="26" t="s">
        <v>323</v>
      </c>
      <c r="BM195" s="26" t="s">
        <v>3892</v>
      </c>
    </row>
    <row r="196" s="13" customFormat="1">
      <c r="B196" s="259"/>
      <c r="C196" s="260"/>
      <c r="D196" s="249" t="s">
        <v>199</v>
      </c>
      <c r="E196" s="261" t="s">
        <v>21</v>
      </c>
      <c r="F196" s="262" t="s">
        <v>1992</v>
      </c>
      <c r="G196" s="260"/>
      <c r="H196" s="261" t="s">
        <v>21</v>
      </c>
      <c r="I196" s="263"/>
      <c r="J196" s="260"/>
      <c r="K196" s="260"/>
      <c r="L196" s="264"/>
      <c r="M196" s="265"/>
      <c r="N196" s="266"/>
      <c r="O196" s="266"/>
      <c r="P196" s="266"/>
      <c r="Q196" s="266"/>
      <c r="R196" s="266"/>
      <c r="S196" s="266"/>
      <c r="T196" s="267"/>
      <c r="AT196" s="268" t="s">
        <v>199</v>
      </c>
      <c r="AU196" s="268" t="s">
        <v>84</v>
      </c>
      <c r="AV196" s="13" t="s">
        <v>82</v>
      </c>
      <c r="AW196" s="13" t="s">
        <v>37</v>
      </c>
      <c r="AX196" s="13" t="s">
        <v>74</v>
      </c>
      <c r="AY196" s="268" t="s">
        <v>189</v>
      </c>
    </row>
    <row r="197" s="12" customFormat="1">
      <c r="B197" s="247"/>
      <c r="C197" s="248"/>
      <c r="D197" s="249" t="s">
        <v>199</v>
      </c>
      <c r="E197" s="250" t="s">
        <v>21</v>
      </c>
      <c r="F197" s="251" t="s">
        <v>3882</v>
      </c>
      <c r="G197" s="248"/>
      <c r="H197" s="252">
        <v>2.0699999999999998</v>
      </c>
      <c r="I197" s="253"/>
      <c r="J197" s="248"/>
      <c r="K197" s="248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199</v>
      </c>
      <c r="AU197" s="258" t="s">
        <v>84</v>
      </c>
      <c r="AV197" s="12" t="s">
        <v>84</v>
      </c>
      <c r="AW197" s="12" t="s">
        <v>37</v>
      </c>
      <c r="AX197" s="12" t="s">
        <v>82</v>
      </c>
      <c r="AY197" s="258" t="s">
        <v>189</v>
      </c>
    </row>
    <row r="198" s="1" customFormat="1" ht="38.25" customHeight="1">
      <c r="B198" s="48"/>
      <c r="C198" s="235" t="s">
        <v>412</v>
      </c>
      <c r="D198" s="235" t="s">
        <v>192</v>
      </c>
      <c r="E198" s="236" t="s">
        <v>2141</v>
      </c>
      <c r="F198" s="237" t="s">
        <v>2142</v>
      </c>
      <c r="G198" s="238" t="s">
        <v>1071</v>
      </c>
      <c r="H198" s="301"/>
      <c r="I198" s="240"/>
      <c r="J198" s="241">
        <f>ROUND(I198*H198,2)</f>
        <v>0</v>
      </c>
      <c r="K198" s="237" t="s">
        <v>196</v>
      </c>
      <c r="L198" s="74"/>
      <c r="M198" s="242" t="s">
        <v>21</v>
      </c>
      <c r="N198" s="315" t="s">
        <v>45</v>
      </c>
      <c r="O198" s="316"/>
      <c r="P198" s="317">
        <f>O198*H198</f>
        <v>0</v>
      </c>
      <c r="Q198" s="317">
        <v>0</v>
      </c>
      <c r="R198" s="317">
        <f>Q198*H198</f>
        <v>0</v>
      </c>
      <c r="S198" s="317">
        <v>0</v>
      </c>
      <c r="T198" s="318">
        <f>S198*H198</f>
        <v>0</v>
      </c>
      <c r="AR198" s="26" t="s">
        <v>323</v>
      </c>
      <c r="AT198" s="26" t="s">
        <v>192</v>
      </c>
      <c r="AU198" s="26" t="s">
        <v>84</v>
      </c>
      <c r="AY198" s="26" t="s">
        <v>189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6" t="s">
        <v>82</v>
      </c>
      <c r="BK198" s="246">
        <f>ROUND(I198*H198,2)</f>
        <v>0</v>
      </c>
      <c r="BL198" s="26" t="s">
        <v>323</v>
      </c>
      <c r="BM198" s="26" t="s">
        <v>3893</v>
      </c>
    </row>
    <row r="199" s="1" customFormat="1" ht="6.96" customHeight="1">
      <c r="B199" s="69"/>
      <c r="C199" s="70"/>
      <c r="D199" s="70"/>
      <c r="E199" s="70"/>
      <c r="F199" s="70"/>
      <c r="G199" s="70"/>
      <c r="H199" s="70"/>
      <c r="I199" s="180"/>
      <c r="J199" s="70"/>
      <c r="K199" s="70"/>
      <c r="L199" s="74"/>
    </row>
  </sheetData>
  <sheetProtection sheet="1" autoFilter="0" formatColumns="0" formatRows="0" objects="1" scenarios="1" spinCount="100000" saltValue="NI/eyFWrY1Oixad5d8+4TWB/rOn9pJbTjbL3crWKPG7IPOG4r1MPVKU3Oe5OfO7AEYVk04GBbgkPpzTUYB8Hrw==" hashValue="Bfldq54QR8f08nC5L5ORCNgoqI1OeGSdD7mJYiODJyS3sKxX4oA/Mqf34h+GRcfsA7qtDJ2eXkw3oIiPsTzI0Q==" algorithmName="SHA-512" password="CC35"/>
  <autoFilter ref="C88:K198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7:H77"/>
    <mergeCell ref="E79:H79"/>
    <mergeCell ref="E81:H81"/>
    <mergeCell ref="G1:H1"/>
    <mergeCell ref="L2:V2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5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3"/>
      <c r="B1" s="151"/>
      <c r="C1" s="151"/>
      <c r="D1" s="152" t="s">
        <v>1</v>
      </c>
      <c r="E1" s="151"/>
      <c r="F1" s="153" t="s">
        <v>98</v>
      </c>
      <c r="G1" s="153" t="s">
        <v>99</v>
      </c>
      <c r="H1" s="153"/>
      <c r="I1" s="154"/>
      <c r="J1" s="153" t="s">
        <v>100</v>
      </c>
      <c r="K1" s="152" t="s">
        <v>101</v>
      </c>
      <c r="L1" s="153" t="s">
        <v>102</v>
      </c>
      <c r="M1" s="153"/>
      <c r="N1" s="153"/>
      <c r="O1" s="153"/>
      <c r="P1" s="153"/>
      <c r="Q1" s="153"/>
      <c r="R1" s="153"/>
      <c r="S1" s="153"/>
      <c r="T1" s="153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ht="36.96" customHeight="1">
      <c r="L2"/>
      <c r="AT2" s="26" t="s">
        <v>97</v>
      </c>
    </row>
    <row r="3" ht="6.96" customHeight="1">
      <c r="B3" s="27"/>
      <c r="C3" s="28"/>
      <c r="D3" s="28"/>
      <c r="E3" s="28"/>
      <c r="F3" s="28"/>
      <c r="G3" s="28"/>
      <c r="H3" s="28"/>
      <c r="I3" s="155"/>
      <c r="J3" s="28"/>
      <c r="K3" s="29"/>
      <c r="AT3" s="26" t="s">
        <v>84</v>
      </c>
    </row>
    <row r="4" ht="36.96" customHeight="1">
      <c r="B4" s="30"/>
      <c r="C4" s="31"/>
      <c r="D4" s="32" t="s">
        <v>103</v>
      </c>
      <c r="E4" s="31"/>
      <c r="F4" s="31"/>
      <c r="G4" s="31"/>
      <c r="H4" s="31"/>
      <c r="I4" s="156"/>
      <c r="J4" s="31"/>
      <c r="K4" s="33"/>
      <c r="M4" s="34" t="s">
        <v>12</v>
      </c>
      <c r="AT4" s="26" t="s">
        <v>6</v>
      </c>
    </row>
    <row r="5" ht="6.96" customHeight="1">
      <c r="B5" s="30"/>
      <c r="C5" s="31"/>
      <c r="D5" s="31"/>
      <c r="E5" s="31"/>
      <c r="F5" s="31"/>
      <c r="G5" s="31"/>
      <c r="H5" s="31"/>
      <c r="I5" s="156"/>
      <c r="J5" s="31"/>
      <c r="K5" s="33"/>
    </row>
    <row r="6">
      <c r="B6" s="30"/>
      <c r="C6" s="31"/>
      <c r="D6" s="42" t="s">
        <v>18</v>
      </c>
      <c r="E6" s="31"/>
      <c r="F6" s="31"/>
      <c r="G6" s="31"/>
      <c r="H6" s="31"/>
      <c r="I6" s="156"/>
      <c r="J6" s="31"/>
      <c r="K6" s="33"/>
    </row>
    <row r="7" ht="16.5" customHeight="1">
      <c r="B7" s="30"/>
      <c r="C7" s="31"/>
      <c r="D7" s="31"/>
      <c r="E7" s="157" t="str">
        <f>'Rekapitulace stavby'!K6</f>
        <v>Město Beroun – Stavební a dispoziční úpravy budovy č.1 na pozemku p.č. 813 v k.ú. Beroun, ve starých kasárnách</v>
      </c>
      <c r="F7" s="42"/>
      <c r="G7" s="42"/>
      <c r="H7" s="42"/>
      <c r="I7" s="156"/>
      <c r="J7" s="31"/>
      <c r="K7" s="33"/>
    </row>
    <row r="8" s="1" customFormat="1">
      <c r="B8" s="48"/>
      <c r="C8" s="49"/>
      <c r="D8" s="42" t="s">
        <v>104</v>
      </c>
      <c r="E8" s="49"/>
      <c r="F8" s="49"/>
      <c r="G8" s="49"/>
      <c r="H8" s="49"/>
      <c r="I8" s="158"/>
      <c r="J8" s="49"/>
      <c r="K8" s="53"/>
    </row>
    <row r="9" s="1" customFormat="1" ht="36.96" customHeight="1">
      <c r="B9" s="48"/>
      <c r="C9" s="49"/>
      <c r="D9" s="49"/>
      <c r="E9" s="159" t="s">
        <v>3894</v>
      </c>
      <c r="F9" s="49"/>
      <c r="G9" s="49"/>
      <c r="H9" s="49"/>
      <c r="I9" s="158"/>
      <c r="J9" s="49"/>
      <c r="K9" s="53"/>
    </row>
    <row r="10" s="1" customFormat="1">
      <c r="B10" s="48"/>
      <c r="C10" s="49"/>
      <c r="D10" s="49"/>
      <c r="E10" s="49"/>
      <c r="F10" s="49"/>
      <c r="G10" s="49"/>
      <c r="H10" s="49"/>
      <c r="I10" s="158"/>
      <c r="J10" s="49"/>
      <c r="K10" s="53"/>
    </row>
    <row r="11" s="1" customFormat="1" ht="14.4" customHeight="1">
      <c r="B11" s="48"/>
      <c r="C11" s="49"/>
      <c r="D11" s="42" t="s">
        <v>20</v>
      </c>
      <c r="E11" s="49"/>
      <c r="F11" s="37" t="s">
        <v>21</v>
      </c>
      <c r="G11" s="49"/>
      <c r="H11" s="49"/>
      <c r="I11" s="160" t="s">
        <v>22</v>
      </c>
      <c r="J11" s="37" t="s">
        <v>21</v>
      </c>
      <c r="K11" s="53"/>
    </row>
    <row r="12" s="1" customFormat="1" ht="14.4" customHeight="1">
      <c r="B12" s="48"/>
      <c r="C12" s="49"/>
      <c r="D12" s="42" t="s">
        <v>23</v>
      </c>
      <c r="E12" s="49"/>
      <c r="F12" s="37" t="s">
        <v>24</v>
      </c>
      <c r="G12" s="49"/>
      <c r="H12" s="49"/>
      <c r="I12" s="160" t="s">
        <v>25</v>
      </c>
      <c r="J12" s="161" t="str">
        <f>'Rekapitulace stavby'!AN8</f>
        <v>27. 2. 2018</v>
      </c>
      <c r="K12" s="53"/>
    </row>
    <row r="13" s="1" customFormat="1" ht="10.8" customHeight="1">
      <c r="B13" s="48"/>
      <c r="C13" s="49"/>
      <c r="D13" s="49"/>
      <c r="E13" s="49"/>
      <c r="F13" s="49"/>
      <c r="G13" s="49"/>
      <c r="H13" s="49"/>
      <c r="I13" s="158"/>
      <c r="J13" s="49"/>
      <c r="K13" s="53"/>
    </row>
    <row r="14" s="1" customFormat="1" ht="14.4" customHeight="1">
      <c r="B14" s="48"/>
      <c r="C14" s="49"/>
      <c r="D14" s="42" t="s">
        <v>27</v>
      </c>
      <c r="E14" s="49"/>
      <c r="F14" s="49"/>
      <c r="G14" s="49"/>
      <c r="H14" s="49"/>
      <c r="I14" s="160" t="s">
        <v>28</v>
      </c>
      <c r="J14" s="37" t="s">
        <v>21</v>
      </c>
      <c r="K14" s="53"/>
    </row>
    <row r="15" s="1" customFormat="1" ht="18" customHeight="1">
      <c r="B15" s="48"/>
      <c r="C15" s="49"/>
      <c r="D15" s="49"/>
      <c r="E15" s="37" t="s">
        <v>29</v>
      </c>
      <c r="F15" s="49"/>
      <c r="G15" s="49"/>
      <c r="H15" s="49"/>
      <c r="I15" s="160" t="s">
        <v>30</v>
      </c>
      <c r="J15" s="37" t="s">
        <v>21</v>
      </c>
      <c r="K15" s="53"/>
    </row>
    <row r="16" s="1" customFormat="1" ht="6.96" customHeight="1">
      <c r="B16" s="48"/>
      <c r="C16" s="49"/>
      <c r="D16" s="49"/>
      <c r="E16" s="49"/>
      <c r="F16" s="49"/>
      <c r="G16" s="49"/>
      <c r="H16" s="49"/>
      <c r="I16" s="158"/>
      <c r="J16" s="49"/>
      <c r="K16" s="53"/>
    </row>
    <row r="17" s="1" customFormat="1" ht="14.4" customHeight="1">
      <c r="B17" s="48"/>
      <c r="C17" s="49"/>
      <c r="D17" s="42" t="s">
        <v>31</v>
      </c>
      <c r="E17" s="49"/>
      <c r="F17" s="49"/>
      <c r="G17" s="49"/>
      <c r="H17" s="49"/>
      <c r="I17" s="160" t="s">
        <v>28</v>
      </c>
      <c r="J17" s="37" t="str">
        <f>IF('Rekapitulace stavby'!AN13="Vyplň údaj","",IF('Rekapitulace stavby'!AN13="","",'Rekapitulace stavby'!AN13))</f>
        <v/>
      </c>
      <c r="K17" s="53"/>
    </row>
    <row r="18" s="1" customFormat="1" ht="18" customHeight="1">
      <c r="B18" s="48"/>
      <c r="C18" s="49"/>
      <c r="D18" s="49"/>
      <c r="E18" s="37" t="str">
        <f>IF('Rekapitulace stavby'!E14="Vyplň údaj","",IF('Rekapitulace stavby'!E14="","",'Rekapitulace stavby'!E14))</f>
        <v/>
      </c>
      <c r="F18" s="49"/>
      <c r="G18" s="49"/>
      <c r="H18" s="49"/>
      <c r="I18" s="160" t="s">
        <v>30</v>
      </c>
      <c r="J18" s="37" t="str">
        <f>IF('Rekapitulace stavby'!AN14="Vyplň údaj","",IF('Rekapitulace stavby'!AN14="","",'Rekapitulace stavby'!AN14))</f>
        <v/>
      </c>
      <c r="K18" s="53"/>
    </row>
    <row r="19" s="1" customFormat="1" ht="6.96" customHeight="1">
      <c r="B19" s="48"/>
      <c r="C19" s="49"/>
      <c r="D19" s="49"/>
      <c r="E19" s="49"/>
      <c r="F19" s="49"/>
      <c r="G19" s="49"/>
      <c r="H19" s="49"/>
      <c r="I19" s="158"/>
      <c r="J19" s="49"/>
      <c r="K19" s="53"/>
    </row>
    <row r="20" s="1" customFormat="1" ht="14.4" customHeight="1">
      <c r="B20" s="48"/>
      <c r="C20" s="49"/>
      <c r="D20" s="42" t="s">
        <v>33</v>
      </c>
      <c r="E20" s="49"/>
      <c r="F20" s="49"/>
      <c r="G20" s="49"/>
      <c r="H20" s="49"/>
      <c r="I20" s="160" t="s">
        <v>28</v>
      </c>
      <c r="J20" s="37" t="s">
        <v>34</v>
      </c>
      <c r="K20" s="53"/>
    </row>
    <row r="21" s="1" customFormat="1" ht="18" customHeight="1">
      <c r="B21" s="48"/>
      <c r="C21" s="49"/>
      <c r="D21" s="49"/>
      <c r="E21" s="37" t="s">
        <v>35</v>
      </c>
      <c r="F21" s="49"/>
      <c r="G21" s="49"/>
      <c r="H21" s="49"/>
      <c r="I21" s="160" t="s">
        <v>30</v>
      </c>
      <c r="J21" s="37" t="s">
        <v>36</v>
      </c>
      <c r="K21" s="53"/>
    </row>
    <row r="22" s="1" customFormat="1" ht="6.96" customHeight="1">
      <c r="B22" s="48"/>
      <c r="C22" s="49"/>
      <c r="D22" s="49"/>
      <c r="E22" s="49"/>
      <c r="F22" s="49"/>
      <c r="G22" s="49"/>
      <c r="H22" s="49"/>
      <c r="I22" s="158"/>
      <c r="J22" s="49"/>
      <c r="K22" s="53"/>
    </row>
    <row r="23" s="1" customFormat="1" ht="14.4" customHeight="1">
      <c r="B23" s="48"/>
      <c r="C23" s="49"/>
      <c r="D23" s="42" t="s">
        <v>38</v>
      </c>
      <c r="E23" s="49"/>
      <c r="F23" s="49"/>
      <c r="G23" s="49"/>
      <c r="H23" s="49"/>
      <c r="I23" s="158"/>
      <c r="J23" s="49"/>
      <c r="K23" s="53"/>
    </row>
    <row r="24" s="7" customFormat="1" ht="128.25" customHeight="1">
      <c r="B24" s="162"/>
      <c r="C24" s="163"/>
      <c r="D24" s="163"/>
      <c r="E24" s="46" t="s">
        <v>106</v>
      </c>
      <c r="F24" s="46"/>
      <c r="G24" s="46"/>
      <c r="H24" s="46"/>
      <c r="I24" s="164"/>
      <c r="J24" s="163"/>
      <c r="K24" s="165"/>
    </row>
    <row r="25" s="1" customFormat="1" ht="6.96" customHeight="1">
      <c r="B25" s="48"/>
      <c r="C25" s="49"/>
      <c r="D25" s="49"/>
      <c r="E25" s="49"/>
      <c r="F25" s="49"/>
      <c r="G25" s="49"/>
      <c r="H25" s="49"/>
      <c r="I25" s="158"/>
      <c r="J25" s="49"/>
      <c r="K25" s="53"/>
    </row>
    <row r="26" s="1" customFormat="1" ht="6.96" customHeight="1">
      <c r="B26" s="48"/>
      <c r="C26" s="49"/>
      <c r="D26" s="108"/>
      <c r="E26" s="108"/>
      <c r="F26" s="108"/>
      <c r="G26" s="108"/>
      <c r="H26" s="108"/>
      <c r="I26" s="166"/>
      <c r="J26" s="108"/>
      <c r="K26" s="167"/>
    </row>
    <row r="27" s="1" customFormat="1" ht="25.44" customHeight="1">
      <c r="B27" s="48"/>
      <c r="C27" s="49"/>
      <c r="D27" s="168" t="s">
        <v>40</v>
      </c>
      <c r="E27" s="49"/>
      <c r="F27" s="49"/>
      <c r="G27" s="49"/>
      <c r="H27" s="49"/>
      <c r="I27" s="158"/>
      <c r="J27" s="169">
        <f>ROUND(J81,2)</f>
        <v>0</v>
      </c>
      <c r="K27" s="53"/>
    </row>
    <row r="28" s="1" customFormat="1" ht="6.96" customHeight="1">
      <c r="B28" s="48"/>
      <c r="C28" s="49"/>
      <c r="D28" s="108"/>
      <c r="E28" s="108"/>
      <c r="F28" s="108"/>
      <c r="G28" s="108"/>
      <c r="H28" s="108"/>
      <c r="I28" s="166"/>
      <c r="J28" s="108"/>
      <c r="K28" s="167"/>
    </row>
    <row r="29" s="1" customFormat="1" ht="14.4" customHeight="1">
      <c r="B29" s="48"/>
      <c r="C29" s="49"/>
      <c r="D29" s="49"/>
      <c r="E29" s="49"/>
      <c r="F29" s="54" t="s">
        <v>42</v>
      </c>
      <c r="G29" s="49"/>
      <c r="H29" s="49"/>
      <c r="I29" s="170" t="s">
        <v>41</v>
      </c>
      <c r="J29" s="54" t="s">
        <v>43</v>
      </c>
      <c r="K29" s="53"/>
    </row>
    <row r="30" s="1" customFormat="1" ht="14.4" customHeight="1">
      <c r="B30" s="48"/>
      <c r="C30" s="49"/>
      <c r="D30" s="57" t="s">
        <v>44</v>
      </c>
      <c r="E30" s="57" t="s">
        <v>45</v>
      </c>
      <c r="F30" s="171">
        <f>ROUND(SUM(BE81:BE103), 2)</f>
        <v>0</v>
      </c>
      <c r="G30" s="49"/>
      <c r="H30" s="49"/>
      <c r="I30" s="172">
        <v>0.20999999999999999</v>
      </c>
      <c r="J30" s="171">
        <f>ROUND(ROUND((SUM(BE81:BE103)), 2)*I30, 2)</f>
        <v>0</v>
      </c>
      <c r="K30" s="53"/>
    </row>
    <row r="31" s="1" customFormat="1" ht="14.4" customHeight="1">
      <c r="B31" s="48"/>
      <c r="C31" s="49"/>
      <c r="D31" s="49"/>
      <c r="E31" s="57" t="s">
        <v>46</v>
      </c>
      <c r="F31" s="171">
        <f>ROUND(SUM(BF81:BF103), 2)</f>
        <v>0</v>
      </c>
      <c r="G31" s="49"/>
      <c r="H31" s="49"/>
      <c r="I31" s="172">
        <v>0.14999999999999999</v>
      </c>
      <c r="J31" s="171">
        <f>ROUND(ROUND((SUM(BF81:BF103)), 2)*I31, 2)</f>
        <v>0</v>
      </c>
      <c r="K31" s="53"/>
    </row>
    <row r="32" hidden="1" s="1" customFormat="1" ht="14.4" customHeight="1">
      <c r="B32" s="48"/>
      <c r="C32" s="49"/>
      <c r="D32" s="49"/>
      <c r="E32" s="57" t="s">
        <v>47</v>
      </c>
      <c r="F32" s="171">
        <f>ROUND(SUM(BG81:BG103), 2)</f>
        <v>0</v>
      </c>
      <c r="G32" s="49"/>
      <c r="H32" s="49"/>
      <c r="I32" s="172">
        <v>0.20999999999999999</v>
      </c>
      <c r="J32" s="171">
        <v>0</v>
      </c>
      <c r="K32" s="53"/>
    </row>
    <row r="33" hidden="1" s="1" customFormat="1" ht="14.4" customHeight="1">
      <c r="B33" s="48"/>
      <c r="C33" s="49"/>
      <c r="D33" s="49"/>
      <c r="E33" s="57" t="s">
        <v>48</v>
      </c>
      <c r="F33" s="171">
        <f>ROUND(SUM(BH81:BH103), 2)</f>
        <v>0</v>
      </c>
      <c r="G33" s="49"/>
      <c r="H33" s="49"/>
      <c r="I33" s="172">
        <v>0.14999999999999999</v>
      </c>
      <c r="J33" s="171">
        <v>0</v>
      </c>
      <c r="K33" s="53"/>
    </row>
    <row r="34" hidden="1" s="1" customFormat="1" ht="14.4" customHeight="1">
      <c r="B34" s="48"/>
      <c r="C34" s="49"/>
      <c r="D34" s="49"/>
      <c r="E34" s="57" t="s">
        <v>49</v>
      </c>
      <c r="F34" s="171">
        <f>ROUND(SUM(BI81:BI103), 2)</f>
        <v>0</v>
      </c>
      <c r="G34" s="49"/>
      <c r="H34" s="49"/>
      <c r="I34" s="172">
        <v>0</v>
      </c>
      <c r="J34" s="171">
        <v>0</v>
      </c>
      <c r="K34" s="53"/>
    </row>
    <row r="35" s="1" customFormat="1" ht="6.96" customHeight="1">
      <c r="B35" s="48"/>
      <c r="C35" s="49"/>
      <c r="D35" s="49"/>
      <c r="E35" s="49"/>
      <c r="F35" s="49"/>
      <c r="G35" s="49"/>
      <c r="H35" s="49"/>
      <c r="I35" s="158"/>
      <c r="J35" s="49"/>
      <c r="K35" s="53"/>
    </row>
    <row r="36" s="1" customFormat="1" ht="25.44" customHeight="1">
      <c r="B36" s="48"/>
      <c r="C36" s="173"/>
      <c r="D36" s="174" t="s">
        <v>50</v>
      </c>
      <c r="E36" s="100"/>
      <c r="F36" s="100"/>
      <c r="G36" s="175" t="s">
        <v>51</v>
      </c>
      <c r="H36" s="176" t="s">
        <v>52</v>
      </c>
      <c r="I36" s="177"/>
      <c r="J36" s="178">
        <f>SUM(J27:J34)</f>
        <v>0</v>
      </c>
      <c r="K36" s="179"/>
    </row>
    <row r="37" s="1" customFormat="1" ht="14.4" customHeight="1">
      <c r="B37" s="69"/>
      <c r="C37" s="70"/>
      <c r="D37" s="70"/>
      <c r="E37" s="70"/>
      <c r="F37" s="70"/>
      <c r="G37" s="70"/>
      <c r="H37" s="70"/>
      <c r="I37" s="180"/>
      <c r="J37" s="70"/>
      <c r="K37" s="71"/>
    </row>
    <row r="41" s="1" customFormat="1" ht="6.96" customHeight="1">
      <c r="B41" s="181"/>
      <c r="C41" s="182"/>
      <c r="D41" s="182"/>
      <c r="E41" s="182"/>
      <c r="F41" s="182"/>
      <c r="G41" s="182"/>
      <c r="H41" s="182"/>
      <c r="I41" s="183"/>
      <c r="J41" s="182"/>
      <c r="K41" s="184"/>
    </row>
    <row r="42" s="1" customFormat="1" ht="36.96" customHeight="1">
      <c r="B42" s="48"/>
      <c r="C42" s="32" t="s">
        <v>107</v>
      </c>
      <c r="D42" s="49"/>
      <c r="E42" s="49"/>
      <c r="F42" s="49"/>
      <c r="G42" s="49"/>
      <c r="H42" s="49"/>
      <c r="I42" s="158"/>
      <c r="J42" s="49"/>
      <c r="K42" s="53"/>
    </row>
    <row r="43" s="1" customFormat="1" ht="6.96" customHeight="1">
      <c r="B43" s="48"/>
      <c r="C43" s="49"/>
      <c r="D43" s="49"/>
      <c r="E43" s="49"/>
      <c r="F43" s="49"/>
      <c r="G43" s="49"/>
      <c r="H43" s="49"/>
      <c r="I43" s="158"/>
      <c r="J43" s="49"/>
      <c r="K43" s="53"/>
    </row>
    <row r="44" s="1" customFormat="1" ht="14.4" customHeight="1">
      <c r="B44" s="48"/>
      <c r="C44" s="42" t="s">
        <v>18</v>
      </c>
      <c r="D44" s="49"/>
      <c r="E44" s="49"/>
      <c r="F44" s="49"/>
      <c r="G44" s="49"/>
      <c r="H44" s="49"/>
      <c r="I44" s="158"/>
      <c r="J44" s="49"/>
      <c r="K44" s="53"/>
    </row>
    <row r="45" s="1" customFormat="1" ht="16.5" customHeight="1">
      <c r="B45" s="48"/>
      <c r="C45" s="49"/>
      <c r="D45" s="49"/>
      <c r="E45" s="157" t="str">
        <f>E7</f>
        <v>Město Beroun – Stavební a dispoziční úpravy budovy č.1 na pozemku p.č. 813 v k.ú. Beroun, ve starých kasárnách</v>
      </c>
      <c r="F45" s="42"/>
      <c r="G45" s="42"/>
      <c r="H45" s="42"/>
      <c r="I45" s="158"/>
      <c r="J45" s="49"/>
      <c r="K45" s="53"/>
    </row>
    <row r="46" s="1" customFormat="1" ht="14.4" customHeight="1">
      <c r="B46" s="48"/>
      <c r="C46" s="42" t="s">
        <v>104</v>
      </c>
      <c r="D46" s="49"/>
      <c r="E46" s="49"/>
      <c r="F46" s="49"/>
      <c r="G46" s="49"/>
      <c r="H46" s="49"/>
      <c r="I46" s="158"/>
      <c r="J46" s="49"/>
      <c r="K46" s="53"/>
    </row>
    <row r="47" s="1" customFormat="1" ht="17.25" customHeight="1">
      <c r="B47" s="48"/>
      <c r="C47" s="49"/>
      <c r="D47" s="49"/>
      <c r="E47" s="159" t="str">
        <f>E9</f>
        <v>22-18-07-VZ-02-BK5 - Ostatní náklady stavby</v>
      </c>
      <c r="F47" s="49"/>
      <c r="G47" s="49"/>
      <c r="H47" s="49"/>
      <c r="I47" s="158"/>
      <c r="J47" s="49"/>
      <c r="K47" s="53"/>
    </row>
    <row r="48" s="1" customFormat="1" ht="6.96" customHeight="1">
      <c r="B48" s="48"/>
      <c r="C48" s="49"/>
      <c r="D48" s="49"/>
      <c r="E48" s="49"/>
      <c r="F48" s="49"/>
      <c r="G48" s="49"/>
      <c r="H48" s="49"/>
      <c r="I48" s="158"/>
      <c r="J48" s="49"/>
      <c r="K48" s="53"/>
    </row>
    <row r="49" s="1" customFormat="1" ht="18" customHeight="1">
      <c r="B49" s="48"/>
      <c r="C49" s="42" t="s">
        <v>23</v>
      </c>
      <c r="D49" s="49"/>
      <c r="E49" s="49"/>
      <c r="F49" s="37" t="str">
        <f>F12</f>
        <v>Beroun</v>
      </c>
      <c r="G49" s="49"/>
      <c r="H49" s="49"/>
      <c r="I49" s="160" t="s">
        <v>25</v>
      </c>
      <c r="J49" s="161" t="str">
        <f>IF(J12="","",J12)</f>
        <v>27. 2. 2018</v>
      </c>
      <c r="K49" s="53"/>
    </row>
    <row r="50" s="1" customFormat="1" ht="6.96" customHeight="1">
      <c r="B50" s="48"/>
      <c r="C50" s="49"/>
      <c r="D50" s="49"/>
      <c r="E50" s="49"/>
      <c r="F50" s="49"/>
      <c r="G50" s="49"/>
      <c r="H50" s="49"/>
      <c r="I50" s="158"/>
      <c r="J50" s="49"/>
      <c r="K50" s="53"/>
    </row>
    <row r="51" s="1" customFormat="1">
      <c r="B51" s="48"/>
      <c r="C51" s="42" t="s">
        <v>27</v>
      </c>
      <c r="D51" s="49"/>
      <c r="E51" s="49"/>
      <c r="F51" s="37" t="str">
        <f>E15</f>
        <v>Město Beroun, Husovo nám. 68,266 43</v>
      </c>
      <c r="G51" s="49"/>
      <c r="H51" s="49"/>
      <c r="I51" s="160" t="s">
        <v>33</v>
      </c>
      <c r="J51" s="46" t="str">
        <f>E21</f>
        <v>SPEKTRA s.r.o.,V Hlinkách 1548,266 01</v>
      </c>
      <c r="K51" s="53"/>
    </row>
    <row r="52" s="1" customFormat="1" ht="14.4" customHeight="1">
      <c r="B52" s="48"/>
      <c r="C52" s="42" t="s">
        <v>31</v>
      </c>
      <c r="D52" s="49"/>
      <c r="E52" s="49"/>
      <c r="F52" s="37" t="str">
        <f>IF(E18="","",E18)</f>
        <v/>
      </c>
      <c r="G52" s="49"/>
      <c r="H52" s="49"/>
      <c r="I52" s="158"/>
      <c r="J52" s="185"/>
      <c r="K52" s="53"/>
    </row>
    <row r="53" s="1" customFormat="1" ht="10.32" customHeight="1">
      <c r="B53" s="48"/>
      <c r="C53" s="49"/>
      <c r="D53" s="49"/>
      <c r="E53" s="49"/>
      <c r="F53" s="49"/>
      <c r="G53" s="49"/>
      <c r="H53" s="49"/>
      <c r="I53" s="158"/>
      <c r="J53" s="49"/>
      <c r="K53" s="53"/>
    </row>
    <row r="54" s="1" customFormat="1" ht="29.28" customHeight="1">
      <c r="B54" s="48"/>
      <c r="C54" s="186" t="s">
        <v>108</v>
      </c>
      <c r="D54" s="173"/>
      <c r="E54" s="173"/>
      <c r="F54" s="173"/>
      <c r="G54" s="173"/>
      <c r="H54" s="173"/>
      <c r="I54" s="187"/>
      <c r="J54" s="188" t="s">
        <v>109</v>
      </c>
      <c r="K54" s="189"/>
    </row>
    <row r="55" s="1" customFormat="1" ht="10.32" customHeight="1">
      <c r="B55" s="48"/>
      <c r="C55" s="49"/>
      <c r="D55" s="49"/>
      <c r="E55" s="49"/>
      <c r="F55" s="49"/>
      <c r="G55" s="49"/>
      <c r="H55" s="49"/>
      <c r="I55" s="158"/>
      <c r="J55" s="49"/>
      <c r="K55" s="53"/>
    </row>
    <row r="56" s="1" customFormat="1" ht="29.28" customHeight="1">
      <c r="B56" s="48"/>
      <c r="C56" s="190" t="s">
        <v>110</v>
      </c>
      <c r="D56" s="49"/>
      <c r="E56" s="49"/>
      <c r="F56" s="49"/>
      <c r="G56" s="49"/>
      <c r="H56" s="49"/>
      <c r="I56" s="158"/>
      <c r="J56" s="169">
        <f>J81</f>
        <v>0</v>
      </c>
      <c r="K56" s="53"/>
      <c r="AU56" s="26" t="s">
        <v>111</v>
      </c>
    </row>
    <row r="57" s="8" customFormat="1" ht="24.96" customHeight="1">
      <c r="B57" s="191"/>
      <c r="C57" s="192"/>
      <c r="D57" s="193" t="s">
        <v>3895</v>
      </c>
      <c r="E57" s="194"/>
      <c r="F57" s="194"/>
      <c r="G57" s="194"/>
      <c r="H57" s="194"/>
      <c r="I57" s="195"/>
      <c r="J57" s="196">
        <f>J82</f>
        <v>0</v>
      </c>
      <c r="K57" s="197"/>
    </row>
    <row r="58" s="9" customFormat="1" ht="19.92" customHeight="1">
      <c r="B58" s="198"/>
      <c r="C58" s="199"/>
      <c r="D58" s="200" t="s">
        <v>3896</v>
      </c>
      <c r="E58" s="201"/>
      <c r="F58" s="201"/>
      <c r="G58" s="201"/>
      <c r="H58" s="201"/>
      <c r="I58" s="202"/>
      <c r="J58" s="203">
        <f>J83</f>
        <v>0</v>
      </c>
      <c r="K58" s="204"/>
    </row>
    <row r="59" s="9" customFormat="1" ht="19.92" customHeight="1">
      <c r="B59" s="198"/>
      <c r="C59" s="199"/>
      <c r="D59" s="200" t="s">
        <v>3897</v>
      </c>
      <c r="E59" s="201"/>
      <c r="F59" s="201"/>
      <c r="G59" s="201"/>
      <c r="H59" s="201"/>
      <c r="I59" s="202"/>
      <c r="J59" s="203">
        <f>J89</f>
        <v>0</v>
      </c>
      <c r="K59" s="204"/>
    </row>
    <row r="60" s="9" customFormat="1" ht="19.92" customHeight="1">
      <c r="B60" s="198"/>
      <c r="C60" s="199"/>
      <c r="D60" s="200" t="s">
        <v>3898</v>
      </c>
      <c r="E60" s="201"/>
      <c r="F60" s="201"/>
      <c r="G60" s="201"/>
      <c r="H60" s="201"/>
      <c r="I60" s="202"/>
      <c r="J60" s="203">
        <f>J96</f>
        <v>0</v>
      </c>
      <c r="K60" s="204"/>
    </row>
    <row r="61" s="9" customFormat="1" ht="19.92" customHeight="1">
      <c r="B61" s="198"/>
      <c r="C61" s="199"/>
      <c r="D61" s="200" t="s">
        <v>3899</v>
      </c>
      <c r="E61" s="201"/>
      <c r="F61" s="201"/>
      <c r="G61" s="201"/>
      <c r="H61" s="201"/>
      <c r="I61" s="202"/>
      <c r="J61" s="203">
        <f>J102</f>
        <v>0</v>
      </c>
      <c r="K61" s="204"/>
    </row>
    <row r="62" s="1" customFormat="1" ht="21.84" customHeight="1">
      <c r="B62" s="48"/>
      <c r="C62" s="49"/>
      <c r="D62" s="49"/>
      <c r="E62" s="49"/>
      <c r="F62" s="49"/>
      <c r="G62" s="49"/>
      <c r="H62" s="49"/>
      <c r="I62" s="158"/>
      <c r="J62" s="49"/>
      <c r="K62" s="53"/>
    </row>
    <row r="63" s="1" customFormat="1" ht="6.96" customHeight="1">
      <c r="B63" s="69"/>
      <c r="C63" s="70"/>
      <c r="D63" s="70"/>
      <c r="E63" s="70"/>
      <c r="F63" s="70"/>
      <c r="G63" s="70"/>
      <c r="H63" s="70"/>
      <c r="I63" s="180"/>
      <c r="J63" s="70"/>
      <c r="K63" s="71"/>
    </row>
    <row r="67" s="1" customFormat="1" ht="6.96" customHeight="1">
      <c r="B67" s="72"/>
      <c r="C67" s="73"/>
      <c r="D67" s="73"/>
      <c r="E67" s="73"/>
      <c r="F67" s="73"/>
      <c r="G67" s="73"/>
      <c r="H67" s="73"/>
      <c r="I67" s="183"/>
      <c r="J67" s="73"/>
      <c r="K67" s="73"/>
      <c r="L67" s="74"/>
    </row>
    <row r="68" s="1" customFormat="1" ht="36.96" customHeight="1">
      <c r="B68" s="48"/>
      <c r="C68" s="75" t="s">
        <v>173</v>
      </c>
      <c r="D68" s="76"/>
      <c r="E68" s="76"/>
      <c r="F68" s="76"/>
      <c r="G68" s="76"/>
      <c r="H68" s="76"/>
      <c r="I68" s="205"/>
      <c r="J68" s="76"/>
      <c r="K68" s="76"/>
      <c r="L68" s="74"/>
    </row>
    <row r="69" s="1" customFormat="1" ht="6.96" customHeight="1">
      <c r="B69" s="48"/>
      <c r="C69" s="76"/>
      <c r="D69" s="76"/>
      <c r="E69" s="76"/>
      <c r="F69" s="76"/>
      <c r="G69" s="76"/>
      <c r="H69" s="76"/>
      <c r="I69" s="205"/>
      <c r="J69" s="76"/>
      <c r="K69" s="76"/>
      <c r="L69" s="74"/>
    </row>
    <row r="70" s="1" customFormat="1" ht="14.4" customHeight="1">
      <c r="B70" s="48"/>
      <c r="C70" s="78" t="s">
        <v>18</v>
      </c>
      <c r="D70" s="76"/>
      <c r="E70" s="76"/>
      <c r="F70" s="76"/>
      <c r="G70" s="76"/>
      <c r="H70" s="76"/>
      <c r="I70" s="205"/>
      <c r="J70" s="76"/>
      <c r="K70" s="76"/>
      <c r="L70" s="74"/>
    </row>
    <row r="71" s="1" customFormat="1" ht="16.5" customHeight="1">
      <c r="B71" s="48"/>
      <c r="C71" s="76"/>
      <c r="D71" s="76"/>
      <c r="E71" s="206" t="str">
        <f>E7</f>
        <v>Město Beroun – Stavební a dispoziční úpravy budovy č.1 na pozemku p.č. 813 v k.ú. Beroun, ve starých kasárnách</v>
      </c>
      <c r="F71" s="78"/>
      <c r="G71" s="78"/>
      <c r="H71" s="78"/>
      <c r="I71" s="205"/>
      <c r="J71" s="76"/>
      <c r="K71" s="76"/>
      <c r="L71" s="74"/>
    </row>
    <row r="72" s="1" customFormat="1" ht="14.4" customHeight="1">
      <c r="B72" s="48"/>
      <c r="C72" s="78" t="s">
        <v>104</v>
      </c>
      <c r="D72" s="76"/>
      <c r="E72" s="76"/>
      <c r="F72" s="76"/>
      <c r="G72" s="76"/>
      <c r="H72" s="76"/>
      <c r="I72" s="205"/>
      <c r="J72" s="76"/>
      <c r="K72" s="76"/>
      <c r="L72" s="74"/>
    </row>
    <row r="73" s="1" customFormat="1" ht="17.25" customHeight="1">
      <c r="B73" s="48"/>
      <c r="C73" s="76"/>
      <c r="D73" s="76"/>
      <c r="E73" s="84" t="str">
        <f>E9</f>
        <v>22-18-07-VZ-02-BK5 - Ostatní náklady stavby</v>
      </c>
      <c r="F73" s="76"/>
      <c r="G73" s="76"/>
      <c r="H73" s="76"/>
      <c r="I73" s="205"/>
      <c r="J73" s="76"/>
      <c r="K73" s="76"/>
      <c r="L73" s="74"/>
    </row>
    <row r="74" s="1" customFormat="1" ht="6.96" customHeight="1">
      <c r="B74" s="48"/>
      <c r="C74" s="76"/>
      <c r="D74" s="76"/>
      <c r="E74" s="76"/>
      <c r="F74" s="76"/>
      <c r="G74" s="76"/>
      <c r="H74" s="76"/>
      <c r="I74" s="205"/>
      <c r="J74" s="76"/>
      <c r="K74" s="76"/>
      <c r="L74" s="74"/>
    </row>
    <row r="75" s="1" customFormat="1" ht="18" customHeight="1">
      <c r="B75" s="48"/>
      <c r="C75" s="78" t="s">
        <v>23</v>
      </c>
      <c r="D75" s="76"/>
      <c r="E75" s="76"/>
      <c r="F75" s="207" t="str">
        <f>F12</f>
        <v>Beroun</v>
      </c>
      <c r="G75" s="76"/>
      <c r="H75" s="76"/>
      <c r="I75" s="208" t="s">
        <v>25</v>
      </c>
      <c r="J75" s="87" t="str">
        <f>IF(J12="","",J12)</f>
        <v>27. 2. 2018</v>
      </c>
      <c r="K75" s="76"/>
      <c r="L75" s="74"/>
    </row>
    <row r="76" s="1" customFormat="1" ht="6.96" customHeight="1">
      <c r="B76" s="48"/>
      <c r="C76" s="76"/>
      <c r="D76" s="76"/>
      <c r="E76" s="76"/>
      <c r="F76" s="76"/>
      <c r="G76" s="76"/>
      <c r="H76" s="76"/>
      <c r="I76" s="205"/>
      <c r="J76" s="76"/>
      <c r="K76" s="76"/>
      <c r="L76" s="74"/>
    </row>
    <row r="77" s="1" customFormat="1">
      <c r="B77" s="48"/>
      <c r="C77" s="78" t="s">
        <v>27</v>
      </c>
      <c r="D77" s="76"/>
      <c r="E77" s="76"/>
      <c r="F77" s="207" t="str">
        <f>E15</f>
        <v>Město Beroun, Husovo nám. 68,266 43</v>
      </c>
      <c r="G77" s="76"/>
      <c r="H77" s="76"/>
      <c r="I77" s="208" t="s">
        <v>33</v>
      </c>
      <c r="J77" s="207" t="str">
        <f>E21</f>
        <v>SPEKTRA s.r.o.,V Hlinkách 1548,266 01</v>
      </c>
      <c r="K77" s="76"/>
      <c r="L77" s="74"/>
    </row>
    <row r="78" s="1" customFormat="1" ht="14.4" customHeight="1">
      <c r="B78" s="48"/>
      <c r="C78" s="78" t="s">
        <v>31</v>
      </c>
      <c r="D78" s="76"/>
      <c r="E78" s="76"/>
      <c r="F78" s="207" t="str">
        <f>IF(E18="","",E18)</f>
        <v/>
      </c>
      <c r="G78" s="76"/>
      <c r="H78" s="76"/>
      <c r="I78" s="205"/>
      <c r="J78" s="76"/>
      <c r="K78" s="76"/>
      <c r="L78" s="74"/>
    </row>
    <row r="79" s="1" customFormat="1" ht="10.32" customHeight="1">
      <c r="B79" s="48"/>
      <c r="C79" s="76"/>
      <c r="D79" s="76"/>
      <c r="E79" s="76"/>
      <c r="F79" s="76"/>
      <c r="G79" s="76"/>
      <c r="H79" s="76"/>
      <c r="I79" s="205"/>
      <c r="J79" s="76"/>
      <c r="K79" s="76"/>
      <c r="L79" s="74"/>
    </row>
    <row r="80" s="10" customFormat="1" ht="29.28" customHeight="1">
      <c r="B80" s="209"/>
      <c r="C80" s="210" t="s">
        <v>174</v>
      </c>
      <c r="D80" s="211" t="s">
        <v>59</v>
      </c>
      <c r="E80" s="211" t="s">
        <v>55</v>
      </c>
      <c r="F80" s="211" t="s">
        <v>175</v>
      </c>
      <c r="G80" s="211" t="s">
        <v>176</v>
      </c>
      <c r="H80" s="211" t="s">
        <v>177</v>
      </c>
      <c r="I80" s="212" t="s">
        <v>178</v>
      </c>
      <c r="J80" s="211" t="s">
        <v>109</v>
      </c>
      <c r="K80" s="213" t="s">
        <v>179</v>
      </c>
      <c r="L80" s="214"/>
      <c r="M80" s="104" t="s">
        <v>180</v>
      </c>
      <c r="N80" s="105" t="s">
        <v>44</v>
      </c>
      <c r="O80" s="105" t="s">
        <v>181</v>
      </c>
      <c r="P80" s="105" t="s">
        <v>182</v>
      </c>
      <c r="Q80" s="105" t="s">
        <v>183</v>
      </c>
      <c r="R80" s="105" t="s">
        <v>184</v>
      </c>
      <c r="S80" s="105" t="s">
        <v>185</v>
      </c>
      <c r="T80" s="106" t="s">
        <v>186</v>
      </c>
    </row>
    <row r="81" s="1" customFormat="1" ht="29.28" customHeight="1">
      <c r="B81" s="48"/>
      <c r="C81" s="110" t="s">
        <v>110</v>
      </c>
      <c r="D81" s="76"/>
      <c r="E81" s="76"/>
      <c r="F81" s="76"/>
      <c r="G81" s="76"/>
      <c r="H81" s="76"/>
      <c r="I81" s="205"/>
      <c r="J81" s="215">
        <f>BK81</f>
        <v>0</v>
      </c>
      <c r="K81" s="76"/>
      <c r="L81" s="74"/>
      <c r="M81" s="107"/>
      <c r="N81" s="108"/>
      <c r="O81" s="108"/>
      <c r="P81" s="216">
        <f>P82</f>
        <v>0</v>
      </c>
      <c r="Q81" s="108"/>
      <c r="R81" s="216">
        <f>R82</f>
        <v>0</v>
      </c>
      <c r="S81" s="108"/>
      <c r="T81" s="217">
        <f>T82</f>
        <v>0</v>
      </c>
      <c r="AT81" s="26" t="s">
        <v>73</v>
      </c>
      <c r="AU81" s="26" t="s">
        <v>111</v>
      </c>
      <c r="BK81" s="218">
        <f>BK82</f>
        <v>0</v>
      </c>
    </row>
    <row r="82" s="11" customFormat="1" ht="37.44" customHeight="1">
      <c r="B82" s="219"/>
      <c r="C82" s="220"/>
      <c r="D82" s="221" t="s">
        <v>73</v>
      </c>
      <c r="E82" s="222" t="s">
        <v>3900</v>
      </c>
      <c r="F82" s="222" t="s">
        <v>3901</v>
      </c>
      <c r="G82" s="220"/>
      <c r="H82" s="220"/>
      <c r="I82" s="223"/>
      <c r="J82" s="224">
        <f>BK82</f>
        <v>0</v>
      </c>
      <c r="K82" s="220"/>
      <c r="L82" s="225"/>
      <c r="M82" s="226"/>
      <c r="N82" s="227"/>
      <c r="O82" s="227"/>
      <c r="P82" s="228">
        <f>P83+P89+P96+P102</f>
        <v>0</v>
      </c>
      <c r="Q82" s="227"/>
      <c r="R82" s="228">
        <f>R83+R89+R96+R102</f>
        <v>0</v>
      </c>
      <c r="S82" s="227"/>
      <c r="T82" s="229">
        <f>T83+T89+T96+T102</f>
        <v>0</v>
      </c>
      <c r="AR82" s="230" t="s">
        <v>220</v>
      </c>
      <c r="AT82" s="231" t="s">
        <v>73</v>
      </c>
      <c r="AU82" s="231" t="s">
        <v>74</v>
      </c>
      <c r="AY82" s="230" t="s">
        <v>189</v>
      </c>
      <c r="BK82" s="232">
        <f>BK83+BK89+BK96+BK102</f>
        <v>0</v>
      </c>
    </row>
    <row r="83" s="11" customFormat="1" ht="19.92" customHeight="1">
      <c r="B83" s="219"/>
      <c r="C83" s="220"/>
      <c r="D83" s="221" t="s">
        <v>73</v>
      </c>
      <c r="E83" s="233" t="s">
        <v>3902</v>
      </c>
      <c r="F83" s="233" t="s">
        <v>3903</v>
      </c>
      <c r="G83" s="220"/>
      <c r="H83" s="220"/>
      <c r="I83" s="223"/>
      <c r="J83" s="234">
        <f>BK83</f>
        <v>0</v>
      </c>
      <c r="K83" s="220"/>
      <c r="L83" s="225"/>
      <c r="M83" s="226"/>
      <c r="N83" s="227"/>
      <c r="O83" s="227"/>
      <c r="P83" s="228">
        <f>SUM(P84:P88)</f>
        <v>0</v>
      </c>
      <c r="Q83" s="227"/>
      <c r="R83" s="228">
        <f>SUM(R84:R88)</f>
        <v>0</v>
      </c>
      <c r="S83" s="227"/>
      <c r="T83" s="229">
        <f>SUM(T84:T88)</f>
        <v>0</v>
      </c>
      <c r="AR83" s="230" t="s">
        <v>220</v>
      </c>
      <c r="AT83" s="231" t="s">
        <v>73</v>
      </c>
      <c r="AU83" s="231" t="s">
        <v>82</v>
      </c>
      <c r="AY83" s="230" t="s">
        <v>189</v>
      </c>
      <c r="BK83" s="232">
        <f>SUM(BK84:BK88)</f>
        <v>0</v>
      </c>
    </row>
    <row r="84" s="1" customFormat="1" ht="16.5" customHeight="1">
      <c r="B84" s="48"/>
      <c r="C84" s="235" t="s">
        <v>82</v>
      </c>
      <c r="D84" s="235" t="s">
        <v>192</v>
      </c>
      <c r="E84" s="236" t="s">
        <v>3904</v>
      </c>
      <c r="F84" s="237" t="s">
        <v>3905</v>
      </c>
      <c r="G84" s="238" t="s">
        <v>916</v>
      </c>
      <c r="H84" s="239">
        <v>1</v>
      </c>
      <c r="I84" s="240"/>
      <c r="J84" s="241">
        <f>ROUND(I84*H84,2)</f>
        <v>0</v>
      </c>
      <c r="K84" s="237" t="s">
        <v>21</v>
      </c>
      <c r="L84" s="74"/>
      <c r="M84" s="242" t="s">
        <v>21</v>
      </c>
      <c r="N84" s="243" t="s">
        <v>45</v>
      </c>
      <c r="O84" s="49"/>
      <c r="P84" s="244">
        <f>O84*H84</f>
        <v>0</v>
      </c>
      <c r="Q84" s="244">
        <v>0</v>
      </c>
      <c r="R84" s="244">
        <f>Q84*H84</f>
        <v>0</v>
      </c>
      <c r="S84" s="244">
        <v>0</v>
      </c>
      <c r="T84" s="245">
        <f>S84*H84</f>
        <v>0</v>
      </c>
      <c r="AR84" s="26" t="s">
        <v>3906</v>
      </c>
      <c r="AT84" s="26" t="s">
        <v>192</v>
      </c>
      <c r="AU84" s="26" t="s">
        <v>84</v>
      </c>
      <c r="AY84" s="26" t="s">
        <v>189</v>
      </c>
      <c r="BE84" s="246">
        <f>IF(N84="základní",J84,0)</f>
        <v>0</v>
      </c>
      <c r="BF84" s="246">
        <f>IF(N84="snížená",J84,0)</f>
        <v>0</v>
      </c>
      <c r="BG84" s="246">
        <f>IF(N84="zákl. přenesená",J84,0)</f>
        <v>0</v>
      </c>
      <c r="BH84" s="246">
        <f>IF(N84="sníž. přenesená",J84,0)</f>
        <v>0</v>
      </c>
      <c r="BI84" s="246">
        <f>IF(N84="nulová",J84,0)</f>
        <v>0</v>
      </c>
      <c r="BJ84" s="26" t="s">
        <v>82</v>
      </c>
      <c r="BK84" s="246">
        <f>ROUND(I84*H84,2)</f>
        <v>0</v>
      </c>
      <c r="BL84" s="26" t="s">
        <v>3906</v>
      </c>
      <c r="BM84" s="26" t="s">
        <v>3907</v>
      </c>
    </row>
    <row r="85" s="1" customFormat="1" ht="38.25" customHeight="1">
      <c r="B85" s="48"/>
      <c r="C85" s="235" t="s">
        <v>84</v>
      </c>
      <c r="D85" s="235" t="s">
        <v>192</v>
      </c>
      <c r="E85" s="236" t="s">
        <v>3908</v>
      </c>
      <c r="F85" s="237" t="s">
        <v>3909</v>
      </c>
      <c r="G85" s="238" t="s">
        <v>911</v>
      </c>
      <c r="H85" s="239">
        <v>1</v>
      </c>
      <c r="I85" s="240"/>
      <c r="J85" s="241">
        <f>ROUND(I85*H85,2)</f>
        <v>0</v>
      </c>
      <c r="K85" s="237" t="s">
        <v>21</v>
      </c>
      <c r="L85" s="74"/>
      <c r="M85" s="242" t="s">
        <v>21</v>
      </c>
      <c r="N85" s="243" t="s">
        <v>45</v>
      </c>
      <c r="O85" s="49"/>
      <c r="P85" s="244">
        <f>O85*H85</f>
        <v>0</v>
      </c>
      <c r="Q85" s="244">
        <v>0</v>
      </c>
      <c r="R85" s="244">
        <f>Q85*H85</f>
        <v>0</v>
      </c>
      <c r="S85" s="244">
        <v>0</v>
      </c>
      <c r="T85" s="245">
        <f>S85*H85</f>
        <v>0</v>
      </c>
      <c r="AR85" s="26" t="s">
        <v>197</v>
      </c>
      <c r="AT85" s="26" t="s">
        <v>192</v>
      </c>
      <c r="AU85" s="26" t="s">
        <v>84</v>
      </c>
      <c r="AY85" s="26" t="s">
        <v>189</v>
      </c>
      <c r="BE85" s="246">
        <f>IF(N85="základní",J85,0)</f>
        <v>0</v>
      </c>
      <c r="BF85" s="246">
        <f>IF(N85="snížená",J85,0)</f>
        <v>0</v>
      </c>
      <c r="BG85" s="246">
        <f>IF(N85="zákl. přenesená",J85,0)</f>
        <v>0</v>
      </c>
      <c r="BH85" s="246">
        <f>IF(N85="sníž. přenesená",J85,0)</f>
        <v>0</v>
      </c>
      <c r="BI85" s="246">
        <f>IF(N85="nulová",J85,0)</f>
        <v>0</v>
      </c>
      <c r="BJ85" s="26" t="s">
        <v>82</v>
      </c>
      <c r="BK85" s="246">
        <f>ROUND(I85*H85,2)</f>
        <v>0</v>
      </c>
      <c r="BL85" s="26" t="s">
        <v>197</v>
      </c>
      <c r="BM85" s="26" t="s">
        <v>3910</v>
      </c>
    </row>
    <row r="86" s="1" customFormat="1" ht="38.25" customHeight="1">
      <c r="B86" s="48"/>
      <c r="C86" s="235" t="s">
        <v>190</v>
      </c>
      <c r="D86" s="235" t="s">
        <v>192</v>
      </c>
      <c r="E86" s="236" t="s">
        <v>3911</v>
      </c>
      <c r="F86" s="237" t="s">
        <v>3912</v>
      </c>
      <c r="G86" s="238" t="s">
        <v>911</v>
      </c>
      <c r="H86" s="239">
        <v>1</v>
      </c>
      <c r="I86" s="240"/>
      <c r="J86" s="241">
        <f>ROUND(I86*H86,2)</f>
        <v>0</v>
      </c>
      <c r="K86" s="237" t="s">
        <v>21</v>
      </c>
      <c r="L86" s="74"/>
      <c r="M86" s="242" t="s">
        <v>21</v>
      </c>
      <c r="N86" s="243" t="s">
        <v>45</v>
      </c>
      <c r="O86" s="49"/>
      <c r="P86" s="244">
        <f>O86*H86</f>
        <v>0</v>
      </c>
      <c r="Q86" s="244">
        <v>0</v>
      </c>
      <c r="R86" s="244">
        <f>Q86*H86</f>
        <v>0</v>
      </c>
      <c r="S86" s="244">
        <v>0</v>
      </c>
      <c r="T86" s="245">
        <f>S86*H86</f>
        <v>0</v>
      </c>
      <c r="AR86" s="26" t="s">
        <v>197</v>
      </c>
      <c r="AT86" s="26" t="s">
        <v>192</v>
      </c>
      <c r="AU86" s="26" t="s">
        <v>84</v>
      </c>
      <c r="AY86" s="26" t="s">
        <v>189</v>
      </c>
      <c r="BE86" s="246">
        <f>IF(N86="základní",J86,0)</f>
        <v>0</v>
      </c>
      <c r="BF86" s="246">
        <f>IF(N86="snížená",J86,0)</f>
        <v>0</v>
      </c>
      <c r="BG86" s="246">
        <f>IF(N86="zákl. přenesená",J86,0)</f>
        <v>0</v>
      </c>
      <c r="BH86" s="246">
        <f>IF(N86="sníž. přenesená",J86,0)</f>
        <v>0</v>
      </c>
      <c r="BI86" s="246">
        <f>IF(N86="nulová",J86,0)</f>
        <v>0</v>
      </c>
      <c r="BJ86" s="26" t="s">
        <v>82</v>
      </c>
      <c r="BK86" s="246">
        <f>ROUND(I86*H86,2)</f>
        <v>0</v>
      </c>
      <c r="BL86" s="26" t="s">
        <v>197</v>
      </c>
      <c r="BM86" s="26" t="s">
        <v>3913</v>
      </c>
    </row>
    <row r="87" s="1" customFormat="1" ht="16.5" customHeight="1">
      <c r="B87" s="48"/>
      <c r="C87" s="235" t="s">
        <v>197</v>
      </c>
      <c r="D87" s="235" t="s">
        <v>192</v>
      </c>
      <c r="E87" s="236" t="s">
        <v>3914</v>
      </c>
      <c r="F87" s="237" t="s">
        <v>3915</v>
      </c>
      <c r="G87" s="238" t="s">
        <v>911</v>
      </c>
      <c r="H87" s="239">
        <v>1</v>
      </c>
      <c r="I87" s="240"/>
      <c r="J87" s="241">
        <f>ROUND(I87*H87,2)</f>
        <v>0</v>
      </c>
      <c r="K87" s="237" t="s">
        <v>21</v>
      </c>
      <c r="L87" s="74"/>
      <c r="M87" s="242" t="s">
        <v>21</v>
      </c>
      <c r="N87" s="243" t="s">
        <v>45</v>
      </c>
      <c r="O87" s="49"/>
      <c r="P87" s="244">
        <f>O87*H87</f>
        <v>0</v>
      </c>
      <c r="Q87" s="244">
        <v>0</v>
      </c>
      <c r="R87" s="244">
        <f>Q87*H87</f>
        <v>0</v>
      </c>
      <c r="S87" s="244">
        <v>0</v>
      </c>
      <c r="T87" s="245">
        <f>S87*H87</f>
        <v>0</v>
      </c>
      <c r="AR87" s="26" t="s">
        <v>197</v>
      </c>
      <c r="AT87" s="26" t="s">
        <v>192</v>
      </c>
      <c r="AU87" s="26" t="s">
        <v>84</v>
      </c>
      <c r="AY87" s="26" t="s">
        <v>189</v>
      </c>
      <c r="BE87" s="246">
        <f>IF(N87="základní",J87,0)</f>
        <v>0</v>
      </c>
      <c r="BF87" s="246">
        <f>IF(N87="snížená",J87,0)</f>
        <v>0</v>
      </c>
      <c r="BG87" s="246">
        <f>IF(N87="zákl. přenesená",J87,0)</f>
        <v>0</v>
      </c>
      <c r="BH87" s="246">
        <f>IF(N87="sníž. přenesená",J87,0)</f>
        <v>0</v>
      </c>
      <c r="BI87" s="246">
        <f>IF(N87="nulová",J87,0)</f>
        <v>0</v>
      </c>
      <c r="BJ87" s="26" t="s">
        <v>82</v>
      </c>
      <c r="BK87" s="246">
        <f>ROUND(I87*H87,2)</f>
        <v>0</v>
      </c>
      <c r="BL87" s="26" t="s">
        <v>197</v>
      </c>
      <c r="BM87" s="26" t="s">
        <v>3916</v>
      </c>
    </row>
    <row r="88" s="1" customFormat="1" ht="16.5" customHeight="1">
      <c r="B88" s="48"/>
      <c r="C88" s="235" t="s">
        <v>220</v>
      </c>
      <c r="D88" s="235" t="s">
        <v>192</v>
      </c>
      <c r="E88" s="236" t="s">
        <v>3917</v>
      </c>
      <c r="F88" s="237" t="s">
        <v>3918</v>
      </c>
      <c r="G88" s="238" t="s">
        <v>911</v>
      </c>
      <c r="H88" s="239">
        <v>1</v>
      </c>
      <c r="I88" s="240"/>
      <c r="J88" s="241">
        <f>ROUND(I88*H88,2)</f>
        <v>0</v>
      </c>
      <c r="K88" s="237" t="s">
        <v>21</v>
      </c>
      <c r="L88" s="74"/>
      <c r="M88" s="242" t="s">
        <v>21</v>
      </c>
      <c r="N88" s="243" t="s">
        <v>45</v>
      </c>
      <c r="O88" s="49"/>
      <c r="P88" s="244">
        <f>O88*H88</f>
        <v>0</v>
      </c>
      <c r="Q88" s="244">
        <v>0</v>
      </c>
      <c r="R88" s="244">
        <f>Q88*H88</f>
        <v>0</v>
      </c>
      <c r="S88" s="244">
        <v>0</v>
      </c>
      <c r="T88" s="245">
        <f>S88*H88</f>
        <v>0</v>
      </c>
      <c r="AR88" s="26" t="s">
        <v>197</v>
      </c>
      <c r="AT88" s="26" t="s">
        <v>192</v>
      </c>
      <c r="AU88" s="26" t="s">
        <v>84</v>
      </c>
      <c r="AY88" s="26" t="s">
        <v>189</v>
      </c>
      <c r="BE88" s="246">
        <f>IF(N88="základní",J88,0)</f>
        <v>0</v>
      </c>
      <c r="BF88" s="246">
        <f>IF(N88="snížená",J88,0)</f>
        <v>0</v>
      </c>
      <c r="BG88" s="246">
        <f>IF(N88="zákl. přenesená",J88,0)</f>
        <v>0</v>
      </c>
      <c r="BH88" s="246">
        <f>IF(N88="sníž. přenesená",J88,0)</f>
        <v>0</v>
      </c>
      <c r="BI88" s="246">
        <f>IF(N88="nulová",J88,0)</f>
        <v>0</v>
      </c>
      <c r="BJ88" s="26" t="s">
        <v>82</v>
      </c>
      <c r="BK88" s="246">
        <f>ROUND(I88*H88,2)</f>
        <v>0</v>
      </c>
      <c r="BL88" s="26" t="s">
        <v>197</v>
      </c>
      <c r="BM88" s="26" t="s">
        <v>3919</v>
      </c>
    </row>
    <row r="89" s="11" customFormat="1" ht="29.88" customHeight="1">
      <c r="B89" s="219"/>
      <c r="C89" s="220"/>
      <c r="D89" s="221" t="s">
        <v>73</v>
      </c>
      <c r="E89" s="233" t="s">
        <v>3920</v>
      </c>
      <c r="F89" s="233" t="s">
        <v>3921</v>
      </c>
      <c r="G89" s="220"/>
      <c r="H89" s="220"/>
      <c r="I89" s="223"/>
      <c r="J89" s="234">
        <f>BK89</f>
        <v>0</v>
      </c>
      <c r="K89" s="220"/>
      <c r="L89" s="225"/>
      <c r="M89" s="226"/>
      <c r="N89" s="227"/>
      <c r="O89" s="227"/>
      <c r="P89" s="228">
        <f>SUM(P90:P95)</f>
        <v>0</v>
      </c>
      <c r="Q89" s="227"/>
      <c r="R89" s="228">
        <f>SUM(R90:R95)</f>
        <v>0</v>
      </c>
      <c r="S89" s="227"/>
      <c r="T89" s="229">
        <f>SUM(T90:T95)</f>
        <v>0</v>
      </c>
      <c r="AR89" s="230" t="s">
        <v>220</v>
      </c>
      <c r="AT89" s="231" t="s">
        <v>73</v>
      </c>
      <c r="AU89" s="231" t="s">
        <v>82</v>
      </c>
      <c r="AY89" s="230" t="s">
        <v>189</v>
      </c>
      <c r="BK89" s="232">
        <f>SUM(BK90:BK95)</f>
        <v>0</v>
      </c>
    </row>
    <row r="90" s="1" customFormat="1" ht="16.5" customHeight="1">
      <c r="B90" s="48"/>
      <c r="C90" s="235" t="s">
        <v>226</v>
      </c>
      <c r="D90" s="235" t="s">
        <v>192</v>
      </c>
      <c r="E90" s="236" t="s">
        <v>3922</v>
      </c>
      <c r="F90" s="237" t="s">
        <v>3923</v>
      </c>
      <c r="G90" s="238" t="s">
        <v>911</v>
      </c>
      <c r="H90" s="239">
        <v>1</v>
      </c>
      <c r="I90" s="240"/>
      <c r="J90" s="241">
        <f>ROUND(I90*H90,2)</f>
        <v>0</v>
      </c>
      <c r="K90" s="237" t="s">
        <v>1042</v>
      </c>
      <c r="L90" s="74"/>
      <c r="M90" s="242" t="s">
        <v>21</v>
      </c>
      <c r="N90" s="243" t="s">
        <v>45</v>
      </c>
      <c r="O90" s="49"/>
      <c r="P90" s="244">
        <f>O90*H90</f>
        <v>0</v>
      </c>
      <c r="Q90" s="244">
        <v>0</v>
      </c>
      <c r="R90" s="244">
        <f>Q90*H90</f>
        <v>0</v>
      </c>
      <c r="S90" s="244">
        <v>0</v>
      </c>
      <c r="T90" s="245">
        <f>S90*H90</f>
        <v>0</v>
      </c>
      <c r="AR90" s="26" t="s">
        <v>3906</v>
      </c>
      <c r="AT90" s="26" t="s">
        <v>192</v>
      </c>
      <c r="AU90" s="26" t="s">
        <v>84</v>
      </c>
      <c r="AY90" s="26" t="s">
        <v>189</v>
      </c>
      <c r="BE90" s="246">
        <f>IF(N90="základní",J90,0)</f>
        <v>0</v>
      </c>
      <c r="BF90" s="246">
        <f>IF(N90="snížená",J90,0)</f>
        <v>0</v>
      </c>
      <c r="BG90" s="246">
        <f>IF(N90="zákl. přenesená",J90,0)</f>
        <v>0</v>
      </c>
      <c r="BH90" s="246">
        <f>IF(N90="sníž. přenesená",J90,0)</f>
        <v>0</v>
      </c>
      <c r="BI90" s="246">
        <f>IF(N90="nulová",J90,0)</f>
        <v>0</v>
      </c>
      <c r="BJ90" s="26" t="s">
        <v>82</v>
      </c>
      <c r="BK90" s="246">
        <f>ROUND(I90*H90,2)</f>
        <v>0</v>
      </c>
      <c r="BL90" s="26" t="s">
        <v>3906</v>
      </c>
      <c r="BM90" s="26" t="s">
        <v>3924</v>
      </c>
    </row>
    <row r="91" s="1" customFormat="1" ht="25.5" customHeight="1">
      <c r="B91" s="48"/>
      <c r="C91" s="235" t="s">
        <v>231</v>
      </c>
      <c r="D91" s="235" t="s">
        <v>192</v>
      </c>
      <c r="E91" s="236" t="s">
        <v>3925</v>
      </c>
      <c r="F91" s="237" t="s">
        <v>3926</v>
      </c>
      <c r="G91" s="238" t="s">
        <v>911</v>
      </c>
      <c r="H91" s="239">
        <v>1</v>
      </c>
      <c r="I91" s="240"/>
      <c r="J91" s="241">
        <f>ROUND(I91*H91,2)</f>
        <v>0</v>
      </c>
      <c r="K91" s="237" t="s">
        <v>1042</v>
      </c>
      <c r="L91" s="74"/>
      <c r="M91" s="242" t="s">
        <v>21</v>
      </c>
      <c r="N91" s="243" t="s">
        <v>45</v>
      </c>
      <c r="O91" s="49"/>
      <c r="P91" s="244">
        <f>O91*H91</f>
        <v>0</v>
      </c>
      <c r="Q91" s="244">
        <v>0</v>
      </c>
      <c r="R91" s="244">
        <f>Q91*H91</f>
        <v>0</v>
      </c>
      <c r="S91" s="244">
        <v>0</v>
      </c>
      <c r="T91" s="245">
        <f>S91*H91</f>
        <v>0</v>
      </c>
      <c r="AR91" s="26" t="s">
        <v>3906</v>
      </c>
      <c r="AT91" s="26" t="s">
        <v>192</v>
      </c>
      <c r="AU91" s="26" t="s">
        <v>84</v>
      </c>
      <c r="AY91" s="26" t="s">
        <v>189</v>
      </c>
      <c r="BE91" s="246">
        <f>IF(N91="základní",J91,0)</f>
        <v>0</v>
      </c>
      <c r="BF91" s="246">
        <f>IF(N91="snížená",J91,0)</f>
        <v>0</v>
      </c>
      <c r="BG91" s="246">
        <f>IF(N91="zákl. přenesená",J91,0)</f>
        <v>0</v>
      </c>
      <c r="BH91" s="246">
        <f>IF(N91="sníž. přenesená",J91,0)</f>
        <v>0</v>
      </c>
      <c r="BI91" s="246">
        <f>IF(N91="nulová",J91,0)</f>
        <v>0</v>
      </c>
      <c r="BJ91" s="26" t="s">
        <v>82</v>
      </c>
      <c r="BK91" s="246">
        <f>ROUND(I91*H91,2)</f>
        <v>0</v>
      </c>
      <c r="BL91" s="26" t="s">
        <v>3906</v>
      </c>
      <c r="BM91" s="26" t="s">
        <v>3927</v>
      </c>
    </row>
    <row r="92" s="1" customFormat="1" ht="63.75" customHeight="1">
      <c r="B92" s="48"/>
      <c r="C92" s="235" t="s">
        <v>247</v>
      </c>
      <c r="D92" s="235" t="s">
        <v>192</v>
      </c>
      <c r="E92" s="236" t="s">
        <v>3928</v>
      </c>
      <c r="F92" s="237" t="s">
        <v>3929</v>
      </c>
      <c r="G92" s="238" t="s">
        <v>273</v>
      </c>
      <c r="H92" s="239">
        <v>820</v>
      </c>
      <c r="I92" s="240"/>
      <c r="J92" s="241">
        <f>ROUND(I92*H92,2)</f>
        <v>0</v>
      </c>
      <c r="K92" s="237" t="s">
        <v>21</v>
      </c>
      <c r="L92" s="74"/>
      <c r="M92" s="242" t="s">
        <v>21</v>
      </c>
      <c r="N92" s="243" t="s">
        <v>45</v>
      </c>
      <c r="O92" s="49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6" t="s">
        <v>3906</v>
      </c>
      <c r="AT92" s="26" t="s">
        <v>192</v>
      </c>
      <c r="AU92" s="26" t="s">
        <v>84</v>
      </c>
      <c r="AY92" s="26" t="s">
        <v>189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6" t="s">
        <v>82</v>
      </c>
      <c r="BK92" s="246">
        <f>ROUND(I92*H92,2)</f>
        <v>0</v>
      </c>
      <c r="BL92" s="26" t="s">
        <v>3906</v>
      </c>
      <c r="BM92" s="26" t="s">
        <v>3930</v>
      </c>
    </row>
    <row r="93" s="1" customFormat="1" ht="16.5" customHeight="1">
      <c r="B93" s="48"/>
      <c r="C93" s="235" t="s">
        <v>263</v>
      </c>
      <c r="D93" s="235" t="s">
        <v>192</v>
      </c>
      <c r="E93" s="236" t="s">
        <v>3931</v>
      </c>
      <c r="F93" s="237" t="s">
        <v>3932</v>
      </c>
      <c r="G93" s="238" t="s">
        <v>911</v>
      </c>
      <c r="H93" s="239">
        <v>1</v>
      </c>
      <c r="I93" s="240"/>
      <c r="J93" s="241">
        <f>ROUND(I93*H93,2)</f>
        <v>0</v>
      </c>
      <c r="K93" s="237" t="s">
        <v>196</v>
      </c>
      <c r="L93" s="74"/>
      <c r="M93" s="242" t="s">
        <v>21</v>
      </c>
      <c r="N93" s="243" t="s">
        <v>45</v>
      </c>
      <c r="O93" s="49"/>
      <c r="P93" s="244">
        <f>O93*H93</f>
        <v>0</v>
      </c>
      <c r="Q93" s="244">
        <v>0</v>
      </c>
      <c r="R93" s="244">
        <f>Q93*H93</f>
        <v>0</v>
      </c>
      <c r="S93" s="244">
        <v>0</v>
      </c>
      <c r="T93" s="245">
        <f>S93*H93</f>
        <v>0</v>
      </c>
      <c r="AR93" s="26" t="s">
        <v>3906</v>
      </c>
      <c r="AT93" s="26" t="s">
        <v>192</v>
      </c>
      <c r="AU93" s="26" t="s">
        <v>84</v>
      </c>
      <c r="AY93" s="26" t="s">
        <v>189</v>
      </c>
      <c r="BE93" s="246">
        <f>IF(N93="základní",J93,0)</f>
        <v>0</v>
      </c>
      <c r="BF93" s="246">
        <f>IF(N93="snížená",J93,0)</f>
        <v>0</v>
      </c>
      <c r="BG93" s="246">
        <f>IF(N93="zákl. přenesená",J93,0)</f>
        <v>0</v>
      </c>
      <c r="BH93" s="246">
        <f>IF(N93="sníž. přenesená",J93,0)</f>
        <v>0</v>
      </c>
      <c r="BI93" s="246">
        <f>IF(N93="nulová",J93,0)</f>
        <v>0</v>
      </c>
      <c r="BJ93" s="26" t="s">
        <v>82</v>
      </c>
      <c r="BK93" s="246">
        <f>ROUND(I93*H93,2)</f>
        <v>0</v>
      </c>
      <c r="BL93" s="26" t="s">
        <v>3906</v>
      </c>
      <c r="BM93" s="26" t="s">
        <v>3933</v>
      </c>
    </row>
    <row r="94" s="1" customFormat="1" ht="38.25" customHeight="1">
      <c r="B94" s="48"/>
      <c r="C94" s="235" t="s">
        <v>270</v>
      </c>
      <c r="D94" s="235" t="s">
        <v>192</v>
      </c>
      <c r="E94" s="236" t="s">
        <v>3934</v>
      </c>
      <c r="F94" s="237" t="s">
        <v>3935</v>
      </c>
      <c r="G94" s="238" t="s">
        <v>911</v>
      </c>
      <c r="H94" s="239">
        <v>1</v>
      </c>
      <c r="I94" s="240"/>
      <c r="J94" s="241">
        <f>ROUND(I94*H94,2)</f>
        <v>0</v>
      </c>
      <c r="K94" s="237" t="s">
        <v>600</v>
      </c>
      <c r="L94" s="74"/>
      <c r="M94" s="242" t="s">
        <v>21</v>
      </c>
      <c r="N94" s="243" t="s">
        <v>45</v>
      </c>
      <c r="O94" s="49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6" t="s">
        <v>3906</v>
      </c>
      <c r="AT94" s="26" t="s">
        <v>192</v>
      </c>
      <c r="AU94" s="26" t="s">
        <v>84</v>
      </c>
      <c r="AY94" s="26" t="s">
        <v>189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6" t="s">
        <v>82</v>
      </c>
      <c r="BK94" s="246">
        <f>ROUND(I94*H94,2)</f>
        <v>0</v>
      </c>
      <c r="BL94" s="26" t="s">
        <v>3906</v>
      </c>
      <c r="BM94" s="26" t="s">
        <v>3936</v>
      </c>
    </row>
    <row r="95" s="1" customFormat="1" ht="16.5" customHeight="1">
      <c r="B95" s="48"/>
      <c r="C95" s="235" t="s">
        <v>289</v>
      </c>
      <c r="D95" s="235" t="s">
        <v>192</v>
      </c>
      <c r="E95" s="236" t="s">
        <v>3937</v>
      </c>
      <c r="F95" s="237" t="s">
        <v>3938</v>
      </c>
      <c r="G95" s="238" t="s">
        <v>911</v>
      </c>
      <c r="H95" s="239">
        <v>1</v>
      </c>
      <c r="I95" s="240"/>
      <c r="J95" s="241">
        <f>ROUND(I95*H95,2)</f>
        <v>0</v>
      </c>
      <c r="K95" s="237" t="s">
        <v>600</v>
      </c>
      <c r="L95" s="74"/>
      <c r="M95" s="242" t="s">
        <v>21</v>
      </c>
      <c r="N95" s="243" t="s">
        <v>45</v>
      </c>
      <c r="O95" s="49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6" t="s">
        <v>3906</v>
      </c>
      <c r="AT95" s="26" t="s">
        <v>192</v>
      </c>
      <c r="AU95" s="26" t="s">
        <v>84</v>
      </c>
      <c r="AY95" s="26" t="s">
        <v>189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6" t="s">
        <v>82</v>
      </c>
      <c r="BK95" s="246">
        <f>ROUND(I95*H95,2)</f>
        <v>0</v>
      </c>
      <c r="BL95" s="26" t="s">
        <v>3906</v>
      </c>
      <c r="BM95" s="26" t="s">
        <v>3939</v>
      </c>
    </row>
    <row r="96" s="11" customFormat="1" ht="29.88" customHeight="1">
      <c r="B96" s="219"/>
      <c r="C96" s="220"/>
      <c r="D96" s="221" t="s">
        <v>73</v>
      </c>
      <c r="E96" s="233" t="s">
        <v>3940</v>
      </c>
      <c r="F96" s="233" t="s">
        <v>3941</v>
      </c>
      <c r="G96" s="220"/>
      <c r="H96" s="220"/>
      <c r="I96" s="223"/>
      <c r="J96" s="234">
        <f>BK96</f>
        <v>0</v>
      </c>
      <c r="K96" s="220"/>
      <c r="L96" s="225"/>
      <c r="M96" s="226"/>
      <c r="N96" s="227"/>
      <c r="O96" s="227"/>
      <c r="P96" s="228">
        <f>SUM(P97:P101)</f>
        <v>0</v>
      </c>
      <c r="Q96" s="227"/>
      <c r="R96" s="228">
        <f>SUM(R97:R101)</f>
        <v>0</v>
      </c>
      <c r="S96" s="227"/>
      <c r="T96" s="229">
        <f>SUM(T97:T101)</f>
        <v>0</v>
      </c>
      <c r="AR96" s="230" t="s">
        <v>220</v>
      </c>
      <c r="AT96" s="231" t="s">
        <v>73</v>
      </c>
      <c r="AU96" s="231" t="s">
        <v>82</v>
      </c>
      <c r="AY96" s="230" t="s">
        <v>189</v>
      </c>
      <c r="BK96" s="232">
        <f>SUM(BK97:BK101)</f>
        <v>0</v>
      </c>
    </row>
    <row r="97" s="1" customFormat="1" ht="16.5" customHeight="1">
      <c r="B97" s="48"/>
      <c r="C97" s="235" t="s">
        <v>301</v>
      </c>
      <c r="D97" s="235" t="s">
        <v>192</v>
      </c>
      <c r="E97" s="236" t="s">
        <v>3942</v>
      </c>
      <c r="F97" s="237" t="s">
        <v>3943</v>
      </c>
      <c r="G97" s="238" t="s">
        <v>911</v>
      </c>
      <c r="H97" s="239">
        <v>1</v>
      </c>
      <c r="I97" s="240"/>
      <c r="J97" s="241">
        <f>ROUND(I97*H97,2)</f>
        <v>0</v>
      </c>
      <c r="K97" s="237" t="s">
        <v>1042</v>
      </c>
      <c r="L97" s="74"/>
      <c r="M97" s="242" t="s">
        <v>21</v>
      </c>
      <c r="N97" s="243" t="s">
        <v>45</v>
      </c>
      <c r="O97" s="49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6" t="s">
        <v>3906</v>
      </c>
      <c r="AT97" s="26" t="s">
        <v>192</v>
      </c>
      <c r="AU97" s="26" t="s">
        <v>84</v>
      </c>
      <c r="AY97" s="26" t="s">
        <v>189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6" t="s">
        <v>82</v>
      </c>
      <c r="BK97" s="246">
        <f>ROUND(I97*H97,2)</f>
        <v>0</v>
      </c>
      <c r="BL97" s="26" t="s">
        <v>3906</v>
      </c>
      <c r="BM97" s="26" t="s">
        <v>3944</v>
      </c>
    </row>
    <row r="98" s="1" customFormat="1" ht="16.5" customHeight="1">
      <c r="B98" s="48"/>
      <c r="C98" s="235" t="s">
        <v>308</v>
      </c>
      <c r="D98" s="235" t="s">
        <v>192</v>
      </c>
      <c r="E98" s="236" t="s">
        <v>3945</v>
      </c>
      <c r="F98" s="237" t="s">
        <v>3946</v>
      </c>
      <c r="G98" s="238" t="s">
        <v>911</v>
      </c>
      <c r="H98" s="239">
        <v>1</v>
      </c>
      <c r="I98" s="240"/>
      <c r="J98" s="241">
        <f>ROUND(I98*H98,2)</f>
        <v>0</v>
      </c>
      <c r="K98" s="237" t="s">
        <v>21</v>
      </c>
      <c r="L98" s="74"/>
      <c r="M98" s="242" t="s">
        <v>21</v>
      </c>
      <c r="N98" s="243" t="s">
        <v>45</v>
      </c>
      <c r="O98" s="49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6" t="s">
        <v>197</v>
      </c>
      <c r="AT98" s="26" t="s">
        <v>192</v>
      </c>
      <c r="AU98" s="26" t="s">
        <v>84</v>
      </c>
      <c r="AY98" s="26" t="s">
        <v>189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6" t="s">
        <v>82</v>
      </c>
      <c r="BK98" s="246">
        <f>ROUND(I98*H98,2)</f>
        <v>0</v>
      </c>
      <c r="BL98" s="26" t="s">
        <v>197</v>
      </c>
      <c r="BM98" s="26" t="s">
        <v>3947</v>
      </c>
    </row>
    <row r="99" s="1" customFormat="1" ht="25.5" customHeight="1">
      <c r="B99" s="48"/>
      <c r="C99" s="235" t="s">
        <v>312</v>
      </c>
      <c r="D99" s="235" t="s">
        <v>192</v>
      </c>
      <c r="E99" s="236" t="s">
        <v>3948</v>
      </c>
      <c r="F99" s="237" t="s">
        <v>3949</v>
      </c>
      <c r="G99" s="238" t="s">
        <v>911</v>
      </c>
      <c r="H99" s="239">
        <v>1</v>
      </c>
      <c r="I99" s="240"/>
      <c r="J99" s="241">
        <f>ROUND(I99*H99,2)</f>
        <v>0</v>
      </c>
      <c r="K99" s="237" t="s">
        <v>21</v>
      </c>
      <c r="L99" s="74"/>
      <c r="M99" s="242" t="s">
        <v>21</v>
      </c>
      <c r="N99" s="243" t="s">
        <v>45</v>
      </c>
      <c r="O99" s="49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6" t="s">
        <v>197</v>
      </c>
      <c r="AT99" s="26" t="s">
        <v>192</v>
      </c>
      <c r="AU99" s="26" t="s">
        <v>84</v>
      </c>
      <c r="AY99" s="26" t="s">
        <v>189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6" t="s">
        <v>82</v>
      </c>
      <c r="BK99" s="246">
        <f>ROUND(I99*H99,2)</f>
        <v>0</v>
      </c>
      <c r="BL99" s="26" t="s">
        <v>197</v>
      </c>
      <c r="BM99" s="26" t="s">
        <v>3950</v>
      </c>
    </row>
    <row r="100" s="1" customFormat="1" ht="16.5" customHeight="1">
      <c r="B100" s="48"/>
      <c r="C100" s="235" t="s">
        <v>10</v>
      </c>
      <c r="D100" s="235" t="s">
        <v>192</v>
      </c>
      <c r="E100" s="236" t="s">
        <v>3951</v>
      </c>
      <c r="F100" s="237" t="s">
        <v>3952</v>
      </c>
      <c r="G100" s="238" t="s">
        <v>911</v>
      </c>
      <c r="H100" s="239">
        <v>1</v>
      </c>
      <c r="I100" s="240"/>
      <c r="J100" s="241">
        <f>ROUND(I100*H100,2)</f>
        <v>0</v>
      </c>
      <c r="K100" s="237" t="s">
        <v>21</v>
      </c>
      <c r="L100" s="74"/>
      <c r="M100" s="242" t="s">
        <v>21</v>
      </c>
      <c r="N100" s="243" t="s">
        <v>45</v>
      </c>
      <c r="O100" s="49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6" t="s">
        <v>197</v>
      </c>
      <c r="AT100" s="26" t="s">
        <v>192</v>
      </c>
      <c r="AU100" s="26" t="s">
        <v>84</v>
      </c>
      <c r="AY100" s="26" t="s">
        <v>189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6" t="s">
        <v>82</v>
      </c>
      <c r="BK100" s="246">
        <f>ROUND(I100*H100,2)</f>
        <v>0</v>
      </c>
      <c r="BL100" s="26" t="s">
        <v>197</v>
      </c>
      <c r="BM100" s="26" t="s">
        <v>3953</v>
      </c>
    </row>
    <row r="101" s="1" customFormat="1" ht="16.5" customHeight="1">
      <c r="B101" s="48"/>
      <c r="C101" s="235" t="s">
        <v>323</v>
      </c>
      <c r="D101" s="235" t="s">
        <v>192</v>
      </c>
      <c r="E101" s="236" t="s">
        <v>3954</v>
      </c>
      <c r="F101" s="237" t="s">
        <v>3955</v>
      </c>
      <c r="G101" s="238" t="s">
        <v>911</v>
      </c>
      <c r="H101" s="239">
        <v>1</v>
      </c>
      <c r="I101" s="240"/>
      <c r="J101" s="241">
        <f>ROUND(I101*H101,2)</f>
        <v>0</v>
      </c>
      <c r="K101" s="237" t="s">
        <v>21</v>
      </c>
      <c r="L101" s="74"/>
      <c r="M101" s="242" t="s">
        <v>21</v>
      </c>
      <c r="N101" s="243" t="s">
        <v>45</v>
      </c>
      <c r="O101" s="49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6" t="s">
        <v>197</v>
      </c>
      <c r="AT101" s="26" t="s">
        <v>192</v>
      </c>
      <c r="AU101" s="26" t="s">
        <v>84</v>
      </c>
      <c r="AY101" s="26" t="s">
        <v>189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6" t="s">
        <v>82</v>
      </c>
      <c r="BK101" s="246">
        <f>ROUND(I101*H101,2)</f>
        <v>0</v>
      </c>
      <c r="BL101" s="26" t="s">
        <v>197</v>
      </c>
      <c r="BM101" s="26" t="s">
        <v>3956</v>
      </c>
    </row>
    <row r="102" s="11" customFormat="1" ht="29.88" customHeight="1">
      <c r="B102" s="219"/>
      <c r="C102" s="220"/>
      <c r="D102" s="221" t="s">
        <v>73</v>
      </c>
      <c r="E102" s="233" t="s">
        <v>3957</v>
      </c>
      <c r="F102" s="233" t="s">
        <v>3958</v>
      </c>
      <c r="G102" s="220"/>
      <c r="H102" s="220"/>
      <c r="I102" s="223"/>
      <c r="J102" s="234">
        <f>BK102</f>
        <v>0</v>
      </c>
      <c r="K102" s="220"/>
      <c r="L102" s="225"/>
      <c r="M102" s="226"/>
      <c r="N102" s="227"/>
      <c r="O102" s="227"/>
      <c r="P102" s="228">
        <f>P103</f>
        <v>0</v>
      </c>
      <c r="Q102" s="227"/>
      <c r="R102" s="228">
        <f>R103</f>
        <v>0</v>
      </c>
      <c r="S102" s="227"/>
      <c r="T102" s="229">
        <f>T103</f>
        <v>0</v>
      </c>
      <c r="AR102" s="230" t="s">
        <v>220</v>
      </c>
      <c r="AT102" s="231" t="s">
        <v>73</v>
      </c>
      <c r="AU102" s="231" t="s">
        <v>82</v>
      </c>
      <c r="AY102" s="230" t="s">
        <v>189</v>
      </c>
      <c r="BK102" s="232">
        <f>BK103</f>
        <v>0</v>
      </c>
    </row>
    <row r="103" s="1" customFormat="1" ht="89.25" customHeight="1">
      <c r="B103" s="48"/>
      <c r="C103" s="235" t="s">
        <v>330</v>
      </c>
      <c r="D103" s="235" t="s">
        <v>192</v>
      </c>
      <c r="E103" s="236" t="s">
        <v>3959</v>
      </c>
      <c r="F103" s="237" t="s">
        <v>3960</v>
      </c>
      <c r="G103" s="238" t="s">
        <v>911</v>
      </c>
      <c r="H103" s="239">
        <v>1</v>
      </c>
      <c r="I103" s="240"/>
      <c r="J103" s="241">
        <f>ROUND(I103*H103,2)</f>
        <v>0</v>
      </c>
      <c r="K103" s="237" t="s">
        <v>21</v>
      </c>
      <c r="L103" s="74"/>
      <c r="M103" s="242" t="s">
        <v>21</v>
      </c>
      <c r="N103" s="315" t="s">
        <v>45</v>
      </c>
      <c r="O103" s="316"/>
      <c r="P103" s="317">
        <f>O103*H103</f>
        <v>0</v>
      </c>
      <c r="Q103" s="317">
        <v>0</v>
      </c>
      <c r="R103" s="317">
        <f>Q103*H103</f>
        <v>0</v>
      </c>
      <c r="S103" s="317">
        <v>0</v>
      </c>
      <c r="T103" s="318">
        <f>S103*H103</f>
        <v>0</v>
      </c>
      <c r="AR103" s="26" t="s">
        <v>3906</v>
      </c>
      <c r="AT103" s="26" t="s">
        <v>192</v>
      </c>
      <c r="AU103" s="26" t="s">
        <v>84</v>
      </c>
      <c r="AY103" s="26" t="s">
        <v>189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6" t="s">
        <v>82</v>
      </c>
      <c r="BK103" s="246">
        <f>ROUND(I103*H103,2)</f>
        <v>0</v>
      </c>
      <c r="BL103" s="26" t="s">
        <v>3906</v>
      </c>
      <c r="BM103" s="26" t="s">
        <v>3961</v>
      </c>
    </row>
    <row r="104" s="1" customFormat="1" ht="6.96" customHeight="1">
      <c r="B104" s="69"/>
      <c r="C104" s="70"/>
      <c r="D104" s="70"/>
      <c r="E104" s="70"/>
      <c r="F104" s="70"/>
      <c r="G104" s="70"/>
      <c r="H104" s="70"/>
      <c r="I104" s="180"/>
      <c r="J104" s="70"/>
      <c r="K104" s="70"/>
      <c r="L104" s="74"/>
    </row>
  </sheetData>
  <sheetProtection sheet="1" autoFilter="0" formatColumns="0" formatRows="0" objects="1" scenarios="1" spinCount="100000" saltValue="Nc4cMrpDwiYROeAQL4Jyd+4+exOZ/OCcYXlrIc8lJ249q3LhRuRRNN/K4w7TwQipwNtT9gOgmAObI9jRTBJhyQ==" hashValue="3FYoSjx1W827nIuQ2rpb7mysGGW1iTFA6qSQ0Rf50dr46c98KDE2uiZmZ2ksB/gR0hwxQosZ34OEEq5AkqA/2g==" algorithmName="SHA-512" password="CC35"/>
  <autoFilter ref="C80:K103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321" customWidth="1"/>
    <col min="2" max="2" width="1.664063" style="321" customWidth="1"/>
    <col min="3" max="4" width="5" style="321" customWidth="1"/>
    <col min="5" max="5" width="11.67" style="321" customWidth="1"/>
    <col min="6" max="6" width="9.17" style="321" customWidth="1"/>
    <col min="7" max="7" width="5" style="321" customWidth="1"/>
    <col min="8" max="8" width="77.83" style="321" customWidth="1"/>
    <col min="9" max="10" width="20" style="321" customWidth="1"/>
    <col min="11" max="11" width="1.664063" style="321" customWidth="1"/>
  </cols>
  <sheetData>
    <row r="1" ht="37.5" customHeight="1"/>
    <row r="2" ht="7.5" customHeight="1">
      <c r="B2" s="322"/>
      <c r="C2" s="323"/>
      <c r="D2" s="323"/>
      <c r="E2" s="323"/>
      <c r="F2" s="323"/>
      <c r="G2" s="323"/>
      <c r="H2" s="323"/>
      <c r="I2" s="323"/>
      <c r="J2" s="323"/>
      <c r="K2" s="324"/>
    </row>
    <row r="3" s="17" customFormat="1" ht="45" customHeight="1">
      <c r="B3" s="325"/>
      <c r="C3" s="326" t="s">
        <v>3962</v>
      </c>
      <c r="D3" s="326"/>
      <c r="E3" s="326"/>
      <c r="F3" s="326"/>
      <c r="G3" s="326"/>
      <c r="H3" s="326"/>
      <c r="I3" s="326"/>
      <c r="J3" s="326"/>
      <c r="K3" s="327"/>
    </row>
    <row r="4" ht="25.5" customHeight="1">
      <c r="B4" s="328"/>
      <c r="C4" s="329" t="s">
        <v>3963</v>
      </c>
      <c r="D4" s="329"/>
      <c r="E4" s="329"/>
      <c r="F4" s="329"/>
      <c r="G4" s="329"/>
      <c r="H4" s="329"/>
      <c r="I4" s="329"/>
      <c r="J4" s="329"/>
      <c r="K4" s="330"/>
    </row>
    <row r="5" ht="5.25" customHeight="1">
      <c r="B5" s="328"/>
      <c r="C5" s="331"/>
      <c r="D5" s="331"/>
      <c r="E5" s="331"/>
      <c r="F5" s="331"/>
      <c r="G5" s="331"/>
      <c r="H5" s="331"/>
      <c r="I5" s="331"/>
      <c r="J5" s="331"/>
      <c r="K5" s="330"/>
    </row>
    <row r="6" ht="15" customHeight="1">
      <c r="B6" s="328"/>
      <c r="C6" s="332" t="s">
        <v>3964</v>
      </c>
      <c r="D6" s="332"/>
      <c r="E6" s="332"/>
      <c r="F6" s="332"/>
      <c r="G6" s="332"/>
      <c r="H6" s="332"/>
      <c r="I6" s="332"/>
      <c r="J6" s="332"/>
      <c r="K6" s="330"/>
    </row>
    <row r="7" ht="15" customHeight="1">
      <c r="B7" s="333"/>
      <c r="C7" s="332" t="s">
        <v>3965</v>
      </c>
      <c r="D7" s="332"/>
      <c r="E7" s="332"/>
      <c r="F7" s="332"/>
      <c r="G7" s="332"/>
      <c r="H7" s="332"/>
      <c r="I7" s="332"/>
      <c r="J7" s="332"/>
      <c r="K7" s="330"/>
    </row>
    <row r="8" ht="12.75" customHeight="1">
      <c r="B8" s="333"/>
      <c r="C8" s="332"/>
      <c r="D8" s="332"/>
      <c r="E8" s="332"/>
      <c r="F8" s="332"/>
      <c r="G8" s="332"/>
      <c r="H8" s="332"/>
      <c r="I8" s="332"/>
      <c r="J8" s="332"/>
      <c r="K8" s="330"/>
    </row>
    <row r="9" ht="15" customHeight="1">
      <c r="B9" s="333"/>
      <c r="C9" s="332" t="s">
        <v>3966</v>
      </c>
      <c r="D9" s="332"/>
      <c r="E9" s="332"/>
      <c r="F9" s="332"/>
      <c r="G9" s="332"/>
      <c r="H9" s="332"/>
      <c r="I9" s="332"/>
      <c r="J9" s="332"/>
      <c r="K9" s="330"/>
    </row>
    <row r="10" ht="15" customHeight="1">
      <c r="B10" s="333"/>
      <c r="C10" s="332"/>
      <c r="D10" s="332" t="s">
        <v>3967</v>
      </c>
      <c r="E10" s="332"/>
      <c r="F10" s="332"/>
      <c r="G10" s="332"/>
      <c r="H10" s="332"/>
      <c r="I10" s="332"/>
      <c r="J10" s="332"/>
      <c r="K10" s="330"/>
    </row>
    <row r="11" ht="15" customHeight="1">
      <c r="B11" s="333"/>
      <c r="C11" s="334"/>
      <c r="D11" s="332" t="s">
        <v>3968</v>
      </c>
      <c r="E11" s="332"/>
      <c r="F11" s="332"/>
      <c r="G11" s="332"/>
      <c r="H11" s="332"/>
      <c r="I11" s="332"/>
      <c r="J11" s="332"/>
      <c r="K11" s="330"/>
    </row>
    <row r="12" ht="12.75" customHeight="1">
      <c r="B12" s="333"/>
      <c r="C12" s="334"/>
      <c r="D12" s="334"/>
      <c r="E12" s="334"/>
      <c r="F12" s="334"/>
      <c r="G12" s="334"/>
      <c r="H12" s="334"/>
      <c r="I12" s="334"/>
      <c r="J12" s="334"/>
      <c r="K12" s="330"/>
    </row>
    <row r="13" ht="15" customHeight="1">
      <c r="B13" s="333"/>
      <c r="C13" s="334"/>
      <c r="D13" s="332" t="s">
        <v>3969</v>
      </c>
      <c r="E13" s="332"/>
      <c r="F13" s="332"/>
      <c r="G13" s="332"/>
      <c r="H13" s="332"/>
      <c r="I13" s="332"/>
      <c r="J13" s="332"/>
      <c r="K13" s="330"/>
    </row>
    <row r="14" ht="15" customHeight="1">
      <c r="B14" s="333"/>
      <c r="C14" s="334"/>
      <c r="D14" s="332" t="s">
        <v>3970</v>
      </c>
      <c r="E14" s="332"/>
      <c r="F14" s="332"/>
      <c r="G14" s="332"/>
      <c r="H14" s="332"/>
      <c r="I14" s="332"/>
      <c r="J14" s="332"/>
      <c r="K14" s="330"/>
    </row>
    <row r="15" ht="15" customHeight="1">
      <c r="B15" s="333"/>
      <c r="C15" s="334"/>
      <c r="D15" s="332" t="s">
        <v>3971</v>
      </c>
      <c r="E15" s="332"/>
      <c r="F15" s="332"/>
      <c r="G15" s="332"/>
      <c r="H15" s="332"/>
      <c r="I15" s="332"/>
      <c r="J15" s="332"/>
      <c r="K15" s="330"/>
    </row>
    <row r="16" ht="15" customHeight="1">
      <c r="B16" s="333"/>
      <c r="C16" s="334"/>
      <c r="D16" s="334"/>
      <c r="E16" s="335" t="s">
        <v>81</v>
      </c>
      <c r="F16" s="332" t="s">
        <v>3972</v>
      </c>
      <c r="G16" s="332"/>
      <c r="H16" s="332"/>
      <c r="I16" s="332"/>
      <c r="J16" s="332"/>
      <c r="K16" s="330"/>
    </row>
    <row r="17" ht="15" customHeight="1">
      <c r="B17" s="333"/>
      <c r="C17" s="334"/>
      <c r="D17" s="334"/>
      <c r="E17" s="335" t="s">
        <v>3973</v>
      </c>
      <c r="F17" s="332" t="s">
        <v>3974</v>
      </c>
      <c r="G17" s="332"/>
      <c r="H17" s="332"/>
      <c r="I17" s="332"/>
      <c r="J17" s="332"/>
      <c r="K17" s="330"/>
    </row>
    <row r="18" ht="15" customHeight="1">
      <c r="B18" s="333"/>
      <c r="C18" s="334"/>
      <c r="D18" s="334"/>
      <c r="E18" s="335" t="s">
        <v>3975</v>
      </c>
      <c r="F18" s="332" t="s">
        <v>3976</v>
      </c>
      <c r="G18" s="332"/>
      <c r="H18" s="332"/>
      <c r="I18" s="332"/>
      <c r="J18" s="332"/>
      <c r="K18" s="330"/>
    </row>
    <row r="19" ht="15" customHeight="1">
      <c r="B19" s="333"/>
      <c r="C19" s="334"/>
      <c r="D19" s="334"/>
      <c r="E19" s="335" t="s">
        <v>3977</v>
      </c>
      <c r="F19" s="332" t="s">
        <v>3978</v>
      </c>
      <c r="G19" s="332"/>
      <c r="H19" s="332"/>
      <c r="I19" s="332"/>
      <c r="J19" s="332"/>
      <c r="K19" s="330"/>
    </row>
    <row r="20" ht="15" customHeight="1">
      <c r="B20" s="333"/>
      <c r="C20" s="334"/>
      <c r="D20" s="334"/>
      <c r="E20" s="335" t="s">
        <v>3543</v>
      </c>
      <c r="F20" s="332" t="s">
        <v>3544</v>
      </c>
      <c r="G20" s="332"/>
      <c r="H20" s="332"/>
      <c r="I20" s="332"/>
      <c r="J20" s="332"/>
      <c r="K20" s="330"/>
    </row>
    <row r="21" ht="15" customHeight="1">
      <c r="B21" s="333"/>
      <c r="C21" s="334"/>
      <c r="D21" s="334"/>
      <c r="E21" s="335" t="s">
        <v>90</v>
      </c>
      <c r="F21" s="332" t="s">
        <v>3979</v>
      </c>
      <c r="G21" s="332"/>
      <c r="H21" s="332"/>
      <c r="I21" s="332"/>
      <c r="J21" s="332"/>
      <c r="K21" s="330"/>
    </row>
    <row r="22" ht="12.75" customHeight="1">
      <c r="B22" s="333"/>
      <c r="C22" s="334"/>
      <c r="D22" s="334"/>
      <c r="E22" s="334"/>
      <c r="F22" s="334"/>
      <c r="G22" s="334"/>
      <c r="H22" s="334"/>
      <c r="I22" s="334"/>
      <c r="J22" s="334"/>
      <c r="K22" s="330"/>
    </row>
    <row r="23" ht="15" customHeight="1">
      <c r="B23" s="333"/>
      <c r="C23" s="332" t="s">
        <v>3980</v>
      </c>
      <c r="D23" s="332"/>
      <c r="E23" s="332"/>
      <c r="F23" s="332"/>
      <c r="G23" s="332"/>
      <c r="H23" s="332"/>
      <c r="I23" s="332"/>
      <c r="J23" s="332"/>
      <c r="K23" s="330"/>
    </row>
    <row r="24" ht="15" customHeight="1">
      <c r="B24" s="333"/>
      <c r="C24" s="332" t="s">
        <v>3981</v>
      </c>
      <c r="D24" s="332"/>
      <c r="E24" s="332"/>
      <c r="F24" s="332"/>
      <c r="G24" s="332"/>
      <c r="H24" s="332"/>
      <c r="I24" s="332"/>
      <c r="J24" s="332"/>
      <c r="K24" s="330"/>
    </row>
    <row r="25" ht="15" customHeight="1">
      <c r="B25" s="333"/>
      <c r="C25" s="332"/>
      <c r="D25" s="332" t="s">
        <v>3982</v>
      </c>
      <c r="E25" s="332"/>
      <c r="F25" s="332"/>
      <c r="G25" s="332"/>
      <c r="H25" s="332"/>
      <c r="I25" s="332"/>
      <c r="J25" s="332"/>
      <c r="K25" s="330"/>
    </row>
    <row r="26" ht="15" customHeight="1">
      <c r="B26" s="333"/>
      <c r="C26" s="334"/>
      <c r="D26" s="332" t="s">
        <v>3983</v>
      </c>
      <c r="E26" s="332"/>
      <c r="F26" s="332"/>
      <c r="G26" s="332"/>
      <c r="H26" s="332"/>
      <c r="I26" s="332"/>
      <c r="J26" s="332"/>
      <c r="K26" s="330"/>
    </row>
    <row r="27" ht="12.75" customHeight="1">
      <c r="B27" s="333"/>
      <c r="C27" s="334"/>
      <c r="D27" s="334"/>
      <c r="E27" s="334"/>
      <c r="F27" s="334"/>
      <c r="G27" s="334"/>
      <c r="H27" s="334"/>
      <c r="I27" s="334"/>
      <c r="J27" s="334"/>
      <c r="K27" s="330"/>
    </row>
    <row r="28" ht="15" customHeight="1">
      <c r="B28" s="333"/>
      <c r="C28" s="334"/>
      <c r="D28" s="332" t="s">
        <v>3984</v>
      </c>
      <c r="E28" s="332"/>
      <c r="F28" s="332"/>
      <c r="G28" s="332"/>
      <c r="H28" s="332"/>
      <c r="I28" s="332"/>
      <c r="J28" s="332"/>
      <c r="K28" s="330"/>
    </row>
    <row r="29" ht="15" customHeight="1">
      <c r="B29" s="333"/>
      <c r="C29" s="334"/>
      <c r="D29" s="332" t="s">
        <v>3985</v>
      </c>
      <c r="E29" s="332"/>
      <c r="F29" s="332"/>
      <c r="G29" s="332"/>
      <c r="H29" s="332"/>
      <c r="I29" s="332"/>
      <c r="J29" s="332"/>
      <c r="K29" s="330"/>
    </row>
    <row r="30" ht="12.75" customHeight="1">
      <c r="B30" s="333"/>
      <c r="C30" s="334"/>
      <c r="D30" s="334"/>
      <c r="E30" s="334"/>
      <c r="F30" s="334"/>
      <c r="G30" s="334"/>
      <c r="H30" s="334"/>
      <c r="I30" s="334"/>
      <c r="J30" s="334"/>
      <c r="K30" s="330"/>
    </row>
    <row r="31" ht="15" customHeight="1">
      <c r="B31" s="333"/>
      <c r="C31" s="334"/>
      <c r="D31" s="332" t="s">
        <v>3986</v>
      </c>
      <c r="E31" s="332"/>
      <c r="F31" s="332"/>
      <c r="G31" s="332"/>
      <c r="H31" s="332"/>
      <c r="I31" s="332"/>
      <c r="J31" s="332"/>
      <c r="K31" s="330"/>
    </row>
    <row r="32" ht="15" customHeight="1">
      <c r="B32" s="333"/>
      <c r="C32" s="334"/>
      <c r="D32" s="332" t="s">
        <v>3987</v>
      </c>
      <c r="E32" s="332"/>
      <c r="F32" s="332"/>
      <c r="G32" s="332"/>
      <c r="H32" s="332"/>
      <c r="I32" s="332"/>
      <c r="J32" s="332"/>
      <c r="K32" s="330"/>
    </row>
    <row r="33" ht="15" customHeight="1">
      <c r="B33" s="333"/>
      <c r="C33" s="334"/>
      <c r="D33" s="332" t="s">
        <v>3988</v>
      </c>
      <c r="E33" s="332"/>
      <c r="F33" s="332"/>
      <c r="G33" s="332"/>
      <c r="H33" s="332"/>
      <c r="I33" s="332"/>
      <c r="J33" s="332"/>
      <c r="K33" s="330"/>
    </row>
    <row r="34" ht="15" customHeight="1">
      <c r="B34" s="333"/>
      <c r="C34" s="334"/>
      <c r="D34" s="332"/>
      <c r="E34" s="336" t="s">
        <v>174</v>
      </c>
      <c r="F34" s="332"/>
      <c r="G34" s="332" t="s">
        <v>3989</v>
      </c>
      <c r="H34" s="332"/>
      <c r="I34" s="332"/>
      <c r="J34" s="332"/>
      <c r="K34" s="330"/>
    </row>
    <row r="35" ht="30.75" customHeight="1">
      <c r="B35" s="333"/>
      <c r="C35" s="334"/>
      <c r="D35" s="332"/>
      <c r="E35" s="336" t="s">
        <v>3990</v>
      </c>
      <c r="F35" s="332"/>
      <c r="G35" s="332" t="s">
        <v>3991</v>
      </c>
      <c r="H35" s="332"/>
      <c r="I35" s="332"/>
      <c r="J35" s="332"/>
      <c r="K35" s="330"/>
    </row>
    <row r="36" ht="15" customHeight="1">
      <c r="B36" s="333"/>
      <c r="C36" s="334"/>
      <c r="D36" s="332"/>
      <c r="E36" s="336" t="s">
        <v>55</v>
      </c>
      <c r="F36" s="332"/>
      <c r="G36" s="332" t="s">
        <v>3992</v>
      </c>
      <c r="H36" s="332"/>
      <c r="I36" s="332"/>
      <c r="J36" s="332"/>
      <c r="K36" s="330"/>
    </row>
    <row r="37" ht="15" customHeight="1">
      <c r="B37" s="333"/>
      <c r="C37" s="334"/>
      <c r="D37" s="332"/>
      <c r="E37" s="336" t="s">
        <v>175</v>
      </c>
      <c r="F37" s="332"/>
      <c r="G37" s="332" t="s">
        <v>3993</v>
      </c>
      <c r="H37" s="332"/>
      <c r="I37" s="332"/>
      <c r="J37" s="332"/>
      <c r="K37" s="330"/>
    </row>
    <row r="38" ht="15" customHeight="1">
      <c r="B38" s="333"/>
      <c r="C38" s="334"/>
      <c r="D38" s="332"/>
      <c r="E38" s="336" t="s">
        <v>176</v>
      </c>
      <c r="F38" s="332"/>
      <c r="G38" s="332" t="s">
        <v>3994</v>
      </c>
      <c r="H38" s="332"/>
      <c r="I38" s="332"/>
      <c r="J38" s="332"/>
      <c r="K38" s="330"/>
    </row>
    <row r="39" ht="15" customHeight="1">
      <c r="B39" s="333"/>
      <c r="C39" s="334"/>
      <c r="D39" s="332"/>
      <c r="E39" s="336" t="s">
        <v>177</v>
      </c>
      <c r="F39" s="332"/>
      <c r="G39" s="332" t="s">
        <v>3995</v>
      </c>
      <c r="H39" s="332"/>
      <c r="I39" s="332"/>
      <c r="J39" s="332"/>
      <c r="K39" s="330"/>
    </row>
    <row r="40" ht="15" customHeight="1">
      <c r="B40" s="333"/>
      <c r="C40" s="334"/>
      <c r="D40" s="332"/>
      <c r="E40" s="336" t="s">
        <v>3996</v>
      </c>
      <c r="F40" s="332"/>
      <c r="G40" s="332" t="s">
        <v>3997</v>
      </c>
      <c r="H40" s="332"/>
      <c r="I40" s="332"/>
      <c r="J40" s="332"/>
      <c r="K40" s="330"/>
    </row>
    <row r="41" ht="15" customHeight="1">
      <c r="B41" s="333"/>
      <c r="C41" s="334"/>
      <c r="D41" s="332"/>
      <c r="E41" s="336"/>
      <c r="F41" s="332"/>
      <c r="G41" s="332" t="s">
        <v>3998</v>
      </c>
      <c r="H41" s="332"/>
      <c r="I41" s="332"/>
      <c r="J41" s="332"/>
      <c r="K41" s="330"/>
    </row>
    <row r="42" ht="15" customHeight="1">
      <c r="B42" s="333"/>
      <c r="C42" s="334"/>
      <c r="D42" s="332"/>
      <c r="E42" s="336" t="s">
        <v>3999</v>
      </c>
      <c r="F42" s="332"/>
      <c r="G42" s="332" t="s">
        <v>4000</v>
      </c>
      <c r="H42" s="332"/>
      <c r="I42" s="332"/>
      <c r="J42" s="332"/>
      <c r="K42" s="330"/>
    </row>
    <row r="43" ht="15" customHeight="1">
      <c r="B43" s="333"/>
      <c r="C43" s="334"/>
      <c r="D43" s="332"/>
      <c r="E43" s="336" t="s">
        <v>179</v>
      </c>
      <c r="F43" s="332"/>
      <c r="G43" s="332" t="s">
        <v>4001</v>
      </c>
      <c r="H43" s="332"/>
      <c r="I43" s="332"/>
      <c r="J43" s="332"/>
      <c r="K43" s="330"/>
    </row>
    <row r="44" ht="12.75" customHeight="1">
      <c r="B44" s="333"/>
      <c r="C44" s="334"/>
      <c r="D44" s="332"/>
      <c r="E44" s="332"/>
      <c r="F44" s="332"/>
      <c r="G44" s="332"/>
      <c r="H44" s="332"/>
      <c r="I44" s="332"/>
      <c r="J44" s="332"/>
      <c r="K44" s="330"/>
    </row>
    <row r="45" ht="15" customHeight="1">
      <c r="B45" s="333"/>
      <c r="C45" s="334"/>
      <c r="D45" s="332" t="s">
        <v>4002</v>
      </c>
      <c r="E45" s="332"/>
      <c r="F45" s="332"/>
      <c r="G45" s="332"/>
      <c r="H45" s="332"/>
      <c r="I45" s="332"/>
      <c r="J45" s="332"/>
      <c r="K45" s="330"/>
    </row>
    <row r="46" ht="15" customHeight="1">
      <c r="B46" s="333"/>
      <c r="C46" s="334"/>
      <c r="D46" s="334"/>
      <c r="E46" s="332" t="s">
        <v>4003</v>
      </c>
      <c r="F46" s="332"/>
      <c r="G46" s="332"/>
      <c r="H46" s="332"/>
      <c r="I46" s="332"/>
      <c r="J46" s="332"/>
      <c r="K46" s="330"/>
    </row>
    <row r="47" ht="15" customHeight="1">
      <c r="B47" s="333"/>
      <c r="C47" s="334"/>
      <c r="D47" s="334"/>
      <c r="E47" s="332" t="s">
        <v>4004</v>
      </c>
      <c r="F47" s="332"/>
      <c r="G47" s="332"/>
      <c r="H47" s="332"/>
      <c r="I47" s="332"/>
      <c r="J47" s="332"/>
      <c r="K47" s="330"/>
    </row>
    <row r="48" ht="15" customHeight="1">
      <c r="B48" s="333"/>
      <c r="C48" s="334"/>
      <c r="D48" s="334"/>
      <c r="E48" s="332" t="s">
        <v>4005</v>
      </c>
      <c r="F48" s="332"/>
      <c r="G48" s="332"/>
      <c r="H48" s="332"/>
      <c r="I48" s="332"/>
      <c r="J48" s="332"/>
      <c r="K48" s="330"/>
    </row>
    <row r="49" ht="15" customHeight="1">
      <c r="B49" s="333"/>
      <c r="C49" s="334"/>
      <c r="D49" s="332" t="s">
        <v>4006</v>
      </c>
      <c r="E49" s="332"/>
      <c r="F49" s="332"/>
      <c r="G49" s="332"/>
      <c r="H49" s="332"/>
      <c r="I49" s="332"/>
      <c r="J49" s="332"/>
      <c r="K49" s="330"/>
    </row>
    <row r="50" ht="25.5" customHeight="1">
      <c r="B50" s="328"/>
      <c r="C50" s="329" t="s">
        <v>4007</v>
      </c>
      <c r="D50" s="329"/>
      <c r="E50" s="329"/>
      <c r="F50" s="329"/>
      <c r="G50" s="329"/>
      <c r="H50" s="329"/>
      <c r="I50" s="329"/>
      <c r="J50" s="329"/>
      <c r="K50" s="330"/>
    </row>
    <row r="51" ht="5.25" customHeight="1">
      <c r="B51" s="328"/>
      <c r="C51" s="331"/>
      <c r="D51" s="331"/>
      <c r="E51" s="331"/>
      <c r="F51" s="331"/>
      <c r="G51" s="331"/>
      <c r="H51" s="331"/>
      <c r="I51" s="331"/>
      <c r="J51" s="331"/>
      <c r="K51" s="330"/>
    </row>
    <row r="52" ht="15" customHeight="1">
      <c r="B52" s="328"/>
      <c r="C52" s="332" t="s">
        <v>4008</v>
      </c>
      <c r="D52" s="332"/>
      <c r="E52" s="332"/>
      <c r="F52" s="332"/>
      <c r="G52" s="332"/>
      <c r="H52" s="332"/>
      <c r="I52" s="332"/>
      <c r="J52" s="332"/>
      <c r="K52" s="330"/>
    </row>
    <row r="53" ht="15" customHeight="1">
      <c r="B53" s="328"/>
      <c r="C53" s="332" t="s">
        <v>4009</v>
      </c>
      <c r="D53" s="332"/>
      <c r="E53" s="332"/>
      <c r="F53" s="332"/>
      <c r="G53" s="332"/>
      <c r="H53" s="332"/>
      <c r="I53" s="332"/>
      <c r="J53" s="332"/>
      <c r="K53" s="330"/>
    </row>
    <row r="54" ht="12.75" customHeight="1">
      <c r="B54" s="328"/>
      <c r="C54" s="332"/>
      <c r="D54" s="332"/>
      <c r="E54" s="332"/>
      <c r="F54" s="332"/>
      <c r="G54" s="332"/>
      <c r="H54" s="332"/>
      <c r="I54" s="332"/>
      <c r="J54" s="332"/>
      <c r="K54" s="330"/>
    </row>
    <row r="55" ht="15" customHeight="1">
      <c r="B55" s="328"/>
      <c r="C55" s="332" t="s">
        <v>4010</v>
      </c>
      <c r="D55" s="332"/>
      <c r="E55" s="332"/>
      <c r="F55" s="332"/>
      <c r="G55" s="332"/>
      <c r="H55" s="332"/>
      <c r="I55" s="332"/>
      <c r="J55" s="332"/>
      <c r="K55" s="330"/>
    </row>
    <row r="56" ht="15" customHeight="1">
      <c r="B56" s="328"/>
      <c r="C56" s="334"/>
      <c r="D56" s="332" t="s">
        <v>4011</v>
      </c>
      <c r="E56" s="332"/>
      <c r="F56" s="332"/>
      <c r="G56" s="332"/>
      <c r="H56" s="332"/>
      <c r="I56" s="332"/>
      <c r="J56" s="332"/>
      <c r="K56" s="330"/>
    </row>
    <row r="57" ht="15" customHeight="1">
      <c r="B57" s="328"/>
      <c r="C57" s="334"/>
      <c r="D57" s="332" t="s">
        <v>4012</v>
      </c>
      <c r="E57" s="332"/>
      <c r="F57" s="332"/>
      <c r="G57" s="332"/>
      <c r="H57" s="332"/>
      <c r="I57" s="332"/>
      <c r="J57" s="332"/>
      <c r="K57" s="330"/>
    </row>
    <row r="58" ht="15" customHeight="1">
      <c r="B58" s="328"/>
      <c r="C58" s="334"/>
      <c r="D58" s="332" t="s">
        <v>4013</v>
      </c>
      <c r="E58" s="332"/>
      <c r="F58" s="332"/>
      <c r="G58" s="332"/>
      <c r="H58" s="332"/>
      <c r="I58" s="332"/>
      <c r="J58" s="332"/>
      <c r="K58" s="330"/>
    </row>
    <row r="59" ht="15" customHeight="1">
      <c r="B59" s="328"/>
      <c r="C59" s="334"/>
      <c r="D59" s="332" t="s">
        <v>4014</v>
      </c>
      <c r="E59" s="332"/>
      <c r="F59" s="332"/>
      <c r="G59" s="332"/>
      <c r="H59" s="332"/>
      <c r="I59" s="332"/>
      <c r="J59" s="332"/>
      <c r="K59" s="330"/>
    </row>
    <row r="60" ht="15" customHeight="1">
      <c r="B60" s="328"/>
      <c r="C60" s="334"/>
      <c r="D60" s="337" t="s">
        <v>4015</v>
      </c>
      <c r="E60" s="337"/>
      <c r="F60" s="337"/>
      <c r="G60" s="337"/>
      <c r="H60" s="337"/>
      <c r="I60" s="337"/>
      <c r="J60" s="337"/>
      <c r="K60" s="330"/>
    </row>
    <row r="61" ht="15" customHeight="1">
      <c r="B61" s="328"/>
      <c r="C61" s="334"/>
      <c r="D61" s="332" t="s">
        <v>4016</v>
      </c>
      <c r="E61" s="332"/>
      <c r="F61" s="332"/>
      <c r="G61" s="332"/>
      <c r="H61" s="332"/>
      <c r="I61" s="332"/>
      <c r="J61" s="332"/>
      <c r="K61" s="330"/>
    </row>
    <row r="62" ht="12.75" customHeight="1">
      <c r="B62" s="328"/>
      <c r="C62" s="334"/>
      <c r="D62" s="334"/>
      <c r="E62" s="338"/>
      <c r="F62" s="334"/>
      <c r="G62" s="334"/>
      <c r="H62" s="334"/>
      <c r="I62" s="334"/>
      <c r="J62" s="334"/>
      <c r="K62" s="330"/>
    </row>
    <row r="63" ht="15" customHeight="1">
      <c r="B63" s="328"/>
      <c r="C63" s="334"/>
      <c r="D63" s="332" t="s">
        <v>4017</v>
      </c>
      <c r="E63" s="332"/>
      <c r="F63" s="332"/>
      <c r="G63" s="332"/>
      <c r="H63" s="332"/>
      <c r="I63" s="332"/>
      <c r="J63" s="332"/>
      <c r="K63" s="330"/>
    </row>
    <row r="64" ht="15" customHeight="1">
      <c r="B64" s="328"/>
      <c r="C64" s="334"/>
      <c r="D64" s="337" t="s">
        <v>4018</v>
      </c>
      <c r="E64" s="337"/>
      <c r="F64" s="337"/>
      <c r="G64" s="337"/>
      <c r="H64" s="337"/>
      <c r="I64" s="337"/>
      <c r="J64" s="337"/>
      <c r="K64" s="330"/>
    </row>
    <row r="65" ht="15" customHeight="1">
      <c r="B65" s="328"/>
      <c r="C65" s="334"/>
      <c r="D65" s="332" t="s">
        <v>4019</v>
      </c>
      <c r="E65" s="332"/>
      <c r="F65" s="332"/>
      <c r="G65" s="332"/>
      <c r="H65" s="332"/>
      <c r="I65" s="332"/>
      <c r="J65" s="332"/>
      <c r="K65" s="330"/>
    </row>
    <row r="66" ht="15" customHeight="1">
      <c r="B66" s="328"/>
      <c r="C66" s="334"/>
      <c r="D66" s="332" t="s">
        <v>4020</v>
      </c>
      <c r="E66" s="332"/>
      <c r="F66" s="332"/>
      <c r="G66" s="332"/>
      <c r="H66" s="332"/>
      <c r="I66" s="332"/>
      <c r="J66" s="332"/>
      <c r="K66" s="330"/>
    </row>
    <row r="67" ht="15" customHeight="1">
      <c r="B67" s="328"/>
      <c r="C67" s="334"/>
      <c r="D67" s="332" t="s">
        <v>4021</v>
      </c>
      <c r="E67" s="332"/>
      <c r="F67" s="332"/>
      <c r="G67" s="332"/>
      <c r="H67" s="332"/>
      <c r="I67" s="332"/>
      <c r="J67" s="332"/>
      <c r="K67" s="330"/>
    </row>
    <row r="68" ht="15" customHeight="1">
      <c r="B68" s="328"/>
      <c r="C68" s="334"/>
      <c r="D68" s="332" t="s">
        <v>4022</v>
      </c>
      <c r="E68" s="332"/>
      <c r="F68" s="332"/>
      <c r="G68" s="332"/>
      <c r="H68" s="332"/>
      <c r="I68" s="332"/>
      <c r="J68" s="332"/>
      <c r="K68" s="330"/>
    </row>
    <row r="69" ht="12.75" customHeight="1">
      <c r="B69" s="339"/>
      <c r="C69" s="340"/>
      <c r="D69" s="340"/>
      <c r="E69" s="340"/>
      <c r="F69" s="340"/>
      <c r="G69" s="340"/>
      <c r="H69" s="340"/>
      <c r="I69" s="340"/>
      <c r="J69" s="340"/>
      <c r="K69" s="341"/>
    </row>
    <row r="70" ht="18.75" customHeight="1">
      <c r="B70" s="342"/>
      <c r="C70" s="342"/>
      <c r="D70" s="342"/>
      <c r="E70" s="342"/>
      <c r="F70" s="342"/>
      <c r="G70" s="342"/>
      <c r="H70" s="342"/>
      <c r="I70" s="342"/>
      <c r="J70" s="342"/>
      <c r="K70" s="343"/>
    </row>
    <row r="71" ht="18.75" customHeight="1">
      <c r="B71" s="343"/>
      <c r="C71" s="343"/>
      <c r="D71" s="343"/>
      <c r="E71" s="343"/>
      <c r="F71" s="343"/>
      <c r="G71" s="343"/>
      <c r="H71" s="343"/>
      <c r="I71" s="343"/>
      <c r="J71" s="343"/>
      <c r="K71" s="343"/>
    </row>
    <row r="72" ht="7.5" customHeight="1">
      <c r="B72" s="344"/>
      <c r="C72" s="345"/>
      <c r="D72" s="345"/>
      <c r="E72" s="345"/>
      <c r="F72" s="345"/>
      <c r="G72" s="345"/>
      <c r="H72" s="345"/>
      <c r="I72" s="345"/>
      <c r="J72" s="345"/>
      <c r="K72" s="346"/>
    </row>
    <row r="73" ht="45" customHeight="1">
      <c r="B73" s="347"/>
      <c r="C73" s="348" t="s">
        <v>102</v>
      </c>
      <c r="D73" s="348"/>
      <c r="E73" s="348"/>
      <c r="F73" s="348"/>
      <c r="G73" s="348"/>
      <c r="H73" s="348"/>
      <c r="I73" s="348"/>
      <c r="J73" s="348"/>
      <c r="K73" s="349"/>
    </row>
    <row r="74" ht="17.25" customHeight="1">
      <c r="B74" s="347"/>
      <c r="C74" s="350" t="s">
        <v>4023</v>
      </c>
      <c r="D74" s="350"/>
      <c r="E74" s="350"/>
      <c r="F74" s="350" t="s">
        <v>4024</v>
      </c>
      <c r="G74" s="351"/>
      <c r="H74" s="350" t="s">
        <v>175</v>
      </c>
      <c r="I74" s="350" t="s">
        <v>59</v>
      </c>
      <c r="J74" s="350" t="s">
        <v>4025</v>
      </c>
      <c r="K74" s="349"/>
    </row>
    <row r="75" ht="17.25" customHeight="1">
      <c r="B75" s="347"/>
      <c r="C75" s="352" t="s">
        <v>4026</v>
      </c>
      <c r="D75" s="352"/>
      <c r="E75" s="352"/>
      <c r="F75" s="353" t="s">
        <v>4027</v>
      </c>
      <c r="G75" s="354"/>
      <c r="H75" s="352"/>
      <c r="I75" s="352"/>
      <c r="J75" s="352" t="s">
        <v>4028</v>
      </c>
      <c r="K75" s="349"/>
    </row>
    <row r="76" ht="5.25" customHeight="1">
      <c r="B76" s="347"/>
      <c r="C76" s="355"/>
      <c r="D76" s="355"/>
      <c r="E76" s="355"/>
      <c r="F76" s="355"/>
      <c r="G76" s="356"/>
      <c r="H76" s="355"/>
      <c r="I76" s="355"/>
      <c r="J76" s="355"/>
      <c r="K76" s="349"/>
    </row>
    <row r="77" ht="15" customHeight="1">
      <c r="B77" s="347"/>
      <c r="C77" s="336" t="s">
        <v>55</v>
      </c>
      <c r="D77" s="355"/>
      <c r="E77" s="355"/>
      <c r="F77" s="357" t="s">
        <v>4029</v>
      </c>
      <c r="G77" s="356"/>
      <c r="H77" s="336" t="s">
        <v>4030</v>
      </c>
      <c r="I77" s="336" t="s">
        <v>4031</v>
      </c>
      <c r="J77" s="336">
        <v>20</v>
      </c>
      <c r="K77" s="349"/>
    </row>
    <row r="78" ht="15" customHeight="1">
      <c r="B78" s="347"/>
      <c r="C78" s="336" t="s">
        <v>4032</v>
      </c>
      <c r="D78" s="336"/>
      <c r="E78" s="336"/>
      <c r="F78" s="357" t="s">
        <v>4029</v>
      </c>
      <c r="G78" s="356"/>
      <c r="H78" s="336" t="s">
        <v>4033</v>
      </c>
      <c r="I78" s="336" t="s">
        <v>4031</v>
      </c>
      <c r="J78" s="336">
        <v>120</v>
      </c>
      <c r="K78" s="349"/>
    </row>
    <row r="79" ht="15" customHeight="1">
      <c r="B79" s="358"/>
      <c r="C79" s="336" t="s">
        <v>4034</v>
      </c>
      <c r="D79" s="336"/>
      <c r="E79" s="336"/>
      <c r="F79" s="357" t="s">
        <v>4035</v>
      </c>
      <c r="G79" s="356"/>
      <c r="H79" s="336" t="s">
        <v>4036</v>
      </c>
      <c r="I79" s="336" t="s">
        <v>4031</v>
      </c>
      <c r="J79" s="336">
        <v>50</v>
      </c>
      <c r="K79" s="349"/>
    </row>
    <row r="80" ht="15" customHeight="1">
      <c r="B80" s="358"/>
      <c r="C80" s="336" t="s">
        <v>4037</v>
      </c>
      <c r="D80" s="336"/>
      <c r="E80" s="336"/>
      <c r="F80" s="357" t="s">
        <v>4029</v>
      </c>
      <c r="G80" s="356"/>
      <c r="H80" s="336" t="s">
        <v>4038</v>
      </c>
      <c r="I80" s="336" t="s">
        <v>4039</v>
      </c>
      <c r="J80" s="336"/>
      <c r="K80" s="349"/>
    </row>
    <row r="81" ht="15" customHeight="1">
      <c r="B81" s="358"/>
      <c r="C81" s="359" t="s">
        <v>4040</v>
      </c>
      <c r="D81" s="359"/>
      <c r="E81" s="359"/>
      <c r="F81" s="360" t="s">
        <v>4035</v>
      </c>
      <c r="G81" s="359"/>
      <c r="H81" s="359" t="s">
        <v>4041</v>
      </c>
      <c r="I81" s="359" t="s">
        <v>4031</v>
      </c>
      <c r="J81" s="359">
        <v>15</v>
      </c>
      <c r="K81" s="349"/>
    </row>
    <row r="82" ht="15" customHeight="1">
      <c r="B82" s="358"/>
      <c r="C82" s="359" t="s">
        <v>4042</v>
      </c>
      <c r="D82" s="359"/>
      <c r="E82" s="359"/>
      <c r="F82" s="360" t="s">
        <v>4035</v>
      </c>
      <c r="G82" s="359"/>
      <c r="H82" s="359" t="s">
        <v>4043</v>
      </c>
      <c r="I82" s="359" t="s">
        <v>4031</v>
      </c>
      <c r="J82" s="359">
        <v>15</v>
      </c>
      <c r="K82" s="349"/>
    </row>
    <row r="83" ht="15" customHeight="1">
      <c r="B83" s="358"/>
      <c r="C83" s="359" t="s">
        <v>4044</v>
      </c>
      <c r="D83" s="359"/>
      <c r="E83" s="359"/>
      <c r="F83" s="360" t="s">
        <v>4035</v>
      </c>
      <c r="G83" s="359"/>
      <c r="H83" s="359" t="s">
        <v>4045</v>
      </c>
      <c r="I83" s="359" t="s">
        <v>4031</v>
      </c>
      <c r="J83" s="359">
        <v>20</v>
      </c>
      <c r="K83" s="349"/>
    </row>
    <row r="84" ht="15" customHeight="1">
      <c r="B84" s="358"/>
      <c r="C84" s="359" t="s">
        <v>4046</v>
      </c>
      <c r="D84" s="359"/>
      <c r="E84" s="359"/>
      <c r="F84" s="360" t="s">
        <v>4035</v>
      </c>
      <c r="G84" s="359"/>
      <c r="H84" s="359" t="s">
        <v>4047</v>
      </c>
      <c r="I84" s="359" t="s">
        <v>4031</v>
      </c>
      <c r="J84" s="359">
        <v>20</v>
      </c>
      <c r="K84" s="349"/>
    </row>
    <row r="85" ht="15" customHeight="1">
      <c r="B85" s="358"/>
      <c r="C85" s="336" t="s">
        <v>4048</v>
      </c>
      <c r="D85" s="336"/>
      <c r="E85" s="336"/>
      <c r="F85" s="357" t="s">
        <v>4035</v>
      </c>
      <c r="G85" s="356"/>
      <c r="H85" s="336" t="s">
        <v>4049</v>
      </c>
      <c r="I85" s="336" t="s">
        <v>4031</v>
      </c>
      <c r="J85" s="336">
        <v>50</v>
      </c>
      <c r="K85" s="349"/>
    </row>
    <row r="86" ht="15" customHeight="1">
      <c r="B86" s="358"/>
      <c r="C86" s="336" t="s">
        <v>4050</v>
      </c>
      <c r="D86" s="336"/>
      <c r="E86" s="336"/>
      <c r="F86" s="357" t="s">
        <v>4035</v>
      </c>
      <c r="G86" s="356"/>
      <c r="H86" s="336" t="s">
        <v>4051</v>
      </c>
      <c r="I86" s="336" t="s">
        <v>4031</v>
      </c>
      <c r="J86" s="336">
        <v>20</v>
      </c>
      <c r="K86" s="349"/>
    </row>
    <row r="87" ht="15" customHeight="1">
      <c r="B87" s="358"/>
      <c r="C87" s="336" t="s">
        <v>4052</v>
      </c>
      <c r="D87" s="336"/>
      <c r="E87" s="336"/>
      <c r="F87" s="357" t="s">
        <v>4035</v>
      </c>
      <c r="G87" s="356"/>
      <c r="H87" s="336" t="s">
        <v>4053</v>
      </c>
      <c r="I87" s="336" t="s">
        <v>4031</v>
      </c>
      <c r="J87" s="336">
        <v>20</v>
      </c>
      <c r="K87" s="349"/>
    </row>
    <row r="88" ht="15" customHeight="1">
      <c r="B88" s="358"/>
      <c r="C88" s="336" t="s">
        <v>4054</v>
      </c>
      <c r="D88" s="336"/>
      <c r="E88" s="336"/>
      <c r="F88" s="357" t="s">
        <v>4035</v>
      </c>
      <c r="G88" s="356"/>
      <c r="H88" s="336" t="s">
        <v>4055</v>
      </c>
      <c r="I88" s="336" t="s">
        <v>4031</v>
      </c>
      <c r="J88" s="336">
        <v>50</v>
      </c>
      <c r="K88" s="349"/>
    </row>
    <row r="89" ht="15" customHeight="1">
      <c r="B89" s="358"/>
      <c r="C89" s="336" t="s">
        <v>4056</v>
      </c>
      <c r="D89" s="336"/>
      <c r="E89" s="336"/>
      <c r="F89" s="357" t="s">
        <v>4035</v>
      </c>
      <c r="G89" s="356"/>
      <c r="H89" s="336" t="s">
        <v>4056</v>
      </c>
      <c r="I89" s="336" t="s">
        <v>4031</v>
      </c>
      <c r="J89" s="336">
        <v>50</v>
      </c>
      <c r="K89" s="349"/>
    </row>
    <row r="90" ht="15" customHeight="1">
      <c r="B90" s="358"/>
      <c r="C90" s="336" t="s">
        <v>180</v>
      </c>
      <c r="D90" s="336"/>
      <c r="E90" s="336"/>
      <c r="F90" s="357" t="s">
        <v>4035</v>
      </c>
      <c r="G90" s="356"/>
      <c r="H90" s="336" t="s">
        <v>4057</v>
      </c>
      <c r="I90" s="336" t="s">
        <v>4031</v>
      </c>
      <c r="J90" s="336">
        <v>255</v>
      </c>
      <c r="K90" s="349"/>
    </row>
    <row r="91" ht="15" customHeight="1">
      <c r="B91" s="358"/>
      <c r="C91" s="336" t="s">
        <v>4058</v>
      </c>
      <c r="D91" s="336"/>
      <c r="E91" s="336"/>
      <c r="F91" s="357" t="s">
        <v>4029</v>
      </c>
      <c r="G91" s="356"/>
      <c r="H91" s="336" t="s">
        <v>4059</v>
      </c>
      <c r="I91" s="336" t="s">
        <v>4060</v>
      </c>
      <c r="J91" s="336"/>
      <c r="K91" s="349"/>
    </row>
    <row r="92" ht="15" customHeight="1">
      <c r="B92" s="358"/>
      <c r="C92" s="336" t="s">
        <v>4061</v>
      </c>
      <c r="D92" s="336"/>
      <c r="E92" s="336"/>
      <c r="F92" s="357" t="s">
        <v>4029</v>
      </c>
      <c r="G92" s="356"/>
      <c r="H92" s="336" t="s">
        <v>4062</v>
      </c>
      <c r="I92" s="336" t="s">
        <v>4063</v>
      </c>
      <c r="J92" s="336"/>
      <c r="K92" s="349"/>
    </row>
    <row r="93" ht="15" customHeight="1">
      <c r="B93" s="358"/>
      <c r="C93" s="336" t="s">
        <v>4064</v>
      </c>
      <c r="D93" s="336"/>
      <c r="E93" s="336"/>
      <c r="F93" s="357" t="s">
        <v>4029</v>
      </c>
      <c r="G93" s="356"/>
      <c r="H93" s="336" t="s">
        <v>4064</v>
      </c>
      <c r="I93" s="336" t="s">
        <v>4063</v>
      </c>
      <c r="J93" s="336"/>
      <c r="K93" s="349"/>
    </row>
    <row r="94" ht="15" customHeight="1">
      <c r="B94" s="358"/>
      <c r="C94" s="336" t="s">
        <v>40</v>
      </c>
      <c r="D94" s="336"/>
      <c r="E94" s="336"/>
      <c r="F94" s="357" t="s">
        <v>4029</v>
      </c>
      <c r="G94" s="356"/>
      <c r="H94" s="336" t="s">
        <v>4065</v>
      </c>
      <c r="I94" s="336" t="s">
        <v>4063</v>
      </c>
      <c r="J94" s="336"/>
      <c r="K94" s="349"/>
    </row>
    <row r="95" ht="15" customHeight="1">
      <c r="B95" s="358"/>
      <c r="C95" s="336" t="s">
        <v>50</v>
      </c>
      <c r="D95" s="336"/>
      <c r="E95" s="336"/>
      <c r="F95" s="357" t="s">
        <v>4029</v>
      </c>
      <c r="G95" s="356"/>
      <c r="H95" s="336" t="s">
        <v>4066</v>
      </c>
      <c r="I95" s="336" t="s">
        <v>4063</v>
      </c>
      <c r="J95" s="336"/>
      <c r="K95" s="349"/>
    </row>
    <row r="96" ht="15" customHeight="1">
      <c r="B96" s="361"/>
      <c r="C96" s="362"/>
      <c r="D96" s="362"/>
      <c r="E96" s="362"/>
      <c r="F96" s="362"/>
      <c r="G96" s="362"/>
      <c r="H96" s="362"/>
      <c r="I96" s="362"/>
      <c r="J96" s="362"/>
      <c r="K96" s="363"/>
    </row>
    <row r="97" ht="18.75" customHeight="1">
      <c r="B97" s="364"/>
      <c r="C97" s="365"/>
      <c r="D97" s="365"/>
      <c r="E97" s="365"/>
      <c r="F97" s="365"/>
      <c r="G97" s="365"/>
      <c r="H97" s="365"/>
      <c r="I97" s="365"/>
      <c r="J97" s="365"/>
      <c r="K97" s="364"/>
    </row>
    <row r="98" ht="18.75" customHeight="1">
      <c r="B98" s="343"/>
      <c r="C98" s="343"/>
      <c r="D98" s="343"/>
      <c r="E98" s="343"/>
      <c r="F98" s="343"/>
      <c r="G98" s="343"/>
      <c r="H98" s="343"/>
      <c r="I98" s="343"/>
      <c r="J98" s="343"/>
      <c r="K98" s="343"/>
    </row>
    <row r="99" ht="7.5" customHeight="1">
      <c r="B99" s="344"/>
      <c r="C99" s="345"/>
      <c r="D99" s="345"/>
      <c r="E99" s="345"/>
      <c r="F99" s="345"/>
      <c r="G99" s="345"/>
      <c r="H99" s="345"/>
      <c r="I99" s="345"/>
      <c r="J99" s="345"/>
      <c r="K99" s="346"/>
    </row>
    <row r="100" ht="45" customHeight="1">
      <c r="B100" s="347"/>
      <c r="C100" s="348" t="s">
        <v>4067</v>
      </c>
      <c r="D100" s="348"/>
      <c r="E100" s="348"/>
      <c r="F100" s="348"/>
      <c r="G100" s="348"/>
      <c r="H100" s="348"/>
      <c r="I100" s="348"/>
      <c r="J100" s="348"/>
      <c r="K100" s="349"/>
    </row>
    <row r="101" ht="17.25" customHeight="1">
      <c r="B101" s="347"/>
      <c r="C101" s="350" t="s">
        <v>4023</v>
      </c>
      <c r="D101" s="350"/>
      <c r="E101" s="350"/>
      <c r="F101" s="350" t="s">
        <v>4024</v>
      </c>
      <c r="G101" s="351"/>
      <c r="H101" s="350" t="s">
        <v>175</v>
      </c>
      <c r="I101" s="350" t="s">
        <v>59</v>
      </c>
      <c r="J101" s="350" t="s">
        <v>4025</v>
      </c>
      <c r="K101" s="349"/>
    </row>
    <row r="102" ht="17.25" customHeight="1">
      <c r="B102" s="347"/>
      <c r="C102" s="352" t="s">
        <v>4026</v>
      </c>
      <c r="D102" s="352"/>
      <c r="E102" s="352"/>
      <c r="F102" s="353" t="s">
        <v>4027</v>
      </c>
      <c r="G102" s="354"/>
      <c r="H102" s="352"/>
      <c r="I102" s="352"/>
      <c r="J102" s="352" t="s">
        <v>4028</v>
      </c>
      <c r="K102" s="349"/>
    </row>
    <row r="103" ht="5.25" customHeight="1">
      <c r="B103" s="347"/>
      <c r="C103" s="350"/>
      <c r="D103" s="350"/>
      <c r="E103" s="350"/>
      <c r="F103" s="350"/>
      <c r="G103" s="366"/>
      <c r="H103" s="350"/>
      <c r="I103" s="350"/>
      <c r="J103" s="350"/>
      <c r="K103" s="349"/>
    </row>
    <row r="104" ht="15" customHeight="1">
      <c r="B104" s="347"/>
      <c r="C104" s="336" t="s">
        <v>55</v>
      </c>
      <c r="D104" s="355"/>
      <c r="E104" s="355"/>
      <c r="F104" s="357" t="s">
        <v>4029</v>
      </c>
      <c r="G104" s="366"/>
      <c r="H104" s="336" t="s">
        <v>4068</v>
      </c>
      <c r="I104" s="336" t="s">
        <v>4031</v>
      </c>
      <c r="J104" s="336">
        <v>20</v>
      </c>
      <c r="K104" s="349"/>
    </row>
    <row r="105" ht="15" customHeight="1">
      <c r="B105" s="347"/>
      <c r="C105" s="336" t="s">
        <v>4032</v>
      </c>
      <c r="D105" s="336"/>
      <c r="E105" s="336"/>
      <c r="F105" s="357" t="s">
        <v>4029</v>
      </c>
      <c r="G105" s="336"/>
      <c r="H105" s="336" t="s">
        <v>4068</v>
      </c>
      <c r="I105" s="336" t="s">
        <v>4031</v>
      </c>
      <c r="J105" s="336">
        <v>120</v>
      </c>
      <c r="K105" s="349"/>
    </row>
    <row r="106" ht="15" customHeight="1">
      <c r="B106" s="358"/>
      <c r="C106" s="336" t="s">
        <v>4034</v>
      </c>
      <c r="D106" s="336"/>
      <c r="E106" s="336"/>
      <c r="F106" s="357" t="s">
        <v>4035</v>
      </c>
      <c r="G106" s="336"/>
      <c r="H106" s="336" t="s">
        <v>4068</v>
      </c>
      <c r="I106" s="336" t="s">
        <v>4031</v>
      </c>
      <c r="J106" s="336">
        <v>50</v>
      </c>
      <c r="K106" s="349"/>
    </row>
    <row r="107" ht="15" customHeight="1">
      <c r="B107" s="358"/>
      <c r="C107" s="336" t="s">
        <v>4037</v>
      </c>
      <c r="D107" s="336"/>
      <c r="E107" s="336"/>
      <c r="F107" s="357" t="s">
        <v>4029</v>
      </c>
      <c r="G107" s="336"/>
      <c r="H107" s="336" t="s">
        <v>4068</v>
      </c>
      <c r="I107" s="336" t="s">
        <v>4039</v>
      </c>
      <c r="J107" s="336"/>
      <c r="K107" s="349"/>
    </row>
    <row r="108" ht="15" customHeight="1">
      <c r="B108" s="358"/>
      <c r="C108" s="336" t="s">
        <v>4048</v>
      </c>
      <c r="D108" s="336"/>
      <c r="E108" s="336"/>
      <c r="F108" s="357" t="s">
        <v>4035</v>
      </c>
      <c r="G108" s="336"/>
      <c r="H108" s="336" t="s">
        <v>4068</v>
      </c>
      <c r="I108" s="336" t="s">
        <v>4031</v>
      </c>
      <c r="J108" s="336">
        <v>50</v>
      </c>
      <c r="K108" s="349"/>
    </row>
    <row r="109" ht="15" customHeight="1">
      <c r="B109" s="358"/>
      <c r="C109" s="336" t="s">
        <v>4056</v>
      </c>
      <c r="D109" s="336"/>
      <c r="E109" s="336"/>
      <c r="F109" s="357" t="s">
        <v>4035</v>
      </c>
      <c r="G109" s="336"/>
      <c r="H109" s="336" t="s">
        <v>4068</v>
      </c>
      <c r="I109" s="336" t="s">
        <v>4031</v>
      </c>
      <c r="J109" s="336">
        <v>50</v>
      </c>
      <c r="K109" s="349"/>
    </row>
    <row r="110" ht="15" customHeight="1">
      <c r="B110" s="358"/>
      <c r="C110" s="336" t="s">
        <v>4054</v>
      </c>
      <c r="D110" s="336"/>
      <c r="E110" s="336"/>
      <c r="F110" s="357" t="s">
        <v>4035</v>
      </c>
      <c r="G110" s="336"/>
      <c r="H110" s="336" t="s">
        <v>4068</v>
      </c>
      <c r="I110" s="336" t="s">
        <v>4031</v>
      </c>
      <c r="J110" s="336">
        <v>50</v>
      </c>
      <c r="K110" s="349"/>
    </row>
    <row r="111" ht="15" customHeight="1">
      <c r="B111" s="358"/>
      <c r="C111" s="336" t="s">
        <v>55</v>
      </c>
      <c r="D111" s="336"/>
      <c r="E111" s="336"/>
      <c r="F111" s="357" t="s">
        <v>4029</v>
      </c>
      <c r="G111" s="336"/>
      <c r="H111" s="336" t="s">
        <v>4069</v>
      </c>
      <c r="I111" s="336" t="s">
        <v>4031</v>
      </c>
      <c r="J111" s="336">
        <v>20</v>
      </c>
      <c r="K111" s="349"/>
    </row>
    <row r="112" ht="15" customHeight="1">
      <c r="B112" s="358"/>
      <c r="C112" s="336" t="s">
        <v>4070</v>
      </c>
      <c r="D112" s="336"/>
      <c r="E112" s="336"/>
      <c r="F112" s="357" t="s">
        <v>4029</v>
      </c>
      <c r="G112" s="336"/>
      <c r="H112" s="336" t="s">
        <v>4071</v>
      </c>
      <c r="I112" s="336" t="s">
        <v>4031</v>
      </c>
      <c r="J112" s="336">
        <v>120</v>
      </c>
      <c r="K112" s="349"/>
    </row>
    <row r="113" ht="15" customHeight="1">
      <c r="B113" s="358"/>
      <c r="C113" s="336" t="s">
        <v>40</v>
      </c>
      <c r="D113" s="336"/>
      <c r="E113" s="336"/>
      <c r="F113" s="357" t="s">
        <v>4029</v>
      </c>
      <c r="G113" s="336"/>
      <c r="H113" s="336" t="s">
        <v>4072</v>
      </c>
      <c r="I113" s="336" t="s">
        <v>4063</v>
      </c>
      <c r="J113" s="336"/>
      <c r="K113" s="349"/>
    </row>
    <row r="114" ht="15" customHeight="1">
      <c r="B114" s="358"/>
      <c r="C114" s="336" t="s">
        <v>50</v>
      </c>
      <c r="D114" s="336"/>
      <c r="E114" s="336"/>
      <c r="F114" s="357" t="s">
        <v>4029</v>
      </c>
      <c r="G114" s="336"/>
      <c r="H114" s="336" t="s">
        <v>4073</v>
      </c>
      <c r="I114" s="336" t="s">
        <v>4063</v>
      </c>
      <c r="J114" s="336"/>
      <c r="K114" s="349"/>
    </row>
    <row r="115" ht="15" customHeight="1">
      <c r="B115" s="358"/>
      <c r="C115" s="336" t="s">
        <v>59</v>
      </c>
      <c r="D115" s="336"/>
      <c r="E115" s="336"/>
      <c r="F115" s="357" t="s">
        <v>4029</v>
      </c>
      <c r="G115" s="336"/>
      <c r="H115" s="336" t="s">
        <v>4074</v>
      </c>
      <c r="I115" s="336" t="s">
        <v>4075</v>
      </c>
      <c r="J115" s="336"/>
      <c r="K115" s="349"/>
    </row>
    <row r="116" ht="15" customHeight="1">
      <c r="B116" s="361"/>
      <c r="C116" s="367"/>
      <c r="D116" s="367"/>
      <c r="E116" s="367"/>
      <c r="F116" s="367"/>
      <c r="G116" s="367"/>
      <c r="H116" s="367"/>
      <c r="I116" s="367"/>
      <c r="J116" s="367"/>
      <c r="K116" s="363"/>
    </row>
    <row r="117" ht="18.75" customHeight="1">
      <c r="B117" s="368"/>
      <c r="C117" s="332"/>
      <c r="D117" s="332"/>
      <c r="E117" s="332"/>
      <c r="F117" s="369"/>
      <c r="G117" s="332"/>
      <c r="H117" s="332"/>
      <c r="I117" s="332"/>
      <c r="J117" s="332"/>
      <c r="K117" s="368"/>
    </row>
    <row r="118" ht="18.75" customHeight="1">
      <c r="B118" s="343"/>
      <c r="C118" s="343"/>
      <c r="D118" s="343"/>
      <c r="E118" s="343"/>
      <c r="F118" s="343"/>
      <c r="G118" s="343"/>
      <c r="H118" s="343"/>
      <c r="I118" s="343"/>
      <c r="J118" s="343"/>
      <c r="K118" s="343"/>
    </row>
    <row r="119" ht="7.5" customHeight="1">
      <c r="B119" s="370"/>
      <c r="C119" s="371"/>
      <c r="D119" s="371"/>
      <c r="E119" s="371"/>
      <c r="F119" s="371"/>
      <c r="G119" s="371"/>
      <c r="H119" s="371"/>
      <c r="I119" s="371"/>
      <c r="J119" s="371"/>
      <c r="K119" s="372"/>
    </row>
    <row r="120" ht="45" customHeight="1">
      <c r="B120" s="373"/>
      <c r="C120" s="326" t="s">
        <v>4076</v>
      </c>
      <c r="D120" s="326"/>
      <c r="E120" s="326"/>
      <c r="F120" s="326"/>
      <c r="G120" s="326"/>
      <c r="H120" s="326"/>
      <c r="I120" s="326"/>
      <c r="J120" s="326"/>
      <c r="K120" s="374"/>
    </row>
    <row r="121" ht="17.25" customHeight="1">
      <c r="B121" s="375"/>
      <c r="C121" s="350" t="s">
        <v>4023</v>
      </c>
      <c r="D121" s="350"/>
      <c r="E121" s="350"/>
      <c r="F121" s="350" t="s">
        <v>4024</v>
      </c>
      <c r="G121" s="351"/>
      <c r="H121" s="350" t="s">
        <v>175</v>
      </c>
      <c r="I121" s="350" t="s">
        <v>59</v>
      </c>
      <c r="J121" s="350" t="s">
        <v>4025</v>
      </c>
      <c r="K121" s="376"/>
    </row>
    <row r="122" ht="17.25" customHeight="1">
      <c r="B122" s="375"/>
      <c r="C122" s="352" t="s">
        <v>4026</v>
      </c>
      <c r="D122" s="352"/>
      <c r="E122" s="352"/>
      <c r="F122" s="353" t="s">
        <v>4027</v>
      </c>
      <c r="G122" s="354"/>
      <c r="H122" s="352"/>
      <c r="I122" s="352"/>
      <c r="J122" s="352" t="s">
        <v>4028</v>
      </c>
      <c r="K122" s="376"/>
    </row>
    <row r="123" ht="5.25" customHeight="1">
      <c r="B123" s="377"/>
      <c r="C123" s="355"/>
      <c r="D123" s="355"/>
      <c r="E123" s="355"/>
      <c r="F123" s="355"/>
      <c r="G123" s="336"/>
      <c r="H123" s="355"/>
      <c r="I123" s="355"/>
      <c r="J123" s="355"/>
      <c r="K123" s="378"/>
    </row>
    <row r="124" ht="15" customHeight="1">
      <c r="B124" s="377"/>
      <c r="C124" s="336" t="s">
        <v>4032</v>
      </c>
      <c r="D124" s="355"/>
      <c r="E124" s="355"/>
      <c r="F124" s="357" t="s">
        <v>4029</v>
      </c>
      <c r="G124" s="336"/>
      <c r="H124" s="336" t="s">
        <v>4068</v>
      </c>
      <c r="I124" s="336" t="s">
        <v>4031</v>
      </c>
      <c r="J124" s="336">
        <v>120</v>
      </c>
      <c r="K124" s="379"/>
    </row>
    <row r="125" ht="15" customHeight="1">
      <c r="B125" s="377"/>
      <c r="C125" s="336" t="s">
        <v>4077</v>
      </c>
      <c r="D125" s="336"/>
      <c r="E125" s="336"/>
      <c r="F125" s="357" t="s">
        <v>4029</v>
      </c>
      <c r="G125" s="336"/>
      <c r="H125" s="336" t="s">
        <v>4078</v>
      </c>
      <c r="I125" s="336" t="s">
        <v>4031</v>
      </c>
      <c r="J125" s="336" t="s">
        <v>4079</v>
      </c>
      <c r="K125" s="379"/>
    </row>
    <row r="126" ht="15" customHeight="1">
      <c r="B126" s="377"/>
      <c r="C126" s="336" t="s">
        <v>90</v>
      </c>
      <c r="D126" s="336"/>
      <c r="E126" s="336"/>
      <c r="F126" s="357" t="s">
        <v>4029</v>
      </c>
      <c r="G126" s="336"/>
      <c r="H126" s="336" t="s">
        <v>4080</v>
      </c>
      <c r="I126" s="336" t="s">
        <v>4031</v>
      </c>
      <c r="J126" s="336" t="s">
        <v>4079</v>
      </c>
      <c r="K126" s="379"/>
    </row>
    <row r="127" ht="15" customHeight="1">
      <c r="B127" s="377"/>
      <c r="C127" s="336" t="s">
        <v>4040</v>
      </c>
      <c r="D127" s="336"/>
      <c r="E127" s="336"/>
      <c r="F127" s="357" t="s">
        <v>4035</v>
      </c>
      <c r="G127" s="336"/>
      <c r="H127" s="336" t="s">
        <v>4041</v>
      </c>
      <c r="I127" s="336" t="s">
        <v>4031</v>
      </c>
      <c r="J127" s="336">
        <v>15</v>
      </c>
      <c r="K127" s="379"/>
    </row>
    <row r="128" ht="15" customHeight="1">
      <c r="B128" s="377"/>
      <c r="C128" s="359" t="s">
        <v>4042</v>
      </c>
      <c r="D128" s="359"/>
      <c r="E128" s="359"/>
      <c r="F128" s="360" t="s">
        <v>4035</v>
      </c>
      <c r="G128" s="359"/>
      <c r="H128" s="359" t="s">
        <v>4043</v>
      </c>
      <c r="I128" s="359" t="s">
        <v>4031</v>
      </c>
      <c r="J128" s="359">
        <v>15</v>
      </c>
      <c r="K128" s="379"/>
    </row>
    <row r="129" ht="15" customHeight="1">
      <c r="B129" s="377"/>
      <c r="C129" s="359" t="s">
        <v>4044</v>
      </c>
      <c r="D129" s="359"/>
      <c r="E129" s="359"/>
      <c r="F129" s="360" t="s">
        <v>4035</v>
      </c>
      <c r="G129" s="359"/>
      <c r="H129" s="359" t="s">
        <v>4045</v>
      </c>
      <c r="I129" s="359" t="s">
        <v>4031</v>
      </c>
      <c r="J129" s="359">
        <v>20</v>
      </c>
      <c r="K129" s="379"/>
    </row>
    <row r="130" ht="15" customHeight="1">
      <c r="B130" s="377"/>
      <c r="C130" s="359" t="s">
        <v>4046</v>
      </c>
      <c r="D130" s="359"/>
      <c r="E130" s="359"/>
      <c r="F130" s="360" t="s">
        <v>4035</v>
      </c>
      <c r="G130" s="359"/>
      <c r="H130" s="359" t="s">
        <v>4047</v>
      </c>
      <c r="I130" s="359" t="s">
        <v>4031</v>
      </c>
      <c r="J130" s="359">
        <v>20</v>
      </c>
      <c r="K130" s="379"/>
    </row>
    <row r="131" ht="15" customHeight="1">
      <c r="B131" s="377"/>
      <c r="C131" s="336" t="s">
        <v>4034</v>
      </c>
      <c r="D131" s="336"/>
      <c r="E131" s="336"/>
      <c r="F131" s="357" t="s">
        <v>4035</v>
      </c>
      <c r="G131" s="336"/>
      <c r="H131" s="336" t="s">
        <v>4068</v>
      </c>
      <c r="I131" s="336" t="s">
        <v>4031</v>
      </c>
      <c r="J131" s="336">
        <v>50</v>
      </c>
      <c r="K131" s="379"/>
    </row>
    <row r="132" ht="15" customHeight="1">
      <c r="B132" s="377"/>
      <c r="C132" s="336" t="s">
        <v>4048</v>
      </c>
      <c r="D132" s="336"/>
      <c r="E132" s="336"/>
      <c r="F132" s="357" t="s">
        <v>4035</v>
      </c>
      <c r="G132" s="336"/>
      <c r="H132" s="336" t="s">
        <v>4068</v>
      </c>
      <c r="I132" s="336" t="s">
        <v>4031</v>
      </c>
      <c r="J132" s="336">
        <v>50</v>
      </c>
      <c r="K132" s="379"/>
    </row>
    <row r="133" ht="15" customHeight="1">
      <c r="B133" s="377"/>
      <c r="C133" s="336" t="s">
        <v>4054</v>
      </c>
      <c r="D133" s="336"/>
      <c r="E133" s="336"/>
      <c r="F133" s="357" t="s">
        <v>4035</v>
      </c>
      <c r="G133" s="336"/>
      <c r="H133" s="336" t="s">
        <v>4068</v>
      </c>
      <c r="I133" s="336" t="s">
        <v>4031</v>
      </c>
      <c r="J133" s="336">
        <v>50</v>
      </c>
      <c r="K133" s="379"/>
    </row>
    <row r="134" ht="15" customHeight="1">
      <c r="B134" s="377"/>
      <c r="C134" s="336" t="s">
        <v>4056</v>
      </c>
      <c r="D134" s="336"/>
      <c r="E134" s="336"/>
      <c r="F134" s="357" t="s">
        <v>4035</v>
      </c>
      <c r="G134" s="336"/>
      <c r="H134" s="336" t="s">
        <v>4068</v>
      </c>
      <c r="I134" s="336" t="s">
        <v>4031</v>
      </c>
      <c r="J134" s="336">
        <v>50</v>
      </c>
      <c r="K134" s="379"/>
    </row>
    <row r="135" ht="15" customHeight="1">
      <c r="B135" s="377"/>
      <c r="C135" s="336" t="s">
        <v>180</v>
      </c>
      <c r="D135" s="336"/>
      <c r="E135" s="336"/>
      <c r="F135" s="357" t="s">
        <v>4035</v>
      </c>
      <c r="G135" s="336"/>
      <c r="H135" s="336" t="s">
        <v>4081</v>
      </c>
      <c r="I135" s="336" t="s">
        <v>4031</v>
      </c>
      <c r="J135" s="336">
        <v>255</v>
      </c>
      <c r="K135" s="379"/>
    </row>
    <row r="136" ht="15" customHeight="1">
      <c r="B136" s="377"/>
      <c r="C136" s="336" t="s">
        <v>4058</v>
      </c>
      <c r="D136" s="336"/>
      <c r="E136" s="336"/>
      <c r="F136" s="357" t="s">
        <v>4029</v>
      </c>
      <c r="G136" s="336"/>
      <c r="H136" s="336" t="s">
        <v>4082</v>
      </c>
      <c r="I136" s="336" t="s">
        <v>4060</v>
      </c>
      <c r="J136" s="336"/>
      <c r="K136" s="379"/>
    </row>
    <row r="137" ht="15" customHeight="1">
      <c r="B137" s="377"/>
      <c r="C137" s="336" t="s">
        <v>4061</v>
      </c>
      <c r="D137" s="336"/>
      <c r="E137" s="336"/>
      <c r="F137" s="357" t="s">
        <v>4029</v>
      </c>
      <c r="G137" s="336"/>
      <c r="H137" s="336" t="s">
        <v>4083</v>
      </c>
      <c r="I137" s="336" t="s">
        <v>4063</v>
      </c>
      <c r="J137" s="336"/>
      <c r="K137" s="379"/>
    </row>
    <row r="138" ht="15" customHeight="1">
      <c r="B138" s="377"/>
      <c r="C138" s="336" t="s">
        <v>4064</v>
      </c>
      <c r="D138" s="336"/>
      <c r="E138" s="336"/>
      <c r="F138" s="357" t="s">
        <v>4029</v>
      </c>
      <c r="G138" s="336"/>
      <c r="H138" s="336" t="s">
        <v>4064</v>
      </c>
      <c r="I138" s="336" t="s">
        <v>4063</v>
      </c>
      <c r="J138" s="336"/>
      <c r="K138" s="379"/>
    </row>
    <row r="139" ht="15" customHeight="1">
      <c r="B139" s="377"/>
      <c r="C139" s="336" t="s">
        <v>40</v>
      </c>
      <c r="D139" s="336"/>
      <c r="E139" s="336"/>
      <c r="F139" s="357" t="s">
        <v>4029</v>
      </c>
      <c r="G139" s="336"/>
      <c r="H139" s="336" t="s">
        <v>4084</v>
      </c>
      <c r="I139" s="336" t="s">
        <v>4063</v>
      </c>
      <c r="J139" s="336"/>
      <c r="K139" s="379"/>
    </row>
    <row r="140" ht="15" customHeight="1">
      <c r="B140" s="377"/>
      <c r="C140" s="336" t="s">
        <v>4085</v>
      </c>
      <c r="D140" s="336"/>
      <c r="E140" s="336"/>
      <c r="F140" s="357" t="s">
        <v>4029</v>
      </c>
      <c r="G140" s="336"/>
      <c r="H140" s="336" t="s">
        <v>4086</v>
      </c>
      <c r="I140" s="336" t="s">
        <v>4063</v>
      </c>
      <c r="J140" s="336"/>
      <c r="K140" s="379"/>
    </row>
    <row r="141" ht="15" customHeight="1">
      <c r="B141" s="380"/>
      <c r="C141" s="381"/>
      <c r="D141" s="381"/>
      <c r="E141" s="381"/>
      <c r="F141" s="381"/>
      <c r="G141" s="381"/>
      <c r="H141" s="381"/>
      <c r="I141" s="381"/>
      <c r="J141" s="381"/>
      <c r="K141" s="382"/>
    </row>
    <row r="142" ht="18.75" customHeight="1">
      <c r="B142" s="332"/>
      <c r="C142" s="332"/>
      <c r="D142" s="332"/>
      <c r="E142" s="332"/>
      <c r="F142" s="369"/>
      <c r="G142" s="332"/>
      <c r="H142" s="332"/>
      <c r="I142" s="332"/>
      <c r="J142" s="332"/>
      <c r="K142" s="332"/>
    </row>
    <row r="143" ht="18.75" customHeight="1">
      <c r="B143" s="343"/>
      <c r="C143" s="343"/>
      <c r="D143" s="343"/>
      <c r="E143" s="343"/>
      <c r="F143" s="343"/>
      <c r="G143" s="343"/>
      <c r="H143" s="343"/>
      <c r="I143" s="343"/>
      <c r="J143" s="343"/>
      <c r="K143" s="343"/>
    </row>
    <row r="144" ht="7.5" customHeight="1">
      <c r="B144" s="344"/>
      <c r="C144" s="345"/>
      <c r="D144" s="345"/>
      <c r="E144" s="345"/>
      <c r="F144" s="345"/>
      <c r="G144" s="345"/>
      <c r="H144" s="345"/>
      <c r="I144" s="345"/>
      <c r="J144" s="345"/>
      <c r="K144" s="346"/>
    </row>
    <row r="145" ht="45" customHeight="1">
      <c r="B145" s="347"/>
      <c r="C145" s="348" t="s">
        <v>4087</v>
      </c>
      <c r="D145" s="348"/>
      <c r="E145" s="348"/>
      <c r="F145" s="348"/>
      <c r="G145" s="348"/>
      <c r="H145" s="348"/>
      <c r="I145" s="348"/>
      <c r="J145" s="348"/>
      <c r="K145" s="349"/>
    </row>
    <row r="146" ht="17.25" customHeight="1">
      <c r="B146" s="347"/>
      <c r="C146" s="350" t="s">
        <v>4023</v>
      </c>
      <c r="D146" s="350"/>
      <c r="E146" s="350"/>
      <c r="F146" s="350" t="s">
        <v>4024</v>
      </c>
      <c r="G146" s="351"/>
      <c r="H146" s="350" t="s">
        <v>175</v>
      </c>
      <c r="I146" s="350" t="s">
        <v>59</v>
      </c>
      <c r="J146" s="350" t="s">
        <v>4025</v>
      </c>
      <c r="K146" s="349"/>
    </row>
    <row r="147" ht="17.25" customHeight="1">
      <c r="B147" s="347"/>
      <c r="C147" s="352" t="s">
        <v>4026</v>
      </c>
      <c r="D147" s="352"/>
      <c r="E147" s="352"/>
      <c r="F147" s="353" t="s">
        <v>4027</v>
      </c>
      <c r="G147" s="354"/>
      <c r="H147" s="352"/>
      <c r="I147" s="352"/>
      <c r="J147" s="352" t="s">
        <v>4028</v>
      </c>
      <c r="K147" s="349"/>
    </row>
    <row r="148" ht="5.25" customHeight="1">
      <c r="B148" s="358"/>
      <c r="C148" s="355"/>
      <c r="D148" s="355"/>
      <c r="E148" s="355"/>
      <c r="F148" s="355"/>
      <c r="G148" s="356"/>
      <c r="H148" s="355"/>
      <c r="I148" s="355"/>
      <c r="J148" s="355"/>
      <c r="K148" s="379"/>
    </row>
    <row r="149" ht="15" customHeight="1">
      <c r="B149" s="358"/>
      <c r="C149" s="383" t="s">
        <v>4032</v>
      </c>
      <c r="D149" s="336"/>
      <c r="E149" s="336"/>
      <c r="F149" s="384" t="s">
        <v>4029</v>
      </c>
      <c r="G149" s="336"/>
      <c r="H149" s="383" t="s">
        <v>4068</v>
      </c>
      <c r="I149" s="383" t="s">
        <v>4031</v>
      </c>
      <c r="J149" s="383">
        <v>120</v>
      </c>
      <c r="K149" s="379"/>
    </row>
    <row r="150" ht="15" customHeight="1">
      <c r="B150" s="358"/>
      <c r="C150" s="383" t="s">
        <v>4077</v>
      </c>
      <c r="D150" s="336"/>
      <c r="E150" s="336"/>
      <c r="F150" s="384" t="s">
        <v>4029</v>
      </c>
      <c r="G150" s="336"/>
      <c r="H150" s="383" t="s">
        <v>4088</v>
      </c>
      <c r="I150" s="383" t="s">
        <v>4031</v>
      </c>
      <c r="J150" s="383" t="s">
        <v>4079</v>
      </c>
      <c r="K150" s="379"/>
    </row>
    <row r="151" ht="15" customHeight="1">
      <c r="B151" s="358"/>
      <c r="C151" s="383" t="s">
        <v>90</v>
      </c>
      <c r="D151" s="336"/>
      <c r="E151" s="336"/>
      <c r="F151" s="384" t="s">
        <v>4029</v>
      </c>
      <c r="G151" s="336"/>
      <c r="H151" s="383" t="s">
        <v>4089</v>
      </c>
      <c r="I151" s="383" t="s">
        <v>4031</v>
      </c>
      <c r="J151" s="383" t="s">
        <v>4079</v>
      </c>
      <c r="K151" s="379"/>
    </row>
    <row r="152" ht="15" customHeight="1">
      <c r="B152" s="358"/>
      <c r="C152" s="383" t="s">
        <v>4034</v>
      </c>
      <c r="D152" s="336"/>
      <c r="E152" s="336"/>
      <c r="F152" s="384" t="s">
        <v>4035</v>
      </c>
      <c r="G152" s="336"/>
      <c r="H152" s="383" t="s">
        <v>4068</v>
      </c>
      <c r="I152" s="383" t="s">
        <v>4031</v>
      </c>
      <c r="J152" s="383">
        <v>50</v>
      </c>
      <c r="K152" s="379"/>
    </row>
    <row r="153" ht="15" customHeight="1">
      <c r="B153" s="358"/>
      <c r="C153" s="383" t="s">
        <v>4037</v>
      </c>
      <c r="D153" s="336"/>
      <c r="E153" s="336"/>
      <c r="F153" s="384" t="s">
        <v>4029</v>
      </c>
      <c r="G153" s="336"/>
      <c r="H153" s="383" t="s">
        <v>4068</v>
      </c>
      <c r="I153" s="383" t="s">
        <v>4039</v>
      </c>
      <c r="J153" s="383"/>
      <c r="K153" s="379"/>
    </row>
    <row r="154" ht="15" customHeight="1">
      <c r="B154" s="358"/>
      <c r="C154" s="383" t="s">
        <v>4048</v>
      </c>
      <c r="D154" s="336"/>
      <c r="E154" s="336"/>
      <c r="F154" s="384" t="s">
        <v>4035</v>
      </c>
      <c r="G154" s="336"/>
      <c r="H154" s="383" t="s">
        <v>4068</v>
      </c>
      <c r="I154" s="383" t="s">
        <v>4031</v>
      </c>
      <c r="J154" s="383">
        <v>50</v>
      </c>
      <c r="K154" s="379"/>
    </row>
    <row r="155" ht="15" customHeight="1">
      <c r="B155" s="358"/>
      <c r="C155" s="383" t="s">
        <v>4056</v>
      </c>
      <c r="D155" s="336"/>
      <c r="E155" s="336"/>
      <c r="F155" s="384" t="s">
        <v>4035</v>
      </c>
      <c r="G155" s="336"/>
      <c r="H155" s="383" t="s">
        <v>4068</v>
      </c>
      <c r="I155" s="383" t="s">
        <v>4031</v>
      </c>
      <c r="J155" s="383">
        <v>50</v>
      </c>
      <c r="K155" s="379"/>
    </row>
    <row r="156" ht="15" customHeight="1">
      <c r="B156" s="358"/>
      <c r="C156" s="383" t="s">
        <v>4054</v>
      </c>
      <c r="D156" s="336"/>
      <c r="E156" s="336"/>
      <c r="F156" s="384" t="s">
        <v>4035</v>
      </c>
      <c r="G156" s="336"/>
      <c r="H156" s="383" t="s">
        <v>4068</v>
      </c>
      <c r="I156" s="383" t="s">
        <v>4031</v>
      </c>
      <c r="J156" s="383">
        <v>50</v>
      </c>
      <c r="K156" s="379"/>
    </row>
    <row r="157" ht="15" customHeight="1">
      <c r="B157" s="358"/>
      <c r="C157" s="383" t="s">
        <v>108</v>
      </c>
      <c r="D157" s="336"/>
      <c r="E157" s="336"/>
      <c r="F157" s="384" t="s">
        <v>4029</v>
      </c>
      <c r="G157" s="336"/>
      <c r="H157" s="383" t="s">
        <v>4090</v>
      </c>
      <c r="I157" s="383" t="s">
        <v>4031</v>
      </c>
      <c r="J157" s="383" t="s">
        <v>4091</v>
      </c>
      <c r="K157" s="379"/>
    </row>
    <row r="158" ht="15" customHeight="1">
      <c r="B158" s="358"/>
      <c r="C158" s="383" t="s">
        <v>4092</v>
      </c>
      <c r="D158" s="336"/>
      <c r="E158" s="336"/>
      <c r="F158" s="384" t="s">
        <v>4029</v>
      </c>
      <c r="G158" s="336"/>
      <c r="H158" s="383" t="s">
        <v>4093</v>
      </c>
      <c r="I158" s="383" t="s">
        <v>4063</v>
      </c>
      <c r="J158" s="383"/>
      <c r="K158" s="379"/>
    </row>
    <row r="159" ht="15" customHeight="1">
      <c r="B159" s="385"/>
      <c r="C159" s="367"/>
      <c r="D159" s="367"/>
      <c r="E159" s="367"/>
      <c r="F159" s="367"/>
      <c r="G159" s="367"/>
      <c r="H159" s="367"/>
      <c r="I159" s="367"/>
      <c r="J159" s="367"/>
      <c r="K159" s="386"/>
    </row>
    <row r="160" ht="18.75" customHeight="1">
      <c r="B160" s="332"/>
      <c r="C160" s="336"/>
      <c r="D160" s="336"/>
      <c r="E160" s="336"/>
      <c r="F160" s="357"/>
      <c r="G160" s="336"/>
      <c r="H160" s="336"/>
      <c r="I160" s="336"/>
      <c r="J160" s="336"/>
      <c r="K160" s="332"/>
    </row>
    <row r="161" ht="18.75" customHeight="1">
      <c r="B161" s="343"/>
      <c r="C161" s="343"/>
      <c r="D161" s="343"/>
      <c r="E161" s="343"/>
      <c r="F161" s="343"/>
      <c r="G161" s="343"/>
      <c r="H161" s="343"/>
      <c r="I161" s="343"/>
      <c r="J161" s="343"/>
      <c r="K161" s="343"/>
    </row>
    <row r="162" ht="7.5" customHeight="1">
      <c r="B162" s="322"/>
      <c r="C162" s="323"/>
      <c r="D162" s="323"/>
      <c r="E162" s="323"/>
      <c r="F162" s="323"/>
      <c r="G162" s="323"/>
      <c r="H162" s="323"/>
      <c r="I162" s="323"/>
      <c r="J162" s="323"/>
      <c r="K162" s="324"/>
    </row>
    <row r="163" ht="45" customHeight="1">
      <c r="B163" s="325"/>
      <c r="C163" s="326" t="s">
        <v>4094</v>
      </c>
      <c r="D163" s="326"/>
      <c r="E163" s="326"/>
      <c r="F163" s="326"/>
      <c r="G163" s="326"/>
      <c r="H163" s="326"/>
      <c r="I163" s="326"/>
      <c r="J163" s="326"/>
      <c r="K163" s="327"/>
    </row>
    <row r="164" ht="17.25" customHeight="1">
      <c r="B164" s="325"/>
      <c r="C164" s="350" t="s">
        <v>4023</v>
      </c>
      <c r="D164" s="350"/>
      <c r="E164" s="350"/>
      <c r="F164" s="350" t="s">
        <v>4024</v>
      </c>
      <c r="G164" s="387"/>
      <c r="H164" s="388" t="s">
        <v>175</v>
      </c>
      <c r="I164" s="388" t="s">
        <v>59</v>
      </c>
      <c r="J164" s="350" t="s">
        <v>4025</v>
      </c>
      <c r="K164" s="327"/>
    </row>
    <row r="165" ht="17.25" customHeight="1">
      <c r="B165" s="328"/>
      <c r="C165" s="352" t="s">
        <v>4026</v>
      </c>
      <c r="D165" s="352"/>
      <c r="E165" s="352"/>
      <c r="F165" s="353" t="s">
        <v>4027</v>
      </c>
      <c r="G165" s="389"/>
      <c r="H165" s="390"/>
      <c r="I165" s="390"/>
      <c r="J165" s="352" t="s">
        <v>4028</v>
      </c>
      <c r="K165" s="330"/>
    </row>
    <row r="166" ht="5.25" customHeight="1">
      <c r="B166" s="358"/>
      <c r="C166" s="355"/>
      <c r="D166" s="355"/>
      <c r="E166" s="355"/>
      <c r="F166" s="355"/>
      <c r="G166" s="356"/>
      <c r="H166" s="355"/>
      <c r="I166" s="355"/>
      <c r="J166" s="355"/>
      <c r="K166" s="379"/>
    </row>
    <row r="167" ht="15" customHeight="1">
      <c r="B167" s="358"/>
      <c r="C167" s="336" t="s">
        <v>4032</v>
      </c>
      <c r="D167" s="336"/>
      <c r="E167" s="336"/>
      <c r="F167" s="357" t="s">
        <v>4029</v>
      </c>
      <c r="G167" s="336"/>
      <c r="H167" s="336" t="s">
        <v>4068</v>
      </c>
      <c r="I167" s="336" t="s">
        <v>4031</v>
      </c>
      <c r="J167" s="336">
        <v>120</v>
      </c>
      <c r="K167" s="379"/>
    </row>
    <row r="168" ht="15" customHeight="1">
      <c r="B168" s="358"/>
      <c r="C168" s="336" t="s">
        <v>4077</v>
      </c>
      <c r="D168" s="336"/>
      <c r="E168" s="336"/>
      <c r="F168" s="357" t="s">
        <v>4029</v>
      </c>
      <c r="G168" s="336"/>
      <c r="H168" s="336" t="s">
        <v>4078</v>
      </c>
      <c r="I168" s="336" t="s">
        <v>4031</v>
      </c>
      <c r="J168" s="336" t="s">
        <v>4079</v>
      </c>
      <c r="K168" s="379"/>
    </row>
    <row r="169" ht="15" customHeight="1">
      <c r="B169" s="358"/>
      <c r="C169" s="336" t="s">
        <v>90</v>
      </c>
      <c r="D169" s="336"/>
      <c r="E169" s="336"/>
      <c r="F169" s="357" t="s">
        <v>4029</v>
      </c>
      <c r="G169" s="336"/>
      <c r="H169" s="336" t="s">
        <v>4095</v>
      </c>
      <c r="I169" s="336" t="s">
        <v>4031</v>
      </c>
      <c r="J169" s="336" t="s">
        <v>4079</v>
      </c>
      <c r="K169" s="379"/>
    </row>
    <row r="170" ht="15" customHeight="1">
      <c r="B170" s="358"/>
      <c r="C170" s="336" t="s">
        <v>4034</v>
      </c>
      <c r="D170" s="336"/>
      <c r="E170" s="336"/>
      <c r="F170" s="357" t="s">
        <v>4035</v>
      </c>
      <c r="G170" s="336"/>
      <c r="H170" s="336" t="s">
        <v>4095</v>
      </c>
      <c r="I170" s="336" t="s">
        <v>4031</v>
      </c>
      <c r="J170" s="336">
        <v>50</v>
      </c>
      <c r="K170" s="379"/>
    </row>
    <row r="171" ht="15" customHeight="1">
      <c r="B171" s="358"/>
      <c r="C171" s="336" t="s">
        <v>4037</v>
      </c>
      <c r="D171" s="336"/>
      <c r="E171" s="336"/>
      <c r="F171" s="357" t="s">
        <v>4029</v>
      </c>
      <c r="G171" s="336"/>
      <c r="H171" s="336" t="s">
        <v>4095</v>
      </c>
      <c r="I171" s="336" t="s">
        <v>4039</v>
      </c>
      <c r="J171" s="336"/>
      <c r="K171" s="379"/>
    </row>
    <row r="172" ht="15" customHeight="1">
      <c r="B172" s="358"/>
      <c r="C172" s="336" t="s">
        <v>4048</v>
      </c>
      <c r="D172" s="336"/>
      <c r="E172" s="336"/>
      <c r="F172" s="357" t="s">
        <v>4035</v>
      </c>
      <c r="G172" s="336"/>
      <c r="H172" s="336" t="s">
        <v>4095</v>
      </c>
      <c r="I172" s="336" t="s">
        <v>4031</v>
      </c>
      <c r="J172" s="336">
        <v>50</v>
      </c>
      <c r="K172" s="379"/>
    </row>
    <row r="173" ht="15" customHeight="1">
      <c r="B173" s="358"/>
      <c r="C173" s="336" t="s">
        <v>4056</v>
      </c>
      <c r="D173" s="336"/>
      <c r="E173" s="336"/>
      <c r="F173" s="357" t="s">
        <v>4035</v>
      </c>
      <c r="G173" s="336"/>
      <c r="H173" s="336" t="s">
        <v>4095</v>
      </c>
      <c r="I173" s="336" t="s">
        <v>4031</v>
      </c>
      <c r="J173" s="336">
        <v>50</v>
      </c>
      <c r="K173" s="379"/>
    </row>
    <row r="174" ht="15" customHeight="1">
      <c r="B174" s="358"/>
      <c r="C174" s="336" t="s">
        <v>4054</v>
      </c>
      <c r="D174" s="336"/>
      <c r="E174" s="336"/>
      <c r="F174" s="357" t="s">
        <v>4035</v>
      </c>
      <c r="G174" s="336"/>
      <c r="H174" s="336" t="s">
        <v>4095</v>
      </c>
      <c r="I174" s="336" t="s">
        <v>4031</v>
      </c>
      <c r="J174" s="336">
        <v>50</v>
      </c>
      <c r="K174" s="379"/>
    </row>
    <row r="175" ht="15" customHeight="1">
      <c r="B175" s="358"/>
      <c r="C175" s="336" t="s">
        <v>174</v>
      </c>
      <c r="D175" s="336"/>
      <c r="E175" s="336"/>
      <c r="F175" s="357" t="s">
        <v>4029</v>
      </c>
      <c r="G175" s="336"/>
      <c r="H175" s="336" t="s">
        <v>4096</v>
      </c>
      <c r="I175" s="336" t="s">
        <v>4097</v>
      </c>
      <c r="J175" s="336"/>
      <c r="K175" s="379"/>
    </row>
    <row r="176" ht="15" customHeight="1">
      <c r="B176" s="358"/>
      <c r="C176" s="336" t="s">
        <v>59</v>
      </c>
      <c r="D176" s="336"/>
      <c r="E176" s="336"/>
      <c r="F176" s="357" t="s">
        <v>4029</v>
      </c>
      <c r="G176" s="336"/>
      <c r="H176" s="336" t="s">
        <v>4098</v>
      </c>
      <c r="I176" s="336" t="s">
        <v>4099</v>
      </c>
      <c r="J176" s="336">
        <v>1</v>
      </c>
      <c r="K176" s="379"/>
    </row>
    <row r="177" ht="15" customHeight="1">
      <c r="B177" s="358"/>
      <c r="C177" s="336" t="s">
        <v>55</v>
      </c>
      <c r="D177" s="336"/>
      <c r="E177" s="336"/>
      <c r="F177" s="357" t="s">
        <v>4029</v>
      </c>
      <c r="G177" s="336"/>
      <c r="H177" s="336" t="s">
        <v>4100</v>
      </c>
      <c r="I177" s="336" t="s">
        <v>4031</v>
      </c>
      <c r="J177" s="336">
        <v>20</v>
      </c>
      <c r="K177" s="379"/>
    </row>
    <row r="178" ht="15" customHeight="1">
      <c r="B178" s="358"/>
      <c r="C178" s="336" t="s">
        <v>175</v>
      </c>
      <c r="D178" s="336"/>
      <c r="E178" s="336"/>
      <c r="F178" s="357" t="s">
        <v>4029</v>
      </c>
      <c r="G178" s="336"/>
      <c r="H178" s="336" t="s">
        <v>4101</v>
      </c>
      <c r="I178" s="336" t="s">
        <v>4031</v>
      </c>
      <c r="J178" s="336">
        <v>255</v>
      </c>
      <c r="K178" s="379"/>
    </row>
    <row r="179" ht="15" customHeight="1">
      <c r="B179" s="358"/>
      <c r="C179" s="336" t="s">
        <v>176</v>
      </c>
      <c r="D179" s="336"/>
      <c r="E179" s="336"/>
      <c r="F179" s="357" t="s">
        <v>4029</v>
      </c>
      <c r="G179" s="336"/>
      <c r="H179" s="336" t="s">
        <v>3994</v>
      </c>
      <c r="I179" s="336" t="s">
        <v>4031</v>
      </c>
      <c r="J179" s="336">
        <v>10</v>
      </c>
      <c r="K179" s="379"/>
    </row>
    <row r="180" ht="15" customHeight="1">
      <c r="B180" s="358"/>
      <c r="C180" s="336" t="s">
        <v>177</v>
      </c>
      <c r="D180" s="336"/>
      <c r="E180" s="336"/>
      <c r="F180" s="357" t="s">
        <v>4029</v>
      </c>
      <c r="G180" s="336"/>
      <c r="H180" s="336" t="s">
        <v>4102</v>
      </c>
      <c r="I180" s="336" t="s">
        <v>4063</v>
      </c>
      <c r="J180" s="336"/>
      <c r="K180" s="379"/>
    </row>
    <row r="181" ht="15" customHeight="1">
      <c r="B181" s="358"/>
      <c r="C181" s="336" t="s">
        <v>4103</v>
      </c>
      <c r="D181" s="336"/>
      <c r="E181" s="336"/>
      <c r="F181" s="357" t="s">
        <v>4029</v>
      </c>
      <c r="G181" s="336"/>
      <c r="H181" s="336" t="s">
        <v>4104</v>
      </c>
      <c r="I181" s="336" t="s">
        <v>4063</v>
      </c>
      <c r="J181" s="336"/>
      <c r="K181" s="379"/>
    </row>
    <row r="182" ht="15" customHeight="1">
      <c r="B182" s="358"/>
      <c r="C182" s="336" t="s">
        <v>4092</v>
      </c>
      <c r="D182" s="336"/>
      <c r="E182" s="336"/>
      <c r="F182" s="357" t="s">
        <v>4029</v>
      </c>
      <c r="G182" s="336"/>
      <c r="H182" s="336" t="s">
        <v>4105</v>
      </c>
      <c r="I182" s="336" t="s">
        <v>4063</v>
      </c>
      <c r="J182" s="336"/>
      <c r="K182" s="379"/>
    </row>
    <row r="183" ht="15" customHeight="1">
      <c r="B183" s="358"/>
      <c r="C183" s="336" t="s">
        <v>179</v>
      </c>
      <c r="D183" s="336"/>
      <c r="E183" s="336"/>
      <c r="F183" s="357" t="s">
        <v>4035</v>
      </c>
      <c r="G183" s="336"/>
      <c r="H183" s="336" t="s">
        <v>4106</v>
      </c>
      <c r="I183" s="336" t="s">
        <v>4031</v>
      </c>
      <c r="J183" s="336">
        <v>50</v>
      </c>
      <c r="K183" s="379"/>
    </row>
    <row r="184" ht="15" customHeight="1">
      <c r="B184" s="358"/>
      <c r="C184" s="336" t="s">
        <v>4107</v>
      </c>
      <c r="D184" s="336"/>
      <c r="E184" s="336"/>
      <c r="F184" s="357" t="s">
        <v>4035</v>
      </c>
      <c r="G184" s="336"/>
      <c r="H184" s="336" t="s">
        <v>4108</v>
      </c>
      <c r="I184" s="336" t="s">
        <v>4109</v>
      </c>
      <c r="J184" s="336"/>
      <c r="K184" s="379"/>
    </row>
    <row r="185" ht="15" customHeight="1">
      <c r="B185" s="358"/>
      <c r="C185" s="336" t="s">
        <v>4110</v>
      </c>
      <c r="D185" s="336"/>
      <c r="E185" s="336"/>
      <c r="F185" s="357" t="s">
        <v>4035</v>
      </c>
      <c r="G185" s="336"/>
      <c r="H185" s="336" t="s">
        <v>4111</v>
      </c>
      <c r="I185" s="336" t="s">
        <v>4109</v>
      </c>
      <c r="J185" s="336"/>
      <c r="K185" s="379"/>
    </row>
    <row r="186" ht="15" customHeight="1">
      <c r="B186" s="358"/>
      <c r="C186" s="336" t="s">
        <v>4112</v>
      </c>
      <c r="D186" s="336"/>
      <c r="E186" s="336"/>
      <c r="F186" s="357" t="s">
        <v>4035</v>
      </c>
      <c r="G186" s="336"/>
      <c r="H186" s="336" t="s">
        <v>4113</v>
      </c>
      <c r="I186" s="336" t="s">
        <v>4109</v>
      </c>
      <c r="J186" s="336"/>
      <c r="K186" s="379"/>
    </row>
    <row r="187" ht="15" customHeight="1">
      <c r="B187" s="358"/>
      <c r="C187" s="391" t="s">
        <v>4114</v>
      </c>
      <c r="D187" s="336"/>
      <c r="E187" s="336"/>
      <c r="F187" s="357" t="s">
        <v>4035</v>
      </c>
      <c r="G187" s="336"/>
      <c r="H187" s="336" t="s">
        <v>4115</v>
      </c>
      <c r="I187" s="336" t="s">
        <v>4116</v>
      </c>
      <c r="J187" s="392" t="s">
        <v>4117</v>
      </c>
      <c r="K187" s="379"/>
    </row>
    <row r="188" ht="15" customHeight="1">
      <c r="B188" s="358"/>
      <c r="C188" s="342" t="s">
        <v>44</v>
      </c>
      <c r="D188" s="336"/>
      <c r="E188" s="336"/>
      <c r="F188" s="357" t="s">
        <v>4029</v>
      </c>
      <c r="G188" s="336"/>
      <c r="H188" s="332" t="s">
        <v>4118</v>
      </c>
      <c r="I188" s="336" t="s">
        <v>4119</v>
      </c>
      <c r="J188" s="336"/>
      <c r="K188" s="379"/>
    </row>
    <row r="189" ht="15" customHeight="1">
      <c r="B189" s="358"/>
      <c r="C189" s="342" t="s">
        <v>4120</v>
      </c>
      <c r="D189" s="336"/>
      <c r="E189" s="336"/>
      <c r="F189" s="357" t="s">
        <v>4029</v>
      </c>
      <c r="G189" s="336"/>
      <c r="H189" s="336" t="s">
        <v>4121</v>
      </c>
      <c r="I189" s="336" t="s">
        <v>4063</v>
      </c>
      <c r="J189" s="336"/>
      <c r="K189" s="379"/>
    </row>
    <row r="190" ht="15" customHeight="1">
      <c r="B190" s="358"/>
      <c r="C190" s="342" t="s">
        <v>4122</v>
      </c>
      <c r="D190" s="336"/>
      <c r="E190" s="336"/>
      <c r="F190" s="357" t="s">
        <v>4029</v>
      </c>
      <c r="G190" s="336"/>
      <c r="H190" s="336" t="s">
        <v>4123</v>
      </c>
      <c r="I190" s="336" t="s">
        <v>4063</v>
      </c>
      <c r="J190" s="336"/>
      <c r="K190" s="379"/>
    </row>
    <row r="191" ht="15" customHeight="1">
      <c r="B191" s="358"/>
      <c r="C191" s="342" t="s">
        <v>4124</v>
      </c>
      <c r="D191" s="336"/>
      <c r="E191" s="336"/>
      <c r="F191" s="357" t="s">
        <v>4035</v>
      </c>
      <c r="G191" s="336"/>
      <c r="H191" s="336" t="s">
        <v>4125</v>
      </c>
      <c r="I191" s="336" t="s">
        <v>4063</v>
      </c>
      <c r="J191" s="336"/>
      <c r="K191" s="379"/>
    </row>
    <row r="192" ht="15" customHeight="1">
      <c r="B192" s="385"/>
      <c r="C192" s="393"/>
      <c r="D192" s="367"/>
      <c r="E192" s="367"/>
      <c r="F192" s="367"/>
      <c r="G192" s="367"/>
      <c r="H192" s="367"/>
      <c r="I192" s="367"/>
      <c r="J192" s="367"/>
      <c r="K192" s="386"/>
    </row>
    <row r="193" ht="18.75" customHeight="1">
      <c r="B193" s="332"/>
      <c r="C193" s="336"/>
      <c r="D193" s="336"/>
      <c r="E193" s="336"/>
      <c r="F193" s="357"/>
      <c r="G193" s="336"/>
      <c r="H193" s="336"/>
      <c r="I193" s="336"/>
      <c r="J193" s="336"/>
      <c r="K193" s="332"/>
    </row>
    <row r="194" ht="18.75" customHeight="1">
      <c r="B194" s="332"/>
      <c r="C194" s="336"/>
      <c r="D194" s="336"/>
      <c r="E194" s="336"/>
      <c r="F194" s="357"/>
      <c r="G194" s="336"/>
      <c r="H194" s="336"/>
      <c r="I194" s="336"/>
      <c r="J194" s="336"/>
      <c r="K194" s="332"/>
    </row>
    <row r="195" ht="18.75" customHeight="1">
      <c r="B195" s="343"/>
      <c r="C195" s="343"/>
      <c r="D195" s="343"/>
      <c r="E195" s="343"/>
      <c r="F195" s="343"/>
      <c r="G195" s="343"/>
      <c r="H195" s="343"/>
      <c r="I195" s="343"/>
      <c r="J195" s="343"/>
      <c r="K195" s="343"/>
    </row>
    <row r="196" ht="13.5">
      <c r="B196" s="322"/>
      <c r="C196" s="323"/>
      <c r="D196" s="323"/>
      <c r="E196" s="323"/>
      <c r="F196" s="323"/>
      <c r="G196" s="323"/>
      <c r="H196" s="323"/>
      <c r="I196" s="323"/>
      <c r="J196" s="323"/>
      <c r="K196" s="324"/>
    </row>
    <row r="197" ht="21">
      <c r="B197" s="325"/>
      <c r="C197" s="326" t="s">
        <v>4126</v>
      </c>
      <c r="D197" s="326"/>
      <c r="E197" s="326"/>
      <c r="F197" s="326"/>
      <c r="G197" s="326"/>
      <c r="H197" s="326"/>
      <c r="I197" s="326"/>
      <c r="J197" s="326"/>
      <c r="K197" s="327"/>
    </row>
    <row r="198" ht="25.5" customHeight="1">
      <c r="B198" s="325"/>
      <c r="C198" s="394" t="s">
        <v>4127</v>
      </c>
      <c r="D198" s="394"/>
      <c r="E198" s="394"/>
      <c r="F198" s="394" t="s">
        <v>4128</v>
      </c>
      <c r="G198" s="395"/>
      <c r="H198" s="394" t="s">
        <v>4129</v>
      </c>
      <c r="I198" s="394"/>
      <c r="J198" s="394"/>
      <c r="K198" s="327"/>
    </row>
    <row r="199" ht="5.25" customHeight="1">
      <c r="B199" s="358"/>
      <c r="C199" s="355"/>
      <c r="D199" s="355"/>
      <c r="E199" s="355"/>
      <c r="F199" s="355"/>
      <c r="G199" s="336"/>
      <c r="H199" s="355"/>
      <c r="I199" s="355"/>
      <c r="J199" s="355"/>
      <c r="K199" s="379"/>
    </row>
    <row r="200" ht="15" customHeight="1">
      <c r="B200" s="358"/>
      <c r="C200" s="336" t="s">
        <v>4119</v>
      </c>
      <c r="D200" s="336"/>
      <c r="E200" s="336"/>
      <c r="F200" s="357" t="s">
        <v>45</v>
      </c>
      <c r="G200" s="336"/>
      <c r="H200" s="336" t="s">
        <v>4130</v>
      </c>
      <c r="I200" s="336"/>
      <c r="J200" s="336"/>
      <c r="K200" s="379"/>
    </row>
    <row r="201" ht="15" customHeight="1">
      <c r="B201" s="358"/>
      <c r="C201" s="364"/>
      <c r="D201" s="336"/>
      <c r="E201" s="336"/>
      <c r="F201" s="357" t="s">
        <v>46</v>
      </c>
      <c r="G201" s="336"/>
      <c r="H201" s="336" t="s">
        <v>4131</v>
      </c>
      <c r="I201" s="336"/>
      <c r="J201" s="336"/>
      <c r="K201" s="379"/>
    </row>
    <row r="202" ht="15" customHeight="1">
      <c r="B202" s="358"/>
      <c r="C202" s="364"/>
      <c r="D202" s="336"/>
      <c r="E202" s="336"/>
      <c r="F202" s="357" t="s">
        <v>49</v>
      </c>
      <c r="G202" s="336"/>
      <c r="H202" s="336" t="s">
        <v>4132</v>
      </c>
      <c r="I202" s="336"/>
      <c r="J202" s="336"/>
      <c r="K202" s="379"/>
    </row>
    <row r="203" ht="15" customHeight="1">
      <c r="B203" s="358"/>
      <c r="C203" s="336"/>
      <c r="D203" s="336"/>
      <c r="E203" s="336"/>
      <c r="F203" s="357" t="s">
        <v>47</v>
      </c>
      <c r="G203" s="336"/>
      <c r="H203" s="336" t="s">
        <v>4133</v>
      </c>
      <c r="I203" s="336"/>
      <c r="J203" s="336"/>
      <c r="K203" s="379"/>
    </row>
    <row r="204" ht="15" customHeight="1">
      <c r="B204" s="358"/>
      <c r="C204" s="336"/>
      <c r="D204" s="336"/>
      <c r="E204" s="336"/>
      <c r="F204" s="357" t="s">
        <v>48</v>
      </c>
      <c r="G204" s="336"/>
      <c r="H204" s="336" t="s">
        <v>4134</v>
      </c>
      <c r="I204" s="336"/>
      <c r="J204" s="336"/>
      <c r="K204" s="379"/>
    </row>
    <row r="205" ht="15" customHeight="1">
      <c r="B205" s="358"/>
      <c r="C205" s="336"/>
      <c r="D205" s="336"/>
      <c r="E205" s="336"/>
      <c r="F205" s="357"/>
      <c r="G205" s="336"/>
      <c r="H205" s="336"/>
      <c r="I205" s="336"/>
      <c r="J205" s="336"/>
      <c r="K205" s="379"/>
    </row>
    <row r="206" ht="15" customHeight="1">
      <c r="B206" s="358"/>
      <c r="C206" s="336" t="s">
        <v>4075</v>
      </c>
      <c r="D206" s="336"/>
      <c r="E206" s="336"/>
      <c r="F206" s="357" t="s">
        <v>81</v>
      </c>
      <c r="G206" s="336"/>
      <c r="H206" s="336" t="s">
        <v>4135</v>
      </c>
      <c r="I206" s="336"/>
      <c r="J206" s="336"/>
      <c r="K206" s="379"/>
    </row>
    <row r="207" ht="15" customHeight="1">
      <c r="B207" s="358"/>
      <c r="C207" s="364"/>
      <c r="D207" s="336"/>
      <c r="E207" s="336"/>
      <c r="F207" s="357" t="s">
        <v>3975</v>
      </c>
      <c r="G207" s="336"/>
      <c r="H207" s="336" t="s">
        <v>3976</v>
      </c>
      <c r="I207" s="336"/>
      <c r="J207" s="336"/>
      <c r="K207" s="379"/>
    </row>
    <row r="208" ht="15" customHeight="1">
      <c r="B208" s="358"/>
      <c r="C208" s="336"/>
      <c r="D208" s="336"/>
      <c r="E208" s="336"/>
      <c r="F208" s="357" t="s">
        <v>3973</v>
      </c>
      <c r="G208" s="336"/>
      <c r="H208" s="336" t="s">
        <v>4136</v>
      </c>
      <c r="I208" s="336"/>
      <c r="J208" s="336"/>
      <c r="K208" s="379"/>
    </row>
    <row r="209" ht="15" customHeight="1">
      <c r="B209" s="396"/>
      <c r="C209" s="364"/>
      <c r="D209" s="364"/>
      <c r="E209" s="364"/>
      <c r="F209" s="357" t="s">
        <v>3977</v>
      </c>
      <c r="G209" s="342"/>
      <c r="H209" s="383" t="s">
        <v>3978</v>
      </c>
      <c r="I209" s="383"/>
      <c r="J209" s="383"/>
      <c r="K209" s="397"/>
    </row>
    <row r="210" ht="15" customHeight="1">
      <c r="B210" s="396"/>
      <c r="C210" s="364"/>
      <c r="D210" s="364"/>
      <c r="E210" s="364"/>
      <c r="F210" s="357" t="s">
        <v>3543</v>
      </c>
      <c r="G210" s="342"/>
      <c r="H210" s="383" t="s">
        <v>3958</v>
      </c>
      <c r="I210" s="383"/>
      <c r="J210" s="383"/>
      <c r="K210" s="397"/>
    </row>
    <row r="211" ht="15" customHeight="1">
      <c r="B211" s="396"/>
      <c r="C211" s="364"/>
      <c r="D211" s="364"/>
      <c r="E211" s="364"/>
      <c r="F211" s="398"/>
      <c r="G211" s="342"/>
      <c r="H211" s="399"/>
      <c r="I211" s="399"/>
      <c r="J211" s="399"/>
      <c r="K211" s="397"/>
    </row>
    <row r="212" ht="15" customHeight="1">
      <c r="B212" s="396"/>
      <c r="C212" s="336" t="s">
        <v>4099</v>
      </c>
      <c r="D212" s="364"/>
      <c r="E212" s="364"/>
      <c r="F212" s="357">
        <v>1</v>
      </c>
      <c r="G212" s="342"/>
      <c r="H212" s="383" t="s">
        <v>4137</v>
      </c>
      <c r="I212" s="383"/>
      <c r="J212" s="383"/>
      <c r="K212" s="397"/>
    </row>
    <row r="213" ht="15" customHeight="1">
      <c r="B213" s="396"/>
      <c r="C213" s="364"/>
      <c r="D213" s="364"/>
      <c r="E213" s="364"/>
      <c r="F213" s="357">
        <v>2</v>
      </c>
      <c r="G213" s="342"/>
      <c r="H213" s="383" t="s">
        <v>4138</v>
      </c>
      <c r="I213" s="383"/>
      <c r="J213" s="383"/>
      <c r="K213" s="397"/>
    </row>
    <row r="214" ht="15" customHeight="1">
      <c r="B214" s="396"/>
      <c r="C214" s="364"/>
      <c r="D214" s="364"/>
      <c r="E214" s="364"/>
      <c r="F214" s="357">
        <v>3</v>
      </c>
      <c r="G214" s="342"/>
      <c r="H214" s="383" t="s">
        <v>4139</v>
      </c>
      <c r="I214" s="383"/>
      <c r="J214" s="383"/>
      <c r="K214" s="397"/>
    </row>
    <row r="215" ht="15" customHeight="1">
      <c r="B215" s="396"/>
      <c r="C215" s="364"/>
      <c r="D215" s="364"/>
      <c r="E215" s="364"/>
      <c r="F215" s="357">
        <v>4</v>
      </c>
      <c r="G215" s="342"/>
      <c r="H215" s="383" t="s">
        <v>4140</v>
      </c>
      <c r="I215" s="383"/>
      <c r="J215" s="383"/>
      <c r="K215" s="397"/>
    </row>
    <row r="216" ht="12.75" customHeight="1">
      <c r="B216" s="400"/>
      <c r="C216" s="401"/>
      <c r="D216" s="401"/>
      <c r="E216" s="401"/>
      <c r="F216" s="401"/>
      <c r="G216" s="401"/>
      <c r="H216" s="401"/>
      <c r="I216" s="401"/>
      <c r="J216" s="401"/>
      <c r="K216" s="402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Lenka Dejdarová</dc:creator>
  <cp:lastModifiedBy>Lenka Dejdarová</cp:lastModifiedBy>
  <dcterms:created xsi:type="dcterms:W3CDTF">2018-09-07T12:32:54Z</dcterms:created>
  <dcterms:modified xsi:type="dcterms:W3CDTF">2018-09-07T12:33:12Z</dcterms:modified>
</cp:coreProperties>
</file>