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\\beroun4\MU\Odbor majetku a investic\ŠINKNEROVÁ\5. 2. ZŠ a MŠ Preislerova\2. Venkovní altán\5. VŘ na zhotovitele\"/>
    </mc:Choice>
  </mc:AlternateContent>
  <xr:revisionPtr revIDLastSave="0" documentId="13_ncr:1_{B94C08E4-1045-4E36-AA59-40F9D8723EA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itul" sheetId="6" r:id="rId1"/>
    <sheet name="Rekapitulace" sheetId="3" r:id="rId2"/>
    <sheet name="VN_ON" sheetId="5" r:id="rId3"/>
    <sheet name="SO_01" sheetId="4" r:id="rId4"/>
  </sheets>
  <externalReferences>
    <externalReference r:id="rId5"/>
    <externalReference r:id="rId6"/>
    <externalReference r:id="rId7"/>
    <externalReference r:id="rId8"/>
  </externalReferences>
  <definedNames>
    <definedName name="__08F21C13_4762_4D33_8AE4_8E20A428EBE8_FIGURE__" localSheetId="0">#REF!</definedName>
    <definedName name="__08F21C13_4762_4D33_8AE4_8E20A428EBE8_FIGURE__">#REF!</definedName>
    <definedName name="__08F21C13_4762_4D33_8AE4_8E20A428EBE8_ITEM__" localSheetId="0">#REF!</definedName>
    <definedName name="__08F21C13_4762_4D33_8AE4_8E20A428EBE8_ITEM__">'[1]4000_AS,ST'!#REF!</definedName>
    <definedName name="__08F21C13_4762_4D33_8AE4_8E20A428EBE8_ITEM_GROUP1__">#REF!</definedName>
    <definedName name="__08F21C13_4762_4D33_8AE4_8E20A428EBE8_ITEM_GROUP1_RECAP__">#REF!</definedName>
    <definedName name="__08F21C13_4762_4D33_8AE4_8E20A428EBE8_ITEM_GROUP2__" localSheetId="0">#REF!</definedName>
    <definedName name="__08F21C13_4762_4D33_8AE4_8E20A428EBE8_ITEM_GROUP2__">'[1]4000_AS,ST'!#REF!</definedName>
    <definedName name="__08F21C13_4762_4D33_8AE4_8E20A428EBE8_ITEM_GROUP2_RECAP__" localSheetId="0">[2]Rekapitulace!#REF!</definedName>
    <definedName name="__08F21C13_4762_4D33_8AE4_8E20A428EBE8_ITEM_GROUP2_RECAP__">#REF!</definedName>
    <definedName name="__08F21C13_4762_4D33_8AE4_8E20A428EBE8_QBILL__" localSheetId="0">#REF!</definedName>
    <definedName name="__08F21C13_4762_4D33_8AE4_8E20A428EBE8_QBILL__">'[1]4000_AS,ST'!#REF!</definedName>
    <definedName name="__08F21C13_4762_4D33_8AE4_8E20A428EBE8_QBILLFIG__" localSheetId="0">#REF!</definedName>
    <definedName name="__08F21C13_4762_4D33_8AE4_8E20A428EBE8_QBILLFIG__">#REF!</definedName>
    <definedName name="__08F21C13_4762_4D33_8AE4_8E20A428EBE8_QINDEX__" localSheetId="0">#REF!</definedName>
    <definedName name="__08F21C13_4762_4D33_8AE4_8E20A428EBE8_QINDEX__">'[1]4000_AS,ST'!#REF!</definedName>
    <definedName name="__7DC147B2_4614_48B7_8F22_6CC284377C82_FIGURE__" localSheetId="0">[3]Figury!#REF!</definedName>
    <definedName name="__7DC147B2_4614_48B7_8F22_6CC284377C82_FIGURE__" localSheetId="2">#REF!</definedName>
    <definedName name="__7DC147B2_4614_48B7_8F22_6CC284377C82_FIGURE__">#REF!</definedName>
    <definedName name="__7DC147B2_4614_48B7_8F22_6CC284377C82_ITEM__" localSheetId="0">[4]SO_01!#REF!</definedName>
    <definedName name="__7DC147B2_4614_48B7_8F22_6CC284377C82_ITEM__" localSheetId="2">[4]SO_01!#REF!</definedName>
    <definedName name="__7DC147B2_4614_48B7_8F22_6CC284377C82_ITEM__">SO_01!#REF!</definedName>
    <definedName name="__7DC147B2_4614_48B7_8F22_6CC284377C82_ITEM_GROUP1__">SO_01!$A$6:$Q$397</definedName>
    <definedName name="__7DC147B2_4614_48B7_8F22_6CC284377C82_ITEM_GROUP1_RECAP__">Rekapitulace!$A$7:$F$8</definedName>
    <definedName name="__7DC147B2_4614_48B7_8F22_6CC284377C82_ITEM_GROUP2__" localSheetId="0">[4]SO_01!#REF!</definedName>
    <definedName name="__7DC147B2_4614_48B7_8F22_6CC284377C82_ITEM_GROUP2__" localSheetId="2">[4]SO_01!#REF!</definedName>
    <definedName name="__7DC147B2_4614_48B7_8F22_6CC284377C82_ITEM_GROUP2__">SO_01!$A$7:$Q$74</definedName>
    <definedName name="__7DC147B2_4614_48B7_8F22_6CC284377C82_ITEM_GROUP2_RECAP__">Rekapitulace!$A$8:$F$8</definedName>
    <definedName name="__7DC147B2_4614_48B7_8F22_6CC284377C82_QBILL__" localSheetId="0">[4]SO_01!#REF!</definedName>
    <definedName name="__7DC147B2_4614_48B7_8F22_6CC284377C82_QBILL__" localSheetId="2">[4]SO_01!#REF!</definedName>
    <definedName name="__7DC147B2_4614_48B7_8F22_6CC284377C82_QBILL__">SO_01!#REF!</definedName>
    <definedName name="__7DC147B2_4614_48B7_8F22_6CC284377C82_QBILLFIG__" localSheetId="0">[3]Figury!#REF!</definedName>
    <definedName name="__7DC147B2_4614_48B7_8F22_6CC284377C82_QBILLFIG__" localSheetId="2">#REF!</definedName>
    <definedName name="__7DC147B2_4614_48B7_8F22_6CC284377C82_QBILLFIG__">#REF!</definedName>
    <definedName name="__7DC147B2_4614_48B7_8F22_6CC284377C82_QINDEX__" localSheetId="0">'[2]SO2010.1'!#REF!</definedName>
    <definedName name="__7DC147B2_4614_48B7_8F22_6CC284377C82_QINDEX__" localSheetId="2">[4]SO_01!#REF!</definedName>
    <definedName name="__7DC147B2_4614_48B7_8F22_6CC284377C82_QINDEX__">SO_01!#REF!</definedName>
    <definedName name="AccessDatabase" hidden="1">"C:\Marek\ex - nab99\Czg 990.mdb"</definedName>
    <definedName name="GROUP_ID" localSheetId="0">#REF!</definedName>
    <definedName name="GROUP_ID">SO_01!$B$6:$B$398</definedName>
    <definedName name="HTML_CodePage" hidden="1">1250</definedName>
    <definedName name="HTML_Control" localSheetId="0" hidden="1">{"'List1'!$A$1:$I$85"}</definedName>
    <definedName name="HTML_Control" localSheetId="2" hidden="1">{"'List1'!$A$1:$I$85"}</definedName>
    <definedName name="HTML_Control" hidden="1">{"'List1'!$A$1:$I$85"}</definedName>
    <definedName name="HTML_Description" hidden="1">""</definedName>
    <definedName name="HTML_Email" hidden="1">""</definedName>
    <definedName name="HTML_Header" hidden="1">"List1"</definedName>
    <definedName name="HTML_LastUpdate" hidden="1">"3.11.1998"</definedName>
    <definedName name="HTML_LineAfter" hidden="1">TRUE</definedName>
    <definedName name="HTML_LineBefore" hidden="1">TRUE</definedName>
    <definedName name="HTML_Name" hidden="1">"Martin Bican"</definedName>
    <definedName name="HTML_OBDlg2" hidden="1">TRUE</definedName>
    <definedName name="HTML_OBDlg4" hidden="1">TRUE</definedName>
    <definedName name="HTML_OS" hidden="1">0</definedName>
    <definedName name="HTML_PathFile" hidden="1">"C:\Dokumenty\HTML.htm"</definedName>
    <definedName name="HTML_Title" hidden="1">"STEF_POL_1"</definedName>
    <definedName name="ITEM_PRICES" localSheetId="0">#REF!</definedName>
    <definedName name="ITEM_PRICES">SO_01!$J$6:$J$398</definedName>
    <definedName name="_xlnm.Print_Titles" localSheetId="1">Rekapitulace!$4:$5</definedName>
    <definedName name="_xlnm.Print_Titles" localSheetId="3">SO_01!$4:$5</definedName>
    <definedName name="_xlnm.Print_Area" localSheetId="1">Rekapitulace!$B$1:$F$30</definedName>
    <definedName name="_xlnm.Print_Area" localSheetId="3">SO_01!$C$1:$Q$398</definedName>
    <definedName name="okno">#REF!</definedName>
    <definedName name="VAT_RATES" localSheetId="0">#REF!</definedName>
    <definedName name="VAT_RATES">SO_01!$O$6:$O$398</definedName>
    <definedName name="wrn.Tisk." localSheetId="0" hidden="1">{#N/A,#N/A,FALSE,"Nabídka";#N/A,#N/A,FALSE,"Specifikace"}</definedName>
    <definedName name="wrn.Tisk." localSheetId="2" hidden="1">{#N/A,#N/A,FALSE,"Nabídka";#N/A,#N/A,FALSE,"Specifikace"}</definedName>
    <definedName name="wrn.Tisk." hidden="1">{#N/A,#N/A,FALSE,"Nabídka";#N/A,#N/A,FALSE,"Specifikace"}</definedName>
    <definedName name="wrn.Tisk._.celkový." localSheetId="0" hidden="1">{"rekapitulace celková",#N/A,FALSE,"rekapitulace";"Krycí list celkový",#N/A,FALSE,"Krycí listy";"položky celkové",#N/A,FALSE,"soutěž"}</definedName>
    <definedName name="wrn.Tisk._.celkový." localSheetId="2" hidden="1">{"rekapitulace celková",#N/A,FALSE,"rekapitulace";"Krycí list celkový",#N/A,FALSE,"Krycí listy";"položky celkové",#N/A,FALSE,"soutěž"}</definedName>
    <definedName name="wrn.Tisk._.celkový." hidden="1">{"rekapitulace celková",#N/A,FALSE,"rekapitulace";"Krycí list celkový",#N/A,FALSE,"Krycí listy";"položky celkové",#N/A,FALSE,"soutěž"}</definedName>
    <definedName name="Z_0216E4A3_6182_11D6_9494_000102FA4DF4_.wvu.Cols" localSheetId="0" hidden="1">#REF!</definedName>
    <definedName name="Z_0216E4A3_6182_11D6_9494_000102FA4DF4_.wvu.Cols" localSheetId="2" hidden="1">#REF!</definedName>
    <definedName name="Z_0216E4A3_6182_11D6_9494_000102FA4DF4_.wvu.Cols" hidden="1">#REF!</definedName>
    <definedName name="Z_0216E4A3_6182_11D6_9494_000102FA4DF4_.wvu.PrintArea" localSheetId="0" hidden="1">#REF!</definedName>
    <definedName name="Z_0216E4A3_6182_11D6_9494_000102FA4DF4_.wvu.PrintArea" localSheetId="2" hidden="1">#REF!</definedName>
    <definedName name="Z_0216E4A3_6182_11D6_9494_000102FA4DF4_.wvu.PrintArea" hidden="1">#REF!</definedName>
    <definedName name="Z_0216E4A3_6182_11D6_9494_000102FA4DF4_.wvu.PrintTitles" localSheetId="0" hidden="1">#REF!</definedName>
    <definedName name="Z_0216E4A3_6182_11D6_9494_000102FA4DF4_.wvu.PrintTitles" localSheetId="2" hidden="1">#REF!</definedName>
    <definedName name="Z_0216E4A3_6182_11D6_9494_000102FA4DF4_.wvu.PrintTitles" hidden="1">#REF!</definedName>
    <definedName name="Z_A6D38DCC_6184_11D6_8FBA_000476959415_.wvu.Cols" localSheetId="0" hidden="1">#REF!</definedName>
    <definedName name="Z_A6D38DCC_6184_11D6_8FBA_000476959415_.wvu.Cols" localSheetId="2" hidden="1">#REF!</definedName>
    <definedName name="Z_A6D38DCC_6184_11D6_8FBA_000476959415_.wvu.Cols" hidden="1">#REF!</definedName>
    <definedName name="Z_A6D38DCC_6184_11D6_8FBA_000476959415_.wvu.PrintArea" localSheetId="0" hidden="1">#REF!</definedName>
    <definedName name="Z_A6D38DCC_6184_11D6_8FBA_000476959415_.wvu.PrintArea" localSheetId="2" hidden="1">#REF!</definedName>
    <definedName name="Z_A6D38DCC_6184_11D6_8FBA_000476959415_.wvu.PrintArea" hidden="1">#REF!</definedName>
    <definedName name="Z_A6D38DCC_6184_11D6_8FBA_000476959415_.wvu.PrintTitles" localSheetId="0" hidden="1">#REF!</definedName>
    <definedName name="Z_A6D38DCC_6184_11D6_8FBA_000476959415_.wvu.PrintTitles" localSheetId="2" hidden="1">#REF!</definedName>
    <definedName name="Z_A6D38DCC_6184_11D6_8FBA_000476959415_.wvu.PrintTitles" hidden="1">#REF!</definedName>
  </definedNames>
  <calcPr calcId="181029"/>
</workbook>
</file>

<file path=xl/calcChain.xml><?xml version="1.0" encoding="utf-8"?>
<calcChain xmlns="http://schemas.openxmlformats.org/spreadsheetml/2006/main">
  <c r="H272" i="4" l="1"/>
  <c r="J272" i="4" s="1"/>
  <c r="N302" i="4"/>
  <c r="L302" i="4"/>
  <c r="J302" i="4"/>
  <c r="P299" i="4"/>
  <c r="N299" i="4"/>
  <c r="L299" i="4"/>
  <c r="J299" i="4"/>
  <c r="P296" i="4"/>
  <c r="N296" i="4"/>
  <c r="L296" i="4"/>
  <c r="J296" i="4"/>
  <c r="P293" i="4"/>
  <c r="N293" i="4"/>
  <c r="L293" i="4"/>
  <c r="J293" i="4"/>
  <c r="N290" i="4"/>
  <c r="L290" i="4"/>
  <c r="J290" i="4"/>
  <c r="N287" i="4"/>
  <c r="L287" i="4"/>
  <c r="J287" i="4"/>
  <c r="P287" i="4" s="1"/>
  <c r="P284" i="4"/>
  <c r="N284" i="4"/>
  <c r="L284" i="4"/>
  <c r="J284" i="4"/>
  <c r="P281" i="4"/>
  <c r="N281" i="4"/>
  <c r="L281" i="4"/>
  <c r="J281" i="4"/>
  <c r="N278" i="4"/>
  <c r="L278" i="4"/>
  <c r="J278" i="4"/>
  <c r="P275" i="4"/>
  <c r="N275" i="4"/>
  <c r="L275" i="4"/>
  <c r="J275" i="4"/>
  <c r="L272" i="4"/>
  <c r="N269" i="4"/>
  <c r="L269" i="4"/>
  <c r="J269" i="4"/>
  <c r="P266" i="4"/>
  <c r="N266" i="4"/>
  <c r="L266" i="4"/>
  <c r="J266" i="4"/>
  <c r="P263" i="4"/>
  <c r="N263" i="4"/>
  <c r="L263" i="4"/>
  <c r="J263" i="4"/>
  <c r="P260" i="4"/>
  <c r="N260" i="4"/>
  <c r="L260" i="4"/>
  <c r="J260" i="4"/>
  <c r="N71" i="4"/>
  <c r="L71" i="4"/>
  <c r="J71" i="4"/>
  <c r="N66" i="4"/>
  <c r="L66" i="4"/>
  <c r="J66" i="4"/>
  <c r="N61" i="4"/>
  <c r="L61" i="4"/>
  <c r="J61" i="4"/>
  <c r="N57" i="4"/>
  <c r="L57" i="4"/>
  <c r="J57" i="4"/>
  <c r="P57" i="4" s="1"/>
  <c r="N49" i="4"/>
  <c r="L49" i="4"/>
  <c r="J49" i="4"/>
  <c r="P49" i="4" s="1"/>
  <c r="N38" i="4"/>
  <c r="L38" i="4"/>
  <c r="J38" i="4"/>
  <c r="P38" i="4" s="1"/>
  <c r="N34" i="4"/>
  <c r="L34" i="4"/>
  <c r="J34" i="4"/>
  <c r="P34" i="4" s="1"/>
  <c r="N30" i="4"/>
  <c r="L30" i="4"/>
  <c r="J30" i="4"/>
  <c r="P30" i="4" s="1"/>
  <c r="N14" i="4"/>
  <c r="L14" i="4"/>
  <c r="J14" i="4"/>
  <c r="P14" i="4" s="1"/>
  <c r="N8" i="4"/>
  <c r="L8" i="4"/>
  <c r="J8" i="4"/>
  <c r="P8" i="4" s="1"/>
  <c r="J7" i="4" l="1"/>
  <c r="Q293" i="4"/>
  <c r="Q296" i="4"/>
  <c r="Q299" i="4"/>
  <c r="Q260" i="4"/>
  <c r="Q263" i="4"/>
  <c r="Q266" i="4"/>
  <c r="N272" i="4"/>
  <c r="N259" i="4" s="1"/>
  <c r="Q281" i="4"/>
  <c r="Q284" i="4"/>
  <c r="Q287" i="4"/>
  <c r="H305" i="4"/>
  <c r="Q275" i="4"/>
  <c r="J259" i="4"/>
  <c r="C20" i="3" s="1"/>
  <c r="P272" i="4"/>
  <c r="L259" i="4"/>
  <c r="Q272" i="4"/>
  <c r="P259" i="4"/>
  <c r="P269" i="4"/>
  <c r="Q269" i="4" s="1"/>
  <c r="P278" i="4"/>
  <c r="Q278" i="4" s="1"/>
  <c r="P290" i="4"/>
  <c r="Q290" i="4" s="1"/>
  <c r="P302" i="4"/>
  <c r="Q302" i="4" s="1"/>
  <c r="Q34" i="4"/>
  <c r="Q38" i="4"/>
  <c r="Q49" i="4"/>
  <c r="Q8" i="4"/>
  <c r="Q14" i="4"/>
  <c r="Q66" i="4"/>
  <c r="P61" i="4"/>
  <c r="Q61" i="4" s="1"/>
  <c r="P66" i="4"/>
  <c r="P71" i="4"/>
  <c r="Q71" i="4" s="1"/>
  <c r="Q30" i="4"/>
  <c r="Q57" i="4"/>
  <c r="F6" i="3"/>
  <c r="E6" i="3"/>
  <c r="D6" i="3"/>
  <c r="G7" i="5"/>
  <c r="G8" i="5"/>
  <c r="G9" i="5"/>
  <c r="G10" i="5"/>
  <c r="G11" i="5"/>
  <c r="G12" i="5"/>
  <c r="G15" i="5"/>
  <c r="G16" i="5"/>
  <c r="G17" i="5"/>
  <c r="N305" i="4" l="1"/>
  <c r="N274" i="4" s="1"/>
  <c r="J305" i="4"/>
  <c r="L305" i="4"/>
  <c r="L274" i="4" s="1"/>
  <c r="Q259" i="4"/>
  <c r="G14" i="5"/>
  <c r="G6" i="5"/>
  <c r="P305" i="4" l="1"/>
  <c r="P274" i="4" s="1"/>
  <c r="Q305" i="4"/>
  <c r="Q274" i="4" s="1"/>
  <c r="J274" i="4"/>
  <c r="C21" i="3" s="1"/>
  <c r="G5" i="5"/>
  <c r="C6" i="3" s="1"/>
  <c r="N389" i="4"/>
  <c r="L389" i="4"/>
  <c r="J389" i="4"/>
  <c r="N383" i="4"/>
  <c r="L383" i="4"/>
  <c r="J383" i="4"/>
  <c r="N376" i="4"/>
  <c r="L376" i="4"/>
  <c r="J376" i="4"/>
  <c r="N372" i="4"/>
  <c r="L372" i="4"/>
  <c r="J372" i="4"/>
  <c r="N371" i="4"/>
  <c r="L371" i="4"/>
  <c r="J371" i="4"/>
  <c r="P371" i="4" s="1"/>
  <c r="N364" i="4"/>
  <c r="L364" i="4"/>
  <c r="J364" i="4"/>
  <c r="N359" i="4"/>
  <c r="L359" i="4"/>
  <c r="J359" i="4"/>
  <c r="P359" i="4" s="1"/>
  <c r="N355" i="4"/>
  <c r="L355" i="4"/>
  <c r="J355" i="4"/>
  <c r="H368" i="4" s="1"/>
  <c r="N368" i="4" s="1"/>
  <c r="N349" i="4"/>
  <c r="L349" i="4"/>
  <c r="J349" i="4"/>
  <c r="P349" i="4" s="1"/>
  <c r="N346" i="4"/>
  <c r="L346" i="4"/>
  <c r="J346" i="4"/>
  <c r="N339" i="4"/>
  <c r="L339" i="4"/>
  <c r="J339" i="4"/>
  <c r="P339" i="4" s="1"/>
  <c r="N335" i="4"/>
  <c r="L335" i="4"/>
  <c r="J335" i="4"/>
  <c r="P335" i="4" s="1"/>
  <c r="N330" i="4"/>
  <c r="L330" i="4"/>
  <c r="J330" i="4"/>
  <c r="N326" i="4"/>
  <c r="L326" i="4"/>
  <c r="J326" i="4"/>
  <c r="N322" i="4"/>
  <c r="L322" i="4"/>
  <c r="J322" i="4"/>
  <c r="P322" i="4" s="1"/>
  <c r="N318" i="4"/>
  <c r="L318" i="4"/>
  <c r="J318" i="4"/>
  <c r="N312" i="4"/>
  <c r="L312" i="4"/>
  <c r="J312" i="4"/>
  <c r="N308" i="4"/>
  <c r="L308" i="4"/>
  <c r="J308" i="4"/>
  <c r="N254" i="4"/>
  <c r="L254" i="4"/>
  <c r="J254" i="4"/>
  <c r="P254" i="4" s="1"/>
  <c r="N251" i="4"/>
  <c r="L251" i="4"/>
  <c r="J251" i="4"/>
  <c r="P251" i="4" s="1"/>
  <c r="N245" i="4"/>
  <c r="L245" i="4"/>
  <c r="J245" i="4"/>
  <c r="P242" i="4"/>
  <c r="P241" i="4" s="1"/>
  <c r="E18" i="3" s="1"/>
  <c r="N242" i="4"/>
  <c r="N241" i="4" s="1"/>
  <c r="L242" i="4"/>
  <c r="L241" i="4" s="1"/>
  <c r="J242" i="4"/>
  <c r="J241" i="4"/>
  <c r="C18" i="3" s="1"/>
  <c r="N237" i="4"/>
  <c r="N236" i="4" s="1"/>
  <c r="L237" i="4"/>
  <c r="L236" i="4" s="1"/>
  <c r="D17" i="3" s="1"/>
  <c r="J237" i="4"/>
  <c r="P232" i="4"/>
  <c r="P231" i="4" s="1"/>
  <c r="E16" i="3" s="1"/>
  <c r="N232" i="4"/>
  <c r="N231" i="4" s="1"/>
  <c r="L232" i="4"/>
  <c r="L231" i="4" s="1"/>
  <c r="D16" i="3" s="1"/>
  <c r="J232" i="4"/>
  <c r="J231" i="4"/>
  <c r="C16" i="3" s="1"/>
  <c r="N225" i="4"/>
  <c r="L225" i="4"/>
  <c r="J225" i="4"/>
  <c r="N221" i="4"/>
  <c r="L221" i="4"/>
  <c r="J221" i="4"/>
  <c r="N216" i="4"/>
  <c r="L216" i="4"/>
  <c r="J216" i="4"/>
  <c r="P216" i="4" s="1"/>
  <c r="N212" i="4"/>
  <c r="L212" i="4"/>
  <c r="J212" i="4"/>
  <c r="P212" i="4" s="1"/>
  <c r="N207" i="4"/>
  <c r="L207" i="4"/>
  <c r="J207" i="4"/>
  <c r="N203" i="4"/>
  <c r="L203" i="4"/>
  <c r="J203" i="4"/>
  <c r="N199" i="4"/>
  <c r="L199" i="4"/>
  <c r="J199" i="4"/>
  <c r="P199" i="4" s="1"/>
  <c r="N191" i="4"/>
  <c r="L191" i="4"/>
  <c r="J191" i="4"/>
  <c r="N187" i="4"/>
  <c r="L187" i="4"/>
  <c r="J187" i="4"/>
  <c r="N172" i="4"/>
  <c r="L172" i="4"/>
  <c r="J172" i="4"/>
  <c r="P172" i="4" s="1"/>
  <c r="N167" i="4"/>
  <c r="L167" i="4"/>
  <c r="J167" i="4"/>
  <c r="N166" i="4"/>
  <c r="L166" i="4"/>
  <c r="J166" i="4"/>
  <c r="N157" i="4"/>
  <c r="L157" i="4"/>
  <c r="J157" i="4"/>
  <c r="P157" i="4" s="1"/>
  <c r="N146" i="4"/>
  <c r="L146" i="4"/>
  <c r="J146" i="4"/>
  <c r="N141" i="4"/>
  <c r="L141" i="4"/>
  <c r="J141" i="4"/>
  <c r="N140" i="4"/>
  <c r="L140" i="4"/>
  <c r="J140" i="4"/>
  <c r="P140" i="4" s="1"/>
  <c r="N132" i="4"/>
  <c r="L132" i="4"/>
  <c r="J132" i="4"/>
  <c r="P132" i="4" s="1"/>
  <c r="N125" i="4"/>
  <c r="L125" i="4"/>
  <c r="J125" i="4"/>
  <c r="N122" i="4"/>
  <c r="L122" i="4"/>
  <c r="J122" i="4"/>
  <c r="P122" i="4" s="1"/>
  <c r="N118" i="4"/>
  <c r="L118" i="4"/>
  <c r="J118" i="4"/>
  <c r="P118" i="4" s="1"/>
  <c r="N114" i="4"/>
  <c r="L114" i="4"/>
  <c r="J114" i="4"/>
  <c r="N106" i="4"/>
  <c r="L106" i="4"/>
  <c r="J106" i="4"/>
  <c r="N100" i="4"/>
  <c r="L100" i="4"/>
  <c r="J100" i="4"/>
  <c r="P100" i="4" s="1"/>
  <c r="N96" i="4"/>
  <c r="L96" i="4"/>
  <c r="J96" i="4"/>
  <c r="N92" i="4"/>
  <c r="L92" i="4"/>
  <c r="J92" i="4"/>
  <c r="N87" i="4"/>
  <c r="L87" i="4"/>
  <c r="J87" i="4"/>
  <c r="P87" i="4" s="1"/>
  <c r="N84" i="4"/>
  <c r="L84" i="4"/>
  <c r="J84" i="4"/>
  <c r="N80" i="4"/>
  <c r="L80" i="4"/>
  <c r="J80" i="4"/>
  <c r="N76" i="4"/>
  <c r="L76" i="4"/>
  <c r="J76" i="4"/>
  <c r="P76" i="4" s="1"/>
  <c r="D18" i="3"/>
  <c r="H352" i="4" l="1"/>
  <c r="N352" i="4" s="1"/>
  <c r="H257" i="4"/>
  <c r="H315" i="4"/>
  <c r="J352" i="4"/>
  <c r="J345" i="4" s="1"/>
  <c r="C24" i="3" s="1"/>
  <c r="J368" i="4"/>
  <c r="H343" i="4"/>
  <c r="L352" i="4"/>
  <c r="L345" i="4" s="1"/>
  <c r="D24" i="3" s="1"/>
  <c r="L368" i="4"/>
  <c r="L354" i="4" s="1"/>
  <c r="D25" i="3" s="1"/>
  <c r="P376" i="4"/>
  <c r="Q376" i="4" s="1"/>
  <c r="H395" i="4"/>
  <c r="H373" i="4"/>
  <c r="J373" i="4" s="1"/>
  <c r="J370" i="4" s="1"/>
  <c r="C26" i="3" s="1"/>
  <c r="Q100" i="4"/>
  <c r="N171" i="4"/>
  <c r="J198" i="4"/>
  <c r="C15" i="3" s="1"/>
  <c r="L124" i="4"/>
  <c r="D12" i="3" s="1"/>
  <c r="J171" i="4"/>
  <c r="C14" i="3" s="1"/>
  <c r="L7" i="4"/>
  <c r="D8" i="3" s="1"/>
  <c r="J75" i="4"/>
  <c r="C9" i="3" s="1"/>
  <c r="L91" i="4"/>
  <c r="D10" i="3" s="1"/>
  <c r="N124" i="4"/>
  <c r="Q212" i="4"/>
  <c r="Q87" i="4"/>
  <c r="N91" i="4"/>
  <c r="Q140" i="4"/>
  <c r="Q199" i="4"/>
  <c r="Q76" i="4"/>
  <c r="N145" i="4"/>
  <c r="Q172" i="4"/>
  <c r="Q254" i="4"/>
  <c r="N354" i="4"/>
  <c r="Q122" i="4"/>
  <c r="N7" i="4"/>
  <c r="N75" i="4"/>
  <c r="N105" i="4"/>
  <c r="Q157" i="4"/>
  <c r="L145" i="4"/>
  <c r="D13" i="3" s="1"/>
  <c r="Q242" i="4"/>
  <c r="Q241" i="4" s="1"/>
  <c r="F18" i="3" s="1"/>
  <c r="Q322" i="4"/>
  <c r="N345" i="4"/>
  <c r="P312" i="4"/>
  <c r="Q312" i="4" s="1"/>
  <c r="Q335" i="4"/>
  <c r="P146" i="4"/>
  <c r="J145" i="4"/>
  <c r="C13" i="3" s="1"/>
  <c r="P308" i="4"/>
  <c r="Q308" i="4" s="1"/>
  <c r="P318" i="4"/>
  <c r="L171" i="4"/>
  <c r="D14" i="3" s="1"/>
  <c r="L198" i="4"/>
  <c r="D15" i="3" s="1"/>
  <c r="N198" i="4"/>
  <c r="Q216" i="4"/>
  <c r="Q232" i="4"/>
  <c r="Q231" i="4" s="1"/>
  <c r="F16" i="3" s="1"/>
  <c r="Q339" i="4"/>
  <c r="P346" i="4"/>
  <c r="Q349" i="4"/>
  <c r="P355" i="4"/>
  <c r="J354" i="4"/>
  <c r="C25" i="3" s="1"/>
  <c r="Q359" i="4"/>
  <c r="Q371" i="4"/>
  <c r="L75" i="4"/>
  <c r="D9" i="3" s="1"/>
  <c r="L105" i="4"/>
  <c r="D11" i="3" s="1"/>
  <c r="Q118" i="4"/>
  <c r="Q132" i="4"/>
  <c r="Q251" i="4"/>
  <c r="P80" i="4"/>
  <c r="Q80" i="4" s="1"/>
  <c r="J91" i="4"/>
  <c r="C10" i="3" s="1"/>
  <c r="P92" i="4"/>
  <c r="J105" i="4"/>
  <c r="C11" i="3" s="1"/>
  <c r="P106" i="4"/>
  <c r="Q106" i="4" s="1"/>
  <c r="P141" i="4"/>
  <c r="Q141" i="4" s="1"/>
  <c r="P166" i="4"/>
  <c r="Q166" i="4" s="1"/>
  <c r="P187" i="4"/>
  <c r="Q187" i="4" s="1"/>
  <c r="P203" i="4"/>
  <c r="P221" i="4"/>
  <c r="Q221" i="4" s="1"/>
  <c r="P326" i="4"/>
  <c r="Q326" i="4" s="1"/>
  <c r="P364" i="4"/>
  <c r="Q364" i="4" s="1"/>
  <c r="P372" i="4"/>
  <c r="P383" i="4"/>
  <c r="Q383" i="4" s="1"/>
  <c r="P84" i="4"/>
  <c r="Q84" i="4" s="1"/>
  <c r="P96" i="4"/>
  <c r="Q96" i="4" s="1"/>
  <c r="P114" i="4"/>
  <c r="Q114" i="4" s="1"/>
  <c r="J124" i="4"/>
  <c r="C12" i="3" s="1"/>
  <c r="P125" i="4"/>
  <c r="P167" i="4"/>
  <c r="Q167" i="4" s="1"/>
  <c r="P191" i="4"/>
  <c r="Q191" i="4" s="1"/>
  <c r="P207" i="4"/>
  <c r="Q207" i="4" s="1"/>
  <c r="P225" i="4"/>
  <c r="Q225" i="4" s="1"/>
  <c r="J236" i="4"/>
  <c r="C17" i="3" s="1"/>
  <c r="P237" i="4"/>
  <c r="P236" i="4" s="1"/>
  <c r="E17" i="3" s="1"/>
  <c r="P245" i="4"/>
  <c r="P330" i="4"/>
  <c r="Q330" i="4" s="1"/>
  <c r="P368" i="4"/>
  <c r="Q368" i="4" s="1"/>
  <c r="P389" i="4"/>
  <c r="Q389" i="4" s="1"/>
  <c r="P373" i="4" l="1"/>
  <c r="Q373" i="4" s="1"/>
  <c r="L373" i="4"/>
  <c r="L370" i="4" s="1"/>
  <c r="D26" i="3" s="1"/>
  <c r="P352" i="4"/>
  <c r="Q352" i="4" s="1"/>
  <c r="N373" i="4"/>
  <c r="N370" i="4" s="1"/>
  <c r="J315" i="4"/>
  <c r="N315" i="4"/>
  <c r="N307" i="4" s="1"/>
  <c r="L315" i="4"/>
  <c r="L307" i="4" s="1"/>
  <c r="D22" i="3" s="1"/>
  <c r="N395" i="4"/>
  <c r="N375" i="4" s="1"/>
  <c r="L395" i="4"/>
  <c r="L375" i="4" s="1"/>
  <c r="D27" i="3" s="1"/>
  <c r="J395" i="4"/>
  <c r="N343" i="4"/>
  <c r="N317" i="4" s="1"/>
  <c r="L343" i="4"/>
  <c r="L317" i="4" s="1"/>
  <c r="D23" i="3" s="1"/>
  <c r="J343" i="4"/>
  <c r="L257" i="4"/>
  <c r="L244" i="4" s="1"/>
  <c r="D19" i="3" s="1"/>
  <c r="J257" i="4"/>
  <c r="N257" i="4"/>
  <c r="N244" i="4" s="1"/>
  <c r="P370" i="4"/>
  <c r="E26" i="3" s="1"/>
  <c r="P198" i="4"/>
  <c r="E15" i="3" s="1"/>
  <c r="P105" i="4"/>
  <c r="E11" i="3" s="1"/>
  <c r="Q372" i="4"/>
  <c r="Q370" i="4" s="1"/>
  <c r="F26" i="3" s="1"/>
  <c r="Q203" i="4"/>
  <c r="Q198" i="4" s="1"/>
  <c r="F15" i="3" s="1"/>
  <c r="P124" i="4"/>
  <c r="E12" i="3" s="1"/>
  <c r="Q171" i="4"/>
  <c r="F14" i="3" s="1"/>
  <c r="Q237" i="4"/>
  <c r="Q236" i="4" s="1"/>
  <c r="F17" i="3" s="1"/>
  <c r="P91" i="4"/>
  <c r="E10" i="3" s="1"/>
  <c r="Q75" i="4"/>
  <c r="F9" i="3" s="1"/>
  <c r="P171" i="4"/>
  <c r="E14" i="3" s="1"/>
  <c r="P75" i="4"/>
  <c r="E9" i="3" s="1"/>
  <c r="P354" i="4"/>
  <c r="E25" i="3" s="1"/>
  <c r="Q355" i="4"/>
  <c r="Q354" i="4" s="1"/>
  <c r="F25" i="3" s="1"/>
  <c r="P345" i="4"/>
  <c r="E24" i="3" s="1"/>
  <c r="Q346" i="4"/>
  <c r="Q345" i="4" s="1"/>
  <c r="F24" i="3" s="1"/>
  <c r="P145" i="4"/>
  <c r="E13" i="3" s="1"/>
  <c r="Q318" i="4"/>
  <c r="Q245" i="4"/>
  <c r="C8" i="3"/>
  <c r="Q7" i="4"/>
  <c r="Q105" i="4"/>
  <c r="F11" i="3" s="1"/>
  <c r="P7" i="4"/>
  <c r="Q146" i="4"/>
  <c r="Q145" i="4" s="1"/>
  <c r="F13" i="3" s="1"/>
  <c r="Q92" i="4"/>
  <c r="Q91" i="4" s="1"/>
  <c r="F10" i="3" s="1"/>
  <c r="Q125" i="4"/>
  <c r="Q124" i="4" s="1"/>
  <c r="F12" i="3" s="1"/>
  <c r="N6" i="4" l="1"/>
  <c r="L6" i="4"/>
  <c r="D7" i="3" s="1"/>
  <c r="P257" i="4"/>
  <c r="J244" i="4"/>
  <c r="P395" i="4"/>
  <c r="P375" i="4" s="1"/>
  <c r="E27" i="3" s="1"/>
  <c r="Q395" i="4"/>
  <c r="Q375" i="4" s="1"/>
  <c r="F27" i="3" s="1"/>
  <c r="J375" i="4"/>
  <c r="C27" i="3" s="1"/>
  <c r="J317" i="4"/>
  <c r="C23" i="3" s="1"/>
  <c r="P343" i="4"/>
  <c r="J307" i="4"/>
  <c r="C22" i="3" s="1"/>
  <c r="P315" i="4"/>
  <c r="E8" i="3"/>
  <c r="F8" i="3"/>
  <c r="C19" i="3" l="1"/>
  <c r="C7" i="3" s="1"/>
  <c r="C29" i="3" s="1"/>
  <c r="J6" i="4"/>
  <c r="Q315" i="4"/>
  <c r="Q307" i="4" s="1"/>
  <c r="F22" i="3" s="1"/>
  <c r="P307" i="4"/>
  <c r="E22" i="3" s="1"/>
  <c r="Q343" i="4"/>
  <c r="Q317" i="4" s="1"/>
  <c r="F23" i="3" s="1"/>
  <c r="P317" i="4"/>
  <c r="E23" i="3" s="1"/>
  <c r="Q257" i="4"/>
  <c r="Q244" i="4" s="1"/>
  <c r="P244" i="4"/>
  <c r="E19" i="3" l="1"/>
  <c r="P6" i="4"/>
  <c r="E7" i="3" s="1"/>
  <c r="F19" i="3"/>
  <c r="Q6" i="4"/>
  <c r="F7" i="3" s="1"/>
</calcChain>
</file>

<file path=xl/sharedStrings.xml><?xml version="1.0" encoding="utf-8"?>
<sst xmlns="http://schemas.openxmlformats.org/spreadsheetml/2006/main" count="794" uniqueCount="402">
  <si>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</si>
  <si>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</si>
  <si>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</si>
  <si>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</si>
  <si>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</si>
  <si>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</si>
  <si>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</si>
  <si>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</si>
  <si>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</si>
  <si>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</si>
  <si>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</si>
  <si>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</si>
  <si>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</si>
  <si>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</si>
  <si>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</si>
  <si>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Výkaz výměr:</t>
  </si>
  <si>
    <t>Jedn. Cena</t>
  </si>
  <si>
    <t>Ztratné:</t>
  </si>
  <si>
    <t>Questima, s.r.o.</t>
  </si>
  <si>
    <t>SO 01</t>
  </si>
  <si>
    <t>SO 01: Stavební objekt 01</t>
  </si>
  <si>
    <t>SO 01/001.</t>
  </si>
  <si>
    <t>001.: Zemní práce</t>
  </si>
  <si>
    <t>SO 01/0012</t>
  </si>
  <si>
    <t>0012: Odkopávky a prokopávky</t>
  </si>
  <si>
    <t>SO 01/0018</t>
  </si>
  <si>
    <t>0018: Povrchové úpravy terénu</t>
  </si>
  <si>
    <t>SO 01/0021</t>
  </si>
  <si>
    <t>0021: Úprava podloží a základové spáry</t>
  </si>
  <si>
    <t>SO 01/0027</t>
  </si>
  <si>
    <t>0027: Základy</t>
  </si>
  <si>
    <t>SO 01/0032</t>
  </si>
  <si>
    <t>0032: Konstrukce přehrad a opěrné zdi</t>
  </si>
  <si>
    <t>SO 01/0044</t>
  </si>
  <si>
    <t>0044: Střešní konstrukce</t>
  </si>
  <si>
    <t>SO 01/0054</t>
  </si>
  <si>
    <t>0054: Zpevněné plochy</t>
  </si>
  <si>
    <t>SO 01/0094</t>
  </si>
  <si>
    <t>0094: Lešení a stavební výtahy</t>
  </si>
  <si>
    <t>SO 01/0095</t>
  </si>
  <si>
    <t>0095: Dokončovací konstrukce a práce - pozemní stavby</t>
  </si>
  <si>
    <t>SO 01/0998</t>
  </si>
  <si>
    <t>0998: Přesun hmot</t>
  </si>
  <si>
    <t>SO 01/7123</t>
  </si>
  <si>
    <t>7123: Povlakové krytiny - střechy ploché</t>
  </si>
  <si>
    <t>SO 01/7623</t>
  </si>
  <si>
    <t>7623: Konstrukce tesařské - zastřešení</t>
  </si>
  <si>
    <t>SO 01/7629</t>
  </si>
  <si>
    <t>7629: Konstrukce tesařské - doplňky objektů</t>
  </si>
  <si>
    <t>SO 01/764.</t>
  </si>
  <si>
    <t>764.: Konstrukce klempířské</t>
  </si>
  <si>
    <t>SO 01/7664</t>
  </si>
  <si>
    <t>7664: Konstrukce truhlářské - úpravy povrchů</t>
  </si>
  <si>
    <t>SO 01/7666</t>
  </si>
  <si>
    <t>7666: Konstrukce truhlářské - výplně otvorů</t>
  </si>
  <si>
    <t>SO 01/767.</t>
  </si>
  <si>
    <t>767.: Konstrukce zámečnické</t>
  </si>
  <si>
    <t>Objekt</t>
  </si>
  <si>
    <t>Pododdíl</t>
  </si>
  <si>
    <t>SP</t>
  </si>
  <si>
    <t>131251103</t>
  </si>
  <si>
    <t>Hloubení jam nezapažených v hornině třídy těžitelnosti I skupiny 3 objem do 100 m3 strojně</t>
  </si>
  <si>
    <t>m3</t>
  </si>
  <si>
    <t>od PT po sejmutí ornice v tl.200mm - cca +0,35 po -0,31  tj.0,66m</t>
  </si>
  <si>
    <t>(12,05*8,60) *0,66</t>
  </si>
  <si>
    <t>výkop svahů za opěrnou stěnou</t>
  </si>
  <si>
    <t>(12,15+8,80+4,485)*0,60*0,66</t>
  </si>
  <si>
    <t>132251103</t>
  </si>
  <si>
    <t>Hloubení rýh nezapažených š do 800 mm v hornině třídy těžitelnosti I skupiny 3 objem do 100 m3 strojně</t>
  </si>
  <si>
    <t>výkop pro základové pasy</t>
  </si>
  <si>
    <t>od -0,31 po -1,00  tj.0,69m</t>
  </si>
  <si>
    <t>š.600mm;  (10,60*2+5,90*3)*0,69 *0,60</t>
  </si>
  <si>
    <t>.</t>
  </si>
  <si>
    <t>výkop pro spodní část opěrné stěny</t>
  </si>
  <si>
    <t>š.300mm - pod terénem;  (12,15 +8,20 +4,483)*0,69 *0,30</t>
  </si>
  <si>
    <t>162251102</t>
  </si>
  <si>
    <t>Vodorovné přemístění přes 20 do 50 m výkopku/sypaniny z horniny třídy těžitelnosti I skupiny 1 až 3</t>
  </si>
  <si>
    <t>pro zásyp - tam a zpět</t>
  </si>
  <si>
    <t>167151101</t>
  </si>
  <si>
    <t>Nakládání výkopku z hornin třídy těžitelnosti I skupiny 1 až 3 do 100 m3</t>
  </si>
  <si>
    <t>pro zásyp</t>
  </si>
  <si>
    <t>174151101</t>
  </si>
  <si>
    <t>Zásyp jam, šachet rýh nebo kolem objektů sypaninou se zhutněním</t>
  </si>
  <si>
    <t>zásyp svahů za opěrnou stěnou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</si>
  <si>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</si>
  <si>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</si>
  <si>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</si>
  <si>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</si>
  <si>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předpoklad celkem - 20km</t>
  </si>
  <si>
    <t>171201231</t>
  </si>
  <si>
    <t>Poplatek za uložení zeminy a kamení na recyklační skládce (skládkovné) kód odpadu 17 05 04</t>
  </si>
  <si>
    <t>t</t>
  </si>
  <si>
    <t>koeficient pro přepočet - m3/t - x1,8</t>
  </si>
  <si>
    <t>181951112</t>
  </si>
  <si>
    <t>Úprava pláně v hornině třídy těžitelnosti I skupiny 1 až 3 se zhutněním strojně</t>
  </si>
  <si>
    <t>m2</t>
  </si>
  <si>
    <t>viz plocha sejmutí ornice;  (161,505)</t>
  </si>
  <si>
    <t>121151113</t>
  </si>
  <si>
    <t>Sejmutí ornice plochy do 500 m2 tl vrstvy do 200 mm strojně</t>
  </si>
  <si>
    <t>předpoklad tl. 200mm</t>
  </si>
  <si>
    <t>(14,55*11,10)</t>
  </si>
  <si>
    <t>167103101</t>
  </si>
  <si>
    <t>Nakládání výkopku ze zemin schopných zúrodnění</t>
  </si>
  <si>
    <t>sejmutá ornice - předpoklad tl. 200mm;  (161,505) *0,20</t>
  </si>
  <si>
    <t>odpočet - rozprostřená ornice - předpoklad tl. 200mm;  -(57,875) *0,20</t>
  </si>
  <si>
    <t>162606112</t>
  </si>
  <si>
    <t>Vodorovné přemístění do 5000 m bez naložení výkopku ze zemin schopných zúrodnění</t>
  </si>
  <si>
    <t>odvoz přebytečné ornice;  20,726</t>
  </si>
  <si>
    <t>171206111</t>
  </si>
  <si>
    <t>Uložení zemin schopných zúrodnění nebo výsypek do násypů</t>
  </si>
  <si>
    <t>uložení přebytečné ornice;  20,726</t>
  </si>
  <si>
    <t>181111121</t>
  </si>
  <si>
    <t>Plošná úprava terénu do 500 m2 zemina skupiny 1 až 4 nerovnosti přes 100 do 150 mm v rovinně a svahu do 1:5</t>
  </si>
  <si>
    <t>plocha sejmutí ornice;  (14,55*11,10)</t>
  </si>
  <si>
    <t>odpočet - zastavěná plocha; -(12,05*8,60)</t>
  </si>
  <si>
    <t>181311103</t>
  </si>
  <si>
    <t>Rozprostření ornice tl vrstvy do 200 mm v rovině nebo ve svahu do 1:5 ručně</t>
  </si>
  <si>
    <t>181411130_1</t>
  </si>
  <si>
    <t>Založení trávníku výsevem pl do 1000 m2 v rovině a ve svahu do 1:5 - včetně přípravy, dodávky osiva a základní údržby</t>
  </si>
  <si>
    <t>271532212</t>
  </si>
  <si>
    <t>Podsyp pod základové konstrukce se zhutněním z hrubého kameniva frakce 16 až 32 mm</t>
  </si>
  <si>
    <t>podlaha PDL1</t>
  </si>
  <si>
    <t>(6,02*9,75) *0,15</t>
  </si>
  <si>
    <t>podlaha PDL2</t>
  </si>
  <si>
    <t>(11,85*8,40-4,18*0,20 -9,85*6,22) *0,15</t>
  </si>
  <si>
    <t>632481215</t>
  </si>
  <si>
    <t>Separační vrstva z geotextilie</t>
  </si>
  <si>
    <t>(6,02*9,75)</t>
  </si>
  <si>
    <t>631311125</t>
  </si>
  <si>
    <t>Mazanina tl přes 80 do 120 mm z betonu prostého bez zvýšených nároků na prostředí třída C20/25-XC2</t>
  </si>
  <si>
    <t>(6,02*9,75) *0,10</t>
  </si>
  <si>
    <t>631319012</t>
  </si>
  <si>
    <t>Příplatek k mazanině tl přes 80 do 120 mm za přehlazení povrchu</t>
  </si>
  <si>
    <t>274321311</t>
  </si>
  <si>
    <t>Základové pasy ze ŽB bez zvýšených nároků na prostředí třída C16/20-XC2</t>
  </si>
  <si>
    <t>od -1,00 po -0,31  tj.0,69m</t>
  </si>
  <si>
    <t>š.600mm;  (10,60*2+5,90*3)*0,69*0,60</t>
  </si>
  <si>
    <t>=</t>
  </si>
  <si>
    <t xml:space="preserve">rezerva - betonáž do rýhy - 5%;  (16,105) *0,05 </t>
  </si>
  <si>
    <t>274351121</t>
  </si>
  <si>
    <t>Zřízení bednění základových pasů rovného</t>
  </si>
  <si>
    <t>š.600mm;  (10,60*2+5,90*3)*0,30 *2</t>
  </si>
  <si>
    <t>bednění kotevních otvorů pro stojky rámů;  ((2*0,30+2*0,25)*0,69)*8</t>
  </si>
  <si>
    <t>bednění kotevních otvorů pro stojky vestavby;  ((2*0,20+2*0,175)*0,69)*7</t>
  </si>
  <si>
    <t>bednění kotevních otvorů pro stojky pro stěny;  ((2*0,20+2*0,20)*0,69)*4</t>
  </si>
  <si>
    <t>274351122</t>
  </si>
  <si>
    <t>Odstranění bednění základových pasů rovného</t>
  </si>
  <si>
    <t>274361821</t>
  </si>
  <si>
    <t>Výztuž základových pasů betonářskou ocelí B500B</t>
  </si>
  <si>
    <t>předpoklad vyztužení - 100 kg/m3;  (16,91) *0,100</t>
  </si>
  <si>
    <t>327323127</t>
  </si>
  <si>
    <t>Opěrné zdi a valy ze ŽB třída C25/30-XC2</t>
  </si>
  <si>
    <t>opěrná stěna</t>
  </si>
  <si>
    <t>od -1,00 po -0,15  tj.0,85m</t>
  </si>
  <si>
    <t>tl.300mm - pod terénem;  (12,15 +8,20 +4,483)*0,85 *0,30</t>
  </si>
  <si>
    <t>rezerva - betonáž do rýhy - 5%;  (6,332) *0,05</t>
  </si>
  <si>
    <t>od -0,15 po hh.proměnná</t>
  </si>
  <si>
    <t>tl.200mm;  (12,05*(0,30+1,205)/2  +8,20*(1,205+0,96)/2  +4,383*(0,96+0,30)/2) *0,20</t>
  </si>
  <si>
    <t>327351211</t>
  </si>
  <si>
    <t>Bednění opěrných zdí a valů svislých i skloněných zřízení</t>
  </si>
  <si>
    <t>tl.300mm - pod terénem;  (12,15 +8,20 +4,483)*0,30 *2</t>
  </si>
  <si>
    <t>tl.200mm;  (12,05*(0,30+1,205)/2  +8,20*(1,205+0,96)/2  +4,383*(0,96+0,30)/2) *2</t>
  </si>
  <si>
    <t>327351221</t>
  </si>
  <si>
    <t>Bednění opěrných zdí a valů svislých i skloněných odstranění</t>
  </si>
  <si>
    <t>327361006</t>
  </si>
  <si>
    <t>Výztuž opěrných zdí a valů D 12 mm z betonářské oceli B500B</t>
  </si>
  <si>
    <t>předpoklad vyztužení - 120 kg/m3;  (10,79) *0,120</t>
  </si>
  <si>
    <t>441110101_1</t>
  </si>
  <si>
    <t>Ocelová svařovaná a montovaná nosná konstrukce altánu - kompletní provedení včetně povrchové úpravy (žárové zinkování a nátěr v antracitové barvě)</t>
  </si>
  <si>
    <t>kg</t>
  </si>
  <si>
    <t>ocelová konstrukce altánu</t>
  </si>
  <si>
    <t>stojky rámů - 2xU200;  (2*4,10)*8  *25,30</t>
  </si>
  <si>
    <t>příčle rámů osa 2 a 3 - 2xU200;  (2*6,62)*2  *25,30</t>
  </si>
  <si>
    <t>krajní rám + ztužidlo - obvodový profil U400;  (10,15*2+6,62*2)  *71,80</t>
  </si>
  <si>
    <t>krokve - jekl 140x70x4;  (10,15*8)  *11,989</t>
  </si>
  <si>
    <t>ocelová konstrukce vestavby</t>
  </si>
  <si>
    <t>sloupky - 2xU100;  (2*4,10)*7  *10,60</t>
  </si>
  <si>
    <t>příčle - 2xU100;  (2*6,62)  *10,60</t>
  </si>
  <si>
    <t>sloupky - jekl 100x100x2,5;  (4,10*4)  *7,30</t>
  </si>
  <si>
    <t>rezerva, prostřih, přípoje - 10%;  (6579,807) *0,10</t>
  </si>
  <si>
    <t>444171111</t>
  </si>
  <si>
    <t>Montáž krytiny ocelových střech z tvarovaných ocelových plechů šroubovaných budov v do 6 m</t>
  </si>
  <si>
    <t>střecha SCH1</t>
  </si>
  <si>
    <t>(10,12*(2,97+2,97))</t>
  </si>
  <si>
    <t>H</t>
  </si>
  <si>
    <t>15485121_1</t>
  </si>
  <si>
    <t>Plech trapézový TR 40/183 tloušťka 0,63mm - dodávka</t>
  </si>
  <si>
    <t>přesahy, prostřih - 15%;  (60,113) *0,15</t>
  </si>
  <si>
    <t>564730001</t>
  </si>
  <si>
    <t>Podklad z kameniva hrubého drceného vel. 8-16 mm plochy do 100 m2 tl 100 mm</t>
  </si>
  <si>
    <t>(11,85*8,40-4,18*0,20 -9,85*6,22)</t>
  </si>
  <si>
    <t>596811120</t>
  </si>
  <si>
    <t>Kladení betonové dlažby komunikací pro pěší do lože z kameniva velikosti do 0,09 m2 pl do 50 m2</t>
  </si>
  <si>
    <t>59246048</t>
  </si>
  <si>
    <t>Dlažba skladebná betonová z více formátů o max. rozměrech 210x140mm tl 40mm barevná - dodávka</t>
  </si>
  <si>
    <t>916331112</t>
  </si>
  <si>
    <t>Osazení zahradního obrubníku betonového do lože z betonu s boční opěrou</t>
  </si>
  <si>
    <t>m</t>
  </si>
  <si>
    <t>lemování podlahy PDL2</t>
  </si>
  <si>
    <t>(8,40+7,67 +2*9,95+2*6,32)</t>
  </si>
  <si>
    <t>59217061</t>
  </si>
  <si>
    <t>Obrubník parkový betonový 1000x50x200mm barevný - dodávka</t>
  </si>
  <si>
    <t>916231210_1</t>
  </si>
  <si>
    <t>Osazení ŽB prefabrikátu pod vodící kolejnici, stojatého s boční opěrou do lože z betonu prostého</t>
  </si>
  <si>
    <t>prefabrikát pod kolejnici</t>
  </si>
  <si>
    <t>(8,25+6,15+9,25+1,30 +3,20)</t>
  </si>
  <si>
    <t>59217019_1</t>
  </si>
  <si>
    <t>ŽB prefabrikát pod vodící kolejnici, profil 100x160mm - dodávka</t>
  </si>
  <si>
    <t>949101112</t>
  </si>
  <si>
    <t>Lešení pomocné pro objekty pozemních staveb s lešeňovou podlahou v přes 1,9 do 3,5 m zatížení do 150 kg/m2</t>
  </si>
  <si>
    <t>(11,85*8,20)</t>
  </si>
  <si>
    <t>952901111</t>
  </si>
  <si>
    <t>Vyčištění budov bytové a občanské výstavby při výšce podlaží do 4 m</t>
  </si>
  <si>
    <t>altán;  (10,15*6,62)</t>
  </si>
  <si>
    <t>998012021_1</t>
  </si>
  <si>
    <t>Přesun hmot pro budovy</t>
  </si>
  <si>
    <t>712362101_1</t>
  </si>
  <si>
    <t>Souvrství povlakové krytiny střechy z podkladní geotextílie a svařované PVC fólie - kompletní provedení včetně detailů 
 - podkladní geotextílie - 300 g/m2 (technický standard např: Filtek) 
 - PVC fólie - tloušťka cca 1,5 mm (technický standard např: Dekplan UV odolná)</t>
  </si>
  <si>
    <t>střecha SCH1 - včetně žlabů</t>
  </si>
  <si>
    <t>plocha vodorovná;  (10,15*6,62)</t>
  </si>
  <si>
    <t>vytažení na atiky;  (6,62)*2 *0,20</t>
  </si>
  <si>
    <t>žlaby;  (10,15)*2 *(0,12+0,25)</t>
  </si>
  <si>
    <t>712998004</t>
  </si>
  <si>
    <t>Montáž atikového chrliče z PVC, rozměr 80x80 mm</t>
  </si>
  <si>
    <t>kus</t>
  </si>
  <si>
    <t>odvodnění střechy;  2</t>
  </si>
  <si>
    <t>28342470</t>
  </si>
  <si>
    <t>998712311</t>
  </si>
  <si>
    <t>Přesun hmot procentní pro krytiny povlakové ruční v objektech v do 6 m</t>
  </si>
  <si>
    <t>%</t>
  </si>
  <si>
    <t>762341043</t>
  </si>
  <si>
    <t>Bednění střech rovných sklon do 60° z desek OSB tl 15 mm na pero a drážku šroubovaných na rošt</t>
  </si>
  <si>
    <t>(10,12*(0,25+0,15+0,12+2,99 +2,99+0,12+0,15+0,25))</t>
  </si>
  <si>
    <t>762395000</t>
  </si>
  <si>
    <t>Spojovací prostředky krovů, bednění, laťování, nadstřešních konstrukcí</t>
  </si>
  <si>
    <t>bednění - OSB desky tl.15mm;  (71,042) *0,015</t>
  </si>
  <si>
    <t>998762311</t>
  </si>
  <si>
    <t>Přesun hmot procentní pro kce tesařské ruční v objektech v do 6 m</t>
  </si>
  <si>
    <t>762951004</t>
  </si>
  <si>
    <t>Montáž podkladního roštu terasy z dřevěných profilů osové vzdálenosti podpěr přes 550 mm</t>
  </si>
  <si>
    <t>(6,06*9,77)</t>
  </si>
  <si>
    <t>60556102</t>
  </si>
  <si>
    <t>Řezivo dubové sušené tl 60mm - dodávka</t>
  </si>
  <si>
    <t>rošt - 100/60 mm;  (12*9,77)  *0,10*0,06</t>
  </si>
  <si>
    <t>762952014</t>
  </si>
  <si>
    <t>Montáž teras z prken přes 135 mm z dřevin tvrdých šroubovaných broušených bez povrchové úpravy</t>
  </si>
  <si>
    <t>61198133_1</t>
  </si>
  <si>
    <t>Profil terasový dřevěný dubový hoblovaný š 148mm tl 35mm - dodávka</t>
  </si>
  <si>
    <t>762595001</t>
  </si>
  <si>
    <t>Spojovací prostředky pro položení dřevěných podlah a zakrytí kanálů</t>
  </si>
  <si>
    <t>762953002</t>
  </si>
  <si>
    <t>Nátěr dřevěných teras olejový dvojnásobný s očištěním</t>
  </si>
  <si>
    <t>(6,06*9,77) *2,5</t>
  </si>
  <si>
    <t>764511661</t>
  </si>
  <si>
    <t>Kotlík hranatý pro podokapní žlaby z Pz s povrchovou úpravou 250/80 mm</t>
  </si>
  <si>
    <t>764518401_1</t>
  </si>
  <si>
    <t>Hranatý svod včetně objímek, kolen, odskoků z Pz plechu s povrchovou úpravou o straně 80 mm</t>
  </si>
  <si>
    <t>odvodnění střechy;  2 *3,40</t>
  </si>
  <si>
    <t>998764311</t>
  </si>
  <si>
    <t>Přesun hmot procentní pro konstrukce klempířské ruční v objektech v do 6 m</t>
  </si>
  <si>
    <t>766412214_1</t>
  </si>
  <si>
    <t>Montáž obložení stěn z hoblovaných prken 120x25 mm, kotvených na ocelovou konstrukci</t>
  </si>
  <si>
    <t>stěna ST1</t>
  </si>
  <si>
    <t>(1,28+3,42+1,32 +1,56 +3,42+1,10) *3,00</t>
  </si>
  <si>
    <t>61189995_1</t>
  </si>
  <si>
    <t>Prkna smrková hoblovaná 120x25 mm - dodávka</t>
  </si>
  <si>
    <t>783148211_1</t>
  </si>
  <si>
    <t>Dvojnásobný polyuretanový lazurovací nátěr truhlářských konstrukcí s mezibroušením, pololesklý</t>
  </si>
  <si>
    <t>(1,28+3,42+1,32 +1,56 +3,42+1,10) *3,00  *2,1</t>
  </si>
  <si>
    <t>998766311</t>
  </si>
  <si>
    <t>Přesun hmot procentní pro kce truhlářské ruční v objektech v do 6 m</t>
  </si>
  <si>
    <t>D01</t>
  </si>
  <si>
    <t>Posuvné dveře - rozměr 1560x3000 mm, kompletní provedení včetně povrchové úpravy 
 - dřevěná rámová konstrukce z trámků 100x70 mm 
 - výplň z hoblovaných prken 120x25mm 
 - spodní a horní pojezdy pro kolejnice</t>
  </si>
  <si>
    <t>Z01</t>
  </si>
  <si>
    <t>767101001_1</t>
  </si>
  <si>
    <t>Ocelová svařovaná a ohýbaná horní kolejnice pro pojezd žaluzií, včetně nosného profilu - kompletní provedení včetně povrchové úpravy (žárové zinkování a nátěr v antracitové barvě) a kotvení</t>
  </si>
  <si>
    <t>ocelová konstrukce horní kolejnice</t>
  </si>
  <si>
    <t>nosný profil - jekl 30x50x4;  (9,85+6,22+9,85+1,40 +0,10*18)  *4,323</t>
  </si>
  <si>
    <t>kolejnice - pásovina 32x4;  (8,25+6,15+9,25+1,30 +3,20)  *1,11</t>
  </si>
  <si>
    <t>rezerva, prostřih, přípoje - 15%;  (157,132) *0,15</t>
  </si>
  <si>
    <t>767101002_1</t>
  </si>
  <si>
    <t>Ocelová svařovaná a ohýbaná spodní kolejnice pro pojezd žaluzií - kompletní provedení včetně povrchové úpravy (žárové zinkování a nátěr v antracitové barvě) a kotvení do ŽB prefabrikátu</t>
  </si>
  <si>
    <t>spodní kolejnice - předpokládaná hmotnost - 3,00 kg/m</t>
  </si>
  <si>
    <t>(8,25+6,15+9,25+1,30 +3,20) *3,00</t>
  </si>
  <si>
    <t>rezerva, prostřih, kotvení - 15%;  (84,45) *0,15</t>
  </si>
  <si>
    <t>767101003_1</t>
  </si>
  <si>
    <t>Ocelový svařovaný rám lemování dřevěné podlahy - kompletní provedení včetně povrchové úpravy (žárové zinkování a nátěr v antracitové barvě) a kotvení do ŽB prefabrikátu</t>
  </si>
  <si>
    <t>lemování dřevěné podlahy</t>
  </si>
  <si>
    <t>L20/40;  (9,77*2+6,06*2 +1,30*2 +3,20*2) *1,35</t>
  </si>
  <si>
    <t>rezerva, prostřih, kotvení - 15%;  (54,891) *0,15</t>
  </si>
  <si>
    <t>998767311</t>
  </si>
  <si>
    <t>Přesun hmot procentní pro zámečnické konstrukce ruční v objektech v do 6 m</t>
  </si>
  <si>
    <t>Altán ZŠ Preislerova</t>
  </si>
  <si>
    <t>Stavební část</t>
  </si>
  <si>
    <t>kpl</t>
  </si>
  <si>
    <t>Dokumentace skutečného provedení stavby (ke kolaudaci) - v investorem požadovaném formátu a počtu vyhotovení</t>
  </si>
  <si>
    <t>ON 03</t>
  </si>
  <si>
    <t>Vypracování dílenské dokumentace dle požadavku uvedeném v PD a samostatně neuvedené v soupisu prací - náklady zhotovitele stavby</t>
  </si>
  <si>
    <t>ON 02</t>
  </si>
  <si>
    <t>Náklady spojené s předkládáním požadovaných vzorků</t>
  </si>
  <si>
    <t>ON 01</t>
  </si>
  <si>
    <t>VN 02: Ostatní náklady</t>
  </si>
  <si>
    <t>Geodetické práce</t>
  </si>
  <si>
    <t>Koordinační činnost - v rozsahu nezbytném pro provedení stavby</t>
  </si>
  <si>
    <t>SN 06</t>
  </si>
  <si>
    <t>Dopravně inženýrská opatření a rozhodnutí, dopravní opatření po dobu výstavby - včetně projektu a projednání s DOSS</t>
  </si>
  <si>
    <t>SN 05</t>
  </si>
  <si>
    <t>SN 04</t>
  </si>
  <si>
    <t>Likvidace zařízení staveniště</t>
  </si>
  <si>
    <t>SN 03</t>
  </si>
  <si>
    <t>Provozní náklady zařízení staveniště</t>
  </si>
  <si>
    <t>SN 02</t>
  </si>
  <si>
    <t>Vybudování zařízení staveniště - pro výkon činnosti zhotovitele a jeho subdodavatelů</t>
  </si>
  <si>
    <t>SN 01</t>
  </si>
  <si>
    <t>VN 01: Staveništní náklady</t>
  </si>
  <si>
    <t>VN_ON: VEDLEJŠÍ A OSTATNÍ NÁKLADY</t>
  </si>
  <si>
    <t>Jedn. cena</t>
  </si>
  <si>
    <t>REKAPITULACE</t>
  </si>
  <si>
    <t>SO 00</t>
  </si>
  <si>
    <t>VN_ON: Vedlejší a ostatní náklady</t>
  </si>
  <si>
    <t>Datum:</t>
  </si>
  <si>
    <t>Č.zakázky:</t>
  </si>
  <si>
    <t>Vypracoval:</t>
  </si>
  <si>
    <t>Stupeň:</t>
  </si>
  <si>
    <t>Dodavatel:</t>
  </si>
  <si>
    <t>Projektant:</t>
  </si>
  <si>
    <t>Investor:</t>
  </si>
  <si>
    <t>Stavba:</t>
  </si>
  <si>
    <t>Místo stavby:</t>
  </si>
  <si>
    <t>Městský úřad Beroun</t>
  </si>
  <si>
    <t>FFArchitekti s.r.o.</t>
  </si>
  <si>
    <t>DSŘ</t>
  </si>
  <si>
    <t>výkop pro dešťovou kanalizaci</t>
  </si>
  <si>
    <t>šířka cca 600mm, hloubka cca 1000mm;  (16,00)*0,60 *1,00</t>
  </si>
  <si>
    <t>výkop pro elekro</t>
  </si>
  <si>
    <t>šířka cca 300mm, hloubka cca 500mm;  (9,00)*0,30 *0,50</t>
  </si>
  <si>
    <t>16,507 *2</t>
  </si>
  <si>
    <t>16,507</t>
  </si>
  <si>
    <t>zásyp pro dešťovou kanalizaci</t>
  </si>
  <si>
    <t>šířka cca 600mm, hloubka cca 1000mm;  (16,00)*0,60 *(1,00-(0,10+0,30))</t>
  </si>
  <si>
    <t>zásyp pro elekro</t>
  </si>
  <si>
    <t>šířka cca 300mm, hloubka cca 500mm;  (9,00)*0,30 *0,25</t>
  </si>
  <si>
    <t>451573111_1</t>
  </si>
  <si>
    <t>Lože a obsyp potrubí otevřený výkop ze štěrkopísku</t>
  </si>
  <si>
    <t>podsyp a obsyp pro dešťovou kanalizaci</t>
  </si>
  <si>
    <t>šířka cca 600mm, hloubka cca 1000mm;  (16,00)*0,60 *(0,10+0,30)</t>
  </si>
  <si>
    <t>podsyp a obsyp pro elekro</t>
  </si>
  <si>
    <t>výkopek;  (78,468 +32,195)</t>
  </si>
  <si>
    <t>zásyp;  -(16,507)</t>
  </si>
  <si>
    <t>(94,156)*(20-10)</t>
  </si>
  <si>
    <t>94,156 *1,8</t>
  </si>
  <si>
    <t>SO 01/721.</t>
  </si>
  <si>
    <t>721.: Kanalizace</t>
  </si>
  <si>
    <t>721242106</t>
  </si>
  <si>
    <t>Lapač střešních splavenin z PP se zápachovou klapkou a lapacím košem DN 125</t>
  </si>
  <si>
    <t>napojení svodů;  2</t>
  </si>
  <si>
    <t>721173316_1</t>
  </si>
  <si>
    <t>Potrubí kanalizační z PVC SN 4 dešťové DN 125 - včetně tvarovek</t>
  </si>
  <si>
    <t>napojení lapače;  1,00*2</t>
  </si>
  <si>
    <t>721173317_1</t>
  </si>
  <si>
    <t>Potrubí kanalizační z PVC SN 4 dešťové DN 160 - včetně tvarovek</t>
  </si>
  <si>
    <t>dešťový svod;  16,00</t>
  </si>
  <si>
    <t>721171907</t>
  </si>
  <si>
    <t>Potrubí z PP vsazení odbočky do hrdla DN 160</t>
  </si>
  <si>
    <t>napojení na stávající vedení;  2</t>
  </si>
  <si>
    <t>998721311</t>
  </si>
  <si>
    <t>Přesun hmot procentní pro kanalizaci ruční v objektech v do 6 m</t>
  </si>
  <si>
    <t>SO 01/741.</t>
  </si>
  <si>
    <t>741.: Silnoproud</t>
  </si>
  <si>
    <t>741122712</t>
  </si>
  <si>
    <t>Montáž kabel Cu plný kulatý pancéřovaný žíla 3x4 až 6 mm2 uložený pevně (např. CYKYDY)</t>
  </si>
  <si>
    <t>rozvod;  40,00</t>
  </si>
  <si>
    <t>34111048</t>
  </si>
  <si>
    <t>Kabel instalační jádro Cu plné izolace PVC plášť PVC 450/750V (CYKY) 3x6mm2 - dodávka</t>
  </si>
  <si>
    <t>741310031</t>
  </si>
  <si>
    <t>Montáž spínač nástěnný 1-jednopólový prostředí venkovní/mokré se zapojením vodičů</t>
  </si>
  <si>
    <t>vypínač obyčejný;  2</t>
  </si>
  <si>
    <t>34535015</t>
  </si>
  <si>
    <t>741313234</t>
  </si>
  <si>
    <t>Montáž zásuvek průmyslových nástěnných provedení IP 44 2P+PE 16 A dvojnásobná se zapojením vodičů</t>
  </si>
  <si>
    <t>zásuvka;  2</t>
  </si>
  <si>
    <t>34555225</t>
  </si>
  <si>
    <t>741372061</t>
  </si>
  <si>
    <t>Montáž svítidlo LED interiérové přisazené stropní hranaté nebo kruhové do 0,09 m2 se zapojením vodičů</t>
  </si>
  <si>
    <t xml:space="preserve">svítidla učebna;  8 </t>
  </si>
  <si>
    <t>34825001</t>
  </si>
  <si>
    <t>svítidla učebna;  8</t>
  </si>
  <si>
    <t>741372021</t>
  </si>
  <si>
    <t>Montáž svítidlo LED interiérové přisazené nástěnné hranaté nebo kruhové do 0,09 m2 se zapojením vodičů</t>
  </si>
  <si>
    <t>svítidlo sklad nábytku;  1</t>
  </si>
  <si>
    <t>34825000</t>
  </si>
  <si>
    <t>998741311</t>
  </si>
  <si>
    <t>Přesun hmot procentní pro silnoproud ruční v objektech v do 6 m</t>
  </si>
  <si>
    <t>p.č. 1182/16 k.ú. Beroun</t>
  </si>
  <si>
    <t>SOUPIS PRACÍ S VÝKAZEM VÝMĚR</t>
  </si>
  <si>
    <t>11/2024</t>
  </si>
  <si>
    <t xml:space="preserve">Chrlič atikový čtvercový 80x80mm s manžetou pro hydroizolaci z PVC-P - dodávka 
</t>
  </si>
  <si>
    <t xml:space="preserve">Spínač nástěnný jednopólový, řazení 1, IP44, šroubové svorky - dodávka 
</t>
  </si>
  <si>
    <t xml:space="preserve">Zásuvka nástěnná dvojnásobná, IP44, šroubové svorky - dodávka </t>
  </si>
  <si>
    <t xml:space="preserve">Svítidlo interiérové stropní přisazené kruhové D 200-300mm 1300-2000lm - dodávka 
</t>
  </si>
  <si>
    <t xml:space="preserve">Svítidlo interiérové stropní přisazené kruhové D 200-300mm 900-1300lm - dodávka 
</t>
  </si>
  <si>
    <t xml:space="preserve">Skládací posuvné žaluzie - rozměr (830+830)x2880 mm, kompletní provedení včetně povrchové úpravy 
 - dřevěná rámová konstrukce z trámků 100x70 mm 
 - žaluziová dřevěná výplň 
 - spodní a horní pojezdy pro kolejnice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</si>
</sst>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#,##0_);[Red]\-\ #,##0_);&quot;–&quot;??;_(@_)"/>
    <numFmt numFmtId="165" formatCode="_(#,##0.00_);[Red]\-\ #,##0.00_);&quot;–&quot;??;_(@_)"/>
    <numFmt numFmtId="166" formatCode="_(#,##0.0&quot; %&quot;_);[Red]\-\ #,##0.0&quot; %&quot;_);&quot;–&quot;??;_(@_)"/>
    <numFmt numFmtId="167" formatCode="_(#,##0.000_);[Red]\-\ #,##0.000_);&quot;–&quot;??;_(@_)"/>
    <numFmt numFmtId="168" formatCode="_(#,##0.0??;\-\ #,##0.0??;&quot;–&quot;???;_(@_)"/>
    <numFmt numFmtId="169" formatCode="_(#,##0&quot;.&quot;_);;;_(@_)"/>
    <numFmt numFmtId="170" formatCode="0.000%"/>
  </numFmts>
  <fonts count="36" x14ac:knownFonts="1"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sz val="7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8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rgb="FF000080"/>
      <name val="Arial"/>
      <family val="2"/>
      <charset val="238"/>
    </font>
    <font>
      <sz val="10"/>
      <name val="Arial CE"/>
      <charset val="238"/>
    </font>
    <font>
      <b/>
      <sz val="11"/>
      <color rgb="FF00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20"/>
      <color indexed="61"/>
      <name val="Arial"/>
      <family val="2"/>
      <charset val="238"/>
    </font>
    <font>
      <b/>
      <sz val="20"/>
      <color indexed="18"/>
      <name val="Arial"/>
      <family val="2"/>
      <charset val="238"/>
    </font>
    <font>
      <b/>
      <sz val="14"/>
      <color indexed="18"/>
      <name val="Arial"/>
      <family val="2"/>
      <charset val="238"/>
    </font>
    <font>
      <b/>
      <sz val="17"/>
      <color indexed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6" fillId="0" borderId="0"/>
    <xf numFmtId="0" fontId="15" fillId="0" borderId="0"/>
    <xf numFmtId="0" fontId="15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49" fontId="1" fillId="0" borderId="0" xfId="0" applyNumberFormat="1" applyFont="1"/>
    <xf numFmtId="49" fontId="1" fillId="0" borderId="1" xfId="0" applyNumberFormat="1" applyFont="1" applyBorder="1"/>
    <xf numFmtId="49" fontId="1" fillId="0" borderId="0" xfId="0" applyNumberFormat="1" applyFont="1" applyAlignment="1">
      <alignment horizontal="left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top"/>
    </xf>
    <xf numFmtId="164" fontId="1" fillId="0" borderId="1" xfId="0" applyNumberFormat="1" applyFont="1" applyBorder="1"/>
    <xf numFmtId="167" fontId="1" fillId="0" borderId="0" xfId="0" applyNumberFormat="1" applyFont="1"/>
    <xf numFmtId="167" fontId="5" fillId="0" borderId="0" xfId="0" applyNumberFormat="1" applyFont="1"/>
    <xf numFmtId="167" fontId="1" fillId="0" borderId="0" xfId="0" applyNumberFormat="1" applyFont="1" applyAlignment="1">
      <alignment horizontal="right" vertical="top"/>
    </xf>
    <xf numFmtId="167" fontId="1" fillId="0" borderId="1" xfId="0" applyNumberFormat="1" applyFont="1" applyBorder="1"/>
    <xf numFmtId="164" fontId="5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top"/>
    </xf>
    <xf numFmtId="1" fontId="1" fillId="0" borderId="0" xfId="0" applyNumberFormat="1" applyFont="1"/>
    <xf numFmtId="1" fontId="3" fillId="0" borderId="0" xfId="0" applyNumberFormat="1" applyFont="1"/>
    <xf numFmtId="1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49" fontId="5" fillId="0" borderId="0" xfId="0" applyNumberFormat="1" applyFont="1"/>
    <xf numFmtId="49" fontId="1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167" fontId="3" fillId="0" borderId="0" xfId="0" applyNumberFormat="1" applyFont="1" applyAlignment="1">
      <alignment horizontal="right" vertical="top"/>
    </xf>
    <xf numFmtId="165" fontId="1" fillId="0" borderId="0" xfId="0" applyNumberFormat="1" applyFont="1"/>
    <xf numFmtId="165" fontId="1" fillId="0" borderId="0" xfId="0" applyNumberFormat="1" applyFont="1" applyAlignment="1">
      <alignment horizontal="right" vertical="top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right" vertical="top"/>
    </xf>
    <xf numFmtId="1" fontId="7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left" vertical="top" wrapText="1"/>
    </xf>
    <xf numFmtId="167" fontId="7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/>
    <xf numFmtId="1" fontId="9" fillId="0" borderId="0" xfId="0" applyNumberFormat="1" applyFont="1" applyAlignment="1">
      <alignment horizontal="right" vertical="top"/>
    </xf>
    <xf numFmtId="1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right" vertical="top"/>
    </xf>
    <xf numFmtId="49" fontId="9" fillId="0" borderId="3" xfId="0" applyNumberFormat="1" applyFont="1" applyBorder="1" applyAlignment="1">
      <alignment horizontal="left" vertical="top" wrapText="1"/>
    </xf>
    <xf numFmtId="167" fontId="9" fillId="0" borderId="3" xfId="0" applyNumberFormat="1" applyFont="1" applyBorder="1" applyAlignment="1">
      <alignment horizontal="right" vertical="top"/>
    </xf>
    <xf numFmtId="165" fontId="9" fillId="0" borderId="3" xfId="0" applyNumberFormat="1" applyFont="1" applyBorder="1" applyAlignment="1" applyProtection="1">
      <alignment horizontal="right" vertical="top"/>
      <protection locked="0"/>
    </xf>
    <xf numFmtId="164" fontId="9" fillId="0" borderId="3" xfId="0" applyNumberFormat="1" applyFont="1" applyBorder="1" applyAlignment="1">
      <alignment horizontal="right" vertical="top"/>
    </xf>
    <xf numFmtId="0" fontId="10" fillId="0" borderId="0" xfId="0" applyFont="1"/>
    <xf numFmtId="1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167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0" fontId="6" fillId="0" borderId="0" xfId="0" applyFont="1"/>
    <xf numFmtId="1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center" vertical="top"/>
    </xf>
    <xf numFmtId="167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166" fontId="6" fillId="0" borderId="0" xfId="0" applyNumberFormat="1" applyFont="1" applyAlignment="1">
      <alignment horizontal="left" vertical="top" wrapText="1"/>
    </xf>
    <xf numFmtId="0" fontId="12" fillId="2" borderId="0" xfId="2" applyFont="1" applyFill="1" applyAlignment="1">
      <alignment horizontal="left"/>
    </xf>
    <xf numFmtId="49" fontId="12" fillId="2" borderId="0" xfId="2" applyNumberFormat="1" applyFont="1" applyFill="1" applyAlignment="1">
      <alignment horizontal="left"/>
    </xf>
    <xf numFmtId="165" fontId="12" fillId="2" borderId="0" xfId="2" applyNumberFormat="1" applyFont="1" applyFill="1"/>
    <xf numFmtId="168" fontId="12" fillId="2" borderId="0" xfId="2" applyNumberFormat="1" applyFont="1" applyFill="1"/>
    <xf numFmtId="164" fontId="12" fillId="2" borderId="0" xfId="2" applyNumberFormat="1" applyFont="1" applyFill="1"/>
    <xf numFmtId="0" fontId="13" fillId="0" borderId="0" xfId="2" applyFont="1"/>
    <xf numFmtId="0" fontId="14" fillId="0" borderId="0" xfId="2" applyFont="1"/>
    <xf numFmtId="49" fontId="16" fillId="0" borderId="0" xfId="3" applyNumberFormat="1" applyFont="1" applyAlignment="1">
      <alignment horizontal="left" indent="1"/>
    </xf>
    <xf numFmtId="0" fontId="15" fillId="0" borderId="0" xfId="4"/>
    <xf numFmtId="3" fontId="15" fillId="0" borderId="0" xfId="4" applyNumberFormat="1"/>
    <xf numFmtId="164" fontId="17" fillId="0" borderId="0" xfId="4" applyNumberFormat="1" applyFont="1" applyAlignment="1">
      <alignment horizontal="right" vertical="top"/>
    </xf>
    <xf numFmtId="165" fontId="17" fillId="0" borderId="0" xfId="4" applyNumberFormat="1" applyFont="1" applyAlignment="1">
      <alignment horizontal="right" vertical="top"/>
    </xf>
    <xf numFmtId="168" fontId="18" fillId="0" borderId="0" xfId="4" applyNumberFormat="1" applyFont="1" applyAlignment="1">
      <alignment horizontal="right" vertical="top"/>
    </xf>
    <xf numFmtId="49" fontId="17" fillId="0" borderId="0" xfId="4" applyNumberFormat="1" applyFont="1" applyAlignment="1">
      <alignment horizontal="center" vertical="top"/>
    </xf>
    <xf numFmtId="49" fontId="17" fillId="0" borderId="0" xfId="4" applyNumberFormat="1" applyFont="1" applyAlignment="1">
      <alignment horizontal="left" vertical="top" wrapText="1"/>
    </xf>
    <xf numFmtId="49" fontId="17" fillId="0" borderId="0" xfId="4" applyNumberFormat="1" applyFont="1" applyAlignment="1">
      <alignment horizontal="left" vertical="top"/>
    </xf>
    <xf numFmtId="169" fontId="17" fillId="0" borderId="0" xfId="4" applyNumberFormat="1" applyFont="1" applyAlignment="1">
      <alignment horizontal="right" vertical="top"/>
    </xf>
    <xf numFmtId="0" fontId="14" fillId="0" borderId="0" xfId="4" applyFont="1"/>
    <xf numFmtId="3" fontId="14" fillId="0" borderId="0" xfId="4" applyNumberFormat="1" applyFont="1"/>
    <xf numFmtId="164" fontId="14" fillId="0" borderId="0" xfId="4" applyNumberFormat="1" applyFont="1" applyAlignment="1">
      <alignment horizontal="right" vertical="top"/>
    </xf>
    <xf numFmtId="165" fontId="14" fillId="0" borderId="0" xfId="4" applyNumberFormat="1" applyFont="1" applyAlignment="1">
      <alignment horizontal="right" vertical="top"/>
    </xf>
    <xf numFmtId="168" fontId="19" fillId="0" borderId="0" xfId="4" applyNumberFormat="1" applyFont="1" applyAlignment="1">
      <alignment horizontal="right" vertical="top"/>
    </xf>
    <xf numFmtId="49" fontId="14" fillId="0" borderId="0" xfId="4" applyNumberFormat="1" applyFont="1" applyAlignment="1">
      <alignment horizontal="center" vertical="top"/>
    </xf>
    <xf numFmtId="49" fontId="14" fillId="0" borderId="0" xfId="4" applyNumberFormat="1" applyFont="1" applyAlignment="1">
      <alignment horizontal="left" vertical="top" wrapText="1"/>
    </xf>
    <xf numFmtId="49" fontId="14" fillId="0" borderId="0" xfId="4" applyNumberFormat="1" applyFont="1" applyAlignment="1">
      <alignment horizontal="left" vertical="top"/>
    </xf>
    <xf numFmtId="169" fontId="14" fillId="0" borderId="0" xfId="4" applyNumberFormat="1" applyFont="1" applyAlignment="1">
      <alignment horizontal="right" vertical="top"/>
    </xf>
    <xf numFmtId="170" fontId="14" fillId="0" borderId="0" xfId="1" applyNumberFormat="1" applyFont="1"/>
    <xf numFmtId="164" fontId="14" fillId="0" borderId="4" xfId="4" applyNumberFormat="1" applyFont="1" applyBorder="1" applyAlignment="1">
      <alignment horizontal="right" vertical="top"/>
    </xf>
    <xf numFmtId="165" fontId="14" fillId="0" borderId="4" xfId="4" applyNumberFormat="1" applyFont="1" applyBorder="1" applyAlignment="1">
      <alignment horizontal="right" vertical="top"/>
    </xf>
    <xf numFmtId="168" fontId="19" fillId="0" borderId="4" xfId="4" applyNumberFormat="1" applyFont="1" applyBorder="1" applyAlignment="1">
      <alignment horizontal="right" vertical="top"/>
    </xf>
    <xf numFmtId="49" fontId="14" fillId="0" borderId="4" xfId="4" applyNumberFormat="1" applyFont="1" applyBorder="1" applyAlignment="1">
      <alignment horizontal="center" vertical="top"/>
    </xf>
    <xf numFmtId="0" fontId="14" fillId="0" borderId="4" xfId="3" applyFont="1" applyBorder="1" applyAlignment="1">
      <alignment horizontal="left" vertical="top" wrapText="1"/>
    </xf>
    <xf numFmtId="49" fontId="14" fillId="0" borderId="4" xfId="5" applyNumberFormat="1" applyFont="1" applyBorder="1" applyAlignment="1">
      <alignment horizontal="left" vertical="top"/>
    </xf>
    <xf numFmtId="169" fontId="14" fillId="0" borderId="4" xfId="5" applyNumberFormat="1" applyFont="1" applyBorder="1" applyAlignment="1">
      <alignment horizontal="right" vertical="top"/>
    </xf>
    <xf numFmtId="9" fontId="14" fillId="0" borderId="0" xfId="1" applyFont="1"/>
    <xf numFmtId="0" fontId="20" fillId="0" borderId="0" xfId="4" applyFont="1"/>
    <xf numFmtId="3" fontId="20" fillId="0" borderId="0" xfId="4" applyNumberFormat="1" applyFont="1"/>
    <xf numFmtId="164" fontId="20" fillId="0" borderId="0" xfId="4" applyNumberFormat="1" applyFont="1"/>
    <xf numFmtId="165" fontId="20" fillId="0" borderId="0" xfId="4" applyNumberFormat="1" applyFont="1"/>
    <xf numFmtId="168" fontId="20" fillId="0" borderId="0" xfId="4" applyNumberFormat="1" applyFont="1"/>
    <xf numFmtId="49" fontId="20" fillId="0" borderId="0" xfId="4" applyNumberFormat="1" applyFont="1" applyAlignment="1">
      <alignment horizontal="center"/>
    </xf>
    <xf numFmtId="0" fontId="20" fillId="0" borderId="0" xfId="3" applyFont="1" applyAlignment="1">
      <alignment horizontal="left"/>
    </xf>
    <xf numFmtId="0" fontId="20" fillId="0" borderId="0" xfId="6" applyFont="1"/>
    <xf numFmtId="169" fontId="20" fillId="0" borderId="0" xfId="4" applyNumberFormat="1" applyFont="1"/>
    <xf numFmtId="9" fontId="22" fillId="0" borderId="0" xfId="1" applyFont="1"/>
    <xf numFmtId="0" fontId="14" fillId="0" borderId="4" xfId="5" applyFont="1" applyBorder="1" applyAlignment="1">
      <alignment horizontal="left" vertical="top" wrapText="1"/>
    </xf>
    <xf numFmtId="49" fontId="14" fillId="0" borderId="4" xfId="3" applyNumberFormat="1" applyFont="1" applyBorder="1" applyAlignment="1">
      <alignment horizontal="left" vertical="top"/>
    </xf>
    <xf numFmtId="169" fontId="14" fillId="0" borderId="4" xfId="4" applyNumberFormat="1" applyFont="1" applyBorder="1" applyAlignment="1">
      <alignment horizontal="right" vertical="top"/>
    </xf>
    <xf numFmtId="49" fontId="23" fillId="0" borderId="0" xfId="4" applyNumberFormat="1" applyFont="1" applyAlignment="1">
      <alignment horizontal="right"/>
    </xf>
    <xf numFmtId="49" fontId="23" fillId="0" borderId="0" xfId="4" applyNumberFormat="1" applyFont="1" applyAlignment="1">
      <alignment horizontal="center"/>
    </xf>
    <xf numFmtId="0" fontId="23" fillId="0" borderId="0" xfId="4" applyFont="1" applyAlignment="1">
      <alignment horizontal="left" wrapText="1"/>
    </xf>
    <xf numFmtId="49" fontId="23" fillId="0" borderId="0" xfId="4" applyNumberFormat="1" applyFont="1" applyAlignment="1">
      <alignment horizontal="left"/>
    </xf>
    <xf numFmtId="0" fontId="24" fillId="0" borderId="0" xfId="4" applyFont="1"/>
    <xf numFmtId="3" fontId="24" fillId="0" borderId="0" xfId="4" applyNumberFormat="1" applyFont="1"/>
    <xf numFmtId="49" fontId="23" fillId="0" borderId="5" xfId="4" applyNumberFormat="1" applyFont="1" applyBorder="1" applyAlignment="1">
      <alignment horizontal="right"/>
    </xf>
    <xf numFmtId="49" fontId="23" fillId="0" borderId="5" xfId="4" applyNumberFormat="1" applyFont="1" applyBorder="1" applyAlignment="1">
      <alignment horizontal="center"/>
    </xf>
    <xf numFmtId="0" fontId="23" fillId="0" borderId="5" xfId="4" applyFont="1" applyBorder="1" applyAlignment="1">
      <alignment horizontal="left"/>
    </xf>
    <xf numFmtId="49" fontId="23" fillId="0" borderId="5" xfId="4" applyNumberFormat="1" applyFont="1" applyBorder="1" applyAlignment="1">
      <alignment horizontal="left"/>
    </xf>
    <xf numFmtId="0" fontId="25" fillId="0" borderId="0" xfId="3" applyFont="1"/>
    <xf numFmtId="3" fontId="25" fillId="0" borderId="0" xfId="3" applyNumberFormat="1" applyFont="1"/>
    <xf numFmtId="165" fontId="16" fillId="0" borderId="0" xfId="3" applyNumberFormat="1" applyFont="1"/>
    <xf numFmtId="49" fontId="16" fillId="0" borderId="0" xfId="3" applyNumberFormat="1" applyFont="1"/>
    <xf numFmtId="49" fontId="12" fillId="2" borderId="0" xfId="7" applyNumberFormat="1" applyFont="1" applyFill="1" applyAlignment="1">
      <alignment horizontal="left"/>
    </xf>
    <xf numFmtId="0" fontId="12" fillId="2" borderId="0" xfId="7" applyFont="1" applyFill="1" applyAlignment="1">
      <alignment horizontal="left"/>
    </xf>
    <xf numFmtId="164" fontId="12" fillId="2" borderId="0" xfId="7" applyNumberFormat="1" applyFont="1" applyFill="1"/>
    <xf numFmtId="0" fontId="13" fillId="0" borderId="0" xfId="7" applyFont="1"/>
    <xf numFmtId="0" fontId="22" fillId="0" borderId="0" xfId="7" applyFont="1"/>
    <xf numFmtId="49" fontId="8" fillId="0" borderId="4" xfId="0" applyNumberFormat="1" applyFont="1" applyBorder="1" applyAlignment="1">
      <alignment horizontal="left" vertical="top" wrapText="1" indent="1"/>
    </xf>
    <xf numFmtId="164" fontId="8" fillId="0" borderId="4" xfId="0" applyNumberFormat="1" applyFont="1" applyBorder="1" applyAlignment="1">
      <alignment horizontal="right" vertical="top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right" vertical="center"/>
    </xf>
    <xf numFmtId="167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5" fillId="0" borderId="0" xfId="8"/>
    <xf numFmtId="49" fontId="24" fillId="0" borderId="0" xfId="9" applyNumberFormat="1" applyFont="1"/>
    <xf numFmtId="0" fontId="31" fillId="0" borderId="0" xfId="9" applyFont="1"/>
    <xf numFmtId="0" fontId="15" fillId="0" borderId="0" xfId="9"/>
    <xf numFmtId="0" fontId="24" fillId="0" borderId="0" xfId="9" applyFont="1" applyAlignment="1">
      <alignment horizontal="left"/>
    </xf>
    <xf numFmtId="0" fontId="24" fillId="0" borderId="0" xfId="9" applyFont="1"/>
    <xf numFmtId="0" fontId="24" fillId="0" borderId="0" xfId="9" applyFont="1" applyAlignment="1">
      <alignment wrapText="1"/>
    </xf>
    <xf numFmtId="0" fontId="35" fillId="0" borderId="0" xfId="9" applyFont="1" applyAlignment="1">
      <alignment horizontal="left" vertical="top" wrapText="1"/>
    </xf>
    <xf numFmtId="0" fontId="31" fillId="0" borderId="0" xfId="9" applyFont="1" applyAlignment="1">
      <alignment vertical="top"/>
    </xf>
    <xf numFmtId="0" fontId="34" fillId="0" borderId="0" xfId="9" applyFont="1" applyAlignment="1">
      <alignment horizontal="left" vertical="top" wrapText="1"/>
    </xf>
    <xf numFmtId="0" fontId="34" fillId="0" borderId="0" xfId="9" applyFont="1" applyAlignment="1">
      <alignment horizontal="center" wrapText="1"/>
    </xf>
    <xf numFmtId="0" fontId="24" fillId="0" borderId="0" xfId="9" applyFont="1" applyAlignment="1">
      <alignment horizontal="center" wrapText="1"/>
    </xf>
    <xf numFmtId="0" fontId="33" fillId="0" borderId="0" xfId="9" applyFont="1" applyAlignment="1">
      <alignment horizontal="center" vertical="center" wrapText="1"/>
    </xf>
    <xf numFmtId="0" fontId="32" fillId="0" borderId="0" xfId="9" applyFont="1" applyAlignment="1">
      <alignment horizontal="center"/>
    </xf>
  </cellXfs>
  <cellStyles count="10">
    <cellStyle name="Normální" xfId="0" builtinId="0"/>
    <cellStyle name="Normální 16" xfId="3" xr:uid="{00000000-0005-0000-0000-000001000000}"/>
    <cellStyle name="Normální 2" xfId="7" xr:uid="{00000000-0005-0000-0000-000002000000}"/>
    <cellStyle name="normální 2 3 2 4" xfId="5" xr:uid="{00000000-0005-0000-0000-000003000000}"/>
    <cellStyle name="Normální 256" xfId="8" xr:uid="{00000000-0005-0000-0000-000004000000}"/>
    <cellStyle name="Normální 3 12 2" xfId="6" xr:uid="{00000000-0005-0000-0000-000005000000}"/>
    <cellStyle name="normální 3 2 3" xfId="4" xr:uid="{00000000-0005-0000-0000-000006000000}"/>
    <cellStyle name="Normální 4 23" xfId="2" xr:uid="{00000000-0005-0000-0000-000007000000}"/>
    <cellStyle name="normální_Titulní list" xfId="9" xr:uid="{00000000-0005-0000-0000-000008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142875</xdr:colOff>
      <xdr:row>2</xdr:row>
      <xdr:rowOff>142875</xdr:rowOff>
    </xdr:to>
    <xdr:pic>
      <xdr:nvPicPr>
        <xdr:cNvPr id="2" name="Picture 1" descr="logo_questima_6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352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2</xdr:col>
      <xdr:colOff>142875</xdr:colOff>
      <xdr:row>2</xdr:row>
      <xdr:rowOff>142875</xdr:rowOff>
    </xdr:to>
    <xdr:pic>
      <xdr:nvPicPr>
        <xdr:cNvPr id="3" name="Picture 1" descr="logo_questima_6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352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estima/_Zakazky/24040_Mocca%20Vyso&#269;any/Mocca%200904_vyrobky_skladby_profese_M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Questima/_Zakazky/2009-2024%20HOTOVO/24012_BD%20Peroutkova%20-%20ja%20skoro%20vse+dan%20statika/24012_BD_Peroutkova_08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Questima/_Zakazky/24012_BD%20Peroutkova/24012_BD%20Peroutkova_KOMPLETA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uestima/_Zakazky/24065_AVU%20Veletr&#382;n&#237;/MM%201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0_FASADY"/>
      <sheetName val="3017_ZALUZIE"/>
      <sheetName val="3500_STRECHA"/>
      <sheetName val="4000_AS,ST"/>
      <sheetName val="5000_ZTI"/>
      <sheetName val="6000_UT"/>
      <sheetName val="6001_CHL"/>
      <sheetName val="6002_VZT"/>
      <sheetName val="6500_PHP,PHZ"/>
      <sheetName val="7000_ESI"/>
      <sheetName val="7700_ESL"/>
      <sheetName val="7701_EP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"/>
      <sheetName val="VN_ON"/>
      <sheetName val="SO1020_ZSJ"/>
      <sheetName val="Rek_SO2010.1"/>
      <sheetName val="SO2010.1"/>
      <sheetName val="SO2010_ZTI"/>
      <sheetName val="SO2010_UT"/>
      <sheetName val="SO2010_ESI"/>
      <sheetName val="SO2010_ESL"/>
      <sheetName val="SO2010_VZT"/>
      <sheetName val="SO2010_SHZ"/>
      <sheetName val="SO2010_MAR"/>
      <sheetName val="SO2010,SA5100_DOP"/>
      <sheetName val="SO2010_SZP"/>
      <sheetName val="SO2110"/>
      <sheetName val="SO2120"/>
      <sheetName val="SO3120_VDKAN"/>
      <sheetName val="SO3120_RN"/>
      <sheetName val="SO3140_VSKAN"/>
      <sheetName val="SO3150_PSKAN"/>
      <sheetName val="SO3160_PVOD"/>
      <sheetName val="SO4220_VO"/>
      <sheetName val="PS7020_FV"/>
      <sheetName val="PS7030_GV"/>
      <sheetName val="SO6000_K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Figury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O_01"/>
      <sheetName val="ZTI"/>
      <sheetName val="SLB"/>
      <sheetName val="VZT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view="pageBreakPreview" zoomScaleNormal="100" zoomScaleSheetLayoutView="100" workbookViewId="0">
      <selection activeCell="C35" sqref="C35"/>
    </sheetView>
  </sheetViews>
  <sheetFormatPr defaultColWidth="9.140625" defaultRowHeight="12.75" x14ac:dyDescent="0.2"/>
  <cols>
    <col min="1" max="1" width="9.140625" style="146"/>
    <col min="2" max="2" width="16.28515625" style="146" customWidth="1"/>
    <col min="3" max="3" width="57.28515625" style="146" customWidth="1"/>
    <col min="4" max="16384" width="9.140625" style="146"/>
  </cols>
  <sheetData>
    <row r="1" spans="1:3" x14ac:dyDescent="0.2">
      <c r="A1" s="149"/>
      <c r="B1" s="149"/>
      <c r="C1" s="149"/>
    </row>
    <row r="2" spans="1:3" x14ac:dyDescent="0.2">
      <c r="A2" s="149"/>
      <c r="B2" s="149"/>
      <c r="C2" s="149"/>
    </row>
    <row r="3" spans="1:3" x14ac:dyDescent="0.2">
      <c r="A3" s="149"/>
      <c r="B3" s="149"/>
      <c r="C3" s="149"/>
    </row>
    <row r="4" spans="1:3" x14ac:dyDescent="0.2">
      <c r="A4" s="149"/>
      <c r="B4" s="149"/>
      <c r="C4" s="149"/>
    </row>
    <row r="5" spans="1:3" x14ac:dyDescent="0.2">
      <c r="A5" s="149"/>
      <c r="B5" s="149"/>
      <c r="C5" s="149"/>
    </row>
    <row r="6" spans="1:3" x14ac:dyDescent="0.2">
      <c r="A6" s="149"/>
      <c r="B6" s="149"/>
      <c r="C6" s="149"/>
    </row>
    <row r="7" spans="1:3" x14ac:dyDescent="0.2">
      <c r="A7" s="149"/>
      <c r="B7" s="149"/>
      <c r="C7" s="149"/>
    </row>
    <row r="8" spans="1:3" x14ac:dyDescent="0.2">
      <c r="A8" s="149"/>
      <c r="B8" s="149"/>
      <c r="C8" s="149"/>
    </row>
    <row r="9" spans="1:3" x14ac:dyDescent="0.2">
      <c r="A9" s="149"/>
      <c r="B9" s="149"/>
      <c r="C9" s="149"/>
    </row>
    <row r="10" spans="1:3" ht="18" x14ac:dyDescent="0.25">
      <c r="A10" s="151"/>
      <c r="B10" s="156"/>
      <c r="C10" s="157"/>
    </row>
    <row r="11" spans="1:3" ht="71.25" customHeight="1" x14ac:dyDescent="0.2">
      <c r="A11" s="148"/>
      <c r="B11" s="154" t="s">
        <v>328</v>
      </c>
      <c r="C11" s="155" t="s">
        <v>393</v>
      </c>
    </row>
    <row r="12" spans="1:3" ht="21.75" x14ac:dyDescent="0.2">
      <c r="A12" s="151"/>
      <c r="B12" s="154" t="s">
        <v>327</v>
      </c>
      <c r="C12" s="153"/>
    </row>
    <row r="13" spans="1:3" ht="18" x14ac:dyDescent="0.25">
      <c r="A13" s="151"/>
      <c r="B13" s="156"/>
      <c r="C13" s="157"/>
    </row>
    <row r="14" spans="1:3" ht="105" customHeight="1" x14ac:dyDescent="0.2">
      <c r="A14" s="158" t="s">
        <v>292</v>
      </c>
      <c r="B14" s="158"/>
      <c r="C14" s="158"/>
    </row>
    <row r="15" spans="1:3" x14ac:dyDescent="0.2">
      <c r="A15" s="149"/>
      <c r="B15" s="149"/>
      <c r="C15" s="149"/>
    </row>
    <row r="16" spans="1:3" ht="26.25" x14ac:dyDescent="0.4">
      <c r="A16" s="159" t="s">
        <v>394</v>
      </c>
      <c r="B16" s="159"/>
      <c r="C16" s="159"/>
    </row>
    <row r="17" spans="1:3" x14ac:dyDescent="0.2">
      <c r="A17" s="149"/>
      <c r="B17" s="149"/>
      <c r="C17" s="149"/>
    </row>
    <row r="18" spans="1:3" x14ac:dyDescent="0.2">
      <c r="A18" s="149"/>
      <c r="B18" s="149"/>
      <c r="C18" s="149"/>
    </row>
    <row r="19" spans="1:3" x14ac:dyDescent="0.2">
      <c r="A19" s="149"/>
      <c r="B19" s="149"/>
      <c r="C19" s="149"/>
    </row>
    <row r="20" spans="1:3" x14ac:dyDescent="0.2">
      <c r="A20" s="149"/>
      <c r="B20" s="149"/>
      <c r="C20" s="149"/>
    </row>
    <row r="21" spans="1:3" x14ac:dyDescent="0.2">
      <c r="A21" s="149"/>
      <c r="B21" s="149"/>
      <c r="C21" s="149"/>
    </row>
    <row r="22" spans="1:3" x14ac:dyDescent="0.2">
      <c r="A22" s="149"/>
      <c r="B22" s="149"/>
      <c r="C22" s="149"/>
    </row>
    <row r="23" spans="1:3" x14ac:dyDescent="0.2">
      <c r="A23" s="149"/>
      <c r="B23" s="149"/>
      <c r="C23" s="149"/>
    </row>
    <row r="24" spans="1:3" x14ac:dyDescent="0.2">
      <c r="A24" s="149"/>
      <c r="B24" s="149"/>
      <c r="C24" s="149"/>
    </row>
    <row r="25" spans="1:3" ht="17.25" customHeight="1" x14ac:dyDescent="0.2">
      <c r="A25" s="149"/>
      <c r="B25" s="148" t="s">
        <v>326</v>
      </c>
      <c r="C25" s="152" t="s">
        <v>329</v>
      </c>
    </row>
    <row r="26" spans="1:3" ht="17.25" customHeight="1" x14ac:dyDescent="0.2">
      <c r="A26" s="149"/>
      <c r="B26" s="148" t="s">
        <v>325</v>
      </c>
      <c r="C26" s="151" t="s">
        <v>330</v>
      </c>
    </row>
    <row r="27" spans="1:3" x14ac:dyDescent="0.2">
      <c r="A27" s="149"/>
      <c r="B27" s="148"/>
      <c r="C27" s="151"/>
    </row>
    <row r="28" spans="1:3" x14ac:dyDescent="0.2">
      <c r="A28" s="149"/>
      <c r="B28" s="148"/>
      <c r="C28" s="151"/>
    </row>
    <row r="29" spans="1:3" ht="17.25" customHeight="1" x14ac:dyDescent="0.2">
      <c r="A29" s="149"/>
      <c r="B29" s="148" t="s">
        <v>324</v>
      </c>
      <c r="C29" s="151"/>
    </row>
    <row r="30" spans="1:3" ht="17.25" customHeight="1" x14ac:dyDescent="0.2">
      <c r="A30" s="149"/>
      <c r="B30" s="148" t="s">
        <v>323</v>
      </c>
      <c r="C30" s="151" t="s">
        <v>331</v>
      </c>
    </row>
    <row r="31" spans="1:3" ht="17.25" customHeight="1" x14ac:dyDescent="0.2">
      <c r="A31" s="149"/>
      <c r="B31" s="148" t="s">
        <v>322</v>
      </c>
      <c r="C31" s="151" t="s">
        <v>18</v>
      </c>
    </row>
    <row r="32" spans="1:3" x14ac:dyDescent="0.2">
      <c r="A32" s="149"/>
      <c r="B32" s="148"/>
      <c r="C32" s="151"/>
    </row>
    <row r="33" spans="1:3" ht="17.25" customHeight="1" x14ac:dyDescent="0.2">
      <c r="A33" s="149"/>
      <c r="B33" s="148" t="s">
        <v>321</v>
      </c>
      <c r="C33" s="150">
        <v>24067</v>
      </c>
    </row>
    <row r="34" spans="1:3" ht="17.25" customHeight="1" x14ac:dyDescent="0.2">
      <c r="A34" s="149"/>
      <c r="B34" s="148" t="s">
        <v>320</v>
      </c>
      <c r="C34" s="147" t="s">
        <v>395</v>
      </c>
    </row>
  </sheetData>
  <mergeCells count="4">
    <mergeCell ref="B10:C10"/>
    <mergeCell ref="B13:C13"/>
    <mergeCell ref="A14:C14"/>
    <mergeCell ref="A16:C1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31"/>
  <sheetViews>
    <sheetView showGridLines="0" view="pageBreakPreview" zoomScale="115" zoomScaleNormal="100" zoomScaleSheetLayoutView="115" workbookViewId="0">
      <pane ySplit="4" topLeftCell="A5" activePane="bottomLeft" state="frozen"/>
      <selection pane="bottomLeft" activeCell="C20" sqref="C20:C21"/>
    </sheetView>
  </sheetViews>
  <sheetFormatPr defaultColWidth="9.140625" defaultRowHeight="8.25" outlineLevelRow="1" x14ac:dyDescent="0.15"/>
  <cols>
    <col min="1" max="1" width="34.7109375" style="1" hidden="1" customWidth="1"/>
    <col min="2" max="2" width="68.7109375" style="1" customWidth="1"/>
    <col min="3" max="3" width="15.7109375" style="1" customWidth="1"/>
    <col min="4" max="6" width="15.7109375" style="1" hidden="1" customWidth="1"/>
    <col min="7" max="7" width="41.7109375" style="1" customWidth="1"/>
    <col min="8" max="16384" width="9.140625" style="1"/>
  </cols>
  <sheetData>
    <row r="1" spans="1:9" ht="15.75" x14ac:dyDescent="0.25">
      <c r="B1" s="75" t="s">
        <v>292</v>
      </c>
    </row>
    <row r="2" spans="1:9" ht="15.75" x14ac:dyDescent="0.25">
      <c r="B2" s="75" t="s">
        <v>317</v>
      </c>
      <c r="C2" s="11"/>
      <c r="D2" s="14"/>
      <c r="E2" s="11"/>
      <c r="F2" s="11"/>
    </row>
    <row r="3" spans="1:9" ht="7.5" customHeight="1" x14ac:dyDescent="0.15">
      <c r="A3" s="4"/>
      <c r="B3" s="8"/>
      <c r="C3" s="11"/>
      <c r="D3" s="15"/>
      <c r="E3" s="18"/>
      <c r="F3" s="18"/>
      <c r="G3" s="6"/>
    </row>
    <row r="4" spans="1:9" ht="11.25" x14ac:dyDescent="0.2">
      <c r="A4" s="3"/>
      <c r="B4" s="19" t="s">
        <v>2</v>
      </c>
      <c r="C4" s="20" t="s">
        <v>8</v>
      </c>
      <c r="D4" s="21" t="s">
        <v>10</v>
      </c>
      <c r="E4" s="20" t="s">
        <v>1</v>
      </c>
      <c r="F4" s="20" t="s">
        <v>14</v>
      </c>
      <c r="G4" s="4"/>
      <c r="H4" s="6"/>
    </row>
    <row r="5" spans="1:9" ht="7.5" customHeight="1" x14ac:dyDescent="0.15">
      <c r="B5" s="8"/>
      <c r="C5" s="11"/>
      <c r="D5" s="14"/>
      <c r="E5" s="11"/>
      <c r="F5" s="11"/>
      <c r="G5" s="6"/>
    </row>
    <row r="6" spans="1:9" s="133" customFormat="1" ht="20.25" customHeight="1" x14ac:dyDescent="0.25">
      <c r="A6" s="130" t="s">
        <v>318</v>
      </c>
      <c r="B6" s="131" t="s">
        <v>319</v>
      </c>
      <c r="C6" s="132">
        <f>VN_ON!G5</f>
        <v>0</v>
      </c>
      <c r="D6" s="132" t="e">
        <f>VLOOKUP($A6,#REF!,12,FALSE)</f>
        <v>#REF!</v>
      </c>
      <c r="E6" s="132" t="e">
        <f>VLOOKUP($A6,#REF!,16,FALSE)</f>
        <v>#REF!</v>
      </c>
      <c r="F6" s="133" t="e">
        <f>VLOOKUP($A6,#REF!,17,FALSE)</f>
        <v>#REF!</v>
      </c>
      <c r="I6" s="134"/>
    </row>
    <row r="7" spans="1:9" s="133" customFormat="1" ht="20.25" customHeight="1" x14ac:dyDescent="0.25">
      <c r="A7" s="130" t="s">
        <v>19</v>
      </c>
      <c r="B7" s="131" t="s">
        <v>20</v>
      </c>
      <c r="C7" s="132">
        <f>SUBTOTAL(9,C8:C27)</f>
        <v>0</v>
      </c>
      <c r="D7" s="132">
        <f>VLOOKUP($A7,SO_01!$A:$Q,12,FALSE)</f>
        <v>117.87032260120003</v>
      </c>
      <c r="E7" s="132">
        <f>VLOOKUP($A7,SO_01!$A:$Q,16,FALSE)</f>
        <v>0</v>
      </c>
      <c r="F7" s="133">
        <f>VLOOKUP($A7,SO_01!$A:$Q,17,FALSE)</f>
        <v>0</v>
      </c>
      <c r="I7" s="134"/>
    </row>
    <row r="8" spans="1:9" ht="12" outlineLevel="1" x14ac:dyDescent="0.15">
      <c r="A8" s="22" t="s">
        <v>21</v>
      </c>
      <c r="B8" s="135" t="s">
        <v>22</v>
      </c>
      <c r="C8" s="136">
        <f>VLOOKUP($A8,SO_01!$A:$Q,10,FALSE)</f>
        <v>0</v>
      </c>
      <c r="D8" s="24">
        <f>VLOOKUP($A8,SO_01!$A:$Q,12,FALSE)</f>
        <v>0</v>
      </c>
      <c r="E8" s="23">
        <f>VLOOKUP($A8,SO_01!$A:$Q,16,FALSE)</f>
        <v>0</v>
      </c>
      <c r="F8" s="23">
        <f>VLOOKUP($A8,SO_01!$A:$Q,17,FALSE)</f>
        <v>0</v>
      </c>
      <c r="G8" s="4"/>
      <c r="H8" s="6"/>
    </row>
    <row r="9" spans="1:9" ht="12" outlineLevel="1" x14ac:dyDescent="0.15">
      <c r="A9" s="22" t="s">
        <v>23</v>
      </c>
      <c r="B9" s="135" t="s">
        <v>24</v>
      </c>
      <c r="C9" s="136">
        <f>VLOOKUP($A9,SO_01!$A:$Q,10,FALSE)</f>
        <v>0</v>
      </c>
      <c r="D9" s="24">
        <f>VLOOKUP($A9,SO_01!$A:$Q,12,FALSE)</f>
        <v>0</v>
      </c>
      <c r="E9" s="23">
        <f>VLOOKUP($A9,SO_01!$A:$Q,16,FALSE)</f>
        <v>0</v>
      </c>
      <c r="F9" s="23">
        <f>VLOOKUP($A9,SO_01!$A:$Q,17,FALSE)</f>
        <v>0</v>
      </c>
      <c r="G9" s="4"/>
      <c r="H9" s="6"/>
    </row>
    <row r="10" spans="1:9" ht="12" outlineLevel="1" x14ac:dyDescent="0.15">
      <c r="A10" s="22" t="s">
        <v>25</v>
      </c>
      <c r="B10" s="135" t="s">
        <v>26</v>
      </c>
      <c r="C10" s="136">
        <f>VLOOKUP($A10,SO_01!$A:$Q,10,FALSE)</f>
        <v>0</v>
      </c>
      <c r="D10" s="24">
        <f>VLOOKUP($A10,SO_01!$A:$Q,12,FALSE)</f>
        <v>0</v>
      </c>
      <c r="E10" s="23">
        <f>VLOOKUP($A10,SO_01!$A:$Q,16,FALSE)</f>
        <v>0</v>
      </c>
      <c r="F10" s="23">
        <f>VLOOKUP($A10,SO_01!$A:$Q,17,FALSE)</f>
        <v>0</v>
      </c>
      <c r="G10" s="4"/>
      <c r="H10" s="6"/>
    </row>
    <row r="11" spans="1:9" ht="12" outlineLevel="1" x14ac:dyDescent="0.15">
      <c r="A11" s="22" t="s">
        <v>27</v>
      </c>
      <c r="B11" s="135" t="s">
        <v>28</v>
      </c>
      <c r="C11" s="136">
        <f>VLOOKUP($A11,SO_01!$A:$Q,10,FALSE)</f>
        <v>0</v>
      </c>
      <c r="D11" s="24">
        <f>VLOOKUP($A11,SO_01!$A:$Q,12,FALSE)</f>
        <v>45.850863314999998</v>
      </c>
      <c r="E11" s="23">
        <f>VLOOKUP($A11,SO_01!$A:$Q,16,FALSE)</f>
        <v>0</v>
      </c>
      <c r="F11" s="23">
        <f>VLOOKUP($A11,SO_01!$A:$Q,17,FALSE)</f>
        <v>0</v>
      </c>
      <c r="G11" s="4"/>
      <c r="H11" s="6"/>
    </row>
    <row r="12" spans="1:9" ht="12" outlineLevel="1" x14ac:dyDescent="0.15">
      <c r="A12" s="22" t="s">
        <v>29</v>
      </c>
      <c r="B12" s="135" t="s">
        <v>30</v>
      </c>
      <c r="C12" s="136">
        <f>VLOOKUP($A12,SO_01!$A:$Q,10,FALSE)</f>
        <v>0</v>
      </c>
      <c r="D12" s="24">
        <f>VLOOKUP($A12,SO_01!$A:$Q,12,FALSE)</f>
        <v>40.798213792000006</v>
      </c>
      <c r="E12" s="23">
        <f>VLOOKUP($A12,SO_01!$A:$Q,16,FALSE)</f>
        <v>0</v>
      </c>
      <c r="F12" s="23">
        <f>VLOOKUP($A12,SO_01!$A:$Q,17,FALSE)</f>
        <v>0</v>
      </c>
      <c r="G12" s="4"/>
      <c r="H12" s="6"/>
    </row>
    <row r="13" spans="1:9" ht="12" outlineLevel="1" x14ac:dyDescent="0.15">
      <c r="A13" s="22" t="s">
        <v>31</v>
      </c>
      <c r="B13" s="135" t="s">
        <v>32</v>
      </c>
      <c r="C13" s="136">
        <f>VLOOKUP($A13,SO_01!$A:$Q,10,FALSE)</f>
        <v>0</v>
      </c>
      <c r="D13" s="24">
        <f>VLOOKUP($A13,SO_01!$A:$Q,12,FALSE)</f>
        <v>1.5398809425</v>
      </c>
      <c r="E13" s="23">
        <f>VLOOKUP($A13,SO_01!$A:$Q,16,FALSE)</f>
        <v>0</v>
      </c>
      <c r="F13" s="23">
        <f>VLOOKUP($A13,SO_01!$A:$Q,17,FALSE)</f>
        <v>0</v>
      </c>
      <c r="G13" s="4"/>
      <c r="H13" s="6"/>
    </row>
    <row r="14" spans="1:9" ht="12" outlineLevel="1" x14ac:dyDescent="0.15">
      <c r="A14" s="22" t="s">
        <v>33</v>
      </c>
      <c r="B14" s="135" t="s">
        <v>34</v>
      </c>
      <c r="C14" s="136">
        <f>VLOOKUP($A14,SO_01!$A:$Q,10,FALSE)</f>
        <v>0</v>
      </c>
      <c r="D14" s="24">
        <f>VLOOKUP($A14,SO_01!$A:$Q,12,FALSE)</f>
        <v>7.7168566675000001</v>
      </c>
      <c r="E14" s="23">
        <f>VLOOKUP($A14,SO_01!$A:$Q,16,FALSE)</f>
        <v>0</v>
      </c>
      <c r="F14" s="23">
        <f>VLOOKUP($A14,SO_01!$A:$Q,17,FALSE)</f>
        <v>0</v>
      </c>
      <c r="G14" s="4"/>
      <c r="H14" s="6"/>
    </row>
    <row r="15" spans="1:9" ht="12" outlineLevel="1" x14ac:dyDescent="0.15">
      <c r="A15" s="22" t="s">
        <v>35</v>
      </c>
      <c r="B15" s="135" t="s">
        <v>36</v>
      </c>
      <c r="C15" s="136">
        <f>VLOOKUP($A15,SO_01!$A:$Q,10,FALSE)</f>
        <v>0</v>
      </c>
      <c r="D15" s="24">
        <f>VLOOKUP($A15,SO_01!$A:$Q,12,FALSE)</f>
        <v>18.193791500000003</v>
      </c>
      <c r="E15" s="23">
        <f>VLOOKUP($A15,SO_01!$A:$Q,16,FALSE)</f>
        <v>0</v>
      </c>
      <c r="F15" s="23">
        <f>VLOOKUP($A15,SO_01!$A:$Q,17,FALSE)</f>
        <v>0</v>
      </c>
      <c r="G15" s="4"/>
      <c r="H15" s="6"/>
    </row>
    <row r="16" spans="1:9" ht="12" outlineLevel="1" x14ac:dyDescent="0.15">
      <c r="A16" s="22" t="s">
        <v>37</v>
      </c>
      <c r="B16" s="135" t="s">
        <v>38</v>
      </c>
      <c r="C16" s="136">
        <f>VLOOKUP($A16,SO_01!$A:$Q,10,FALSE)</f>
        <v>0</v>
      </c>
      <c r="D16" s="24">
        <f>VLOOKUP($A16,SO_01!$A:$Q,12,FALSE)</f>
        <v>2.0405699999999999E-2</v>
      </c>
      <c r="E16" s="23">
        <f>VLOOKUP($A16,SO_01!$A:$Q,16,FALSE)</f>
        <v>0</v>
      </c>
      <c r="F16" s="23">
        <f>VLOOKUP($A16,SO_01!$A:$Q,17,FALSE)</f>
        <v>0</v>
      </c>
      <c r="G16" s="4"/>
      <c r="H16" s="6"/>
    </row>
    <row r="17" spans="1:9" ht="12" outlineLevel="1" x14ac:dyDescent="0.15">
      <c r="A17" s="22" t="s">
        <v>39</v>
      </c>
      <c r="B17" s="135" t="s">
        <v>40</v>
      </c>
      <c r="C17" s="136">
        <f>VLOOKUP($A17,SO_01!$A:$Q,10,FALSE)</f>
        <v>0</v>
      </c>
      <c r="D17" s="24">
        <f>VLOOKUP($A17,SO_01!$A:$Q,12,FALSE)</f>
        <v>2.6877200000000002E-3</v>
      </c>
      <c r="E17" s="23">
        <f>VLOOKUP($A17,SO_01!$A:$Q,16,FALSE)</f>
        <v>0</v>
      </c>
      <c r="F17" s="23">
        <f>VLOOKUP($A17,SO_01!$A:$Q,17,FALSE)</f>
        <v>0</v>
      </c>
      <c r="G17" s="4"/>
      <c r="H17" s="6"/>
    </row>
    <row r="18" spans="1:9" ht="12" outlineLevel="1" x14ac:dyDescent="0.15">
      <c r="A18" s="22" t="s">
        <v>41</v>
      </c>
      <c r="B18" s="135" t="s">
        <v>42</v>
      </c>
      <c r="C18" s="136">
        <f>VLOOKUP($A18,SO_01!$A:$Q,10,FALSE)</f>
        <v>0</v>
      </c>
      <c r="D18" s="24">
        <f>VLOOKUP($A18,SO_01!$A:$Q,12,FALSE)</f>
        <v>0</v>
      </c>
      <c r="E18" s="23">
        <f>VLOOKUP($A18,SO_01!$A:$Q,16,FALSE)</f>
        <v>0</v>
      </c>
      <c r="F18" s="23">
        <f>VLOOKUP($A18,SO_01!$A:$Q,17,FALSE)</f>
        <v>0</v>
      </c>
      <c r="G18" s="4"/>
      <c r="H18" s="6"/>
    </row>
    <row r="19" spans="1:9" ht="12" outlineLevel="1" x14ac:dyDescent="0.15">
      <c r="A19" s="22" t="s">
        <v>43</v>
      </c>
      <c r="B19" s="135" t="s">
        <v>44</v>
      </c>
      <c r="C19" s="136">
        <f>VLOOKUP($A19,SO_01!$A:$Q,10,FALSE)</f>
        <v>0</v>
      </c>
      <c r="D19" s="24">
        <f>VLOOKUP($A19,SO_01!$A:$Q,12,FALSE)</f>
        <v>5.1400000000000005E-3</v>
      </c>
      <c r="E19" s="23">
        <f>VLOOKUP($A19,SO_01!$A:$Q,16,FALSE)</f>
        <v>0</v>
      </c>
      <c r="F19" s="23">
        <f>VLOOKUP($A19,SO_01!$A:$Q,17,FALSE)</f>
        <v>0</v>
      </c>
      <c r="G19" s="4"/>
      <c r="H19" s="6"/>
    </row>
    <row r="20" spans="1:9" ht="12" outlineLevel="1" x14ac:dyDescent="0.15">
      <c r="A20" s="22"/>
      <c r="B20" s="135" t="s">
        <v>352</v>
      </c>
      <c r="C20" s="136">
        <f>SO_01!J259</f>
        <v>0</v>
      </c>
      <c r="D20" s="24"/>
      <c r="E20" s="23"/>
      <c r="F20" s="23"/>
      <c r="G20" s="4"/>
      <c r="H20" s="6"/>
    </row>
    <row r="21" spans="1:9" ht="12" outlineLevel="1" x14ac:dyDescent="0.15">
      <c r="A21" s="22"/>
      <c r="B21" s="135" t="s">
        <v>368</v>
      </c>
      <c r="C21" s="136">
        <f>SO_01!J274</f>
        <v>0</v>
      </c>
      <c r="D21" s="24"/>
      <c r="E21" s="23"/>
      <c r="F21" s="23"/>
      <c r="G21" s="4"/>
      <c r="H21" s="6"/>
    </row>
    <row r="22" spans="1:9" ht="12" outlineLevel="1" x14ac:dyDescent="0.15">
      <c r="A22" s="22" t="s">
        <v>45</v>
      </c>
      <c r="B22" s="135" t="s">
        <v>46</v>
      </c>
      <c r="C22" s="136">
        <f>VLOOKUP($A22,SO_01!$A:$Q,10,FALSE)</f>
        <v>0</v>
      </c>
      <c r="D22" s="24">
        <f>VLOOKUP($A22,SO_01!$A:$Q,12,FALSE)</f>
        <v>0.73689426120000001</v>
      </c>
      <c r="E22" s="23">
        <f>VLOOKUP($A22,SO_01!$A:$Q,16,FALSE)</f>
        <v>0</v>
      </c>
      <c r="F22" s="23">
        <f>VLOOKUP($A22,SO_01!$A:$Q,17,FALSE)</f>
        <v>0</v>
      </c>
      <c r="G22" s="4"/>
      <c r="H22" s="6"/>
    </row>
    <row r="23" spans="1:9" ht="12" outlineLevel="1" x14ac:dyDescent="0.15">
      <c r="A23" s="22" t="s">
        <v>47</v>
      </c>
      <c r="B23" s="135" t="s">
        <v>48</v>
      </c>
      <c r="C23" s="136">
        <f>VLOOKUP($A23,SO_01!$A:$Q,10,FALSE)</f>
        <v>0</v>
      </c>
      <c r="D23" s="24">
        <f>VLOOKUP($A23,SO_01!$A:$Q,12,FALSE)</f>
        <v>2.1329561129999997</v>
      </c>
      <c r="E23" s="23">
        <f>VLOOKUP($A23,SO_01!$A:$Q,16,FALSE)</f>
        <v>0</v>
      </c>
      <c r="F23" s="23">
        <f>VLOOKUP($A23,SO_01!$A:$Q,17,FALSE)</f>
        <v>0</v>
      </c>
      <c r="G23" s="4"/>
      <c r="H23" s="6"/>
    </row>
    <row r="24" spans="1:9" ht="12" outlineLevel="1" x14ac:dyDescent="0.15">
      <c r="A24" s="22" t="s">
        <v>49</v>
      </c>
      <c r="B24" s="135" t="s">
        <v>50</v>
      </c>
      <c r="C24" s="136">
        <f>VLOOKUP($A24,SO_01!$A:$Q,10,FALSE)</f>
        <v>0</v>
      </c>
      <c r="D24" s="24">
        <f>VLOOKUP($A24,SO_01!$A:$Q,12,FALSE)</f>
        <v>1.478E-2</v>
      </c>
      <c r="E24" s="23">
        <f>VLOOKUP($A24,SO_01!$A:$Q,16,FALSE)</f>
        <v>0</v>
      </c>
      <c r="F24" s="23">
        <f>VLOOKUP($A24,SO_01!$A:$Q,17,FALSE)</f>
        <v>0</v>
      </c>
      <c r="G24" s="4"/>
      <c r="H24" s="6"/>
    </row>
    <row r="25" spans="1:9" ht="12" outlineLevel="1" x14ac:dyDescent="0.15">
      <c r="A25" s="22" t="s">
        <v>51</v>
      </c>
      <c r="B25" s="135" t="s">
        <v>52</v>
      </c>
      <c r="C25" s="136">
        <f>VLOOKUP($A25,SO_01!$A:$Q,10,FALSE)</f>
        <v>0</v>
      </c>
      <c r="D25" s="24">
        <f>VLOOKUP($A25,SO_01!$A:$Q,12,FALSE)</f>
        <v>0.43496837999999999</v>
      </c>
      <c r="E25" s="23">
        <f>VLOOKUP($A25,SO_01!$A:$Q,16,FALSE)</f>
        <v>0</v>
      </c>
      <c r="F25" s="23">
        <f>VLOOKUP($A25,SO_01!$A:$Q,17,FALSE)</f>
        <v>0</v>
      </c>
      <c r="G25" s="4"/>
      <c r="H25" s="6"/>
    </row>
    <row r="26" spans="1:9" ht="12" outlineLevel="1" x14ac:dyDescent="0.15">
      <c r="A26" s="22" t="s">
        <v>53</v>
      </c>
      <c r="B26" s="135" t="s">
        <v>54</v>
      </c>
      <c r="C26" s="136">
        <f>VLOOKUP($A26,SO_01!$A:$Q,10,FALSE)</f>
        <v>0</v>
      </c>
      <c r="D26" s="24">
        <f>VLOOKUP($A26,SO_01!$A:$Q,12,FALSE)</f>
        <v>0</v>
      </c>
      <c r="E26" s="23">
        <f>VLOOKUP($A26,SO_01!$A:$Q,16,FALSE)</f>
        <v>0</v>
      </c>
      <c r="F26" s="23">
        <f>VLOOKUP($A26,SO_01!$A:$Q,17,FALSE)</f>
        <v>0</v>
      </c>
      <c r="G26" s="4"/>
      <c r="H26" s="6"/>
    </row>
    <row r="27" spans="1:9" ht="12" outlineLevel="1" x14ac:dyDescent="0.15">
      <c r="A27" s="22" t="s">
        <v>55</v>
      </c>
      <c r="B27" s="135" t="s">
        <v>56</v>
      </c>
      <c r="C27" s="136">
        <f>VLOOKUP($A27,SO_01!$A:$Q,10,FALSE)</f>
        <v>0</v>
      </c>
      <c r="D27" s="24">
        <f>VLOOKUP($A27,SO_01!$A:$Q,12,FALSE)</f>
        <v>0.34094421000000003</v>
      </c>
      <c r="E27" s="23">
        <f>VLOOKUP($A27,SO_01!$A:$Q,16,FALSE)</f>
        <v>0</v>
      </c>
      <c r="F27" s="23">
        <f>VLOOKUP($A27,SO_01!$A:$Q,17,FALSE)</f>
        <v>0</v>
      </c>
      <c r="G27" s="4"/>
      <c r="H27" s="6"/>
    </row>
    <row r="28" spans="1:9" ht="7.5" customHeight="1" x14ac:dyDescent="0.15">
      <c r="B28" s="9"/>
      <c r="C28" s="13"/>
      <c r="D28" s="17"/>
      <c r="E28" s="13"/>
      <c r="F28" s="13"/>
      <c r="G28" s="6"/>
    </row>
    <row r="29" spans="1:9" s="145" customFormat="1" ht="25.5" customHeight="1" x14ac:dyDescent="0.2">
      <c r="A29" s="137"/>
      <c r="B29" s="138" t="s">
        <v>0</v>
      </c>
      <c r="C29" s="139">
        <f>SUBTOTAL(9,C6:C28)</f>
        <v>0</v>
      </c>
      <c r="D29" s="140"/>
      <c r="E29" s="141"/>
      <c r="F29" s="141"/>
      <c r="G29" s="142"/>
      <c r="H29" s="143"/>
      <c r="I29" s="144"/>
    </row>
    <row r="30" spans="1:9" x14ac:dyDescent="0.15">
      <c r="B30" s="8"/>
      <c r="C30" s="11"/>
      <c r="D30" s="14"/>
      <c r="E30" s="11"/>
      <c r="F30" s="11"/>
    </row>
    <row r="31" spans="1:9" x14ac:dyDescent="0.15">
      <c r="B31" s="4"/>
      <c r="C31" s="6"/>
      <c r="D31" s="4"/>
      <c r="E31" s="6"/>
      <c r="F31" s="6"/>
    </row>
  </sheetData>
  <pageMargins left="0.70866141732283472" right="0.70866141732283472" top="0.78740157480314965" bottom="0.78740157480314965" header="0.31496062992125984" footer="0.31496062992125984"/>
  <pageSetup paperSize="9" fitToHeight="0" pageOrder="overThenDown" orientation="portrait" r:id="rId1"/>
  <headerFooter>
    <oddHeader>&amp;L&amp;8&amp;C&amp;8&amp;R&amp;8</oddHeader>
    <oddFooter>&amp;C&amp;P/&amp;N&amp;R&amp;8&amp;A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P18"/>
  <sheetViews>
    <sheetView showGridLines="0" view="pageBreakPreview" zoomScale="130" zoomScaleNormal="115" zoomScaleSheetLayoutView="130" workbookViewId="0">
      <pane ySplit="3" topLeftCell="A4" activePane="bottomLeft" state="frozen"/>
      <selection activeCell="C6" sqref="C6"/>
      <selection pane="bottomLeft" activeCell="B34" sqref="B34"/>
    </sheetView>
  </sheetViews>
  <sheetFormatPr defaultColWidth="9.140625" defaultRowHeight="12.75" outlineLevelRow="1" x14ac:dyDescent="0.2"/>
  <cols>
    <col min="1" max="1" width="5.42578125" style="84" customWidth="1"/>
    <col min="2" max="2" width="11.140625" style="83" customWidth="1"/>
    <col min="3" max="3" width="61" style="82" customWidth="1"/>
    <col min="4" max="4" width="4.28515625" style="81" customWidth="1"/>
    <col min="5" max="5" width="13.42578125" style="80" customWidth="1"/>
    <col min="6" max="6" width="14.140625" style="79" customWidth="1"/>
    <col min="7" max="7" width="18.85546875" style="78" customWidth="1"/>
    <col min="8" max="8" width="11.28515625" style="77" bestFit="1" customWidth="1"/>
    <col min="9" max="9" width="11.140625" style="77" bestFit="1" customWidth="1"/>
    <col min="10" max="16" width="9.140625" style="77"/>
    <col min="17" max="16384" width="9.140625" style="76"/>
  </cols>
  <sheetData>
    <row r="1" spans="1:16" s="126" customFormat="1" ht="26.25" customHeight="1" x14ac:dyDescent="0.25">
      <c r="A1" s="75"/>
      <c r="B1" s="129"/>
      <c r="C1" s="75" t="s">
        <v>292</v>
      </c>
      <c r="D1" s="128"/>
      <c r="E1" s="128"/>
      <c r="F1" s="128"/>
      <c r="H1" s="127"/>
      <c r="I1" s="127"/>
      <c r="J1" s="127"/>
      <c r="K1" s="127"/>
      <c r="L1" s="127"/>
      <c r="M1" s="127"/>
      <c r="N1" s="127"/>
      <c r="O1" s="127"/>
      <c r="P1" s="127"/>
    </row>
    <row r="2" spans="1:16" s="126" customFormat="1" ht="21.75" customHeight="1" x14ac:dyDescent="0.25">
      <c r="A2" s="75"/>
      <c r="B2" s="129"/>
      <c r="C2" s="75" t="s">
        <v>315</v>
      </c>
      <c r="D2" s="128"/>
      <c r="E2" s="128"/>
      <c r="F2" s="128"/>
      <c r="H2" s="127"/>
      <c r="I2" s="127"/>
      <c r="J2" s="127"/>
      <c r="K2" s="127"/>
      <c r="L2" s="127"/>
      <c r="M2" s="127"/>
      <c r="N2" s="127"/>
      <c r="O2" s="127"/>
      <c r="P2" s="127"/>
    </row>
    <row r="3" spans="1:16" s="120" customFormat="1" ht="18" customHeight="1" thickBot="1" x14ac:dyDescent="0.25">
      <c r="A3" s="122" t="s">
        <v>3</v>
      </c>
      <c r="B3" s="125" t="s">
        <v>5</v>
      </c>
      <c r="C3" s="124" t="s">
        <v>2</v>
      </c>
      <c r="D3" s="123" t="s">
        <v>6</v>
      </c>
      <c r="E3" s="122" t="s">
        <v>7</v>
      </c>
      <c r="F3" s="122" t="s">
        <v>316</v>
      </c>
      <c r="G3" s="122" t="s">
        <v>8</v>
      </c>
      <c r="H3" s="121"/>
      <c r="I3" s="121"/>
      <c r="J3" s="121"/>
      <c r="K3" s="121"/>
      <c r="L3" s="121"/>
      <c r="M3" s="121"/>
      <c r="N3" s="121"/>
      <c r="O3" s="121"/>
      <c r="P3" s="121"/>
    </row>
    <row r="4" spans="1:16" ht="11.25" customHeight="1" x14ac:dyDescent="0.2">
      <c r="A4" s="116"/>
      <c r="B4" s="119"/>
      <c r="C4" s="118"/>
      <c r="D4" s="117"/>
      <c r="E4" s="116"/>
      <c r="F4" s="116"/>
      <c r="G4" s="116"/>
    </row>
    <row r="5" spans="1:16" s="73" customFormat="1" ht="20.25" customHeight="1" x14ac:dyDescent="0.25">
      <c r="A5" s="68"/>
      <c r="B5" s="69"/>
      <c r="C5" s="68" t="s">
        <v>315</v>
      </c>
      <c r="D5" s="71"/>
      <c r="E5" s="70"/>
      <c r="F5" s="71"/>
      <c r="G5" s="72">
        <f>SUBTOTAL(9,G6:G17)</f>
        <v>0</v>
      </c>
    </row>
    <row r="6" spans="1:16" s="103" customFormat="1" ht="16.5" customHeight="1" x14ac:dyDescent="0.2">
      <c r="A6" s="111"/>
      <c r="B6" s="110"/>
      <c r="C6" s="109" t="s">
        <v>314</v>
      </c>
      <c r="D6" s="108"/>
      <c r="E6" s="107"/>
      <c r="F6" s="106"/>
      <c r="G6" s="105">
        <f>SUBTOTAL(9,G7:G13)</f>
        <v>0</v>
      </c>
      <c r="H6" s="104"/>
      <c r="I6" s="104"/>
      <c r="J6" s="104"/>
      <c r="K6" s="104"/>
      <c r="L6" s="104"/>
      <c r="M6" s="104"/>
      <c r="N6" s="104"/>
      <c r="O6" s="104"/>
      <c r="P6" s="104"/>
    </row>
    <row r="7" spans="1:16" s="85" customFormat="1" ht="11.25" outlineLevel="1" x14ac:dyDescent="0.2">
      <c r="A7" s="115">
        <v>1</v>
      </c>
      <c r="B7" s="114" t="s">
        <v>313</v>
      </c>
      <c r="C7" s="113" t="s">
        <v>312</v>
      </c>
      <c r="D7" s="98" t="s">
        <v>294</v>
      </c>
      <c r="E7" s="97">
        <v>1</v>
      </c>
      <c r="F7" s="96"/>
      <c r="G7" s="95">
        <f t="shared" ref="G7:G12" si="0">E7*F7</f>
        <v>0</v>
      </c>
      <c r="H7" s="102"/>
      <c r="I7" s="86"/>
      <c r="J7" s="86"/>
      <c r="K7" s="86"/>
      <c r="L7" s="86"/>
      <c r="M7" s="86"/>
      <c r="N7" s="86"/>
      <c r="O7" s="86"/>
      <c r="P7" s="86"/>
    </row>
    <row r="8" spans="1:16" s="85" customFormat="1" ht="11.25" outlineLevel="1" x14ac:dyDescent="0.2">
      <c r="A8" s="115">
        <v>2</v>
      </c>
      <c r="B8" s="114" t="s">
        <v>311</v>
      </c>
      <c r="C8" s="113" t="s">
        <v>310</v>
      </c>
      <c r="D8" s="98" t="s">
        <v>294</v>
      </c>
      <c r="E8" s="97">
        <v>1</v>
      </c>
      <c r="F8" s="96"/>
      <c r="G8" s="95">
        <f t="shared" si="0"/>
        <v>0</v>
      </c>
      <c r="H8" s="102"/>
      <c r="I8" s="86"/>
      <c r="J8" s="86"/>
      <c r="K8" s="86"/>
      <c r="L8" s="86"/>
      <c r="M8" s="86"/>
      <c r="N8" s="86"/>
      <c r="O8" s="86"/>
      <c r="P8" s="86"/>
    </row>
    <row r="9" spans="1:16" s="85" customFormat="1" ht="11.25" outlineLevel="1" x14ac:dyDescent="0.2">
      <c r="A9" s="115">
        <v>3</v>
      </c>
      <c r="B9" s="114" t="s">
        <v>309</v>
      </c>
      <c r="C9" s="113" t="s">
        <v>308</v>
      </c>
      <c r="D9" s="98" t="s">
        <v>294</v>
      </c>
      <c r="E9" s="97">
        <v>1</v>
      </c>
      <c r="F9" s="96"/>
      <c r="G9" s="95">
        <f t="shared" si="0"/>
        <v>0</v>
      </c>
      <c r="H9" s="102"/>
      <c r="I9" s="86"/>
      <c r="J9" s="86"/>
      <c r="K9" s="86"/>
      <c r="L9" s="86"/>
      <c r="M9" s="86"/>
      <c r="N9" s="86"/>
      <c r="O9" s="86"/>
      <c r="P9" s="86"/>
    </row>
    <row r="10" spans="1:16" s="85" customFormat="1" ht="22.5" outlineLevel="1" x14ac:dyDescent="0.2">
      <c r="A10" s="115">
        <v>4</v>
      </c>
      <c r="B10" s="114" t="s">
        <v>307</v>
      </c>
      <c r="C10" s="113" t="s">
        <v>305</v>
      </c>
      <c r="D10" s="98" t="s">
        <v>294</v>
      </c>
      <c r="E10" s="97">
        <v>1</v>
      </c>
      <c r="F10" s="96"/>
      <c r="G10" s="95">
        <f t="shared" si="0"/>
        <v>0</v>
      </c>
      <c r="H10" s="102"/>
      <c r="I10" s="86"/>
      <c r="J10" s="86"/>
      <c r="K10" s="86"/>
      <c r="L10" s="86"/>
      <c r="M10" s="86"/>
      <c r="N10" s="86"/>
      <c r="O10" s="86"/>
      <c r="P10" s="86"/>
    </row>
    <row r="11" spans="1:16" s="85" customFormat="1" ht="11.25" outlineLevel="1" x14ac:dyDescent="0.2">
      <c r="A11" s="115">
        <v>5</v>
      </c>
      <c r="B11" s="114" t="s">
        <v>306</v>
      </c>
      <c r="C11" s="113" t="s">
        <v>303</v>
      </c>
      <c r="D11" s="98" t="s">
        <v>294</v>
      </c>
      <c r="E11" s="97">
        <v>1</v>
      </c>
      <c r="F11" s="96"/>
      <c r="G11" s="95">
        <f t="shared" si="0"/>
        <v>0</v>
      </c>
      <c r="H11" s="102"/>
      <c r="I11" s="86"/>
      <c r="J11" s="86"/>
      <c r="K11" s="86"/>
      <c r="L11" s="86"/>
      <c r="M11" s="86"/>
      <c r="N11" s="86"/>
      <c r="O11" s="86"/>
      <c r="P11" s="86"/>
    </row>
    <row r="12" spans="1:16" s="85" customFormat="1" ht="12" outlineLevel="1" x14ac:dyDescent="0.2">
      <c r="A12" s="115">
        <v>6</v>
      </c>
      <c r="B12" s="114" t="s">
        <v>304</v>
      </c>
      <c r="C12" s="113" t="s">
        <v>302</v>
      </c>
      <c r="D12" s="98" t="s">
        <v>294</v>
      </c>
      <c r="E12" s="97">
        <v>1</v>
      </c>
      <c r="F12" s="96"/>
      <c r="G12" s="95">
        <f t="shared" si="0"/>
        <v>0</v>
      </c>
      <c r="H12" s="112"/>
      <c r="I12" s="86"/>
      <c r="J12" s="86"/>
      <c r="K12" s="86"/>
      <c r="L12" s="86"/>
      <c r="M12" s="86"/>
      <c r="N12" s="86"/>
      <c r="O12" s="86"/>
      <c r="P12" s="86"/>
    </row>
    <row r="13" spans="1:16" s="85" customFormat="1" ht="11.25" outlineLevel="1" x14ac:dyDescent="0.2">
      <c r="A13" s="93"/>
      <c r="B13" s="92"/>
      <c r="C13" s="91"/>
      <c r="D13" s="90"/>
      <c r="E13" s="89"/>
      <c r="F13" s="88"/>
      <c r="G13" s="87"/>
      <c r="H13" s="86"/>
      <c r="I13" s="86"/>
      <c r="J13" s="86"/>
      <c r="K13" s="86"/>
      <c r="L13" s="86"/>
      <c r="M13" s="86"/>
      <c r="N13" s="86"/>
      <c r="O13" s="86"/>
      <c r="P13" s="86"/>
    </row>
    <row r="14" spans="1:16" s="103" customFormat="1" ht="16.5" customHeight="1" x14ac:dyDescent="0.2">
      <c r="A14" s="111"/>
      <c r="B14" s="110"/>
      <c r="C14" s="109" t="s">
        <v>301</v>
      </c>
      <c r="D14" s="108"/>
      <c r="E14" s="107"/>
      <c r="F14" s="106"/>
      <c r="G14" s="105">
        <f>SUBTOTAL(9,G15:G18)</f>
        <v>0</v>
      </c>
      <c r="H14" s="104"/>
      <c r="I14" s="104"/>
      <c r="J14" s="104"/>
      <c r="K14" s="104"/>
      <c r="L14" s="104"/>
      <c r="M14" s="104"/>
      <c r="N14" s="104"/>
      <c r="O14" s="104"/>
      <c r="P14" s="104"/>
    </row>
    <row r="15" spans="1:16" s="85" customFormat="1" ht="11.25" outlineLevel="1" x14ac:dyDescent="0.2">
      <c r="A15" s="101">
        <v>1</v>
      </c>
      <c r="B15" s="100" t="s">
        <v>300</v>
      </c>
      <c r="C15" s="99" t="s">
        <v>299</v>
      </c>
      <c r="D15" s="98" t="s">
        <v>294</v>
      </c>
      <c r="E15" s="97">
        <v>1</v>
      </c>
      <c r="F15" s="96"/>
      <c r="G15" s="95">
        <f>E15*F15</f>
        <v>0</v>
      </c>
      <c r="H15" s="102"/>
      <c r="I15" s="86"/>
      <c r="J15" s="86"/>
      <c r="K15" s="86"/>
      <c r="L15" s="86"/>
      <c r="M15" s="86"/>
      <c r="N15" s="86"/>
      <c r="O15" s="86"/>
      <c r="P15" s="86"/>
    </row>
    <row r="16" spans="1:16" s="85" customFormat="1" ht="22.5" outlineLevel="1" x14ac:dyDescent="0.2">
      <c r="A16" s="101">
        <v>2</v>
      </c>
      <c r="B16" s="100" t="s">
        <v>298</v>
      </c>
      <c r="C16" s="99" t="s">
        <v>297</v>
      </c>
      <c r="D16" s="98" t="s">
        <v>294</v>
      </c>
      <c r="E16" s="97">
        <v>1</v>
      </c>
      <c r="F16" s="96"/>
      <c r="G16" s="95">
        <f>E16*F16</f>
        <v>0</v>
      </c>
      <c r="H16" s="94"/>
      <c r="I16" s="86"/>
      <c r="J16" s="86"/>
      <c r="K16" s="86"/>
      <c r="L16" s="86"/>
      <c r="M16" s="86"/>
      <c r="N16" s="86"/>
      <c r="O16" s="86"/>
      <c r="P16" s="86"/>
    </row>
    <row r="17" spans="1:16" s="85" customFormat="1" ht="22.5" outlineLevel="1" x14ac:dyDescent="0.2">
      <c r="A17" s="101">
        <v>3</v>
      </c>
      <c r="B17" s="100" t="s">
        <v>296</v>
      </c>
      <c r="C17" s="99" t="s">
        <v>295</v>
      </c>
      <c r="D17" s="98" t="s">
        <v>294</v>
      </c>
      <c r="E17" s="97">
        <v>1</v>
      </c>
      <c r="F17" s="96"/>
      <c r="G17" s="95">
        <f>E17*F17</f>
        <v>0</v>
      </c>
      <c r="H17" s="94"/>
      <c r="I17" s="86"/>
      <c r="J17" s="86"/>
      <c r="K17" s="86"/>
      <c r="L17" s="86"/>
      <c r="M17" s="86"/>
      <c r="N17" s="86"/>
      <c r="O17" s="86"/>
      <c r="P17" s="86"/>
    </row>
    <row r="18" spans="1:16" s="85" customFormat="1" ht="11.25" outlineLevel="1" x14ac:dyDescent="0.2">
      <c r="A18" s="93"/>
      <c r="B18" s="92"/>
      <c r="C18" s="91"/>
      <c r="D18" s="90"/>
      <c r="E18" s="89"/>
      <c r="F18" s="88"/>
      <c r="G18" s="87"/>
      <c r="H18" s="86"/>
      <c r="I18" s="86"/>
      <c r="J18" s="86"/>
      <c r="K18" s="86"/>
      <c r="L18" s="86"/>
      <c r="M18" s="86"/>
      <c r="N18" s="86"/>
      <c r="O18" s="86"/>
      <c r="P18" s="86"/>
    </row>
  </sheetData>
  <pageMargins left="0.70866141732283472" right="0.70866141732283472" top="0.78740157480314965" bottom="0.78740157480314965" header="0.31496062992125984" footer="0.31496062992125984"/>
  <pageSetup paperSize="9" fitToHeight="999" pageOrder="overThenDown" orientation="landscape" horizontalDpi="4294967293" verticalDpi="4294967293" r:id="rId1"/>
  <headerFooter>
    <oddHeader>&amp;L&amp;8&amp;C&amp;8&amp;R&amp;8</oddHeader>
    <oddFooter>&amp;C&amp;P/&amp;N&amp;R&amp;8&amp;A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397"/>
  <sheetViews>
    <sheetView showGridLines="0" tabSelected="1" view="pageBreakPreview" zoomScale="115" zoomScaleNormal="100" zoomScaleSheetLayoutView="115" workbookViewId="0">
      <pane ySplit="4" topLeftCell="A30" activePane="bottomLeft" state="frozen"/>
      <selection pane="bottomLeft" activeCell="F372" sqref="F372"/>
    </sheetView>
  </sheetViews>
  <sheetFormatPr defaultColWidth="9.140625" defaultRowHeight="8.25" outlineLevelRow="3" x14ac:dyDescent="0.15"/>
  <cols>
    <col min="1" max="1" width="28.7109375" style="1" hidden="1" customWidth="1"/>
    <col min="2" max="2" width="3.7109375" style="1" hidden="1" customWidth="1"/>
    <col min="3" max="3" width="5.7109375" style="1" customWidth="1"/>
    <col min="4" max="4" width="4.7109375" style="1" hidden="1" customWidth="1"/>
    <col min="5" max="5" width="14.7109375" style="1" customWidth="1"/>
    <col min="6" max="6" width="72.7109375" style="1" customWidth="1"/>
    <col min="7" max="7" width="4.7109375" style="1" customWidth="1"/>
    <col min="8" max="8" width="14.7109375" style="1" customWidth="1"/>
    <col min="9" max="9" width="12.7109375" style="1" customWidth="1"/>
    <col min="10" max="10" width="15.7109375" style="1" customWidth="1"/>
    <col min="11" max="11" width="11.7109375" style="1" hidden="1" customWidth="1"/>
    <col min="12" max="12" width="14.7109375" style="1" hidden="1" customWidth="1"/>
    <col min="13" max="13" width="11.7109375" style="1" hidden="1" customWidth="1"/>
    <col min="14" max="14" width="14.7109375" style="1" hidden="1" customWidth="1"/>
    <col min="15" max="15" width="9.7109375" style="1" hidden="1" customWidth="1"/>
    <col min="16" max="16" width="14.7109375" style="1" hidden="1" customWidth="1"/>
    <col min="17" max="17" width="15.7109375" style="1" hidden="1" customWidth="1"/>
    <col min="18" max="18" width="38.7109375" style="1" customWidth="1"/>
    <col min="19" max="21" width="9.140625" style="1"/>
    <col min="22" max="22" width="9.140625" style="1" customWidth="1"/>
    <col min="23" max="23" width="5.5703125" style="1" customWidth="1"/>
    <col min="24" max="16384" width="9.140625" style="1"/>
  </cols>
  <sheetData>
    <row r="1" spans="1:22" ht="23.25" customHeight="1" x14ac:dyDescent="0.25">
      <c r="F1" s="75" t="s">
        <v>292</v>
      </c>
    </row>
    <row r="2" spans="1:22" ht="23.25" customHeight="1" x14ac:dyDescent="0.25">
      <c r="B2" s="25"/>
      <c r="C2" s="25"/>
      <c r="D2" s="8"/>
      <c r="E2" s="8"/>
      <c r="F2" s="75" t="s">
        <v>293</v>
      </c>
      <c r="G2" s="8"/>
      <c r="H2" s="14"/>
      <c r="I2" s="33"/>
      <c r="J2" s="33"/>
      <c r="K2" s="14"/>
      <c r="L2" s="14"/>
      <c r="M2" s="14"/>
      <c r="N2" s="14"/>
      <c r="O2" s="11"/>
      <c r="P2" s="11"/>
      <c r="Q2" s="11"/>
      <c r="S2" s="5"/>
      <c r="V2" s="2"/>
    </row>
    <row r="3" spans="1:22" ht="7.5" customHeight="1" x14ac:dyDescent="0.15">
      <c r="A3" s="4"/>
      <c r="B3" s="26"/>
      <c r="C3" s="25"/>
      <c r="D3" s="29"/>
      <c r="E3" s="8"/>
      <c r="F3" s="8"/>
      <c r="G3" s="8"/>
      <c r="H3" s="14"/>
      <c r="I3" s="33"/>
      <c r="J3" s="11"/>
      <c r="K3" s="15"/>
      <c r="L3" s="15"/>
      <c r="M3" s="15"/>
      <c r="N3" s="15"/>
      <c r="O3" s="18"/>
      <c r="P3" s="18"/>
      <c r="Q3" s="18"/>
      <c r="R3" s="6"/>
    </row>
    <row r="4" spans="1:22" ht="11.25" x14ac:dyDescent="0.2">
      <c r="A4" s="3"/>
      <c r="B4" s="35"/>
      <c r="C4" s="35" t="s">
        <v>3</v>
      </c>
      <c r="D4" s="19" t="s">
        <v>4</v>
      </c>
      <c r="E4" s="19" t="s">
        <v>5</v>
      </c>
      <c r="F4" s="19" t="s">
        <v>2</v>
      </c>
      <c r="G4" s="19" t="s">
        <v>6</v>
      </c>
      <c r="H4" s="21" t="s">
        <v>7</v>
      </c>
      <c r="I4" s="36" t="s">
        <v>16</v>
      </c>
      <c r="J4" s="20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0" t="s">
        <v>13</v>
      </c>
      <c r="P4" s="20" t="s">
        <v>1</v>
      </c>
      <c r="Q4" s="20" t="s">
        <v>14</v>
      </c>
      <c r="R4" s="4"/>
      <c r="S4" s="6"/>
    </row>
    <row r="5" spans="1:22" ht="7.5" customHeight="1" x14ac:dyDescent="0.15">
      <c r="B5" s="25"/>
      <c r="C5" s="25"/>
      <c r="D5" s="8"/>
      <c r="E5" s="8"/>
      <c r="F5" s="8"/>
      <c r="G5" s="8"/>
      <c r="H5" s="14"/>
      <c r="I5" s="33"/>
      <c r="J5" s="11"/>
      <c r="K5" s="14"/>
      <c r="L5" s="14"/>
      <c r="M5" s="14"/>
      <c r="N5" s="14"/>
      <c r="O5" s="11"/>
      <c r="P5" s="11"/>
      <c r="Q5" s="11"/>
      <c r="R5" s="6"/>
    </row>
    <row r="6" spans="1:22" s="73" customFormat="1" ht="20.25" customHeight="1" x14ac:dyDescent="0.25">
      <c r="A6" s="68" t="s">
        <v>19</v>
      </c>
      <c r="B6" s="69">
        <v>1</v>
      </c>
      <c r="C6" s="68"/>
      <c r="D6" s="68" t="s">
        <v>57</v>
      </c>
      <c r="E6" s="70"/>
      <c r="F6" s="71" t="s">
        <v>20</v>
      </c>
      <c r="G6" s="71"/>
      <c r="H6" s="71"/>
      <c r="I6" s="71"/>
      <c r="J6" s="72">
        <f>SUBTOTAL(9,J7:J397)</f>
        <v>0</v>
      </c>
      <c r="K6" s="72"/>
      <c r="L6" s="72">
        <f>SUBTOTAL(9,L7:L397)</f>
        <v>117.87032260120003</v>
      </c>
      <c r="M6" s="72"/>
      <c r="N6" s="72">
        <f>SUBTOTAL(9,N7:N397)</f>
        <v>0</v>
      </c>
      <c r="O6" s="72"/>
      <c r="P6" s="72">
        <f>SUBTOTAL(9,P7:P397)</f>
        <v>0</v>
      </c>
      <c r="Q6" s="72">
        <f>SUBTOTAL(9,Q7:Q397)</f>
        <v>0</v>
      </c>
      <c r="S6" s="74"/>
    </row>
    <row r="7" spans="1:22" ht="12" outlineLevel="1" x14ac:dyDescent="0.2">
      <c r="A7" s="22" t="s">
        <v>21</v>
      </c>
      <c r="B7" s="37">
        <v>2</v>
      </c>
      <c r="C7" s="38"/>
      <c r="D7" s="39" t="s">
        <v>58</v>
      </c>
      <c r="E7" s="39"/>
      <c r="F7" s="40" t="s">
        <v>22</v>
      </c>
      <c r="G7" s="39"/>
      <c r="H7" s="41"/>
      <c r="I7" s="42"/>
      <c r="J7" s="23">
        <f>SUBTOTAL(9,J8:J74)</f>
        <v>0</v>
      </c>
      <c r="K7" s="41"/>
      <c r="L7" s="24">
        <f>SUBTOTAL(9,L8:L74)</f>
        <v>0</v>
      </c>
      <c r="M7" s="41"/>
      <c r="N7" s="24">
        <f>SUBTOTAL(9,N8:N74)</f>
        <v>0</v>
      </c>
      <c r="O7" s="43"/>
      <c r="P7" s="23">
        <f>SUBTOTAL(9,P8:P74)</f>
        <v>0</v>
      </c>
      <c r="Q7" s="23">
        <f>SUBTOTAL(9,Q8:Q74)</f>
        <v>0</v>
      </c>
      <c r="R7" s="4"/>
      <c r="S7" s="6"/>
      <c r="T7" s="6"/>
    </row>
    <row r="8" spans="1:22" ht="10.5" customHeight="1" outlineLevel="2" collapsed="1" x14ac:dyDescent="0.2">
      <c r="A8" s="7"/>
      <c r="B8" s="44"/>
      <c r="C8" s="45">
        <v>1</v>
      </c>
      <c r="D8" s="46" t="s">
        <v>59</v>
      </c>
      <c r="E8" s="47" t="s">
        <v>60</v>
      </c>
      <c r="F8" s="48" t="s">
        <v>61</v>
      </c>
      <c r="G8" s="46" t="s">
        <v>62</v>
      </c>
      <c r="H8" s="49">
        <v>78.468059999999994</v>
      </c>
      <c r="I8" s="50"/>
      <c r="J8" s="51">
        <f>H8*I8</f>
        <v>0</v>
      </c>
      <c r="K8" s="49"/>
      <c r="L8" s="49">
        <f>H8*K8</f>
        <v>0</v>
      </c>
      <c r="M8" s="49"/>
      <c r="N8" s="49">
        <f>H8*M8</f>
        <v>0</v>
      </c>
      <c r="O8" s="51">
        <v>21</v>
      </c>
      <c r="P8" s="51">
        <f>J8*(O8/100)</f>
        <v>0</v>
      </c>
      <c r="Q8" s="51">
        <f>J8+P8</f>
        <v>0</v>
      </c>
      <c r="R8" s="6"/>
      <c r="S8" s="6"/>
      <c r="T8" s="6"/>
    </row>
    <row r="9" spans="1:22" ht="9.75" hidden="1" outlineLevel="3" x14ac:dyDescent="0.2">
      <c r="A9" s="52"/>
      <c r="B9" s="53"/>
      <c r="C9" s="53"/>
      <c r="D9" s="54"/>
      <c r="E9" s="59" t="s">
        <v>15</v>
      </c>
      <c r="F9" s="55" t="s">
        <v>63</v>
      </c>
      <c r="G9" s="54"/>
      <c r="H9" s="56">
        <v>0</v>
      </c>
      <c r="I9" s="57"/>
      <c r="J9" s="58"/>
      <c r="K9" s="56"/>
      <c r="L9" s="56"/>
      <c r="M9" s="56"/>
      <c r="N9" s="56"/>
      <c r="O9" s="58"/>
      <c r="P9" s="58"/>
      <c r="Q9" s="58"/>
      <c r="R9" s="4"/>
      <c r="S9" s="6"/>
    </row>
    <row r="10" spans="1:22" ht="9.75" hidden="1" outlineLevel="3" x14ac:dyDescent="0.2">
      <c r="A10" s="52"/>
      <c r="B10" s="53"/>
      <c r="C10" s="53"/>
      <c r="D10" s="54"/>
      <c r="E10" s="59"/>
      <c r="F10" s="55" t="s">
        <v>64</v>
      </c>
      <c r="G10" s="54"/>
      <c r="H10" s="56">
        <v>68.395799999999994</v>
      </c>
      <c r="I10" s="57"/>
      <c r="J10" s="58"/>
      <c r="K10" s="56"/>
      <c r="L10" s="56"/>
      <c r="M10" s="56"/>
      <c r="N10" s="56"/>
      <c r="O10" s="58"/>
      <c r="P10" s="58"/>
      <c r="Q10" s="58"/>
      <c r="R10" s="4"/>
      <c r="S10" s="6"/>
    </row>
    <row r="11" spans="1:22" ht="9.75" hidden="1" outlineLevel="3" x14ac:dyDescent="0.2">
      <c r="A11" s="52"/>
      <c r="B11" s="53"/>
      <c r="C11" s="53"/>
      <c r="D11" s="54"/>
      <c r="E11" s="59"/>
      <c r="F11" s="55" t="s">
        <v>65</v>
      </c>
      <c r="G11" s="54"/>
      <c r="H11" s="56">
        <v>0</v>
      </c>
      <c r="I11" s="57"/>
      <c r="J11" s="58"/>
      <c r="K11" s="56"/>
      <c r="L11" s="56"/>
      <c r="M11" s="56"/>
      <c r="N11" s="56"/>
      <c r="O11" s="58"/>
      <c r="P11" s="58"/>
      <c r="Q11" s="58"/>
      <c r="R11" s="4"/>
      <c r="S11" s="6"/>
    </row>
    <row r="12" spans="1:22" ht="9.75" hidden="1" outlineLevel="3" x14ac:dyDescent="0.2">
      <c r="A12" s="52"/>
      <c r="B12" s="53"/>
      <c r="C12" s="53"/>
      <c r="D12" s="54"/>
      <c r="E12" s="59"/>
      <c r="F12" s="55" t="s">
        <v>66</v>
      </c>
      <c r="G12" s="54"/>
      <c r="H12" s="56">
        <v>10.072260000000002</v>
      </c>
      <c r="I12" s="57"/>
      <c r="J12" s="58"/>
      <c r="K12" s="56"/>
      <c r="L12" s="56"/>
      <c r="M12" s="56"/>
      <c r="N12" s="56"/>
      <c r="O12" s="58"/>
      <c r="P12" s="58"/>
      <c r="Q12" s="58"/>
      <c r="R12" s="4"/>
      <c r="S12" s="6"/>
    </row>
    <row r="13" spans="1:22" ht="7.5" hidden="1" customHeight="1" outlineLevel="3" x14ac:dyDescent="0.15">
      <c r="A13" s="6"/>
      <c r="B13" s="28"/>
      <c r="C13" s="27"/>
      <c r="D13" s="30"/>
      <c r="E13" s="10"/>
      <c r="F13" s="31"/>
      <c r="G13" s="30"/>
      <c r="H13" s="32"/>
      <c r="I13" s="34"/>
      <c r="J13" s="12"/>
      <c r="K13" s="16"/>
      <c r="L13" s="16"/>
      <c r="M13" s="16"/>
      <c r="N13" s="16"/>
      <c r="O13" s="12"/>
      <c r="P13" s="12"/>
      <c r="Q13" s="12"/>
      <c r="R13" s="4"/>
      <c r="S13" s="6"/>
    </row>
    <row r="14" spans="1:22" ht="22.5" outlineLevel="2" collapsed="1" x14ac:dyDescent="0.2">
      <c r="A14" s="7"/>
      <c r="B14" s="44"/>
      <c r="C14" s="45">
        <v>2</v>
      </c>
      <c r="D14" s="46" t="s">
        <v>59</v>
      </c>
      <c r="E14" s="47" t="s">
        <v>67</v>
      </c>
      <c r="F14" s="48" t="s">
        <v>68</v>
      </c>
      <c r="G14" s="46" t="s">
        <v>62</v>
      </c>
      <c r="H14" s="49">
        <v>32.195031</v>
      </c>
      <c r="I14" s="50"/>
      <c r="J14" s="51">
        <f>H14*I14</f>
        <v>0</v>
      </c>
      <c r="K14" s="49"/>
      <c r="L14" s="49">
        <f>H14*K14</f>
        <v>0</v>
      </c>
      <c r="M14" s="49"/>
      <c r="N14" s="49">
        <f>H14*M14</f>
        <v>0</v>
      </c>
      <c r="O14" s="51">
        <v>21</v>
      </c>
      <c r="P14" s="51">
        <f>J14*(O14/100)</f>
        <v>0</v>
      </c>
      <c r="Q14" s="51">
        <f>J14+P14</f>
        <v>0</v>
      </c>
      <c r="R14" s="6"/>
      <c r="S14" s="6"/>
      <c r="T14" s="6"/>
    </row>
    <row r="15" spans="1:22" ht="9.75" hidden="1" outlineLevel="3" x14ac:dyDescent="0.2">
      <c r="A15" s="52"/>
      <c r="B15" s="53"/>
      <c r="C15" s="53"/>
      <c r="D15" s="54"/>
      <c r="E15" s="59" t="s">
        <v>15</v>
      </c>
      <c r="F15" s="55" t="s">
        <v>69</v>
      </c>
      <c r="G15" s="54"/>
      <c r="H15" s="56">
        <v>0</v>
      </c>
      <c r="I15" s="57"/>
      <c r="J15" s="58"/>
      <c r="K15" s="56"/>
      <c r="L15" s="56"/>
      <c r="M15" s="56"/>
      <c r="N15" s="56"/>
      <c r="O15" s="58"/>
      <c r="P15" s="58"/>
      <c r="Q15" s="58"/>
      <c r="R15" s="4"/>
      <c r="S15" s="6"/>
    </row>
    <row r="16" spans="1:22" ht="9.75" hidden="1" outlineLevel="3" x14ac:dyDescent="0.2">
      <c r="A16" s="52"/>
      <c r="B16" s="53"/>
      <c r="C16" s="53"/>
      <c r="D16" s="54"/>
      <c r="E16" s="59"/>
      <c r="F16" s="55" t="s">
        <v>70</v>
      </c>
      <c r="G16" s="54"/>
      <c r="H16" s="56">
        <v>0</v>
      </c>
      <c r="I16" s="57"/>
      <c r="J16" s="58"/>
      <c r="K16" s="56"/>
      <c r="L16" s="56"/>
      <c r="M16" s="56"/>
      <c r="N16" s="56"/>
      <c r="O16" s="58"/>
      <c r="P16" s="58"/>
      <c r="Q16" s="58"/>
      <c r="R16" s="4"/>
      <c r="S16" s="6"/>
    </row>
    <row r="17" spans="1:20" ht="9.75" hidden="1" outlineLevel="3" x14ac:dyDescent="0.2">
      <c r="A17" s="52"/>
      <c r="B17" s="53"/>
      <c r="C17" s="53"/>
      <c r="D17" s="54"/>
      <c r="E17" s="59"/>
      <c r="F17" s="55" t="s">
        <v>71</v>
      </c>
      <c r="G17" s="54"/>
      <c r="H17" s="56">
        <v>16.104600000000001</v>
      </c>
      <c r="I17" s="57"/>
      <c r="J17" s="58"/>
      <c r="K17" s="56"/>
      <c r="L17" s="56"/>
      <c r="M17" s="56"/>
      <c r="N17" s="56"/>
      <c r="O17" s="58"/>
      <c r="P17" s="58"/>
      <c r="Q17" s="58"/>
      <c r="R17" s="4"/>
      <c r="S17" s="6"/>
    </row>
    <row r="18" spans="1:20" ht="9.75" hidden="1" outlineLevel="3" x14ac:dyDescent="0.2">
      <c r="A18" s="52"/>
      <c r="B18" s="53"/>
      <c r="C18" s="53"/>
      <c r="D18" s="54"/>
      <c r="E18" s="59"/>
      <c r="F18" s="55" t="s">
        <v>72</v>
      </c>
      <c r="G18" s="54"/>
      <c r="H18" s="56">
        <v>0</v>
      </c>
      <c r="I18" s="57"/>
      <c r="J18" s="58"/>
      <c r="K18" s="56"/>
      <c r="L18" s="56"/>
      <c r="M18" s="56"/>
      <c r="N18" s="56"/>
      <c r="O18" s="58"/>
      <c r="P18" s="58"/>
      <c r="Q18" s="58"/>
      <c r="R18" s="4"/>
      <c r="S18" s="6"/>
    </row>
    <row r="19" spans="1:20" ht="9.75" hidden="1" outlineLevel="3" x14ac:dyDescent="0.2">
      <c r="A19" s="52"/>
      <c r="B19" s="53"/>
      <c r="C19" s="53"/>
      <c r="D19" s="54"/>
      <c r="E19" s="59"/>
      <c r="F19" s="55" t="s">
        <v>73</v>
      </c>
      <c r="G19" s="54"/>
      <c r="H19" s="56">
        <v>0</v>
      </c>
      <c r="I19" s="57"/>
      <c r="J19" s="58"/>
      <c r="K19" s="56"/>
      <c r="L19" s="56"/>
      <c r="M19" s="56"/>
      <c r="N19" s="56"/>
      <c r="O19" s="58"/>
      <c r="P19" s="58"/>
      <c r="Q19" s="58"/>
      <c r="R19" s="4"/>
      <c r="S19" s="6"/>
    </row>
    <row r="20" spans="1:20" ht="9.75" hidden="1" outlineLevel="3" x14ac:dyDescent="0.2">
      <c r="A20" s="52"/>
      <c r="B20" s="53"/>
      <c r="C20" s="53"/>
      <c r="D20" s="54"/>
      <c r="E20" s="59"/>
      <c r="F20" s="55" t="s">
        <v>70</v>
      </c>
      <c r="G20" s="54"/>
      <c r="H20" s="56">
        <v>0</v>
      </c>
      <c r="I20" s="57"/>
      <c r="J20" s="58"/>
      <c r="K20" s="56"/>
      <c r="L20" s="56"/>
      <c r="M20" s="56"/>
      <c r="N20" s="56"/>
      <c r="O20" s="58"/>
      <c r="P20" s="58"/>
      <c r="Q20" s="58"/>
      <c r="R20" s="4"/>
      <c r="S20" s="6"/>
    </row>
    <row r="21" spans="1:20" ht="9.75" hidden="1" outlineLevel="3" x14ac:dyDescent="0.2">
      <c r="A21" s="52"/>
      <c r="B21" s="53"/>
      <c r="C21" s="53"/>
      <c r="D21" s="54"/>
      <c r="E21" s="59"/>
      <c r="F21" s="55" t="s">
        <v>74</v>
      </c>
      <c r="G21" s="54"/>
      <c r="H21" s="56">
        <v>5.1404309999999995</v>
      </c>
      <c r="I21" s="57"/>
      <c r="J21" s="58"/>
      <c r="K21" s="56"/>
      <c r="L21" s="56"/>
      <c r="M21" s="56"/>
      <c r="N21" s="56"/>
      <c r="O21" s="58"/>
      <c r="P21" s="58"/>
      <c r="Q21" s="58"/>
      <c r="R21" s="4"/>
      <c r="S21" s="6"/>
    </row>
    <row r="22" spans="1:20" ht="9.75" hidden="1" outlineLevel="3" x14ac:dyDescent="0.2">
      <c r="A22" s="52"/>
      <c r="B22" s="53"/>
      <c r="C22" s="53"/>
      <c r="D22" s="54"/>
      <c r="E22" s="59"/>
      <c r="F22" s="55" t="s">
        <v>72</v>
      </c>
      <c r="G22" s="54"/>
      <c r="H22" s="56">
        <v>0</v>
      </c>
      <c r="I22" s="57"/>
      <c r="J22" s="58"/>
      <c r="K22" s="56"/>
      <c r="L22" s="56"/>
      <c r="M22" s="56"/>
      <c r="N22" s="56"/>
      <c r="O22" s="58"/>
      <c r="P22" s="58"/>
      <c r="Q22" s="58"/>
      <c r="R22" s="4"/>
      <c r="S22" s="6"/>
    </row>
    <row r="23" spans="1:20" ht="9.75" hidden="1" outlineLevel="3" x14ac:dyDescent="0.2">
      <c r="A23" s="52"/>
      <c r="B23" s="53"/>
      <c r="C23" s="53"/>
      <c r="D23" s="54"/>
      <c r="E23" s="59"/>
      <c r="F23" s="55" t="s">
        <v>332</v>
      </c>
      <c r="G23" s="54"/>
      <c r="H23" s="56">
        <v>0</v>
      </c>
      <c r="I23" s="57"/>
      <c r="J23" s="58"/>
      <c r="K23" s="56"/>
      <c r="L23" s="56"/>
      <c r="M23" s="56"/>
      <c r="N23" s="56"/>
      <c r="O23" s="58"/>
      <c r="P23" s="58"/>
      <c r="Q23" s="58"/>
      <c r="R23" s="4"/>
      <c r="S23" s="6"/>
    </row>
    <row r="24" spans="1:20" ht="9.75" hidden="1" outlineLevel="3" x14ac:dyDescent="0.2">
      <c r="A24" s="52"/>
      <c r="B24" s="53"/>
      <c r="C24" s="53"/>
      <c r="D24" s="54"/>
      <c r="E24" s="59"/>
      <c r="F24" s="55" t="s">
        <v>333</v>
      </c>
      <c r="G24" s="54"/>
      <c r="H24" s="56">
        <v>9.6</v>
      </c>
      <c r="I24" s="57"/>
      <c r="J24" s="58"/>
      <c r="K24" s="56"/>
      <c r="L24" s="56"/>
      <c r="M24" s="56"/>
      <c r="N24" s="56"/>
      <c r="O24" s="58"/>
      <c r="P24" s="58"/>
      <c r="Q24" s="58"/>
      <c r="R24" s="4"/>
      <c r="S24" s="6"/>
    </row>
    <row r="25" spans="1:20" ht="9.75" hidden="1" outlineLevel="3" x14ac:dyDescent="0.2">
      <c r="A25" s="52"/>
      <c r="B25" s="53"/>
      <c r="C25" s="53"/>
      <c r="D25" s="54"/>
      <c r="E25" s="59"/>
      <c r="F25" s="55" t="s">
        <v>72</v>
      </c>
      <c r="G25" s="54"/>
      <c r="H25" s="56">
        <v>0</v>
      </c>
      <c r="I25" s="57"/>
      <c r="J25" s="58"/>
      <c r="K25" s="56"/>
      <c r="L25" s="56"/>
      <c r="M25" s="56"/>
      <c r="N25" s="56"/>
      <c r="O25" s="58"/>
      <c r="P25" s="58"/>
      <c r="Q25" s="58"/>
      <c r="R25" s="4"/>
      <c r="S25" s="6"/>
    </row>
    <row r="26" spans="1:20" ht="9.75" hidden="1" outlineLevel="3" x14ac:dyDescent="0.2">
      <c r="A26" s="52"/>
      <c r="B26" s="53"/>
      <c r="C26" s="53"/>
      <c r="D26" s="54"/>
      <c r="E26" s="59"/>
      <c r="F26" s="55" t="s">
        <v>334</v>
      </c>
      <c r="G26" s="54"/>
      <c r="H26" s="56">
        <v>0</v>
      </c>
      <c r="I26" s="57"/>
      <c r="J26" s="58"/>
      <c r="K26" s="56"/>
      <c r="L26" s="56"/>
      <c r="M26" s="56"/>
      <c r="N26" s="56"/>
      <c r="O26" s="58"/>
      <c r="P26" s="58"/>
      <c r="Q26" s="58"/>
      <c r="R26" s="4"/>
      <c r="S26" s="6"/>
    </row>
    <row r="27" spans="1:20" ht="9.75" hidden="1" outlineLevel="3" x14ac:dyDescent="0.2">
      <c r="A27" s="52"/>
      <c r="B27" s="53"/>
      <c r="C27" s="53"/>
      <c r="D27" s="54"/>
      <c r="E27" s="59"/>
      <c r="F27" s="55" t="s">
        <v>335</v>
      </c>
      <c r="G27" s="54"/>
      <c r="H27" s="56">
        <v>1.35</v>
      </c>
      <c r="I27" s="57"/>
      <c r="J27" s="58"/>
      <c r="K27" s="56"/>
      <c r="L27" s="56"/>
      <c r="M27" s="56"/>
      <c r="N27" s="56"/>
      <c r="O27" s="58"/>
      <c r="P27" s="58"/>
      <c r="Q27" s="58"/>
      <c r="R27" s="4"/>
      <c r="S27" s="6"/>
    </row>
    <row r="28" spans="1:20" ht="9.75" hidden="1" outlineLevel="3" x14ac:dyDescent="0.2">
      <c r="A28" s="52"/>
      <c r="B28" s="53"/>
      <c r="C28" s="53"/>
      <c r="D28" s="54"/>
      <c r="E28" s="59"/>
      <c r="F28" s="55" t="s">
        <v>72</v>
      </c>
      <c r="G28" s="54"/>
      <c r="H28" s="56">
        <v>0</v>
      </c>
      <c r="I28" s="57"/>
      <c r="J28" s="58"/>
      <c r="K28" s="56"/>
      <c r="L28" s="56"/>
      <c r="M28" s="56"/>
      <c r="N28" s="56"/>
      <c r="O28" s="58"/>
      <c r="P28" s="58"/>
      <c r="Q28" s="58"/>
      <c r="R28" s="4"/>
      <c r="S28" s="6"/>
    </row>
    <row r="29" spans="1:20" ht="7.5" hidden="1" customHeight="1" outlineLevel="3" x14ac:dyDescent="0.15">
      <c r="A29" s="6"/>
      <c r="B29" s="28"/>
      <c r="C29" s="27"/>
      <c r="D29" s="30"/>
      <c r="E29" s="10"/>
      <c r="F29" s="31"/>
      <c r="G29" s="30"/>
      <c r="H29" s="32"/>
      <c r="I29" s="34"/>
      <c r="J29" s="12"/>
      <c r="K29" s="16"/>
      <c r="L29" s="16"/>
      <c r="M29" s="16"/>
      <c r="N29" s="16"/>
      <c r="O29" s="12"/>
      <c r="P29" s="12"/>
      <c r="Q29" s="12"/>
      <c r="R29" s="4"/>
      <c r="S29" s="6"/>
    </row>
    <row r="30" spans="1:20" ht="11.25" outlineLevel="2" collapsed="1" x14ac:dyDescent="0.2">
      <c r="A30" s="7"/>
      <c r="B30" s="44"/>
      <c r="C30" s="45">
        <v>3</v>
      </c>
      <c r="D30" s="46" t="s">
        <v>59</v>
      </c>
      <c r="E30" s="47" t="s">
        <v>75</v>
      </c>
      <c r="F30" s="48" t="s">
        <v>76</v>
      </c>
      <c r="G30" s="46" t="s">
        <v>62</v>
      </c>
      <c r="H30" s="49">
        <v>33.014000000000003</v>
      </c>
      <c r="I30" s="50"/>
      <c r="J30" s="51">
        <f>H30*I30</f>
        <v>0</v>
      </c>
      <c r="K30" s="49"/>
      <c r="L30" s="49">
        <f>H30*K30</f>
        <v>0</v>
      </c>
      <c r="M30" s="49"/>
      <c r="N30" s="49">
        <f>H30*M30</f>
        <v>0</v>
      </c>
      <c r="O30" s="51">
        <v>21</v>
      </c>
      <c r="P30" s="51">
        <f>J30*(O30/100)</f>
        <v>0</v>
      </c>
      <c r="Q30" s="51">
        <f>J30+P30</f>
        <v>0</v>
      </c>
      <c r="R30" s="6"/>
      <c r="S30" s="6"/>
      <c r="T30" s="6"/>
    </row>
    <row r="31" spans="1:20" ht="9.75" hidden="1" outlineLevel="3" x14ac:dyDescent="0.2">
      <c r="A31" s="52"/>
      <c r="B31" s="53"/>
      <c r="C31" s="53"/>
      <c r="D31" s="54"/>
      <c r="E31" s="59" t="s">
        <v>15</v>
      </c>
      <c r="F31" s="55" t="s">
        <v>77</v>
      </c>
      <c r="G31" s="54"/>
      <c r="H31" s="56">
        <v>0</v>
      </c>
      <c r="I31" s="57"/>
      <c r="J31" s="58"/>
      <c r="K31" s="56"/>
      <c r="L31" s="56"/>
      <c r="M31" s="56"/>
      <c r="N31" s="56"/>
      <c r="O31" s="58"/>
      <c r="P31" s="58"/>
      <c r="Q31" s="58"/>
      <c r="R31" s="4"/>
      <c r="S31" s="6"/>
    </row>
    <row r="32" spans="1:20" ht="9.75" hidden="1" outlineLevel="3" x14ac:dyDescent="0.2">
      <c r="A32" s="52"/>
      <c r="B32" s="53"/>
      <c r="C32" s="53"/>
      <c r="D32" s="54"/>
      <c r="E32" s="59"/>
      <c r="F32" s="55" t="s">
        <v>336</v>
      </c>
      <c r="G32" s="54"/>
      <c r="H32" s="56">
        <v>33.014000000000003</v>
      </c>
      <c r="I32" s="57"/>
      <c r="J32" s="58"/>
      <c r="K32" s="56"/>
      <c r="L32" s="56"/>
      <c r="M32" s="56"/>
      <c r="N32" s="56"/>
      <c r="O32" s="58"/>
      <c r="P32" s="58"/>
      <c r="Q32" s="58"/>
      <c r="R32" s="4"/>
      <c r="S32" s="6"/>
    </row>
    <row r="33" spans="1:20" ht="7.5" hidden="1" customHeight="1" outlineLevel="3" x14ac:dyDescent="0.15">
      <c r="A33" s="6"/>
      <c r="B33" s="28"/>
      <c r="C33" s="27"/>
      <c r="D33" s="30"/>
      <c r="E33" s="10"/>
      <c r="F33" s="31"/>
      <c r="G33" s="30"/>
      <c r="H33" s="32"/>
      <c r="I33" s="34"/>
      <c r="J33" s="12"/>
      <c r="K33" s="16"/>
      <c r="L33" s="16"/>
      <c r="M33" s="16"/>
      <c r="N33" s="16"/>
      <c r="O33" s="12"/>
      <c r="P33" s="12"/>
      <c r="Q33" s="12"/>
      <c r="R33" s="4"/>
      <c r="S33" s="6"/>
    </row>
    <row r="34" spans="1:20" ht="11.25" outlineLevel="2" collapsed="1" x14ac:dyDescent="0.2">
      <c r="A34" s="7"/>
      <c r="B34" s="44"/>
      <c r="C34" s="45">
        <v>4</v>
      </c>
      <c r="D34" s="46" t="s">
        <v>59</v>
      </c>
      <c r="E34" s="47" t="s">
        <v>78</v>
      </c>
      <c r="F34" s="48" t="s">
        <v>79</v>
      </c>
      <c r="G34" s="46" t="s">
        <v>62</v>
      </c>
      <c r="H34" s="49">
        <v>16.507000000000001</v>
      </c>
      <c r="I34" s="50"/>
      <c r="J34" s="51">
        <f>H34*I34</f>
        <v>0</v>
      </c>
      <c r="K34" s="49"/>
      <c r="L34" s="49">
        <f>H34*K34</f>
        <v>0</v>
      </c>
      <c r="M34" s="49"/>
      <c r="N34" s="49">
        <f>H34*M34</f>
        <v>0</v>
      </c>
      <c r="O34" s="51">
        <v>21</v>
      </c>
      <c r="P34" s="51">
        <f>J34*(O34/100)</f>
        <v>0</v>
      </c>
      <c r="Q34" s="51">
        <f>J34+P34</f>
        <v>0</v>
      </c>
      <c r="R34" s="6"/>
      <c r="S34" s="6"/>
      <c r="T34" s="6"/>
    </row>
    <row r="35" spans="1:20" ht="9.75" hidden="1" outlineLevel="3" x14ac:dyDescent="0.2">
      <c r="A35" s="52"/>
      <c r="B35" s="53"/>
      <c r="C35" s="53"/>
      <c r="D35" s="54"/>
      <c r="E35" s="59" t="s">
        <v>15</v>
      </c>
      <c r="F35" s="55" t="s">
        <v>80</v>
      </c>
      <c r="G35" s="54"/>
      <c r="H35" s="56">
        <v>0</v>
      </c>
      <c r="I35" s="57"/>
      <c r="J35" s="58"/>
      <c r="K35" s="56"/>
      <c r="L35" s="56"/>
      <c r="M35" s="56"/>
      <c r="N35" s="56"/>
      <c r="O35" s="58"/>
      <c r="P35" s="58"/>
      <c r="Q35" s="58"/>
      <c r="R35" s="4"/>
      <c r="S35" s="6"/>
    </row>
    <row r="36" spans="1:20" ht="9.75" hidden="1" outlineLevel="3" x14ac:dyDescent="0.2">
      <c r="A36" s="52"/>
      <c r="B36" s="53"/>
      <c r="C36" s="53"/>
      <c r="D36" s="54"/>
      <c r="E36" s="59"/>
      <c r="F36" s="55" t="s">
        <v>337</v>
      </c>
      <c r="G36" s="54"/>
      <c r="H36" s="56">
        <v>16.507000000000001</v>
      </c>
      <c r="I36" s="57"/>
      <c r="J36" s="58"/>
      <c r="K36" s="56"/>
      <c r="L36" s="56"/>
      <c r="M36" s="56"/>
      <c r="N36" s="56"/>
      <c r="O36" s="58"/>
      <c r="P36" s="58"/>
      <c r="Q36" s="58"/>
      <c r="R36" s="4"/>
      <c r="S36" s="6"/>
    </row>
    <row r="37" spans="1:20" ht="7.5" hidden="1" customHeight="1" outlineLevel="3" x14ac:dyDescent="0.15">
      <c r="A37" s="6"/>
      <c r="B37" s="28"/>
      <c r="C37" s="27"/>
      <c r="D37" s="30"/>
      <c r="E37" s="10"/>
      <c r="F37" s="31"/>
      <c r="G37" s="30"/>
      <c r="H37" s="32"/>
      <c r="I37" s="34"/>
      <c r="J37" s="12"/>
      <c r="K37" s="16"/>
      <c r="L37" s="16"/>
      <c r="M37" s="16"/>
      <c r="N37" s="16"/>
      <c r="O37" s="12"/>
      <c r="P37" s="12"/>
      <c r="Q37" s="12"/>
      <c r="R37" s="4"/>
      <c r="S37" s="6"/>
    </row>
    <row r="38" spans="1:20" ht="11.25" outlineLevel="2" collapsed="1" x14ac:dyDescent="0.2">
      <c r="A38" s="7"/>
      <c r="B38" s="44"/>
      <c r="C38" s="45">
        <v>5</v>
      </c>
      <c r="D38" s="46" t="s">
        <v>59</v>
      </c>
      <c r="E38" s="47" t="s">
        <v>81</v>
      </c>
      <c r="F38" s="48" t="s">
        <v>82</v>
      </c>
      <c r="G38" s="46" t="s">
        <v>62</v>
      </c>
      <c r="H38" s="49">
        <v>16.507260000000002</v>
      </c>
      <c r="I38" s="50"/>
      <c r="J38" s="51">
        <f>H38*I38</f>
        <v>0</v>
      </c>
      <c r="K38" s="49"/>
      <c r="L38" s="49">
        <f>H38*K38</f>
        <v>0</v>
      </c>
      <c r="M38" s="49"/>
      <c r="N38" s="49">
        <f>H38*M38</f>
        <v>0</v>
      </c>
      <c r="O38" s="51">
        <v>21</v>
      </c>
      <c r="P38" s="51">
        <f>J38*(O38/100)</f>
        <v>0</v>
      </c>
      <c r="Q38" s="51">
        <f>J38+P38</f>
        <v>0</v>
      </c>
      <c r="R38" s="6"/>
      <c r="S38" s="6"/>
      <c r="T38" s="6"/>
    </row>
    <row r="39" spans="1:20" ht="9.75" hidden="1" outlineLevel="3" x14ac:dyDescent="0.2">
      <c r="A39" s="52"/>
      <c r="B39" s="53"/>
      <c r="C39" s="53"/>
      <c r="D39" s="54"/>
      <c r="E39" s="59" t="s">
        <v>15</v>
      </c>
      <c r="F39" s="55" t="s">
        <v>83</v>
      </c>
      <c r="G39" s="54"/>
      <c r="H39" s="56">
        <v>0</v>
      </c>
      <c r="I39" s="57"/>
      <c r="J39" s="58"/>
      <c r="K39" s="56"/>
      <c r="L39" s="56"/>
      <c r="M39" s="56"/>
      <c r="N39" s="56"/>
      <c r="O39" s="58"/>
      <c r="P39" s="58"/>
      <c r="Q39" s="58"/>
      <c r="R39" s="4"/>
      <c r="S39" s="6"/>
    </row>
    <row r="40" spans="1:20" ht="9.75" hidden="1" outlineLevel="3" x14ac:dyDescent="0.2">
      <c r="A40" s="52"/>
      <c r="B40" s="53"/>
      <c r="C40" s="53"/>
      <c r="D40" s="54"/>
      <c r="E40" s="59"/>
      <c r="F40" s="55" t="s">
        <v>66</v>
      </c>
      <c r="G40" s="54"/>
      <c r="H40" s="56">
        <v>10.072260000000002</v>
      </c>
      <c r="I40" s="57"/>
      <c r="J40" s="58"/>
      <c r="K40" s="56"/>
      <c r="L40" s="56"/>
      <c r="M40" s="56"/>
      <c r="N40" s="56"/>
      <c r="O40" s="58"/>
      <c r="P40" s="58"/>
      <c r="Q40" s="58"/>
      <c r="R40" s="4"/>
      <c r="S40" s="6"/>
    </row>
    <row r="41" spans="1:20" ht="9.75" hidden="1" outlineLevel="3" x14ac:dyDescent="0.2">
      <c r="A41" s="52"/>
      <c r="B41" s="53"/>
      <c r="C41" s="53"/>
      <c r="D41" s="54"/>
      <c r="E41" s="59"/>
      <c r="F41" s="55" t="s">
        <v>72</v>
      </c>
      <c r="G41" s="54"/>
      <c r="H41" s="56">
        <v>0</v>
      </c>
      <c r="I41" s="57"/>
      <c r="J41" s="58"/>
      <c r="K41" s="56"/>
      <c r="L41" s="56"/>
      <c r="M41" s="56"/>
      <c r="N41" s="56"/>
      <c r="O41" s="58"/>
      <c r="P41" s="58"/>
      <c r="Q41" s="58"/>
      <c r="R41" s="4"/>
      <c r="S41" s="6"/>
    </row>
    <row r="42" spans="1:20" ht="9.75" hidden="1" outlineLevel="3" x14ac:dyDescent="0.2">
      <c r="A42" s="52"/>
      <c r="B42" s="53"/>
      <c r="C42" s="53"/>
      <c r="D42" s="54"/>
      <c r="E42" s="59"/>
      <c r="F42" s="55" t="s">
        <v>338</v>
      </c>
      <c r="G42" s="54"/>
      <c r="H42" s="56">
        <v>0</v>
      </c>
      <c r="I42" s="57"/>
      <c r="J42" s="58"/>
      <c r="K42" s="56"/>
      <c r="L42" s="56"/>
      <c r="M42" s="56"/>
      <c r="N42" s="56"/>
      <c r="O42" s="58"/>
      <c r="P42" s="58"/>
      <c r="Q42" s="58"/>
      <c r="R42" s="4"/>
      <c r="S42" s="6"/>
    </row>
    <row r="43" spans="1:20" ht="9.75" hidden="1" outlineLevel="3" x14ac:dyDescent="0.2">
      <c r="A43" s="52"/>
      <c r="B43" s="53"/>
      <c r="C43" s="53"/>
      <c r="D43" s="54"/>
      <c r="E43" s="59"/>
      <c r="F43" s="55" t="s">
        <v>339</v>
      </c>
      <c r="G43" s="54"/>
      <c r="H43" s="56">
        <v>5.76</v>
      </c>
      <c r="I43" s="57"/>
      <c r="J43" s="58"/>
      <c r="K43" s="56"/>
      <c r="L43" s="56"/>
      <c r="M43" s="56"/>
      <c r="N43" s="56"/>
      <c r="O43" s="58"/>
      <c r="P43" s="58"/>
      <c r="Q43" s="58"/>
      <c r="R43" s="4"/>
      <c r="S43" s="6"/>
    </row>
    <row r="44" spans="1:20" ht="9.75" hidden="1" outlineLevel="3" x14ac:dyDescent="0.2">
      <c r="A44" s="52"/>
      <c r="B44" s="53"/>
      <c r="C44" s="53"/>
      <c r="D44" s="54"/>
      <c r="E44" s="59"/>
      <c r="F44" s="55" t="s">
        <v>72</v>
      </c>
      <c r="G44" s="54"/>
      <c r="H44" s="56">
        <v>0</v>
      </c>
      <c r="I44" s="57"/>
      <c r="J44" s="58"/>
      <c r="K44" s="56"/>
      <c r="L44" s="56"/>
      <c r="M44" s="56"/>
      <c r="N44" s="56"/>
      <c r="O44" s="58"/>
      <c r="P44" s="58"/>
      <c r="Q44" s="58"/>
      <c r="R44" s="4"/>
      <c r="S44" s="6"/>
    </row>
    <row r="45" spans="1:20" ht="9.75" hidden="1" outlineLevel="3" x14ac:dyDescent="0.2">
      <c r="A45" s="52"/>
      <c r="B45" s="53"/>
      <c r="C45" s="53"/>
      <c r="D45" s="54"/>
      <c r="E45" s="59"/>
      <c r="F45" s="55" t="s">
        <v>340</v>
      </c>
      <c r="G45" s="54"/>
      <c r="H45" s="56">
        <v>0</v>
      </c>
      <c r="I45" s="57"/>
      <c r="J45" s="58"/>
      <c r="K45" s="56"/>
      <c r="L45" s="56"/>
      <c r="M45" s="56"/>
      <c r="N45" s="56"/>
      <c r="O45" s="58"/>
      <c r="P45" s="58"/>
      <c r="Q45" s="58"/>
      <c r="R45" s="4"/>
      <c r="S45" s="6"/>
    </row>
    <row r="46" spans="1:20" ht="9.75" hidden="1" outlineLevel="3" x14ac:dyDescent="0.2">
      <c r="A46" s="52"/>
      <c r="B46" s="53"/>
      <c r="C46" s="53"/>
      <c r="D46" s="54"/>
      <c r="E46" s="59"/>
      <c r="F46" s="55" t="s">
        <v>341</v>
      </c>
      <c r="G46" s="54"/>
      <c r="H46" s="56">
        <v>0.67500000000000004</v>
      </c>
      <c r="I46" s="57"/>
      <c r="J46" s="58"/>
      <c r="K46" s="56"/>
      <c r="L46" s="56"/>
      <c r="M46" s="56"/>
      <c r="N46" s="56"/>
      <c r="O46" s="58"/>
      <c r="P46" s="58"/>
      <c r="Q46" s="58"/>
      <c r="R46" s="4"/>
      <c r="S46" s="6"/>
    </row>
    <row r="47" spans="1:20" ht="9.75" hidden="1" outlineLevel="3" x14ac:dyDescent="0.2">
      <c r="A47" s="52"/>
      <c r="B47" s="53"/>
      <c r="C47" s="53"/>
      <c r="D47" s="54"/>
      <c r="E47" s="59"/>
      <c r="F47" s="55" t="s">
        <v>72</v>
      </c>
      <c r="G47" s="54"/>
      <c r="H47" s="56">
        <v>0</v>
      </c>
      <c r="I47" s="57"/>
      <c r="J47" s="58"/>
      <c r="K47" s="56"/>
      <c r="L47" s="56"/>
      <c r="M47" s="56"/>
      <c r="N47" s="56"/>
      <c r="O47" s="58"/>
      <c r="P47" s="58"/>
      <c r="Q47" s="58"/>
      <c r="R47" s="4"/>
      <c r="S47" s="6"/>
    </row>
    <row r="48" spans="1:20" ht="7.5" hidden="1" customHeight="1" outlineLevel="3" x14ac:dyDescent="0.15">
      <c r="A48" s="6"/>
      <c r="B48" s="28"/>
      <c r="C48" s="27"/>
      <c r="D48" s="30"/>
      <c r="E48" s="10"/>
      <c r="F48" s="31"/>
      <c r="G48" s="30"/>
      <c r="H48" s="32"/>
      <c r="I48" s="34"/>
      <c r="J48" s="12"/>
      <c r="K48" s="16"/>
      <c r="L48" s="16"/>
      <c r="M48" s="16"/>
      <c r="N48" s="16"/>
      <c r="O48" s="12"/>
      <c r="P48" s="12"/>
      <c r="Q48" s="12"/>
      <c r="R48" s="4"/>
      <c r="S48" s="6"/>
    </row>
    <row r="49" spans="1:20" ht="11.25" outlineLevel="2" collapsed="1" x14ac:dyDescent="0.2">
      <c r="A49" s="7"/>
      <c r="B49" s="44"/>
      <c r="C49" s="45">
        <v>6</v>
      </c>
      <c r="D49" s="46" t="s">
        <v>59</v>
      </c>
      <c r="E49" s="47" t="s">
        <v>342</v>
      </c>
      <c r="F49" s="48" t="s">
        <v>343</v>
      </c>
      <c r="G49" s="46" t="s">
        <v>62</v>
      </c>
      <c r="H49" s="49">
        <v>4.5149999999999997</v>
      </c>
      <c r="I49" s="50"/>
      <c r="J49" s="51">
        <f>H49*I49</f>
        <v>0</v>
      </c>
      <c r="K49" s="49"/>
      <c r="L49" s="49">
        <f>H49*K49</f>
        <v>0</v>
      </c>
      <c r="M49" s="49"/>
      <c r="N49" s="49">
        <f>H49*M49</f>
        <v>0</v>
      </c>
      <c r="O49" s="51">
        <v>21</v>
      </c>
      <c r="P49" s="51">
        <f>J49*(O49/100)</f>
        <v>0</v>
      </c>
      <c r="Q49" s="51">
        <f>J49+P49</f>
        <v>0</v>
      </c>
      <c r="R49" s="6"/>
      <c r="S49" s="6"/>
      <c r="T49" s="6"/>
    </row>
    <row r="50" spans="1:20" ht="9.75" hidden="1" outlineLevel="3" x14ac:dyDescent="0.2">
      <c r="A50" s="52"/>
      <c r="B50" s="53"/>
      <c r="C50" s="53"/>
      <c r="D50" s="54"/>
      <c r="E50" s="59" t="s">
        <v>15</v>
      </c>
      <c r="F50" s="55" t="s">
        <v>344</v>
      </c>
      <c r="G50" s="54"/>
      <c r="H50" s="56">
        <v>0</v>
      </c>
      <c r="I50" s="57"/>
      <c r="J50" s="58"/>
      <c r="K50" s="56"/>
      <c r="L50" s="56"/>
      <c r="M50" s="56"/>
      <c r="N50" s="56"/>
      <c r="O50" s="58"/>
      <c r="P50" s="58"/>
      <c r="Q50" s="58"/>
      <c r="R50" s="4"/>
      <c r="S50" s="6"/>
    </row>
    <row r="51" spans="1:20" ht="9.75" hidden="1" outlineLevel="3" x14ac:dyDescent="0.2">
      <c r="A51" s="52"/>
      <c r="B51" s="53"/>
      <c r="C51" s="53"/>
      <c r="D51" s="54"/>
      <c r="E51" s="59"/>
      <c r="F51" s="55" t="s">
        <v>345</v>
      </c>
      <c r="G51" s="54"/>
      <c r="H51" s="56">
        <v>3.84</v>
      </c>
      <c r="I51" s="57"/>
      <c r="J51" s="58"/>
      <c r="K51" s="56"/>
      <c r="L51" s="56"/>
      <c r="M51" s="56"/>
      <c r="N51" s="56"/>
      <c r="O51" s="58"/>
      <c r="P51" s="58"/>
      <c r="Q51" s="58"/>
      <c r="R51" s="4"/>
      <c r="S51" s="6"/>
    </row>
    <row r="52" spans="1:20" ht="9.75" hidden="1" outlineLevel="3" x14ac:dyDescent="0.2">
      <c r="A52" s="52"/>
      <c r="B52" s="53"/>
      <c r="C52" s="53"/>
      <c r="D52" s="54"/>
      <c r="E52" s="59"/>
      <c r="F52" s="55" t="s">
        <v>72</v>
      </c>
      <c r="G52" s="54"/>
      <c r="H52" s="56">
        <v>0</v>
      </c>
      <c r="I52" s="57"/>
      <c r="J52" s="58"/>
      <c r="K52" s="56"/>
      <c r="L52" s="56"/>
      <c r="M52" s="56"/>
      <c r="N52" s="56"/>
      <c r="O52" s="58"/>
      <c r="P52" s="58"/>
      <c r="Q52" s="58"/>
      <c r="R52" s="4"/>
      <c r="S52" s="6"/>
    </row>
    <row r="53" spans="1:20" ht="9.75" hidden="1" outlineLevel="3" x14ac:dyDescent="0.2">
      <c r="A53" s="52"/>
      <c r="B53" s="53"/>
      <c r="C53" s="53"/>
      <c r="D53" s="54"/>
      <c r="E53" s="59"/>
      <c r="F53" s="55" t="s">
        <v>346</v>
      </c>
      <c r="G53" s="54"/>
      <c r="H53" s="56">
        <v>0</v>
      </c>
      <c r="I53" s="57"/>
      <c r="J53" s="58"/>
      <c r="K53" s="56"/>
      <c r="L53" s="56"/>
      <c r="M53" s="56"/>
      <c r="N53" s="56"/>
      <c r="O53" s="58"/>
      <c r="P53" s="58"/>
      <c r="Q53" s="58"/>
      <c r="R53" s="4"/>
      <c r="S53" s="6"/>
    </row>
    <row r="54" spans="1:20" ht="9.75" hidden="1" outlineLevel="3" x14ac:dyDescent="0.2">
      <c r="A54" s="52"/>
      <c r="B54" s="53"/>
      <c r="C54" s="53"/>
      <c r="D54" s="54"/>
      <c r="E54" s="59"/>
      <c r="F54" s="55" t="s">
        <v>341</v>
      </c>
      <c r="G54" s="54"/>
      <c r="H54" s="56">
        <v>0.67500000000000004</v>
      </c>
      <c r="I54" s="57"/>
      <c r="J54" s="58"/>
      <c r="K54" s="56"/>
      <c r="L54" s="56"/>
      <c r="M54" s="56"/>
      <c r="N54" s="56"/>
      <c r="O54" s="58"/>
      <c r="P54" s="58"/>
      <c r="Q54" s="58"/>
      <c r="R54" s="4"/>
      <c r="S54" s="6"/>
    </row>
    <row r="55" spans="1:20" ht="9.75" hidden="1" outlineLevel="3" x14ac:dyDescent="0.2">
      <c r="A55" s="52"/>
      <c r="B55" s="53"/>
      <c r="C55" s="53"/>
      <c r="D55" s="54"/>
      <c r="E55" s="59"/>
      <c r="F55" s="55" t="s">
        <v>72</v>
      </c>
      <c r="G55" s="54"/>
      <c r="H55" s="56">
        <v>0</v>
      </c>
      <c r="I55" s="57"/>
      <c r="J55" s="58"/>
      <c r="K55" s="56"/>
      <c r="L55" s="56"/>
      <c r="M55" s="56"/>
      <c r="N55" s="56"/>
      <c r="O55" s="58"/>
      <c r="P55" s="58"/>
      <c r="Q55" s="58"/>
      <c r="R55" s="4"/>
      <c r="S55" s="6"/>
    </row>
    <row r="56" spans="1:20" ht="7.5" hidden="1" customHeight="1" outlineLevel="3" x14ac:dyDescent="0.15">
      <c r="A56" s="6"/>
      <c r="B56" s="28"/>
      <c r="C56" s="27"/>
      <c r="D56" s="30"/>
      <c r="E56" s="10"/>
      <c r="F56" s="31"/>
      <c r="G56" s="30"/>
      <c r="H56" s="32"/>
      <c r="I56" s="34"/>
      <c r="J56" s="12"/>
      <c r="K56" s="16"/>
      <c r="L56" s="16"/>
      <c r="M56" s="16"/>
      <c r="N56" s="16"/>
      <c r="O56" s="12"/>
      <c r="P56" s="12"/>
      <c r="Q56" s="12"/>
      <c r="R56" s="4"/>
      <c r="S56" s="6"/>
    </row>
    <row r="57" spans="1:20" ht="22.5" outlineLevel="2" collapsed="1" x14ac:dyDescent="0.2">
      <c r="A57" s="7"/>
      <c r="B57" s="44"/>
      <c r="C57" s="45">
        <v>7</v>
      </c>
      <c r="D57" s="46" t="s">
        <v>59</v>
      </c>
      <c r="E57" s="47" t="s">
        <v>84</v>
      </c>
      <c r="F57" s="48" t="s">
        <v>85</v>
      </c>
      <c r="G57" s="46" t="s">
        <v>62</v>
      </c>
      <c r="H57" s="49">
        <v>94.156000000000006</v>
      </c>
      <c r="I57" s="50"/>
      <c r="J57" s="51">
        <f>H57*I57</f>
        <v>0</v>
      </c>
      <c r="K57" s="49"/>
      <c r="L57" s="49">
        <f>H57*K57</f>
        <v>0</v>
      </c>
      <c r="M57" s="49"/>
      <c r="N57" s="49">
        <f>H57*M57</f>
        <v>0</v>
      </c>
      <c r="O57" s="51">
        <v>21</v>
      </c>
      <c r="P57" s="51">
        <f>J57*(O57/100)</f>
        <v>0</v>
      </c>
      <c r="Q57" s="51">
        <f>J57+P57</f>
        <v>0</v>
      </c>
      <c r="R57" s="6"/>
      <c r="S57" s="6"/>
      <c r="T57" s="6"/>
    </row>
    <row r="58" spans="1:20" ht="9.75" hidden="1" outlineLevel="3" x14ac:dyDescent="0.2">
      <c r="A58" s="52"/>
      <c r="B58" s="53"/>
      <c r="C58" s="53"/>
      <c r="D58" s="54"/>
      <c r="E58" s="59" t="s">
        <v>15</v>
      </c>
      <c r="F58" s="55" t="s">
        <v>347</v>
      </c>
      <c r="G58" s="54"/>
      <c r="H58" s="56">
        <v>110.66300000000003</v>
      </c>
      <c r="I58" s="57"/>
      <c r="J58" s="58"/>
      <c r="K58" s="56"/>
      <c r="L58" s="56"/>
      <c r="M58" s="56"/>
      <c r="N58" s="56"/>
      <c r="O58" s="58"/>
      <c r="P58" s="58"/>
      <c r="Q58" s="58"/>
      <c r="R58" s="4"/>
      <c r="S58" s="6"/>
    </row>
    <row r="59" spans="1:20" ht="9.75" hidden="1" outlineLevel="3" x14ac:dyDescent="0.2">
      <c r="A59" s="52"/>
      <c r="B59" s="53"/>
      <c r="C59" s="53"/>
      <c r="D59" s="54"/>
      <c r="E59" s="59"/>
      <c r="F59" s="55" t="s">
        <v>348</v>
      </c>
      <c r="G59" s="54"/>
      <c r="H59" s="56">
        <v>-16.507000000000001</v>
      </c>
      <c r="I59" s="57"/>
      <c r="J59" s="58"/>
      <c r="K59" s="56"/>
      <c r="L59" s="56"/>
      <c r="M59" s="56"/>
      <c r="N59" s="56"/>
      <c r="O59" s="58"/>
      <c r="P59" s="58"/>
      <c r="Q59" s="58"/>
      <c r="R59" s="4"/>
      <c r="S59" s="6"/>
    </row>
    <row r="60" spans="1:20" ht="7.5" hidden="1" customHeight="1" outlineLevel="3" x14ac:dyDescent="0.15">
      <c r="A60" s="6"/>
      <c r="B60" s="28"/>
      <c r="C60" s="27"/>
      <c r="D60" s="30"/>
      <c r="E60" s="10"/>
      <c r="F60" s="31"/>
      <c r="G60" s="30"/>
      <c r="H60" s="32"/>
      <c r="I60" s="34"/>
      <c r="J60" s="12"/>
      <c r="K60" s="16"/>
      <c r="L60" s="16"/>
      <c r="M60" s="16"/>
      <c r="N60" s="16"/>
      <c r="O60" s="12"/>
      <c r="P60" s="12"/>
      <c r="Q60" s="12"/>
      <c r="R60" s="4"/>
      <c r="S60" s="6"/>
    </row>
    <row r="61" spans="1:20" ht="22.5" outlineLevel="2" collapsed="1" x14ac:dyDescent="0.2">
      <c r="A61" s="7"/>
      <c r="B61" s="44"/>
      <c r="C61" s="45">
        <v>8</v>
      </c>
      <c r="D61" s="46" t="s">
        <v>59</v>
      </c>
      <c r="E61" s="47" t="s">
        <v>86</v>
      </c>
      <c r="F61" s="48" t="s">
        <v>87</v>
      </c>
      <c r="G61" s="46" t="s">
        <v>62</v>
      </c>
      <c r="H61" s="49">
        <v>941.56</v>
      </c>
      <c r="I61" s="50"/>
      <c r="J61" s="51">
        <f>H61*I61</f>
        <v>0</v>
      </c>
      <c r="K61" s="49"/>
      <c r="L61" s="49">
        <f>H61*K61</f>
        <v>0</v>
      </c>
      <c r="M61" s="49"/>
      <c r="N61" s="49">
        <f>H61*M61</f>
        <v>0</v>
      </c>
      <c r="O61" s="51">
        <v>21</v>
      </c>
      <c r="P61" s="51">
        <f>J61*(O61/100)</f>
        <v>0</v>
      </c>
      <c r="Q61" s="51">
        <f>J61+P61</f>
        <v>0</v>
      </c>
      <c r="R61" s="6"/>
      <c r="S61" s="6"/>
      <c r="T61" s="6"/>
    </row>
    <row r="62" spans="1:20" ht="9.75" hidden="1" outlineLevel="3" x14ac:dyDescent="0.2">
      <c r="A62" s="52"/>
      <c r="B62" s="53"/>
      <c r="C62" s="53"/>
      <c r="D62" s="54"/>
      <c r="E62" s="59" t="s">
        <v>15</v>
      </c>
      <c r="F62" s="55" t="s">
        <v>88</v>
      </c>
      <c r="G62" s="54"/>
      <c r="H62" s="56">
        <v>0</v>
      </c>
      <c r="I62" s="57"/>
      <c r="J62" s="58"/>
      <c r="K62" s="56"/>
      <c r="L62" s="56"/>
      <c r="M62" s="56"/>
      <c r="N62" s="56"/>
      <c r="O62" s="58"/>
      <c r="P62" s="58"/>
      <c r="Q62" s="58"/>
      <c r="R62" s="4"/>
      <c r="S62" s="6"/>
    </row>
    <row r="63" spans="1:20" ht="9.75" hidden="1" outlineLevel="3" x14ac:dyDescent="0.2">
      <c r="A63" s="52"/>
      <c r="B63" s="53"/>
      <c r="C63" s="53"/>
      <c r="D63" s="54"/>
      <c r="E63" s="59"/>
      <c r="F63" s="55" t="s">
        <v>349</v>
      </c>
      <c r="G63" s="54"/>
      <c r="H63" s="56">
        <v>941.56</v>
      </c>
      <c r="I63" s="57"/>
      <c r="J63" s="58"/>
      <c r="K63" s="56"/>
      <c r="L63" s="56"/>
      <c r="M63" s="56"/>
      <c r="N63" s="56"/>
      <c r="O63" s="58"/>
      <c r="P63" s="58"/>
      <c r="Q63" s="58"/>
      <c r="R63" s="4"/>
      <c r="S63" s="6"/>
    </row>
    <row r="64" spans="1:20" ht="9.75" hidden="1" outlineLevel="3" x14ac:dyDescent="0.2">
      <c r="A64" s="52"/>
      <c r="B64" s="53"/>
      <c r="C64" s="53"/>
      <c r="D64" s="54"/>
      <c r="E64" s="59"/>
      <c r="F64" s="55" t="s">
        <v>72</v>
      </c>
      <c r="G64" s="54"/>
      <c r="H64" s="56">
        <v>0</v>
      </c>
      <c r="I64" s="57"/>
      <c r="J64" s="58"/>
      <c r="K64" s="56"/>
      <c r="L64" s="56"/>
      <c r="M64" s="56"/>
      <c r="N64" s="56"/>
      <c r="O64" s="58"/>
      <c r="P64" s="58"/>
      <c r="Q64" s="58"/>
      <c r="R64" s="4"/>
      <c r="S64" s="6"/>
    </row>
    <row r="65" spans="1:20" ht="7.5" hidden="1" customHeight="1" outlineLevel="3" x14ac:dyDescent="0.15">
      <c r="A65" s="6"/>
      <c r="B65" s="28"/>
      <c r="C65" s="27"/>
      <c r="D65" s="30"/>
      <c r="E65" s="10"/>
      <c r="F65" s="31"/>
      <c r="G65" s="30"/>
      <c r="H65" s="32"/>
      <c r="I65" s="34"/>
      <c r="J65" s="12"/>
      <c r="K65" s="16"/>
      <c r="L65" s="16"/>
      <c r="M65" s="16"/>
      <c r="N65" s="16"/>
      <c r="O65" s="12"/>
      <c r="P65" s="12"/>
      <c r="Q65" s="12"/>
      <c r="R65" s="4"/>
      <c r="S65" s="6"/>
    </row>
    <row r="66" spans="1:20" ht="11.25" outlineLevel="2" collapsed="1" x14ac:dyDescent="0.2">
      <c r="A66" s="7"/>
      <c r="B66" s="44"/>
      <c r="C66" s="45">
        <v>9</v>
      </c>
      <c r="D66" s="46" t="s">
        <v>59</v>
      </c>
      <c r="E66" s="47" t="s">
        <v>89</v>
      </c>
      <c r="F66" s="48" t="s">
        <v>90</v>
      </c>
      <c r="G66" s="46" t="s">
        <v>91</v>
      </c>
      <c r="H66" s="49">
        <v>169.48080000000002</v>
      </c>
      <c r="I66" s="50"/>
      <c r="J66" s="51">
        <f>H66*I66</f>
        <v>0</v>
      </c>
      <c r="K66" s="49"/>
      <c r="L66" s="49">
        <f>H66*K66</f>
        <v>0</v>
      </c>
      <c r="M66" s="49"/>
      <c r="N66" s="49">
        <f>H66*M66</f>
        <v>0</v>
      </c>
      <c r="O66" s="51">
        <v>21</v>
      </c>
      <c r="P66" s="51">
        <f>J66*(O66/100)</f>
        <v>0</v>
      </c>
      <c r="Q66" s="51">
        <f>J66+P66</f>
        <v>0</v>
      </c>
      <c r="R66" s="6"/>
      <c r="S66" s="6"/>
      <c r="T66" s="6"/>
    </row>
    <row r="67" spans="1:20" ht="9.75" hidden="1" outlineLevel="3" x14ac:dyDescent="0.2">
      <c r="A67" s="52"/>
      <c r="B67" s="53"/>
      <c r="C67" s="53"/>
      <c r="D67" s="54"/>
      <c r="E67" s="59" t="s">
        <v>15</v>
      </c>
      <c r="F67" s="55" t="s">
        <v>92</v>
      </c>
      <c r="G67" s="54"/>
      <c r="H67" s="56">
        <v>0</v>
      </c>
      <c r="I67" s="57"/>
      <c r="J67" s="58"/>
      <c r="K67" s="56"/>
      <c r="L67" s="56"/>
      <c r="M67" s="56"/>
      <c r="N67" s="56"/>
      <c r="O67" s="58"/>
      <c r="P67" s="58"/>
      <c r="Q67" s="58"/>
      <c r="R67" s="4"/>
      <c r="S67" s="6"/>
    </row>
    <row r="68" spans="1:20" ht="9.75" hidden="1" outlineLevel="3" x14ac:dyDescent="0.2">
      <c r="A68" s="52"/>
      <c r="B68" s="53"/>
      <c r="C68" s="53"/>
      <c r="D68" s="54"/>
      <c r="E68" s="59"/>
      <c r="F68" s="55" t="s">
        <v>350</v>
      </c>
      <c r="G68" s="54"/>
      <c r="H68" s="56">
        <v>169.48080000000002</v>
      </c>
      <c r="I68" s="57"/>
      <c r="J68" s="58"/>
      <c r="K68" s="56"/>
      <c r="L68" s="56"/>
      <c r="M68" s="56"/>
      <c r="N68" s="56"/>
      <c r="O68" s="58"/>
      <c r="P68" s="58"/>
      <c r="Q68" s="58"/>
      <c r="R68" s="4"/>
      <c r="S68" s="6"/>
    </row>
    <row r="69" spans="1:20" ht="9.75" hidden="1" outlineLevel="3" x14ac:dyDescent="0.2">
      <c r="A69" s="52"/>
      <c r="B69" s="53"/>
      <c r="C69" s="53"/>
      <c r="D69" s="54"/>
      <c r="E69" s="59"/>
      <c r="F69" s="55" t="s">
        <v>72</v>
      </c>
      <c r="G69" s="54"/>
      <c r="H69" s="56">
        <v>0</v>
      </c>
      <c r="I69" s="57"/>
      <c r="J69" s="58"/>
      <c r="K69" s="56"/>
      <c r="L69" s="56"/>
      <c r="M69" s="56"/>
      <c r="N69" s="56"/>
      <c r="O69" s="58"/>
      <c r="P69" s="58"/>
      <c r="Q69" s="58"/>
      <c r="R69" s="4"/>
      <c r="S69" s="6"/>
    </row>
    <row r="70" spans="1:20" ht="7.5" hidden="1" customHeight="1" outlineLevel="3" x14ac:dyDescent="0.15">
      <c r="A70" s="6"/>
      <c r="B70" s="28"/>
      <c r="C70" s="27"/>
      <c r="D70" s="30"/>
      <c r="E70" s="10"/>
      <c r="F70" s="31"/>
      <c r="G70" s="30"/>
      <c r="H70" s="32"/>
      <c r="I70" s="34"/>
      <c r="J70" s="12"/>
      <c r="K70" s="16"/>
      <c r="L70" s="16"/>
      <c r="M70" s="16"/>
      <c r="N70" s="16"/>
      <c r="O70" s="12"/>
      <c r="P70" s="12"/>
      <c r="Q70" s="12"/>
      <c r="R70" s="4"/>
      <c r="S70" s="6"/>
    </row>
    <row r="71" spans="1:20" ht="11.25" outlineLevel="2" collapsed="1" x14ac:dyDescent="0.2">
      <c r="A71" s="7"/>
      <c r="B71" s="44"/>
      <c r="C71" s="45">
        <v>10</v>
      </c>
      <c r="D71" s="46" t="s">
        <v>59</v>
      </c>
      <c r="E71" s="47" t="s">
        <v>93</v>
      </c>
      <c r="F71" s="48" t="s">
        <v>94</v>
      </c>
      <c r="G71" s="46" t="s">
        <v>95</v>
      </c>
      <c r="H71" s="49">
        <v>161.505</v>
      </c>
      <c r="I71" s="50"/>
      <c r="J71" s="51">
        <f>H71*I71</f>
        <v>0</v>
      </c>
      <c r="K71" s="49"/>
      <c r="L71" s="49">
        <f>H71*K71</f>
        <v>0</v>
      </c>
      <c r="M71" s="49"/>
      <c r="N71" s="49">
        <f>H71*M71</f>
        <v>0</v>
      </c>
      <c r="O71" s="51">
        <v>21</v>
      </c>
      <c r="P71" s="51">
        <f>J71*(O71/100)</f>
        <v>0</v>
      </c>
      <c r="Q71" s="51">
        <f>J71+P71</f>
        <v>0</v>
      </c>
      <c r="R71" s="6"/>
      <c r="S71" s="6"/>
      <c r="T71" s="6"/>
    </row>
    <row r="72" spans="1:20" ht="9.75" hidden="1" outlineLevel="3" x14ac:dyDescent="0.2">
      <c r="A72" s="52"/>
      <c r="B72" s="53"/>
      <c r="C72" s="53"/>
      <c r="D72" s="54"/>
      <c r="E72" s="59" t="s">
        <v>15</v>
      </c>
      <c r="F72" s="55" t="s">
        <v>96</v>
      </c>
      <c r="G72" s="54"/>
      <c r="H72" s="56">
        <v>161.505</v>
      </c>
      <c r="I72" s="57"/>
      <c r="J72" s="58"/>
      <c r="K72" s="56"/>
      <c r="L72" s="56"/>
      <c r="M72" s="56"/>
      <c r="N72" s="56"/>
      <c r="O72" s="58"/>
      <c r="P72" s="58"/>
      <c r="Q72" s="58"/>
      <c r="R72" s="4"/>
      <c r="S72" s="6"/>
    </row>
    <row r="73" spans="1:20" ht="7.5" hidden="1" customHeight="1" outlineLevel="3" x14ac:dyDescent="0.15">
      <c r="A73" s="6"/>
      <c r="B73" s="28"/>
      <c r="C73" s="27"/>
      <c r="D73" s="30"/>
      <c r="E73" s="10"/>
      <c r="F73" s="31"/>
      <c r="G73" s="30"/>
      <c r="H73" s="32"/>
      <c r="I73" s="34"/>
      <c r="J73" s="12"/>
      <c r="K73" s="16"/>
      <c r="L73" s="16"/>
      <c r="M73" s="16"/>
      <c r="N73" s="16"/>
      <c r="O73" s="12"/>
      <c r="P73" s="12"/>
      <c r="Q73" s="12"/>
      <c r="R73" s="4"/>
      <c r="S73" s="6"/>
    </row>
    <row r="74" spans="1:20" outlineLevel="2" x14ac:dyDescent="0.15">
      <c r="B74" s="4"/>
      <c r="C74" s="4"/>
      <c r="D74" s="4"/>
      <c r="E74" s="4"/>
      <c r="F74" s="4"/>
      <c r="G74" s="4"/>
      <c r="H74" s="4"/>
      <c r="I74" s="6"/>
      <c r="J74" s="6"/>
      <c r="K74" s="4"/>
      <c r="L74" s="4"/>
      <c r="M74" s="4"/>
      <c r="N74" s="4"/>
      <c r="O74" s="4"/>
      <c r="P74" s="6"/>
      <c r="Q74" s="6"/>
    </row>
    <row r="75" spans="1:20" ht="12" outlineLevel="1" x14ac:dyDescent="0.2">
      <c r="A75" s="22" t="s">
        <v>23</v>
      </c>
      <c r="B75" s="37">
        <v>2</v>
      </c>
      <c r="C75" s="38"/>
      <c r="D75" s="39" t="s">
        <v>58</v>
      </c>
      <c r="E75" s="39"/>
      <c r="F75" s="40" t="s">
        <v>24</v>
      </c>
      <c r="G75" s="39"/>
      <c r="H75" s="41"/>
      <c r="I75" s="42"/>
      <c r="J75" s="23">
        <f>SUBTOTAL(9,J76:J90)</f>
        <v>0</v>
      </c>
      <c r="K75" s="41"/>
      <c r="L75" s="24">
        <f>SUBTOTAL(9,L76:L90)</f>
        <v>0</v>
      </c>
      <c r="M75" s="41"/>
      <c r="N75" s="24">
        <f>SUBTOTAL(9,N76:N90)</f>
        <v>0</v>
      </c>
      <c r="O75" s="43"/>
      <c r="P75" s="23">
        <f>SUBTOTAL(9,P76:P90)</f>
        <v>0</v>
      </c>
      <c r="Q75" s="23">
        <f>SUBTOTAL(9,Q76:Q90)</f>
        <v>0</v>
      </c>
      <c r="R75" s="4"/>
      <c r="S75" s="6"/>
      <c r="T75" s="6"/>
    </row>
    <row r="76" spans="1:20" ht="11.25" outlineLevel="2" collapsed="1" x14ac:dyDescent="0.2">
      <c r="A76" s="7"/>
      <c r="B76" s="44"/>
      <c r="C76" s="45">
        <v>1</v>
      </c>
      <c r="D76" s="46" t="s">
        <v>59</v>
      </c>
      <c r="E76" s="47" t="s">
        <v>97</v>
      </c>
      <c r="F76" s="48" t="s">
        <v>98</v>
      </c>
      <c r="G76" s="46" t="s">
        <v>95</v>
      </c>
      <c r="H76" s="49">
        <v>161.505</v>
      </c>
      <c r="I76" s="50"/>
      <c r="J76" s="51">
        <f>H76*I76</f>
        <v>0</v>
      </c>
      <c r="K76" s="49"/>
      <c r="L76" s="49">
        <f>H76*K76</f>
        <v>0</v>
      </c>
      <c r="M76" s="49"/>
      <c r="N76" s="49">
        <f>H76*M76</f>
        <v>0</v>
      </c>
      <c r="O76" s="51">
        <v>21</v>
      </c>
      <c r="P76" s="51">
        <f>J76*(O76/100)</f>
        <v>0</v>
      </c>
      <c r="Q76" s="51">
        <f>J76+P76</f>
        <v>0</v>
      </c>
      <c r="R76" s="6"/>
      <c r="S76" s="6"/>
      <c r="T76" s="6"/>
    </row>
    <row r="77" spans="1:20" ht="9.75" hidden="1" outlineLevel="3" x14ac:dyDescent="0.2">
      <c r="A77" s="52"/>
      <c r="B77" s="53"/>
      <c r="C77" s="53"/>
      <c r="D77" s="54"/>
      <c r="E77" s="59" t="s">
        <v>15</v>
      </c>
      <c r="F77" s="55" t="s">
        <v>99</v>
      </c>
      <c r="G77" s="54"/>
      <c r="H77" s="56">
        <v>0</v>
      </c>
      <c r="I77" s="57"/>
      <c r="J77" s="58"/>
      <c r="K77" s="56"/>
      <c r="L77" s="56"/>
      <c r="M77" s="56"/>
      <c r="N77" s="56"/>
      <c r="O77" s="58"/>
      <c r="P77" s="58"/>
      <c r="Q77" s="58"/>
      <c r="R77" s="4"/>
      <c r="S77" s="6"/>
    </row>
    <row r="78" spans="1:20" ht="9.75" hidden="1" outlineLevel="3" x14ac:dyDescent="0.2">
      <c r="A78" s="52"/>
      <c r="B78" s="53"/>
      <c r="C78" s="53"/>
      <c r="D78" s="54"/>
      <c r="E78" s="59"/>
      <c r="F78" s="55" t="s">
        <v>100</v>
      </c>
      <c r="G78" s="54"/>
      <c r="H78" s="56">
        <v>161.505</v>
      </c>
      <c r="I78" s="57"/>
      <c r="J78" s="58"/>
      <c r="K78" s="56"/>
      <c r="L78" s="56"/>
      <c r="M78" s="56"/>
      <c r="N78" s="56"/>
      <c r="O78" s="58"/>
      <c r="P78" s="58"/>
      <c r="Q78" s="58"/>
      <c r="R78" s="4"/>
      <c r="S78" s="6"/>
    </row>
    <row r="79" spans="1:20" ht="7.5" hidden="1" customHeight="1" outlineLevel="3" x14ac:dyDescent="0.15">
      <c r="A79" s="6"/>
      <c r="B79" s="28"/>
      <c r="C79" s="27"/>
      <c r="D79" s="30"/>
      <c r="E79" s="10"/>
      <c r="F79" s="31"/>
      <c r="G79" s="30"/>
      <c r="H79" s="32"/>
      <c r="I79" s="34"/>
      <c r="J79" s="12"/>
      <c r="K79" s="16"/>
      <c r="L79" s="16"/>
      <c r="M79" s="16"/>
      <c r="N79" s="16"/>
      <c r="O79" s="12"/>
      <c r="P79" s="12"/>
      <c r="Q79" s="12"/>
      <c r="R79" s="4"/>
      <c r="S79" s="6"/>
    </row>
    <row r="80" spans="1:20" ht="11.25" outlineLevel="2" collapsed="1" x14ac:dyDescent="0.2">
      <c r="A80" s="7"/>
      <c r="B80" s="44"/>
      <c r="C80" s="45">
        <v>2</v>
      </c>
      <c r="D80" s="46" t="s">
        <v>59</v>
      </c>
      <c r="E80" s="47" t="s">
        <v>101</v>
      </c>
      <c r="F80" s="48" t="s">
        <v>102</v>
      </c>
      <c r="G80" s="46" t="s">
        <v>62</v>
      </c>
      <c r="H80" s="49">
        <v>20.725999999999999</v>
      </c>
      <c r="I80" s="50"/>
      <c r="J80" s="51">
        <f>H80*I80</f>
        <v>0</v>
      </c>
      <c r="K80" s="49"/>
      <c r="L80" s="49">
        <f>H80*K80</f>
        <v>0</v>
      </c>
      <c r="M80" s="49"/>
      <c r="N80" s="49">
        <f>H80*M80</f>
        <v>0</v>
      </c>
      <c r="O80" s="51">
        <v>21</v>
      </c>
      <c r="P80" s="51">
        <f>J80*(O80/100)</f>
        <v>0</v>
      </c>
      <c r="Q80" s="51">
        <f>J80+P80</f>
        <v>0</v>
      </c>
      <c r="R80" s="6"/>
      <c r="S80" s="6"/>
      <c r="T80" s="6"/>
    </row>
    <row r="81" spans="1:20" ht="9.75" hidden="1" outlineLevel="3" x14ac:dyDescent="0.2">
      <c r="A81" s="52"/>
      <c r="B81" s="53"/>
      <c r="C81" s="53"/>
      <c r="D81" s="54"/>
      <c r="E81" s="59" t="s">
        <v>15</v>
      </c>
      <c r="F81" s="55" t="s">
        <v>103</v>
      </c>
      <c r="G81" s="54"/>
      <c r="H81" s="56">
        <v>32.301000000000002</v>
      </c>
      <c r="I81" s="57"/>
      <c r="J81" s="58"/>
      <c r="K81" s="56"/>
      <c r="L81" s="56"/>
      <c r="M81" s="56"/>
      <c r="N81" s="56"/>
      <c r="O81" s="58"/>
      <c r="P81" s="58"/>
      <c r="Q81" s="58"/>
      <c r="R81" s="4"/>
      <c r="S81" s="6"/>
    </row>
    <row r="82" spans="1:20" ht="9.75" hidden="1" outlineLevel="3" x14ac:dyDescent="0.2">
      <c r="A82" s="52"/>
      <c r="B82" s="53"/>
      <c r="C82" s="53"/>
      <c r="D82" s="54"/>
      <c r="E82" s="59"/>
      <c r="F82" s="55" t="s">
        <v>104</v>
      </c>
      <c r="G82" s="54"/>
      <c r="H82" s="56">
        <v>-11.574999999999999</v>
      </c>
      <c r="I82" s="57"/>
      <c r="J82" s="58"/>
      <c r="K82" s="56"/>
      <c r="L82" s="56"/>
      <c r="M82" s="56"/>
      <c r="N82" s="56"/>
      <c r="O82" s="58"/>
      <c r="P82" s="58"/>
      <c r="Q82" s="58"/>
      <c r="R82" s="4"/>
      <c r="S82" s="6"/>
    </row>
    <row r="83" spans="1:20" ht="7.5" hidden="1" customHeight="1" outlineLevel="3" x14ac:dyDescent="0.15">
      <c r="A83" s="6"/>
      <c r="B83" s="28"/>
      <c r="C83" s="27"/>
      <c r="D83" s="30"/>
      <c r="E83" s="10"/>
      <c r="F83" s="31"/>
      <c r="G83" s="30"/>
      <c r="H83" s="32"/>
      <c r="I83" s="34"/>
      <c r="J83" s="12"/>
      <c r="K83" s="16"/>
      <c r="L83" s="16"/>
      <c r="M83" s="16"/>
      <c r="N83" s="16"/>
      <c r="O83" s="12"/>
      <c r="P83" s="12"/>
      <c r="Q83" s="12"/>
      <c r="R83" s="4"/>
      <c r="S83" s="6"/>
    </row>
    <row r="84" spans="1:20" ht="11.25" outlineLevel="2" collapsed="1" x14ac:dyDescent="0.2">
      <c r="A84" s="7"/>
      <c r="B84" s="44"/>
      <c r="C84" s="45">
        <v>3</v>
      </c>
      <c r="D84" s="46" t="s">
        <v>59</v>
      </c>
      <c r="E84" s="47" t="s">
        <v>105</v>
      </c>
      <c r="F84" s="48" t="s">
        <v>106</v>
      </c>
      <c r="G84" s="46" t="s">
        <v>62</v>
      </c>
      <c r="H84" s="49">
        <v>20.725999999999999</v>
      </c>
      <c r="I84" s="50"/>
      <c r="J84" s="51">
        <f>H84*I84</f>
        <v>0</v>
      </c>
      <c r="K84" s="49"/>
      <c r="L84" s="49">
        <f>H84*K84</f>
        <v>0</v>
      </c>
      <c r="M84" s="49"/>
      <c r="N84" s="49">
        <f>H84*M84</f>
        <v>0</v>
      </c>
      <c r="O84" s="51">
        <v>21</v>
      </c>
      <c r="P84" s="51">
        <f>J84*(O84/100)</f>
        <v>0</v>
      </c>
      <c r="Q84" s="51">
        <f>J84+P84</f>
        <v>0</v>
      </c>
      <c r="R84" s="6"/>
      <c r="S84" s="6"/>
      <c r="T84" s="6"/>
    </row>
    <row r="85" spans="1:20" ht="9.75" hidden="1" outlineLevel="3" x14ac:dyDescent="0.2">
      <c r="A85" s="52"/>
      <c r="B85" s="53"/>
      <c r="C85" s="53"/>
      <c r="D85" s="54"/>
      <c r="E85" s="59" t="s">
        <v>15</v>
      </c>
      <c r="F85" s="55" t="s">
        <v>107</v>
      </c>
      <c r="G85" s="54"/>
      <c r="H85" s="56">
        <v>20.725999999999999</v>
      </c>
      <c r="I85" s="57"/>
      <c r="J85" s="58"/>
      <c r="K85" s="56"/>
      <c r="L85" s="56"/>
      <c r="M85" s="56"/>
      <c r="N85" s="56"/>
      <c r="O85" s="58"/>
      <c r="P85" s="58"/>
      <c r="Q85" s="58"/>
      <c r="R85" s="4"/>
      <c r="S85" s="6"/>
    </row>
    <row r="86" spans="1:20" ht="7.5" hidden="1" customHeight="1" outlineLevel="3" x14ac:dyDescent="0.15">
      <c r="A86" s="6"/>
      <c r="B86" s="28"/>
      <c r="C86" s="27"/>
      <c r="D86" s="30"/>
      <c r="E86" s="10"/>
      <c r="F86" s="31"/>
      <c r="G86" s="30"/>
      <c r="H86" s="32"/>
      <c r="I86" s="34"/>
      <c r="J86" s="12"/>
      <c r="K86" s="16"/>
      <c r="L86" s="16"/>
      <c r="M86" s="16"/>
      <c r="N86" s="16"/>
      <c r="O86" s="12"/>
      <c r="P86" s="12"/>
      <c r="Q86" s="12"/>
      <c r="R86" s="4"/>
      <c r="S86" s="6"/>
    </row>
    <row r="87" spans="1:20" ht="11.25" outlineLevel="2" collapsed="1" x14ac:dyDescent="0.2">
      <c r="A87" s="7"/>
      <c r="B87" s="44"/>
      <c r="C87" s="45">
        <v>4</v>
      </c>
      <c r="D87" s="46" t="s">
        <v>59</v>
      </c>
      <c r="E87" s="47" t="s">
        <v>108</v>
      </c>
      <c r="F87" s="48" t="s">
        <v>109</v>
      </c>
      <c r="G87" s="46" t="s">
        <v>62</v>
      </c>
      <c r="H87" s="49">
        <v>20.725999999999999</v>
      </c>
      <c r="I87" s="50"/>
      <c r="J87" s="51">
        <f>H87*I87</f>
        <v>0</v>
      </c>
      <c r="K87" s="49"/>
      <c r="L87" s="49">
        <f>H87*K87</f>
        <v>0</v>
      </c>
      <c r="M87" s="49"/>
      <c r="N87" s="49">
        <f>H87*M87</f>
        <v>0</v>
      </c>
      <c r="O87" s="51">
        <v>21</v>
      </c>
      <c r="P87" s="51">
        <f>J87*(O87/100)</f>
        <v>0</v>
      </c>
      <c r="Q87" s="51">
        <f>J87+P87</f>
        <v>0</v>
      </c>
      <c r="R87" s="6"/>
      <c r="S87" s="6"/>
      <c r="T87" s="6"/>
    </row>
    <row r="88" spans="1:20" ht="9.75" hidden="1" outlineLevel="3" x14ac:dyDescent="0.2">
      <c r="A88" s="52"/>
      <c r="B88" s="53"/>
      <c r="C88" s="53"/>
      <c r="D88" s="54"/>
      <c r="E88" s="59" t="s">
        <v>15</v>
      </c>
      <c r="F88" s="55" t="s">
        <v>110</v>
      </c>
      <c r="G88" s="54"/>
      <c r="H88" s="56">
        <v>20.725999999999999</v>
      </c>
      <c r="I88" s="57"/>
      <c r="J88" s="58"/>
      <c r="K88" s="56"/>
      <c r="L88" s="56"/>
      <c r="M88" s="56"/>
      <c r="N88" s="56"/>
      <c r="O88" s="58"/>
      <c r="P88" s="58"/>
      <c r="Q88" s="58"/>
      <c r="R88" s="4"/>
      <c r="S88" s="6"/>
    </row>
    <row r="89" spans="1:20" ht="7.5" hidden="1" customHeight="1" outlineLevel="3" x14ac:dyDescent="0.15">
      <c r="A89" s="6"/>
      <c r="B89" s="28"/>
      <c r="C89" s="27"/>
      <c r="D89" s="30"/>
      <c r="E89" s="10"/>
      <c r="F89" s="31"/>
      <c r="G89" s="30"/>
      <c r="H89" s="32"/>
      <c r="I89" s="34"/>
      <c r="J89" s="12"/>
      <c r="K89" s="16"/>
      <c r="L89" s="16"/>
      <c r="M89" s="16"/>
      <c r="N89" s="16"/>
      <c r="O89" s="12"/>
      <c r="P89" s="12"/>
      <c r="Q89" s="12"/>
      <c r="R89" s="4"/>
      <c r="S89" s="6"/>
    </row>
    <row r="90" spans="1:20" outlineLevel="2" x14ac:dyDescent="0.15">
      <c r="B90" s="4"/>
      <c r="C90" s="4"/>
      <c r="D90" s="4"/>
      <c r="E90" s="4"/>
      <c r="F90" s="4"/>
      <c r="G90" s="4"/>
      <c r="H90" s="4"/>
      <c r="I90" s="6"/>
      <c r="J90" s="6"/>
      <c r="K90" s="4"/>
      <c r="L90" s="4"/>
      <c r="M90" s="4"/>
      <c r="N90" s="4"/>
      <c r="O90" s="4"/>
      <c r="P90" s="6"/>
      <c r="Q90" s="6"/>
    </row>
    <row r="91" spans="1:20" ht="12" outlineLevel="1" x14ac:dyDescent="0.2">
      <c r="A91" s="22" t="s">
        <v>25</v>
      </c>
      <c r="B91" s="37">
        <v>2</v>
      </c>
      <c r="C91" s="38"/>
      <c r="D91" s="39" t="s">
        <v>58</v>
      </c>
      <c r="E91" s="39"/>
      <c r="F91" s="40" t="s">
        <v>26</v>
      </c>
      <c r="G91" s="39"/>
      <c r="H91" s="41"/>
      <c r="I91" s="42"/>
      <c r="J91" s="23">
        <f>SUBTOTAL(9,J92:J104)</f>
        <v>0</v>
      </c>
      <c r="K91" s="41"/>
      <c r="L91" s="24">
        <f>SUBTOTAL(9,L92:L104)</f>
        <v>0</v>
      </c>
      <c r="M91" s="41"/>
      <c r="N91" s="24">
        <f>SUBTOTAL(9,N92:N104)</f>
        <v>0</v>
      </c>
      <c r="O91" s="43"/>
      <c r="P91" s="23">
        <f>SUBTOTAL(9,P92:P104)</f>
        <v>0</v>
      </c>
      <c r="Q91" s="23">
        <f>SUBTOTAL(9,Q92:Q104)</f>
        <v>0</v>
      </c>
      <c r="R91" s="4"/>
      <c r="S91" s="6"/>
      <c r="T91" s="6"/>
    </row>
    <row r="92" spans="1:20" ht="22.5" outlineLevel="2" collapsed="1" x14ac:dyDescent="0.2">
      <c r="A92" s="7"/>
      <c r="B92" s="44"/>
      <c r="C92" s="45">
        <v>1</v>
      </c>
      <c r="D92" s="46" t="s">
        <v>59</v>
      </c>
      <c r="E92" s="47" t="s">
        <v>111</v>
      </c>
      <c r="F92" s="48" t="s">
        <v>112</v>
      </c>
      <c r="G92" s="46" t="s">
        <v>95</v>
      </c>
      <c r="H92" s="49">
        <v>57.875</v>
      </c>
      <c r="I92" s="50"/>
      <c r="J92" s="51">
        <f>H92*I92</f>
        <v>0</v>
      </c>
      <c r="K92" s="49"/>
      <c r="L92" s="49">
        <f>H92*K92</f>
        <v>0</v>
      </c>
      <c r="M92" s="49"/>
      <c r="N92" s="49">
        <f>H92*M92</f>
        <v>0</v>
      </c>
      <c r="O92" s="51">
        <v>21</v>
      </c>
      <c r="P92" s="51">
        <f>J92*(O92/100)</f>
        <v>0</v>
      </c>
      <c r="Q92" s="51">
        <f>J92+P92</f>
        <v>0</v>
      </c>
      <c r="R92" s="6"/>
      <c r="S92" s="6"/>
      <c r="T92" s="6"/>
    </row>
    <row r="93" spans="1:20" ht="9.75" hidden="1" outlineLevel="3" x14ac:dyDescent="0.2">
      <c r="A93" s="52"/>
      <c r="B93" s="53"/>
      <c r="C93" s="53"/>
      <c r="D93" s="54"/>
      <c r="E93" s="59" t="s">
        <v>15</v>
      </c>
      <c r="F93" s="55" t="s">
        <v>113</v>
      </c>
      <c r="G93" s="54"/>
      <c r="H93" s="56">
        <v>161.505</v>
      </c>
      <c r="I93" s="57"/>
      <c r="J93" s="58"/>
      <c r="K93" s="56"/>
      <c r="L93" s="56"/>
      <c r="M93" s="56"/>
      <c r="N93" s="56"/>
      <c r="O93" s="58"/>
      <c r="P93" s="58"/>
      <c r="Q93" s="58"/>
      <c r="R93" s="4"/>
      <c r="S93" s="6"/>
    </row>
    <row r="94" spans="1:20" ht="9.75" hidden="1" outlineLevel="3" x14ac:dyDescent="0.2">
      <c r="A94" s="52"/>
      <c r="B94" s="53"/>
      <c r="C94" s="53"/>
      <c r="D94" s="54"/>
      <c r="E94" s="59"/>
      <c r="F94" s="55" t="s">
        <v>114</v>
      </c>
      <c r="G94" s="54"/>
      <c r="H94" s="56">
        <v>-103.63</v>
      </c>
      <c r="I94" s="57"/>
      <c r="J94" s="58"/>
      <c r="K94" s="56"/>
      <c r="L94" s="56"/>
      <c r="M94" s="56"/>
      <c r="N94" s="56"/>
      <c r="O94" s="58"/>
      <c r="P94" s="58"/>
      <c r="Q94" s="58"/>
      <c r="R94" s="4"/>
      <c r="S94" s="6"/>
    </row>
    <row r="95" spans="1:20" ht="7.5" hidden="1" customHeight="1" outlineLevel="3" x14ac:dyDescent="0.15">
      <c r="A95" s="6"/>
      <c r="B95" s="28"/>
      <c r="C95" s="27"/>
      <c r="D95" s="30"/>
      <c r="E95" s="10"/>
      <c r="F95" s="31"/>
      <c r="G95" s="30"/>
      <c r="H95" s="32"/>
      <c r="I95" s="34"/>
      <c r="J95" s="12"/>
      <c r="K95" s="16"/>
      <c r="L95" s="16"/>
      <c r="M95" s="16"/>
      <c r="N95" s="16"/>
      <c r="O95" s="12"/>
      <c r="P95" s="12"/>
      <c r="Q95" s="12"/>
      <c r="R95" s="4"/>
      <c r="S95" s="6"/>
    </row>
    <row r="96" spans="1:20" ht="11.25" outlineLevel="2" collapsed="1" x14ac:dyDescent="0.2">
      <c r="A96" s="7"/>
      <c r="B96" s="44"/>
      <c r="C96" s="45">
        <v>2</v>
      </c>
      <c r="D96" s="46" t="s">
        <v>59</v>
      </c>
      <c r="E96" s="47" t="s">
        <v>115</v>
      </c>
      <c r="F96" s="48" t="s">
        <v>116</v>
      </c>
      <c r="G96" s="46" t="s">
        <v>95</v>
      </c>
      <c r="H96" s="49">
        <v>57.875</v>
      </c>
      <c r="I96" s="50"/>
      <c r="J96" s="51">
        <f>H96*I96</f>
        <v>0</v>
      </c>
      <c r="K96" s="49"/>
      <c r="L96" s="49">
        <f>H96*K96</f>
        <v>0</v>
      </c>
      <c r="M96" s="49"/>
      <c r="N96" s="49">
        <f>H96*M96</f>
        <v>0</v>
      </c>
      <c r="O96" s="51">
        <v>21</v>
      </c>
      <c r="P96" s="51">
        <f>J96*(O96/100)</f>
        <v>0</v>
      </c>
      <c r="Q96" s="51">
        <f>J96+P96</f>
        <v>0</v>
      </c>
      <c r="R96" s="6"/>
      <c r="S96" s="6"/>
      <c r="T96" s="6"/>
    </row>
    <row r="97" spans="1:20" ht="9.75" hidden="1" outlineLevel="3" x14ac:dyDescent="0.2">
      <c r="A97" s="52"/>
      <c r="B97" s="53"/>
      <c r="C97" s="53"/>
      <c r="D97" s="54"/>
      <c r="E97" s="59" t="s">
        <v>15</v>
      </c>
      <c r="F97" s="55" t="s">
        <v>113</v>
      </c>
      <c r="G97" s="54"/>
      <c r="H97" s="56">
        <v>161.505</v>
      </c>
      <c r="I97" s="57"/>
      <c r="J97" s="58"/>
      <c r="K97" s="56"/>
      <c r="L97" s="56"/>
      <c r="M97" s="56"/>
      <c r="N97" s="56"/>
      <c r="O97" s="58"/>
      <c r="P97" s="58"/>
      <c r="Q97" s="58"/>
      <c r="R97" s="4"/>
      <c r="S97" s="6"/>
    </row>
    <row r="98" spans="1:20" ht="9.75" hidden="1" outlineLevel="3" x14ac:dyDescent="0.2">
      <c r="A98" s="52"/>
      <c r="B98" s="53"/>
      <c r="C98" s="53"/>
      <c r="D98" s="54"/>
      <c r="E98" s="59"/>
      <c r="F98" s="55" t="s">
        <v>114</v>
      </c>
      <c r="G98" s="54"/>
      <c r="H98" s="56">
        <v>-103.63</v>
      </c>
      <c r="I98" s="57"/>
      <c r="J98" s="58"/>
      <c r="K98" s="56"/>
      <c r="L98" s="56"/>
      <c r="M98" s="56"/>
      <c r="N98" s="56"/>
      <c r="O98" s="58"/>
      <c r="P98" s="58"/>
      <c r="Q98" s="58"/>
      <c r="R98" s="4"/>
      <c r="S98" s="6"/>
    </row>
    <row r="99" spans="1:20" ht="7.5" hidden="1" customHeight="1" outlineLevel="3" x14ac:dyDescent="0.15">
      <c r="A99" s="6"/>
      <c r="B99" s="28"/>
      <c r="C99" s="27"/>
      <c r="D99" s="30"/>
      <c r="E99" s="10"/>
      <c r="F99" s="31"/>
      <c r="G99" s="30"/>
      <c r="H99" s="32"/>
      <c r="I99" s="34"/>
      <c r="J99" s="12"/>
      <c r="K99" s="16"/>
      <c r="L99" s="16"/>
      <c r="M99" s="16"/>
      <c r="N99" s="16"/>
      <c r="O99" s="12"/>
      <c r="P99" s="12"/>
      <c r="Q99" s="12"/>
      <c r="R99" s="4"/>
      <c r="S99" s="6"/>
    </row>
    <row r="100" spans="1:20" ht="22.5" outlineLevel="2" collapsed="1" x14ac:dyDescent="0.2">
      <c r="A100" s="7"/>
      <c r="B100" s="44"/>
      <c r="C100" s="45">
        <v>3</v>
      </c>
      <c r="D100" s="46" t="s">
        <v>59</v>
      </c>
      <c r="E100" s="47" t="s">
        <v>117</v>
      </c>
      <c r="F100" s="48" t="s">
        <v>118</v>
      </c>
      <c r="G100" s="46" t="s">
        <v>95</v>
      </c>
      <c r="H100" s="49">
        <v>57.875</v>
      </c>
      <c r="I100" s="50"/>
      <c r="J100" s="51">
        <f>H100*I100</f>
        <v>0</v>
      </c>
      <c r="K100" s="49"/>
      <c r="L100" s="49">
        <f>H100*K100</f>
        <v>0</v>
      </c>
      <c r="M100" s="49"/>
      <c r="N100" s="49">
        <f>H100*M100</f>
        <v>0</v>
      </c>
      <c r="O100" s="51">
        <v>21</v>
      </c>
      <c r="P100" s="51">
        <f>J100*(O100/100)</f>
        <v>0</v>
      </c>
      <c r="Q100" s="51">
        <f>J100+P100</f>
        <v>0</v>
      </c>
      <c r="R100" s="6"/>
      <c r="S100" s="6"/>
      <c r="T100" s="6"/>
    </row>
    <row r="101" spans="1:20" ht="9.75" hidden="1" outlineLevel="3" x14ac:dyDescent="0.2">
      <c r="A101" s="52"/>
      <c r="B101" s="53"/>
      <c r="C101" s="53"/>
      <c r="D101" s="54"/>
      <c r="E101" s="59" t="s">
        <v>15</v>
      </c>
      <c r="F101" s="55" t="s">
        <v>113</v>
      </c>
      <c r="G101" s="54"/>
      <c r="H101" s="56">
        <v>161.505</v>
      </c>
      <c r="I101" s="57"/>
      <c r="J101" s="58"/>
      <c r="K101" s="56"/>
      <c r="L101" s="56"/>
      <c r="M101" s="56"/>
      <c r="N101" s="56"/>
      <c r="O101" s="58"/>
      <c r="P101" s="58"/>
      <c r="Q101" s="58"/>
      <c r="R101" s="4"/>
      <c r="S101" s="6"/>
    </row>
    <row r="102" spans="1:20" ht="9.75" hidden="1" outlineLevel="3" x14ac:dyDescent="0.2">
      <c r="A102" s="52"/>
      <c r="B102" s="53"/>
      <c r="C102" s="53"/>
      <c r="D102" s="54"/>
      <c r="E102" s="59"/>
      <c r="F102" s="55" t="s">
        <v>114</v>
      </c>
      <c r="G102" s="54"/>
      <c r="H102" s="56">
        <v>-103.63</v>
      </c>
      <c r="I102" s="57"/>
      <c r="J102" s="58"/>
      <c r="K102" s="56"/>
      <c r="L102" s="56"/>
      <c r="M102" s="56"/>
      <c r="N102" s="56"/>
      <c r="O102" s="58"/>
      <c r="P102" s="58"/>
      <c r="Q102" s="58"/>
      <c r="R102" s="4"/>
      <c r="S102" s="6"/>
    </row>
    <row r="103" spans="1:20" ht="7.5" hidden="1" customHeight="1" outlineLevel="3" x14ac:dyDescent="0.15">
      <c r="A103" s="6"/>
      <c r="B103" s="28"/>
      <c r="C103" s="27"/>
      <c r="D103" s="30"/>
      <c r="E103" s="10"/>
      <c r="F103" s="31"/>
      <c r="G103" s="30"/>
      <c r="H103" s="32"/>
      <c r="I103" s="34"/>
      <c r="J103" s="12"/>
      <c r="K103" s="16"/>
      <c r="L103" s="16"/>
      <c r="M103" s="16"/>
      <c r="N103" s="16"/>
      <c r="O103" s="12"/>
      <c r="P103" s="12"/>
      <c r="Q103" s="12"/>
      <c r="R103" s="4"/>
      <c r="S103" s="6"/>
    </row>
    <row r="104" spans="1:20" outlineLevel="2" x14ac:dyDescent="0.15">
      <c r="B104" s="4"/>
      <c r="C104" s="4"/>
      <c r="D104" s="4"/>
      <c r="E104" s="4"/>
      <c r="F104" s="4"/>
      <c r="G104" s="4"/>
      <c r="H104" s="4"/>
      <c r="I104" s="6"/>
      <c r="J104" s="6"/>
      <c r="K104" s="4"/>
      <c r="L104" s="4"/>
      <c r="M104" s="4"/>
      <c r="N104" s="4"/>
      <c r="O104" s="4"/>
      <c r="P104" s="6"/>
      <c r="Q104" s="6"/>
    </row>
    <row r="105" spans="1:20" ht="12" outlineLevel="1" x14ac:dyDescent="0.2">
      <c r="A105" s="22" t="s">
        <v>27</v>
      </c>
      <c r="B105" s="37">
        <v>2</v>
      </c>
      <c r="C105" s="38"/>
      <c r="D105" s="39" t="s">
        <v>58</v>
      </c>
      <c r="E105" s="39"/>
      <c r="F105" s="40" t="s">
        <v>28</v>
      </c>
      <c r="G105" s="39"/>
      <c r="H105" s="41"/>
      <c r="I105" s="42"/>
      <c r="J105" s="23">
        <f>SUBTOTAL(9,J106:J123)</f>
        <v>0</v>
      </c>
      <c r="K105" s="41"/>
      <c r="L105" s="24">
        <f>SUBTOTAL(9,L106:L123)</f>
        <v>45.850863314999998</v>
      </c>
      <c r="M105" s="41"/>
      <c r="N105" s="24">
        <f>SUBTOTAL(9,N106:N123)</f>
        <v>0</v>
      </c>
      <c r="O105" s="43"/>
      <c r="P105" s="23">
        <f>SUBTOTAL(9,P106:P123)</f>
        <v>0</v>
      </c>
      <c r="Q105" s="23">
        <f>SUBTOTAL(9,Q106:Q123)</f>
        <v>0</v>
      </c>
      <c r="R105" s="4"/>
      <c r="S105" s="6"/>
      <c r="T105" s="6"/>
    </row>
    <row r="106" spans="1:20" ht="11.25" outlineLevel="2" collapsed="1" x14ac:dyDescent="0.2">
      <c r="A106" s="7"/>
      <c r="B106" s="44"/>
      <c r="C106" s="45">
        <v>1</v>
      </c>
      <c r="D106" s="46" t="s">
        <v>59</v>
      </c>
      <c r="E106" s="47" t="s">
        <v>119</v>
      </c>
      <c r="F106" s="48" t="s">
        <v>120</v>
      </c>
      <c r="G106" s="46" t="s">
        <v>62</v>
      </c>
      <c r="H106" s="49">
        <v>14.419799999999997</v>
      </c>
      <c r="I106" s="50"/>
      <c r="J106" s="51">
        <f>H106*I106</f>
        <v>0</v>
      </c>
      <c r="K106" s="49">
        <v>2.16</v>
      </c>
      <c r="L106" s="49">
        <f>H106*K106</f>
        <v>31.146767999999994</v>
      </c>
      <c r="M106" s="49"/>
      <c r="N106" s="49">
        <f>H106*M106</f>
        <v>0</v>
      </c>
      <c r="O106" s="51">
        <v>21</v>
      </c>
      <c r="P106" s="51">
        <f>J106*(O106/100)</f>
        <v>0</v>
      </c>
      <c r="Q106" s="51">
        <f>J106+P106</f>
        <v>0</v>
      </c>
      <c r="R106" s="6"/>
      <c r="S106" s="6"/>
      <c r="T106" s="6"/>
    </row>
    <row r="107" spans="1:20" ht="9.75" hidden="1" outlineLevel="3" x14ac:dyDescent="0.2">
      <c r="A107" s="52"/>
      <c r="B107" s="53"/>
      <c r="C107" s="53"/>
      <c r="D107" s="54"/>
      <c r="E107" s="59" t="s">
        <v>15</v>
      </c>
      <c r="F107" s="55" t="s">
        <v>121</v>
      </c>
      <c r="G107" s="54"/>
      <c r="H107" s="56">
        <v>0</v>
      </c>
      <c r="I107" s="57"/>
      <c r="J107" s="58"/>
      <c r="K107" s="56"/>
      <c r="L107" s="56"/>
      <c r="M107" s="56"/>
      <c r="N107" s="56"/>
      <c r="O107" s="58"/>
      <c r="P107" s="58"/>
      <c r="Q107" s="58"/>
      <c r="R107" s="4"/>
      <c r="S107" s="6"/>
    </row>
    <row r="108" spans="1:20" ht="9.75" hidden="1" outlineLevel="3" x14ac:dyDescent="0.2">
      <c r="A108" s="52"/>
      <c r="B108" s="53"/>
      <c r="C108" s="53"/>
      <c r="D108" s="54"/>
      <c r="E108" s="59"/>
      <c r="F108" s="55" t="s">
        <v>122</v>
      </c>
      <c r="G108" s="54"/>
      <c r="H108" s="56">
        <v>8.8042499999999979</v>
      </c>
      <c r="I108" s="57"/>
      <c r="J108" s="58"/>
      <c r="K108" s="56"/>
      <c r="L108" s="56"/>
      <c r="M108" s="56"/>
      <c r="N108" s="56"/>
      <c r="O108" s="58"/>
      <c r="P108" s="58"/>
      <c r="Q108" s="58"/>
      <c r="R108" s="4"/>
      <c r="S108" s="6"/>
    </row>
    <row r="109" spans="1:20" ht="9.75" hidden="1" outlineLevel="3" x14ac:dyDescent="0.2">
      <c r="A109" s="52"/>
      <c r="B109" s="53"/>
      <c r="C109" s="53"/>
      <c r="D109" s="54"/>
      <c r="E109" s="59"/>
      <c r="F109" s="55" t="s">
        <v>72</v>
      </c>
      <c r="G109" s="54"/>
      <c r="H109" s="56">
        <v>0</v>
      </c>
      <c r="I109" s="57"/>
      <c r="J109" s="58"/>
      <c r="K109" s="56"/>
      <c r="L109" s="56"/>
      <c r="M109" s="56"/>
      <c r="N109" s="56"/>
      <c r="O109" s="58"/>
      <c r="P109" s="58"/>
      <c r="Q109" s="58"/>
      <c r="R109" s="4"/>
      <c r="S109" s="6"/>
    </row>
    <row r="110" spans="1:20" ht="9.75" hidden="1" outlineLevel="3" x14ac:dyDescent="0.2">
      <c r="A110" s="52"/>
      <c r="B110" s="53"/>
      <c r="C110" s="53"/>
      <c r="D110" s="54"/>
      <c r="E110" s="59"/>
      <c r="F110" s="55" t="s">
        <v>123</v>
      </c>
      <c r="G110" s="54"/>
      <c r="H110" s="56">
        <v>0</v>
      </c>
      <c r="I110" s="57"/>
      <c r="J110" s="58"/>
      <c r="K110" s="56"/>
      <c r="L110" s="56"/>
      <c r="M110" s="56"/>
      <c r="N110" s="56"/>
      <c r="O110" s="58"/>
      <c r="P110" s="58"/>
      <c r="Q110" s="58"/>
      <c r="R110" s="4"/>
      <c r="S110" s="6"/>
    </row>
    <row r="111" spans="1:20" ht="9.75" hidden="1" outlineLevel="3" x14ac:dyDescent="0.2">
      <c r="A111" s="52"/>
      <c r="B111" s="53"/>
      <c r="C111" s="53"/>
      <c r="D111" s="54"/>
      <c r="E111" s="59"/>
      <c r="F111" s="55" t="s">
        <v>124</v>
      </c>
      <c r="G111" s="54"/>
      <c r="H111" s="56">
        <v>5.6155500000000016</v>
      </c>
      <c r="I111" s="57"/>
      <c r="J111" s="58"/>
      <c r="K111" s="56"/>
      <c r="L111" s="56"/>
      <c r="M111" s="56"/>
      <c r="N111" s="56"/>
      <c r="O111" s="58"/>
      <c r="P111" s="58"/>
      <c r="Q111" s="58"/>
      <c r="R111" s="4"/>
      <c r="S111" s="6"/>
    </row>
    <row r="112" spans="1:20" ht="9.75" hidden="1" outlineLevel="3" x14ac:dyDescent="0.2">
      <c r="A112" s="52"/>
      <c r="B112" s="53"/>
      <c r="C112" s="53"/>
      <c r="D112" s="54"/>
      <c r="E112" s="59"/>
      <c r="F112" s="55" t="s">
        <v>72</v>
      </c>
      <c r="G112" s="54"/>
      <c r="H112" s="56">
        <v>0</v>
      </c>
      <c r="I112" s="57"/>
      <c r="J112" s="58"/>
      <c r="K112" s="56"/>
      <c r="L112" s="56"/>
      <c r="M112" s="56"/>
      <c r="N112" s="56"/>
      <c r="O112" s="58"/>
      <c r="P112" s="58"/>
      <c r="Q112" s="58"/>
      <c r="R112" s="4"/>
      <c r="S112" s="6"/>
    </row>
    <row r="113" spans="1:20" ht="7.5" hidden="1" customHeight="1" outlineLevel="3" x14ac:dyDescent="0.15">
      <c r="A113" s="6"/>
      <c r="B113" s="28"/>
      <c r="C113" s="27"/>
      <c r="D113" s="30"/>
      <c r="E113" s="10"/>
      <c r="F113" s="31"/>
      <c r="G113" s="30"/>
      <c r="H113" s="32"/>
      <c r="I113" s="34"/>
      <c r="J113" s="12"/>
      <c r="K113" s="16"/>
      <c r="L113" s="16"/>
      <c r="M113" s="16"/>
      <c r="N113" s="16"/>
      <c r="O113" s="12"/>
      <c r="P113" s="12"/>
      <c r="Q113" s="12"/>
      <c r="R113" s="4"/>
      <c r="S113" s="6"/>
    </row>
    <row r="114" spans="1:20" ht="11.25" outlineLevel="2" collapsed="1" x14ac:dyDescent="0.2">
      <c r="A114" s="7"/>
      <c r="B114" s="44"/>
      <c r="C114" s="45">
        <v>2</v>
      </c>
      <c r="D114" s="46" t="s">
        <v>59</v>
      </c>
      <c r="E114" s="47" t="s">
        <v>125</v>
      </c>
      <c r="F114" s="48" t="s">
        <v>126</v>
      </c>
      <c r="G114" s="46" t="s">
        <v>95</v>
      </c>
      <c r="H114" s="49">
        <v>58.694999999999986</v>
      </c>
      <c r="I114" s="50"/>
      <c r="J114" s="51">
        <f>H114*I114</f>
        <v>0</v>
      </c>
      <c r="K114" s="49">
        <v>3.3E-4</v>
      </c>
      <c r="L114" s="49">
        <f>H114*K114</f>
        <v>1.9369349999999997E-2</v>
      </c>
      <c r="M114" s="49"/>
      <c r="N114" s="49">
        <f>H114*M114</f>
        <v>0</v>
      </c>
      <c r="O114" s="51">
        <v>21</v>
      </c>
      <c r="P114" s="51">
        <f>J114*(O114/100)</f>
        <v>0</v>
      </c>
      <c r="Q114" s="51">
        <f>J114+P114</f>
        <v>0</v>
      </c>
      <c r="R114" s="6"/>
      <c r="S114" s="6"/>
      <c r="T114" s="6"/>
    </row>
    <row r="115" spans="1:20" ht="9.75" hidden="1" outlineLevel="3" x14ac:dyDescent="0.2">
      <c r="A115" s="52"/>
      <c r="B115" s="53"/>
      <c r="C115" s="53"/>
      <c r="D115" s="54"/>
      <c r="E115" s="59" t="s">
        <v>15</v>
      </c>
      <c r="F115" s="55" t="s">
        <v>121</v>
      </c>
      <c r="G115" s="54"/>
      <c r="H115" s="56">
        <v>0</v>
      </c>
      <c r="I115" s="57"/>
      <c r="J115" s="58"/>
      <c r="K115" s="56"/>
      <c r="L115" s="56"/>
      <c r="M115" s="56"/>
      <c r="N115" s="56"/>
      <c r="O115" s="58"/>
      <c r="P115" s="58"/>
      <c r="Q115" s="58"/>
      <c r="R115" s="4"/>
      <c r="S115" s="6"/>
    </row>
    <row r="116" spans="1:20" ht="9.75" hidden="1" outlineLevel="3" x14ac:dyDescent="0.2">
      <c r="A116" s="52"/>
      <c r="B116" s="53"/>
      <c r="C116" s="53"/>
      <c r="D116" s="54"/>
      <c r="E116" s="59"/>
      <c r="F116" s="55" t="s">
        <v>127</v>
      </c>
      <c r="G116" s="54"/>
      <c r="H116" s="56">
        <v>58.694999999999986</v>
      </c>
      <c r="I116" s="57"/>
      <c r="J116" s="58"/>
      <c r="K116" s="56"/>
      <c r="L116" s="56"/>
      <c r="M116" s="56"/>
      <c r="N116" s="56"/>
      <c r="O116" s="58"/>
      <c r="P116" s="58"/>
      <c r="Q116" s="58"/>
      <c r="R116" s="4"/>
      <c r="S116" s="6"/>
    </row>
    <row r="117" spans="1:20" ht="7.5" hidden="1" customHeight="1" outlineLevel="3" x14ac:dyDescent="0.15">
      <c r="A117" s="6"/>
      <c r="B117" s="28"/>
      <c r="C117" s="27"/>
      <c r="D117" s="30"/>
      <c r="E117" s="10"/>
      <c r="F117" s="31"/>
      <c r="G117" s="30"/>
      <c r="H117" s="32"/>
      <c r="I117" s="34"/>
      <c r="J117" s="12"/>
      <c r="K117" s="16"/>
      <c r="L117" s="16"/>
      <c r="M117" s="16"/>
      <c r="N117" s="16"/>
      <c r="O117" s="12"/>
      <c r="P117" s="12"/>
      <c r="Q117" s="12"/>
      <c r="R117" s="4"/>
      <c r="S117" s="6"/>
    </row>
    <row r="118" spans="1:20" ht="22.5" outlineLevel="2" collapsed="1" x14ac:dyDescent="0.2">
      <c r="A118" s="7"/>
      <c r="B118" s="44"/>
      <c r="C118" s="45">
        <v>3</v>
      </c>
      <c r="D118" s="46" t="s">
        <v>59</v>
      </c>
      <c r="E118" s="47" t="s">
        <v>128</v>
      </c>
      <c r="F118" s="48" t="s">
        <v>129</v>
      </c>
      <c r="G118" s="46" t="s">
        <v>62</v>
      </c>
      <c r="H118" s="49">
        <v>5.8695000000000004</v>
      </c>
      <c r="I118" s="50"/>
      <c r="J118" s="51">
        <f>H118*I118</f>
        <v>0</v>
      </c>
      <c r="K118" s="49">
        <v>2.5018699999999998</v>
      </c>
      <c r="L118" s="49">
        <f>H118*K118</f>
        <v>14.684725965</v>
      </c>
      <c r="M118" s="49"/>
      <c r="N118" s="49">
        <f>H118*M118</f>
        <v>0</v>
      </c>
      <c r="O118" s="51">
        <v>21</v>
      </c>
      <c r="P118" s="51">
        <f>J118*(O118/100)</f>
        <v>0</v>
      </c>
      <c r="Q118" s="51">
        <f>J118+P118</f>
        <v>0</v>
      </c>
      <c r="R118" s="6"/>
      <c r="S118" s="6"/>
      <c r="T118" s="6"/>
    </row>
    <row r="119" spans="1:20" ht="9.75" hidden="1" outlineLevel="3" x14ac:dyDescent="0.2">
      <c r="A119" s="52"/>
      <c r="B119" s="53"/>
      <c r="C119" s="53"/>
      <c r="D119" s="54"/>
      <c r="E119" s="59" t="s">
        <v>15</v>
      </c>
      <c r="F119" s="55" t="s">
        <v>121</v>
      </c>
      <c r="G119" s="54"/>
      <c r="H119" s="56">
        <v>0</v>
      </c>
      <c r="I119" s="57"/>
      <c r="J119" s="58"/>
      <c r="K119" s="56"/>
      <c r="L119" s="56"/>
      <c r="M119" s="56"/>
      <c r="N119" s="56"/>
      <c r="O119" s="58"/>
      <c r="P119" s="58"/>
      <c r="Q119" s="58"/>
      <c r="R119" s="4"/>
      <c r="S119" s="6"/>
    </row>
    <row r="120" spans="1:20" ht="9.75" hidden="1" outlineLevel="3" x14ac:dyDescent="0.2">
      <c r="A120" s="52"/>
      <c r="B120" s="53"/>
      <c r="C120" s="53"/>
      <c r="D120" s="54"/>
      <c r="E120" s="59"/>
      <c r="F120" s="55" t="s">
        <v>130</v>
      </c>
      <c r="G120" s="54"/>
      <c r="H120" s="56">
        <v>5.8695000000000004</v>
      </c>
      <c r="I120" s="57"/>
      <c r="J120" s="58"/>
      <c r="K120" s="56"/>
      <c r="L120" s="56"/>
      <c r="M120" s="56"/>
      <c r="N120" s="56"/>
      <c r="O120" s="58"/>
      <c r="P120" s="58"/>
      <c r="Q120" s="58"/>
      <c r="R120" s="4"/>
      <c r="S120" s="6"/>
    </row>
    <row r="121" spans="1:20" ht="7.5" hidden="1" customHeight="1" outlineLevel="3" x14ac:dyDescent="0.15">
      <c r="A121" s="6"/>
      <c r="B121" s="28"/>
      <c r="C121" s="27"/>
      <c r="D121" s="30"/>
      <c r="E121" s="10"/>
      <c r="F121" s="31"/>
      <c r="G121" s="30"/>
      <c r="H121" s="32"/>
      <c r="I121" s="34"/>
      <c r="J121" s="12"/>
      <c r="K121" s="16"/>
      <c r="L121" s="16"/>
      <c r="M121" s="16"/>
      <c r="N121" s="16"/>
      <c r="O121" s="12"/>
      <c r="P121" s="12"/>
      <c r="Q121" s="12"/>
      <c r="R121" s="4"/>
      <c r="S121" s="6"/>
    </row>
    <row r="122" spans="1:20" ht="11.25" outlineLevel="2" x14ac:dyDescent="0.2">
      <c r="A122" s="7"/>
      <c r="B122" s="44"/>
      <c r="C122" s="45">
        <v>4</v>
      </c>
      <c r="D122" s="46" t="s">
        <v>59</v>
      </c>
      <c r="E122" s="47" t="s">
        <v>131</v>
      </c>
      <c r="F122" s="48" t="s">
        <v>132</v>
      </c>
      <c r="G122" s="46" t="s">
        <v>62</v>
      </c>
      <c r="H122" s="49">
        <v>5.8689999999999998</v>
      </c>
      <c r="I122" s="50"/>
      <c r="J122" s="51">
        <f>H122*I122</f>
        <v>0</v>
      </c>
      <c r="K122" s="49"/>
      <c r="L122" s="49">
        <f>H122*K122</f>
        <v>0</v>
      </c>
      <c r="M122" s="49"/>
      <c r="N122" s="49">
        <f>H122*M122</f>
        <v>0</v>
      </c>
      <c r="O122" s="51">
        <v>21</v>
      </c>
      <c r="P122" s="51">
        <f>J122*(O122/100)</f>
        <v>0</v>
      </c>
      <c r="Q122" s="51">
        <f>J122+P122</f>
        <v>0</v>
      </c>
      <c r="R122" s="6"/>
      <c r="S122" s="6"/>
      <c r="T122" s="6"/>
    </row>
    <row r="123" spans="1:20" outlineLevel="2" x14ac:dyDescent="0.15">
      <c r="B123" s="4"/>
      <c r="C123" s="4"/>
      <c r="D123" s="4"/>
      <c r="E123" s="4"/>
      <c r="F123" s="4"/>
      <c r="G123" s="4"/>
      <c r="H123" s="4"/>
      <c r="I123" s="6"/>
      <c r="J123" s="6"/>
      <c r="K123" s="4"/>
      <c r="L123" s="4"/>
      <c r="M123" s="4"/>
      <c r="N123" s="4"/>
      <c r="O123" s="4"/>
      <c r="P123" s="6"/>
      <c r="Q123" s="6"/>
    </row>
    <row r="124" spans="1:20" ht="12" outlineLevel="1" x14ac:dyDescent="0.2">
      <c r="A124" s="22" t="s">
        <v>29</v>
      </c>
      <c r="B124" s="37">
        <v>2</v>
      </c>
      <c r="C124" s="38"/>
      <c r="D124" s="39" t="s">
        <v>58</v>
      </c>
      <c r="E124" s="39"/>
      <c r="F124" s="40" t="s">
        <v>30</v>
      </c>
      <c r="G124" s="39"/>
      <c r="H124" s="41"/>
      <c r="I124" s="42"/>
      <c r="J124" s="23">
        <f>SUBTOTAL(9,J125:J144)</f>
        <v>0</v>
      </c>
      <c r="K124" s="41"/>
      <c r="L124" s="24">
        <f>SUBTOTAL(9,L125:L144)</f>
        <v>40.798213792000006</v>
      </c>
      <c r="M124" s="41"/>
      <c r="N124" s="24">
        <f>SUBTOTAL(9,N125:N144)</f>
        <v>0</v>
      </c>
      <c r="O124" s="43"/>
      <c r="P124" s="23">
        <f>SUBTOTAL(9,P125:P144)</f>
        <v>0</v>
      </c>
      <c r="Q124" s="23">
        <f>SUBTOTAL(9,Q125:Q144)</f>
        <v>0</v>
      </c>
      <c r="R124" s="4"/>
      <c r="S124" s="6"/>
      <c r="T124" s="6"/>
    </row>
    <row r="125" spans="1:20" ht="11.25" outlineLevel="2" collapsed="1" x14ac:dyDescent="0.2">
      <c r="A125" s="7"/>
      <c r="B125" s="44"/>
      <c r="C125" s="45">
        <v>1</v>
      </c>
      <c r="D125" s="46" t="s">
        <v>59</v>
      </c>
      <c r="E125" s="47" t="s">
        <v>133</v>
      </c>
      <c r="F125" s="48" t="s">
        <v>134</v>
      </c>
      <c r="G125" s="46" t="s">
        <v>62</v>
      </c>
      <c r="H125" s="49">
        <v>16.909850000000002</v>
      </c>
      <c r="I125" s="50"/>
      <c r="J125" s="51">
        <f>H125*I125</f>
        <v>0</v>
      </c>
      <c r="K125" s="49">
        <v>2.3010199999999998</v>
      </c>
      <c r="L125" s="49">
        <f>H125*K125</f>
        <v>38.909903047</v>
      </c>
      <c r="M125" s="49"/>
      <c r="N125" s="49">
        <f>H125*M125</f>
        <v>0</v>
      </c>
      <c r="O125" s="51">
        <v>21</v>
      </c>
      <c r="P125" s="51">
        <f>J125*(O125/100)</f>
        <v>0</v>
      </c>
      <c r="Q125" s="51">
        <f>J125+P125</f>
        <v>0</v>
      </c>
      <c r="R125" s="6"/>
      <c r="S125" s="6"/>
      <c r="T125" s="6"/>
    </row>
    <row r="126" spans="1:20" ht="9.75" hidden="1" outlineLevel="3" x14ac:dyDescent="0.2">
      <c r="A126" s="52"/>
      <c r="B126" s="53"/>
      <c r="C126" s="53"/>
      <c r="D126" s="54"/>
      <c r="E126" s="59" t="s">
        <v>15</v>
      </c>
      <c r="F126" s="55" t="s">
        <v>135</v>
      </c>
      <c r="G126" s="54"/>
      <c r="H126" s="56">
        <v>0</v>
      </c>
      <c r="I126" s="57"/>
      <c r="J126" s="58"/>
      <c r="K126" s="56"/>
      <c r="L126" s="56"/>
      <c r="M126" s="56"/>
      <c r="N126" s="56"/>
      <c r="O126" s="58"/>
      <c r="P126" s="58"/>
      <c r="Q126" s="58"/>
      <c r="R126" s="4"/>
      <c r="S126" s="6"/>
    </row>
    <row r="127" spans="1:20" ht="9.75" hidden="1" outlineLevel="3" x14ac:dyDescent="0.2">
      <c r="A127" s="52"/>
      <c r="B127" s="53"/>
      <c r="C127" s="53"/>
      <c r="D127" s="54"/>
      <c r="E127" s="59"/>
      <c r="F127" s="55" t="s">
        <v>136</v>
      </c>
      <c r="G127" s="54"/>
      <c r="H127" s="56">
        <v>16.104600000000001</v>
      </c>
      <c r="I127" s="57"/>
      <c r="J127" s="58"/>
      <c r="K127" s="56"/>
      <c r="L127" s="56"/>
      <c r="M127" s="56"/>
      <c r="N127" s="56"/>
      <c r="O127" s="58"/>
      <c r="P127" s="58"/>
      <c r="Q127" s="58"/>
      <c r="R127" s="4"/>
      <c r="S127" s="6"/>
    </row>
    <row r="128" spans="1:20" ht="9.75" hidden="1" outlineLevel="3" x14ac:dyDescent="0.2">
      <c r="A128" s="52"/>
      <c r="B128" s="53"/>
      <c r="C128" s="53"/>
      <c r="D128" s="54"/>
      <c r="E128" s="59"/>
      <c r="F128" s="55" t="s">
        <v>137</v>
      </c>
      <c r="G128" s="54"/>
      <c r="H128" s="56">
        <v>16.104600000000001</v>
      </c>
      <c r="I128" s="57"/>
      <c r="J128" s="58"/>
      <c r="K128" s="56"/>
      <c r="L128" s="56"/>
      <c r="M128" s="56"/>
      <c r="N128" s="56"/>
      <c r="O128" s="58"/>
      <c r="P128" s="58"/>
      <c r="Q128" s="58"/>
      <c r="R128" s="4"/>
      <c r="S128" s="6"/>
    </row>
    <row r="129" spans="1:20" ht="9.75" hidden="1" outlineLevel="3" x14ac:dyDescent="0.2">
      <c r="A129" s="52"/>
      <c r="B129" s="53"/>
      <c r="C129" s="53"/>
      <c r="D129" s="54"/>
      <c r="E129" s="59"/>
      <c r="F129" s="55" t="s">
        <v>138</v>
      </c>
      <c r="G129" s="54"/>
      <c r="H129" s="56">
        <v>0.80525000000000002</v>
      </c>
      <c r="I129" s="57"/>
      <c r="J129" s="58"/>
      <c r="K129" s="56"/>
      <c r="L129" s="56"/>
      <c r="M129" s="56"/>
      <c r="N129" s="56"/>
      <c r="O129" s="58"/>
      <c r="P129" s="58"/>
      <c r="Q129" s="58"/>
      <c r="R129" s="4"/>
      <c r="S129" s="6"/>
    </row>
    <row r="130" spans="1:20" ht="9.75" hidden="1" outlineLevel="3" x14ac:dyDescent="0.2">
      <c r="A130" s="52"/>
      <c r="B130" s="53"/>
      <c r="C130" s="53"/>
      <c r="D130" s="54"/>
      <c r="E130" s="59"/>
      <c r="F130" s="55" t="s">
        <v>72</v>
      </c>
      <c r="G130" s="54"/>
      <c r="H130" s="56">
        <v>0</v>
      </c>
      <c r="I130" s="57"/>
      <c r="J130" s="58"/>
      <c r="K130" s="56"/>
      <c r="L130" s="56"/>
      <c r="M130" s="56"/>
      <c r="N130" s="56"/>
      <c r="O130" s="58"/>
      <c r="P130" s="58"/>
      <c r="Q130" s="58"/>
      <c r="R130" s="4"/>
      <c r="S130" s="6"/>
    </row>
    <row r="131" spans="1:20" ht="7.5" hidden="1" customHeight="1" outlineLevel="3" x14ac:dyDescent="0.15">
      <c r="A131" s="6"/>
      <c r="B131" s="28"/>
      <c r="C131" s="27"/>
      <c r="D131" s="30"/>
      <c r="E131" s="10"/>
      <c r="F131" s="31"/>
      <c r="G131" s="30"/>
      <c r="H131" s="32"/>
      <c r="I131" s="34"/>
      <c r="J131" s="12"/>
      <c r="K131" s="16"/>
      <c r="L131" s="16"/>
      <c r="M131" s="16"/>
      <c r="N131" s="16"/>
      <c r="O131" s="12"/>
      <c r="P131" s="12"/>
      <c r="Q131" s="12"/>
      <c r="R131" s="4"/>
      <c r="S131" s="6"/>
    </row>
    <row r="132" spans="1:20" ht="11.25" outlineLevel="2" collapsed="1" x14ac:dyDescent="0.2">
      <c r="A132" s="7"/>
      <c r="B132" s="44"/>
      <c r="C132" s="45">
        <v>2</v>
      </c>
      <c r="D132" s="46" t="s">
        <v>59</v>
      </c>
      <c r="E132" s="47" t="s">
        <v>139</v>
      </c>
      <c r="F132" s="48" t="s">
        <v>140</v>
      </c>
      <c r="G132" s="46" t="s">
        <v>95</v>
      </c>
      <c r="H132" s="49">
        <v>35.2425</v>
      </c>
      <c r="I132" s="50"/>
      <c r="J132" s="51">
        <f>H132*I132</f>
        <v>0</v>
      </c>
      <c r="K132" s="49">
        <v>2.6900000000000001E-3</v>
      </c>
      <c r="L132" s="49">
        <f>H132*K132</f>
        <v>9.4802325000000007E-2</v>
      </c>
      <c r="M132" s="49"/>
      <c r="N132" s="49">
        <f>H132*M132</f>
        <v>0</v>
      </c>
      <c r="O132" s="51">
        <v>21</v>
      </c>
      <c r="P132" s="51">
        <f>J132*(O132/100)</f>
        <v>0</v>
      </c>
      <c r="Q132" s="51">
        <f>J132+P132</f>
        <v>0</v>
      </c>
      <c r="R132" s="6"/>
      <c r="S132" s="6"/>
      <c r="T132" s="6"/>
    </row>
    <row r="133" spans="1:20" ht="9.75" hidden="1" outlineLevel="3" x14ac:dyDescent="0.2">
      <c r="A133" s="52"/>
      <c r="B133" s="53"/>
      <c r="C133" s="53"/>
      <c r="D133" s="54"/>
      <c r="E133" s="59" t="s">
        <v>15</v>
      </c>
      <c r="F133" s="55" t="s">
        <v>135</v>
      </c>
      <c r="G133" s="54"/>
      <c r="H133" s="56">
        <v>0</v>
      </c>
      <c r="I133" s="57"/>
      <c r="J133" s="58"/>
      <c r="K133" s="56"/>
      <c r="L133" s="56"/>
      <c r="M133" s="56"/>
      <c r="N133" s="56"/>
      <c r="O133" s="58"/>
      <c r="P133" s="58"/>
      <c r="Q133" s="58"/>
      <c r="R133" s="4"/>
      <c r="S133" s="6"/>
    </row>
    <row r="134" spans="1:20" ht="9.75" hidden="1" outlineLevel="3" x14ac:dyDescent="0.2">
      <c r="A134" s="52"/>
      <c r="B134" s="53"/>
      <c r="C134" s="53"/>
      <c r="D134" s="54"/>
      <c r="E134" s="59"/>
      <c r="F134" s="55" t="s">
        <v>141</v>
      </c>
      <c r="G134" s="54"/>
      <c r="H134" s="56">
        <v>23.340000000000003</v>
      </c>
      <c r="I134" s="57"/>
      <c r="J134" s="58"/>
      <c r="K134" s="56"/>
      <c r="L134" s="56"/>
      <c r="M134" s="56"/>
      <c r="N134" s="56"/>
      <c r="O134" s="58"/>
      <c r="P134" s="58"/>
      <c r="Q134" s="58"/>
      <c r="R134" s="4"/>
      <c r="S134" s="6"/>
    </row>
    <row r="135" spans="1:20" ht="9.75" hidden="1" outlineLevel="3" x14ac:dyDescent="0.2">
      <c r="A135" s="52"/>
      <c r="B135" s="53"/>
      <c r="C135" s="53"/>
      <c r="D135" s="54"/>
      <c r="E135" s="59"/>
      <c r="F135" s="55" t="s">
        <v>142</v>
      </c>
      <c r="G135" s="54"/>
      <c r="H135" s="56">
        <v>6.0720000000000001</v>
      </c>
      <c r="I135" s="57"/>
      <c r="J135" s="58"/>
      <c r="K135" s="56"/>
      <c r="L135" s="56"/>
      <c r="M135" s="56"/>
      <c r="N135" s="56"/>
      <c r="O135" s="58"/>
      <c r="P135" s="58"/>
      <c r="Q135" s="58"/>
      <c r="R135" s="4"/>
      <c r="S135" s="6"/>
    </row>
    <row r="136" spans="1:20" ht="9.75" hidden="1" outlineLevel="3" x14ac:dyDescent="0.2">
      <c r="A136" s="52"/>
      <c r="B136" s="53"/>
      <c r="C136" s="53"/>
      <c r="D136" s="54"/>
      <c r="E136" s="59"/>
      <c r="F136" s="55" t="s">
        <v>143</v>
      </c>
      <c r="G136" s="54"/>
      <c r="H136" s="56">
        <v>3.6224999999999996</v>
      </c>
      <c r="I136" s="57"/>
      <c r="J136" s="58"/>
      <c r="K136" s="56"/>
      <c r="L136" s="56"/>
      <c r="M136" s="56"/>
      <c r="N136" s="56"/>
      <c r="O136" s="58"/>
      <c r="P136" s="58"/>
      <c r="Q136" s="58"/>
      <c r="R136" s="4"/>
      <c r="S136" s="6"/>
    </row>
    <row r="137" spans="1:20" ht="9.75" hidden="1" outlineLevel="3" x14ac:dyDescent="0.2">
      <c r="A137" s="52"/>
      <c r="B137" s="53"/>
      <c r="C137" s="53"/>
      <c r="D137" s="54"/>
      <c r="E137" s="59"/>
      <c r="F137" s="55" t="s">
        <v>144</v>
      </c>
      <c r="G137" s="54"/>
      <c r="H137" s="56">
        <v>2.2079999999999997</v>
      </c>
      <c r="I137" s="57"/>
      <c r="J137" s="58"/>
      <c r="K137" s="56"/>
      <c r="L137" s="56"/>
      <c r="M137" s="56"/>
      <c r="N137" s="56"/>
      <c r="O137" s="58"/>
      <c r="P137" s="58"/>
      <c r="Q137" s="58"/>
      <c r="R137" s="4"/>
      <c r="S137" s="6"/>
    </row>
    <row r="138" spans="1:20" ht="9.75" hidden="1" outlineLevel="3" x14ac:dyDescent="0.2">
      <c r="A138" s="52"/>
      <c r="B138" s="53"/>
      <c r="C138" s="53"/>
      <c r="D138" s="54"/>
      <c r="E138" s="59"/>
      <c r="F138" s="55" t="s">
        <v>72</v>
      </c>
      <c r="G138" s="54"/>
      <c r="H138" s="56">
        <v>0</v>
      </c>
      <c r="I138" s="57"/>
      <c r="J138" s="58"/>
      <c r="K138" s="56"/>
      <c r="L138" s="56"/>
      <c r="M138" s="56"/>
      <c r="N138" s="56"/>
      <c r="O138" s="58"/>
      <c r="P138" s="58"/>
      <c r="Q138" s="58"/>
      <c r="R138" s="4"/>
      <c r="S138" s="6"/>
    </row>
    <row r="139" spans="1:20" ht="7.5" hidden="1" customHeight="1" outlineLevel="3" x14ac:dyDescent="0.15">
      <c r="A139" s="6"/>
      <c r="B139" s="28"/>
      <c r="C139" s="27"/>
      <c r="D139" s="30"/>
      <c r="E139" s="10"/>
      <c r="F139" s="31"/>
      <c r="G139" s="30"/>
      <c r="H139" s="32"/>
      <c r="I139" s="34"/>
      <c r="J139" s="12"/>
      <c r="K139" s="16"/>
      <c r="L139" s="16"/>
      <c r="M139" s="16"/>
      <c r="N139" s="16"/>
      <c r="O139" s="12"/>
      <c r="P139" s="12"/>
      <c r="Q139" s="12"/>
      <c r="R139" s="4"/>
      <c r="S139" s="6"/>
    </row>
    <row r="140" spans="1:20" ht="11.25" outlineLevel="2" x14ac:dyDescent="0.2">
      <c r="A140" s="7"/>
      <c r="B140" s="44"/>
      <c r="C140" s="45">
        <v>3</v>
      </c>
      <c r="D140" s="46" t="s">
        <v>59</v>
      </c>
      <c r="E140" s="47" t="s">
        <v>145</v>
      </c>
      <c r="F140" s="48" t="s">
        <v>146</v>
      </c>
      <c r="G140" s="46" t="s">
        <v>95</v>
      </c>
      <c r="H140" s="49">
        <v>35.241999999999997</v>
      </c>
      <c r="I140" s="50"/>
      <c r="J140" s="51">
        <f>H140*I140</f>
        <v>0</v>
      </c>
      <c r="K140" s="49"/>
      <c r="L140" s="49">
        <f>H140*K140</f>
        <v>0</v>
      </c>
      <c r="M140" s="49"/>
      <c r="N140" s="49">
        <f>H140*M140</f>
        <v>0</v>
      </c>
      <c r="O140" s="51">
        <v>21</v>
      </c>
      <c r="P140" s="51">
        <f>J140*(O140/100)</f>
        <v>0</v>
      </c>
      <c r="Q140" s="51">
        <f>J140+P140</f>
        <v>0</v>
      </c>
      <c r="R140" s="6"/>
      <c r="S140" s="6"/>
      <c r="T140" s="6"/>
    </row>
    <row r="141" spans="1:20" ht="11.25" outlineLevel="2" collapsed="1" x14ac:dyDescent="0.2">
      <c r="A141" s="7"/>
      <c r="B141" s="44"/>
      <c r="C141" s="45">
        <v>4</v>
      </c>
      <c r="D141" s="46" t="s">
        <v>59</v>
      </c>
      <c r="E141" s="47" t="s">
        <v>147</v>
      </c>
      <c r="F141" s="48" t="s">
        <v>148</v>
      </c>
      <c r="G141" s="46" t="s">
        <v>91</v>
      </c>
      <c r="H141" s="49">
        <v>1.6910000000000001</v>
      </c>
      <c r="I141" s="50"/>
      <c r="J141" s="51">
        <f>H141*I141</f>
        <v>0</v>
      </c>
      <c r="K141" s="49">
        <v>1.0606199999999999</v>
      </c>
      <c r="L141" s="49">
        <f>H141*K141</f>
        <v>1.79350842</v>
      </c>
      <c r="M141" s="49"/>
      <c r="N141" s="49">
        <f>H141*M141</f>
        <v>0</v>
      </c>
      <c r="O141" s="51">
        <v>21</v>
      </c>
      <c r="P141" s="51">
        <f>J141*(O141/100)</f>
        <v>0</v>
      </c>
      <c r="Q141" s="51">
        <f>J141+P141</f>
        <v>0</v>
      </c>
      <c r="R141" s="6"/>
      <c r="S141" s="6"/>
      <c r="T141" s="6"/>
    </row>
    <row r="142" spans="1:20" ht="9.75" hidden="1" outlineLevel="3" x14ac:dyDescent="0.2">
      <c r="A142" s="52"/>
      <c r="B142" s="53"/>
      <c r="C142" s="53"/>
      <c r="D142" s="54"/>
      <c r="E142" s="59" t="s">
        <v>15</v>
      </c>
      <c r="F142" s="55" t="s">
        <v>149</v>
      </c>
      <c r="G142" s="54"/>
      <c r="H142" s="56">
        <v>1.6910000000000001</v>
      </c>
      <c r="I142" s="57"/>
      <c r="J142" s="58"/>
      <c r="K142" s="56"/>
      <c r="L142" s="56"/>
      <c r="M142" s="56"/>
      <c r="N142" s="56"/>
      <c r="O142" s="58"/>
      <c r="P142" s="58"/>
      <c r="Q142" s="58"/>
      <c r="R142" s="4"/>
      <c r="S142" s="6"/>
    </row>
    <row r="143" spans="1:20" ht="7.5" hidden="1" customHeight="1" outlineLevel="3" x14ac:dyDescent="0.15">
      <c r="A143" s="6"/>
      <c r="B143" s="28"/>
      <c r="C143" s="27"/>
      <c r="D143" s="30"/>
      <c r="E143" s="10"/>
      <c r="F143" s="31"/>
      <c r="G143" s="30"/>
      <c r="H143" s="32"/>
      <c r="I143" s="34"/>
      <c r="J143" s="12"/>
      <c r="K143" s="16"/>
      <c r="L143" s="16"/>
      <c r="M143" s="16"/>
      <c r="N143" s="16"/>
      <c r="O143" s="12"/>
      <c r="P143" s="12"/>
      <c r="Q143" s="12"/>
      <c r="R143" s="4"/>
      <c r="S143" s="6"/>
    </row>
    <row r="144" spans="1:20" outlineLevel="2" x14ac:dyDescent="0.15">
      <c r="B144" s="4"/>
      <c r="C144" s="4"/>
      <c r="D144" s="4"/>
      <c r="E144" s="4"/>
      <c r="F144" s="4"/>
      <c r="G144" s="4"/>
      <c r="H144" s="4"/>
      <c r="I144" s="6"/>
      <c r="J144" s="6"/>
      <c r="K144" s="4"/>
      <c r="L144" s="4"/>
      <c r="M144" s="4"/>
      <c r="N144" s="4"/>
      <c r="O144" s="4"/>
      <c r="P144" s="6"/>
      <c r="Q144" s="6"/>
    </row>
    <row r="145" spans="1:20" ht="12" outlineLevel="1" x14ac:dyDescent="0.2">
      <c r="A145" s="22" t="s">
        <v>31</v>
      </c>
      <c r="B145" s="37">
        <v>2</v>
      </c>
      <c r="C145" s="38"/>
      <c r="D145" s="39" t="s">
        <v>58</v>
      </c>
      <c r="E145" s="39"/>
      <c r="F145" s="40" t="s">
        <v>32</v>
      </c>
      <c r="G145" s="39"/>
      <c r="H145" s="41"/>
      <c r="I145" s="42"/>
      <c r="J145" s="23">
        <f>SUBTOTAL(9,J146:J170)</f>
        <v>0</v>
      </c>
      <c r="K145" s="41"/>
      <c r="L145" s="24">
        <f>SUBTOTAL(9,L146:L170)</f>
        <v>1.5398809425</v>
      </c>
      <c r="M145" s="41"/>
      <c r="N145" s="24">
        <f>SUBTOTAL(9,N146:N170)</f>
        <v>0</v>
      </c>
      <c r="O145" s="43"/>
      <c r="P145" s="23">
        <f>SUBTOTAL(9,P146:P170)</f>
        <v>0</v>
      </c>
      <c r="Q145" s="23">
        <f>SUBTOTAL(9,Q146:Q170)</f>
        <v>0</v>
      </c>
      <c r="R145" s="4"/>
      <c r="S145" s="6"/>
      <c r="T145" s="6"/>
    </row>
    <row r="146" spans="1:20" ht="11.25" outlineLevel="2" collapsed="1" x14ac:dyDescent="0.2">
      <c r="A146" s="7"/>
      <c r="B146" s="44"/>
      <c r="C146" s="45">
        <v>1</v>
      </c>
      <c r="D146" s="46" t="s">
        <v>59</v>
      </c>
      <c r="E146" s="47" t="s">
        <v>150</v>
      </c>
      <c r="F146" s="48" t="s">
        <v>151</v>
      </c>
      <c r="G146" s="46" t="s">
        <v>62</v>
      </c>
      <c r="H146" s="49">
        <v>10.790098</v>
      </c>
      <c r="I146" s="50"/>
      <c r="J146" s="51">
        <f>H146*I146</f>
        <v>0</v>
      </c>
      <c r="K146" s="49"/>
      <c r="L146" s="49">
        <f>H146*K146</f>
        <v>0</v>
      </c>
      <c r="M146" s="49"/>
      <c r="N146" s="49">
        <f>H146*M146</f>
        <v>0</v>
      </c>
      <c r="O146" s="51">
        <v>21</v>
      </c>
      <c r="P146" s="51">
        <f>J146*(O146/100)</f>
        <v>0</v>
      </c>
      <c r="Q146" s="51">
        <f>J146+P146</f>
        <v>0</v>
      </c>
      <c r="R146" s="6"/>
      <c r="S146" s="6"/>
      <c r="T146" s="6"/>
    </row>
    <row r="147" spans="1:20" ht="9.75" hidden="1" outlineLevel="3" x14ac:dyDescent="0.2">
      <c r="A147" s="52"/>
      <c r="B147" s="53"/>
      <c r="C147" s="53"/>
      <c r="D147" s="54"/>
      <c r="E147" s="59" t="s">
        <v>15</v>
      </c>
      <c r="F147" s="55" t="s">
        <v>152</v>
      </c>
      <c r="G147" s="54"/>
      <c r="H147" s="56">
        <v>0</v>
      </c>
      <c r="I147" s="57"/>
      <c r="J147" s="58"/>
      <c r="K147" s="56"/>
      <c r="L147" s="56"/>
      <c r="M147" s="56"/>
      <c r="N147" s="56"/>
      <c r="O147" s="58"/>
      <c r="P147" s="58"/>
      <c r="Q147" s="58"/>
      <c r="R147" s="4"/>
      <c r="S147" s="6"/>
    </row>
    <row r="148" spans="1:20" ht="9.75" hidden="1" outlineLevel="3" x14ac:dyDescent="0.2">
      <c r="A148" s="52"/>
      <c r="B148" s="53"/>
      <c r="C148" s="53"/>
      <c r="D148" s="54"/>
      <c r="E148" s="59"/>
      <c r="F148" s="55" t="s">
        <v>153</v>
      </c>
      <c r="G148" s="54"/>
      <c r="H148" s="56">
        <v>0</v>
      </c>
      <c r="I148" s="57"/>
      <c r="J148" s="58"/>
      <c r="K148" s="56"/>
      <c r="L148" s="56"/>
      <c r="M148" s="56"/>
      <c r="N148" s="56"/>
      <c r="O148" s="58"/>
      <c r="P148" s="58"/>
      <c r="Q148" s="58"/>
      <c r="R148" s="4"/>
      <c r="S148" s="6"/>
    </row>
    <row r="149" spans="1:20" ht="9.75" hidden="1" outlineLevel="3" x14ac:dyDescent="0.2">
      <c r="A149" s="52"/>
      <c r="B149" s="53"/>
      <c r="C149" s="53"/>
      <c r="D149" s="54"/>
      <c r="E149" s="59"/>
      <c r="F149" s="55" t="s">
        <v>154</v>
      </c>
      <c r="G149" s="54"/>
      <c r="H149" s="56">
        <v>6.3324150000000001</v>
      </c>
      <c r="I149" s="57"/>
      <c r="J149" s="58"/>
      <c r="K149" s="56"/>
      <c r="L149" s="56"/>
      <c r="M149" s="56"/>
      <c r="N149" s="56"/>
      <c r="O149" s="58"/>
      <c r="P149" s="58"/>
      <c r="Q149" s="58"/>
      <c r="R149" s="4"/>
      <c r="S149" s="6"/>
    </row>
    <row r="150" spans="1:20" ht="9.75" hidden="1" outlineLevel="3" x14ac:dyDescent="0.2">
      <c r="A150" s="52"/>
      <c r="B150" s="53"/>
      <c r="C150" s="53"/>
      <c r="D150" s="54"/>
      <c r="E150" s="59"/>
      <c r="F150" s="55" t="s">
        <v>137</v>
      </c>
      <c r="G150" s="54"/>
      <c r="H150" s="56">
        <v>6.3324150000000001</v>
      </c>
      <c r="I150" s="57"/>
      <c r="J150" s="58"/>
      <c r="K150" s="56"/>
      <c r="L150" s="56"/>
      <c r="M150" s="56"/>
      <c r="N150" s="56"/>
      <c r="O150" s="58"/>
      <c r="P150" s="58"/>
      <c r="Q150" s="58"/>
      <c r="R150" s="4"/>
      <c r="S150" s="6"/>
    </row>
    <row r="151" spans="1:20" ht="9.75" hidden="1" outlineLevel="3" x14ac:dyDescent="0.2">
      <c r="A151" s="52"/>
      <c r="B151" s="53"/>
      <c r="C151" s="53"/>
      <c r="D151" s="54"/>
      <c r="E151" s="59"/>
      <c r="F151" s="55" t="s">
        <v>155</v>
      </c>
      <c r="G151" s="54"/>
      <c r="H151" s="56">
        <v>0.31659999999999999</v>
      </c>
      <c r="I151" s="57"/>
      <c r="J151" s="58"/>
      <c r="K151" s="56"/>
      <c r="L151" s="56"/>
      <c r="M151" s="56"/>
      <c r="N151" s="56"/>
      <c r="O151" s="58"/>
      <c r="P151" s="58"/>
      <c r="Q151" s="58"/>
      <c r="R151" s="4"/>
      <c r="S151" s="6"/>
    </row>
    <row r="152" spans="1:20" ht="9.75" hidden="1" outlineLevel="3" x14ac:dyDescent="0.2">
      <c r="A152" s="52"/>
      <c r="B152" s="53"/>
      <c r="C152" s="53"/>
      <c r="D152" s="54"/>
      <c r="E152" s="59"/>
      <c r="F152" s="55" t="s">
        <v>72</v>
      </c>
      <c r="G152" s="54"/>
      <c r="H152" s="56">
        <v>0</v>
      </c>
      <c r="I152" s="57"/>
      <c r="J152" s="58"/>
      <c r="K152" s="56"/>
      <c r="L152" s="56"/>
      <c r="M152" s="56"/>
      <c r="N152" s="56"/>
      <c r="O152" s="58"/>
      <c r="P152" s="58"/>
      <c r="Q152" s="58"/>
      <c r="R152" s="4"/>
      <c r="S152" s="6"/>
    </row>
    <row r="153" spans="1:20" ht="9.75" hidden="1" outlineLevel="3" x14ac:dyDescent="0.2">
      <c r="A153" s="52"/>
      <c r="B153" s="53"/>
      <c r="C153" s="53"/>
      <c r="D153" s="54"/>
      <c r="E153" s="59"/>
      <c r="F153" s="55" t="s">
        <v>156</v>
      </c>
      <c r="G153" s="54"/>
      <c r="H153" s="56">
        <v>0</v>
      </c>
      <c r="I153" s="57"/>
      <c r="J153" s="58"/>
      <c r="K153" s="56"/>
      <c r="L153" s="56"/>
      <c r="M153" s="56"/>
      <c r="N153" s="56"/>
      <c r="O153" s="58"/>
      <c r="P153" s="58"/>
      <c r="Q153" s="58"/>
      <c r="R153" s="4"/>
      <c r="S153" s="6"/>
    </row>
    <row r="154" spans="1:20" ht="9.75" hidden="1" outlineLevel="3" x14ac:dyDescent="0.2">
      <c r="A154" s="52"/>
      <c r="B154" s="53"/>
      <c r="C154" s="53"/>
      <c r="D154" s="54"/>
      <c r="E154" s="59"/>
      <c r="F154" s="55" t="s">
        <v>157</v>
      </c>
      <c r="G154" s="54"/>
      <c r="H154" s="56">
        <v>4.1410830000000001</v>
      </c>
      <c r="I154" s="57"/>
      <c r="J154" s="58"/>
      <c r="K154" s="56"/>
      <c r="L154" s="56"/>
      <c r="M154" s="56"/>
      <c r="N154" s="56"/>
      <c r="O154" s="58"/>
      <c r="P154" s="58"/>
      <c r="Q154" s="58"/>
      <c r="R154" s="4"/>
      <c r="S154" s="6"/>
    </row>
    <row r="155" spans="1:20" ht="9.75" hidden="1" outlineLevel="3" x14ac:dyDescent="0.2">
      <c r="A155" s="52"/>
      <c r="B155" s="53"/>
      <c r="C155" s="53"/>
      <c r="D155" s="54"/>
      <c r="E155" s="59"/>
      <c r="F155" s="55" t="s">
        <v>72</v>
      </c>
      <c r="G155" s="54"/>
      <c r="H155" s="56">
        <v>0</v>
      </c>
      <c r="I155" s="57"/>
      <c r="J155" s="58"/>
      <c r="K155" s="56"/>
      <c r="L155" s="56"/>
      <c r="M155" s="56"/>
      <c r="N155" s="56"/>
      <c r="O155" s="58"/>
      <c r="P155" s="58"/>
      <c r="Q155" s="58"/>
      <c r="R155" s="4"/>
      <c r="S155" s="6"/>
    </row>
    <row r="156" spans="1:20" ht="7.5" hidden="1" customHeight="1" outlineLevel="3" x14ac:dyDescent="0.15">
      <c r="A156" s="6"/>
      <c r="B156" s="28"/>
      <c r="C156" s="27"/>
      <c r="D156" s="30"/>
      <c r="E156" s="10"/>
      <c r="F156" s="31"/>
      <c r="G156" s="30"/>
      <c r="H156" s="32"/>
      <c r="I156" s="34"/>
      <c r="J156" s="12"/>
      <c r="K156" s="16"/>
      <c r="L156" s="16"/>
      <c r="M156" s="16"/>
      <c r="N156" s="16"/>
      <c r="O156" s="12"/>
      <c r="P156" s="12"/>
      <c r="Q156" s="12"/>
      <c r="R156" s="4"/>
      <c r="S156" s="6"/>
    </row>
    <row r="157" spans="1:20" ht="11.25" outlineLevel="2" collapsed="1" x14ac:dyDescent="0.2">
      <c r="A157" s="7"/>
      <c r="B157" s="44"/>
      <c r="C157" s="45">
        <v>2</v>
      </c>
      <c r="D157" s="46" t="s">
        <v>59</v>
      </c>
      <c r="E157" s="47" t="s">
        <v>158</v>
      </c>
      <c r="F157" s="48" t="s">
        <v>159</v>
      </c>
      <c r="G157" s="46" t="s">
        <v>95</v>
      </c>
      <c r="H157" s="49">
        <v>56.310629999999996</v>
      </c>
      <c r="I157" s="50"/>
      <c r="J157" s="51">
        <f>H157*I157</f>
        <v>0</v>
      </c>
      <c r="K157" s="49">
        <v>3.3500000000000001E-3</v>
      </c>
      <c r="L157" s="49">
        <f>H157*K157</f>
        <v>0.1886406105</v>
      </c>
      <c r="M157" s="49"/>
      <c r="N157" s="49">
        <f>H157*M157</f>
        <v>0</v>
      </c>
      <c r="O157" s="51">
        <v>21</v>
      </c>
      <c r="P157" s="51">
        <f>J157*(O157/100)</f>
        <v>0</v>
      </c>
      <c r="Q157" s="51">
        <f>J157+P157</f>
        <v>0</v>
      </c>
      <c r="R157" s="6"/>
      <c r="S157" s="6"/>
      <c r="T157" s="6"/>
    </row>
    <row r="158" spans="1:20" ht="9.75" hidden="1" outlineLevel="3" x14ac:dyDescent="0.2">
      <c r="A158" s="52"/>
      <c r="B158" s="53"/>
      <c r="C158" s="53"/>
      <c r="D158" s="54"/>
      <c r="E158" s="59" t="s">
        <v>15</v>
      </c>
      <c r="F158" s="55" t="s">
        <v>152</v>
      </c>
      <c r="G158" s="54"/>
      <c r="H158" s="56">
        <v>0</v>
      </c>
      <c r="I158" s="57"/>
      <c r="J158" s="58"/>
      <c r="K158" s="56"/>
      <c r="L158" s="56"/>
      <c r="M158" s="56"/>
      <c r="N158" s="56"/>
      <c r="O158" s="58"/>
      <c r="P158" s="58"/>
      <c r="Q158" s="58"/>
      <c r="R158" s="4"/>
      <c r="S158" s="6"/>
    </row>
    <row r="159" spans="1:20" ht="9.75" hidden="1" outlineLevel="3" x14ac:dyDescent="0.2">
      <c r="A159" s="52"/>
      <c r="B159" s="53"/>
      <c r="C159" s="53"/>
      <c r="D159" s="54"/>
      <c r="E159" s="59"/>
      <c r="F159" s="55" t="s">
        <v>153</v>
      </c>
      <c r="G159" s="54"/>
      <c r="H159" s="56">
        <v>0</v>
      </c>
      <c r="I159" s="57"/>
      <c r="J159" s="58"/>
      <c r="K159" s="56"/>
      <c r="L159" s="56"/>
      <c r="M159" s="56"/>
      <c r="N159" s="56"/>
      <c r="O159" s="58"/>
      <c r="P159" s="58"/>
      <c r="Q159" s="58"/>
      <c r="R159" s="4"/>
      <c r="S159" s="6"/>
    </row>
    <row r="160" spans="1:20" ht="9.75" hidden="1" outlineLevel="3" x14ac:dyDescent="0.2">
      <c r="A160" s="52"/>
      <c r="B160" s="53"/>
      <c r="C160" s="53"/>
      <c r="D160" s="54"/>
      <c r="E160" s="59"/>
      <c r="F160" s="55" t="s">
        <v>160</v>
      </c>
      <c r="G160" s="54"/>
      <c r="H160" s="56">
        <v>14.899800000000001</v>
      </c>
      <c r="I160" s="57"/>
      <c r="J160" s="58"/>
      <c r="K160" s="56"/>
      <c r="L160" s="56"/>
      <c r="M160" s="56"/>
      <c r="N160" s="56"/>
      <c r="O160" s="58"/>
      <c r="P160" s="58"/>
      <c r="Q160" s="58"/>
      <c r="R160" s="4"/>
      <c r="S160" s="6"/>
    </row>
    <row r="161" spans="1:20" ht="9.75" hidden="1" outlineLevel="3" x14ac:dyDescent="0.2">
      <c r="A161" s="52"/>
      <c r="B161" s="53"/>
      <c r="C161" s="53"/>
      <c r="D161" s="54"/>
      <c r="E161" s="59"/>
      <c r="F161" s="55" t="s">
        <v>72</v>
      </c>
      <c r="G161" s="54"/>
      <c r="H161" s="56">
        <v>0</v>
      </c>
      <c r="I161" s="57"/>
      <c r="J161" s="58"/>
      <c r="K161" s="56"/>
      <c r="L161" s="56"/>
      <c r="M161" s="56"/>
      <c r="N161" s="56"/>
      <c r="O161" s="58"/>
      <c r="P161" s="58"/>
      <c r="Q161" s="58"/>
      <c r="R161" s="4"/>
      <c r="S161" s="6"/>
    </row>
    <row r="162" spans="1:20" ht="9.75" hidden="1" outlineLevel="3" x14ac:dyDescent="0.2">
      <c r="A162" s="52"/>
      <c r="B162" s="53"/>
      <c r="C162" s="53"/>
      <c r="D162" s="54"/>
      <c r="E162" s="59"/>
      <c r="F162" s="55" t="s">
        <v>156</v>
      </c>
      <c r="G162" s="54"/>
      <c r="H162" s="56">
        <v>0</v>
      </c>
      <c r="I162" s="57"/>
      <c r="J162" s="58"/>
      <c r="K162" s="56"/>
      <c r="L162" s="56"/>
      <c r="M162" s="56"/>
      <c r="N162" s="56"/>
      <c r="O162" s="58"/>
      <c r="P162" s="58"/>
      <c r="Q162" s="58"/>
      <c r="R162" s="4"/>
      <c r="S162" s="6"/>
    </row>
    <row r="163" spans="1:20" ht="9.75" hidden="1" outlineLevel="3" x14ac:dyDescent="0.2">
      <c r="A163" s="52"/>
      <c r="B163" s="53"/>
      <c r="C163" s="53"/>
      <c r="D163" s="54"/>
      <c r="E163" s="59"/>
      <c r="F163" s="55" t="s">
        <v>161</v>
      </c>
      <c r="G163" s="54"/>
      <c r="H163" s="56">
        <v>41.410829999999997</v>
      </c>
      <c r="I163" s="57"/>
      <c r="J163" s="58"/>
      <c r="K163" s="56"/>
      <c r="L163" s="56"/>
      <c r="M163" s="56"/>
      <c r="N163" s="56"/>
      <c r="O163" s="58"/>
      <c r="P163" s="58"/>
      <c r="Q163" s="58"/>
      <c r="R163" s="4"/>
      <c r="S163" s="6"/>
    </row>
    <row r="164" spans="1:20" ht="9.75" hidden="1" outlineLevel="3" x14ac:dyDescent="0.2">
      <c r="A164" s="52"/>
      <c r="B164" s="53"/>
      <c r="C164" s="53"/>
      <c r="D164" s="54"/>
      <c r="E164" s="59"/>
      <c r="F164" s="55" t="s">
        <v>72</v>
      </c>
      <c r="G164" s="54"/>
      <c r="H164" s="56">
        <v>0</v>
      </c>
      <c r="I164" s="57"/>
      <c r="J164" s="58"/>
      <c r="K164" s="56"/>
      <c r="L164" s="56"/>
      <c r="M164" s="56"/>
      <c r="N164" s="56"/>
      <c r="O164" s="58"/>
      <c r="P164" s="58"/>
      <c r="Q164" s="58"/>
      <c r="R164" s="4"/>
      <c r="S164" s="6"/>
    </row>
    <row r="165" spans="1:20" ht="7.5" hidden="1" customHeight="1" outlineLevel="3" x14ac:dyDescent="0.15">
      <c r="A165" s="6"/>
      <c r="B165" s="28"/>
      <c r="C165" s="27"/>
      <c r="D165" s="30"/>
      <c r="E165" s="10"/>
      <c r="F165" s="31"/>
      <c r="G165" s="30"/>
      <c r="H165" s="32"/>
      <c r="I165" s="34"/>
      <c r="J165" s="12"/>
      <c r="K165" s="16"/>
      <c r="L165" s="16"/>
      <c r="M165" s="16"/>
      <c r="N165" s="16"/>
      <c r="O165" s="12"/>
      <c r="P165" s="12"/>
      <c r="Q165" s="12"/>
      <c r="R165" s="4"/>
      <c r="S165" s="6"/>
    </row>
    <row r="166" spans="1:20" ht="11.25" outlineLevel="2" x14ac:dyDescent="0.2">
      <c r="A166" s="7"/>
      <c r="B166" s="44"/>
      <c r="C166" s="45">
        <v>3</v>
      </c>
      <c r="D166" s="46" t="s">
        <v>59</v>
      </c>
      <c r="E166" s="47" t="s">
        <v>162</v>
      </c>
      <c r="F166" s="48" t="s">
        <v>163</v>
      </c>
      <c r="G166" s="46" t="s">
        <v>95</v>
      </c>
      <c r="H166" s="49">
        <v>56.311</v>
      </c>
      <c r="I166" s="50"/>
      <c r="J166" s="51">
        <f>H166*I166</f>
        <v>0</v>
      </c>
      <c r="K166" s="49"/>
      <c r="L166" s="49">
        <f>H166*K166</f>
        <v>0</v>
      </c>
      <c r="M166" s="49"/>
      <c r="N166" s="49">
        <f>H166*M166</f>
        <v>0</v>
      </c>
      <c r="O166" s="51">
        <v>21</v>
      </c>
      <c r="P166" s="51">
        <f>J166*(O166/100)</f>
        <v>0</v>
      </c>
      <c r="Q166" s="51">
        <f>J166+P166</f>
        <v>0</v>
      </c>
      <c r="R166" s="6"/>
      <c r="S166" s="6"/>
      <c r="T166" s="6"/>
    </row>
    <row r="167" spans="1:20" ht="11.25" outlineLevel="2" collapsed="1" x14ac:dyDescent="0.2">
      <c r="A167" s="7"/>
      <c r="B167" s="44"/>
      <c r="C167" s="45">
        <v>4</v>
      </c>
      <c r="D167" s="46" t="s">
        <v>59</v>
      </c>
      <c r="E167" s="47" t="s">
        <v>164</v>
      </c>
      <c r="F167" s="48" t="s">
        <v>165</v>
      </c>
      <c r="G167" s="46" t="s">
        <v>91</v>
      </c>
      <c r="H167" s="49">
        <v>1.2948</v>
      </c>
      <c r="I167" s="50"/>
      <c r="J167" s="51">
        <f>H167*I167</f>
        <v>0</v>
      </c>
      <c r="K167" s="49">
        <v>1.04359</v>
      </c>
      <c r="L167" s="49">
        <f>H167*K167</f>
        <v>1.3512403319999999</v>
      </c>
      <c r="M167" s="49"/>
      <c r="N167" s="49">
        <f>H167*M167</f>
        <v>0</v>
      </c>
      <c r="O167" s="51">
        <v>21</v>
      </c>
      <c r="P167" s="51">
        <f>J167*(O167/100)</f>
        <v>0</v>
      </c>
      <c r="Q167" s="51">
        <f>J167+P167</f>
        <v>0</v>
      </c>
      <c r="R167" s="6"/>
      <c r="S167" s="6"/>
      <c r="T167" s="6"/>
    </row>
    <row r="168" spans="1:20" ht="9.75" hidden="1" outlineLevel="3" x14ac:dyDescent="0.2">
      <c r="A168" s="52"/>
      <c r="B168" s="53"/>
      <c r="C168" s="53"/>
      <c r="D168" s="54"/>
      <c r="E168" s="59" t="s">
        <v>15</v>
      </c>
      <c r="F168" s="55" t="s">
        <v>166</v>
      </c>
      <c r="G168" s="54"/>
      <c r="H168" s="56">
        <v>1.2948</v>
      </c>
      <c r="I168" s="57"/>
      <c r="J168" s="58"/>
      <c r="K168" s="56"/>
      <c r="L168" s="56"/>
      <c r="M168" s="56"/>
      <c r="N168" s="56"/>
      <c r="O168" s="58"/>
      <c r="P168" s="58"/>
      <c r="Q168" s="58"/>
      <c r="R168" s="4"/>
      <c r="S168" s="6"/>
    </row>
    <row r="169" spans="1:20" ht="7.5" hidden="1" customHeight="1" outlineLevel="3" x14ac:dyDescent="0.15">
      <c r="A169" s="6"/>
      <c r="B169" s="28"/>
      <c r="C169" s="27"/>
      <c r="D169" s="30"/>
      <c r="E169" s="10"/>
      <c r="F169" s="31"/>
      <c r="G169" s="30"/>
      <c r="H169" s="32"/>
      <c r="I169" s="34"/>
      <c r="J169" s="12"/>
      <c r="K169" s="16"/>
      <c r="L169" s="16"/>
      <c r="M169" s="16"/>
      <c r="N169" s="16"/>
      <c r="O169" s="12"/>
      <c r="P169" s="12"/>
      <c r="Q169" s="12"/>
      <c r="R169" s="4"/>
      <c r="S169" s="6"/>
    </row>
    <row r="170" spans="1:20" outlineLevel="2" x14ac:dyDescent="0.15">
      <c r="B170" s="4"/>
      <c r="C170" s="4"/>
      <c r="D170" s="4"/>
      <c r="E170" s="4"/>
      <c r="F170" s="4"/>
      <c r="G170" s="4"/>
      <c r="H170" s="4"/>
      <c r="I170" s="6"/>
      <c r="J170" s="6"/>
      <c r="K170" s="4"/>
      <c r="L170" s="4"/>
      <c r="M170" s="4"/>
      <c r="N170" s="4"/>
      <c r="O170" s="4"/>
      <c r="P170" s="6"/>
      <c r="Q170" s="6"/>
    </row>
    <row r="171" spans="1:20" ht="12" outlineLevel="1" x14ac:dyDescent="0.2">
      <c r="A171" s="22" t="s">
        <v>33</v>
      </c>
      <c r="B171" s="37">
        <v>2</v>
      </c>
      <c r="C171" s="38"/>
      <c r="D171" s="39" t="s">
        <v>58</v>
      </c>
      <c r="E171" s="39"/>
      <c r="F171" s="40" t="s">
        <v>34</v>
      </c>
      <c r="G171" s="39"/>
      <c r="H171" s="41"/>
      <c r="I171" s="42"/>
      <c r="J171" s="23">
        <f>SUBTOTAL(9,J172:J197)</f>
        <v>0</v>
      </c>
      <c r="K171" s="41"/>
      <c r="L171" s="24">
        <f>SUBTOTAL(9,L172:L197)</f>
        <v>7.7168566675000001</v>
      </c>
      <c r="M171" s="41"/>
      <c r="N171" s="24">
        <f>SUBTOTAL(9,N172:N197)</f>
        <v>0</v>
      </c>
      <c r="O171" s="43"/>
      <c r="P171" s="23">
        <f>SUBTOTAL(9,P172:P197)</f>
        <v>0</v>
      </c>
      <c r="Q171" s="23">
        <f>SUBTOTAL(9,Q172:Q197)</f>
        <v>0</v>
      </c>
      <c r="R171" s="4"/>
      <c r="S171" s="6"/>
      <c r="T171" s="6"/>
    </row>
    <row r="172" spans="1:20" ht="22.5" outlineLevel="2" collapsed="1" x14ac:dyDescent="0.2">
      <c r="A172" s="7"/>
      <c r="B172" s="44"/>
      <c r="C172" s="45">
        <v>1</v>
      </c>
      <c r="D172" s="46" t="s">
        <v>59</v>
      </c>
      <c r="E172" s="47" t="s">
        <v>167</v>
      </c>
      <c r="F172" s="48" t="s">
        <v>168</v>
      </c>
      <c r="G172" s="46" t="s">
        <v>169</v>
      </c>
      <c r="H172" s="49">
        <v>7237.7875000000004</v>
      </c>
      <c r="I172" s="50"/>
      <c r="J172" s="51">
        <f>H172*I172</f>
        <v>0</v>
      </c>
      <c r="K172" s="49">
        <v>1E-3</v>
      </c>
      <c r="L172" s="49">
        <f>H172*K172</f>
        <v>7.2377875000000005</v>
      </c>
      <c r="M172" s="49"/>
      <c r="N172" s="49">
        <f>H172*M172</f>
        <v>0</v>
      </c>
      <c r="O172" s="51">
        <v>21</v>
      </c>
      <c r="P172" s="51">
        <f>J172*(O172/100)</f>
        <v>0</v>
      </c>
      <c r="Q172" s="51">
        <f>J172+P172</f>
        <v>0</v>
      </c>
      <c r="R172" s="6"/>
      <c r="S172" s="6"/>
      <c r="T172" s="6"/>
    </row>
    <row r="173" spans="1:20" ht="9.75" hidden="1" outlineLevel="3" x14ac:dyDescent="0.2">
      <c r="A173" s="52"/>
      <c r="B173" s="53"/>
      <c r="C173" s="53"/>
      <c r="D173" s="54"/>
      <c r="E173" s="59" t="s">
        <v>15</v>
      </c>
      <c r="F173" s="55" t="s">
        <v>170</v>
      </c>
      <c r="G173" s="54"/>
      <c r="H173" s="56">
        <v>0</v>
      </c>
      <c r="I173" s="57"/>
      <c r="J173" s="58"/>
      <c r="K173" s="56"/>
      <c r="L173" s="56"/>
      <c r="M173" s="56"/>
      <c r="N173" s="56"/>
      <c r="O173" s="58"/>
      <c r="P173" s="58"/>
      <c r="Q173" s="58"/>
      <c r="R173" s="4"/>
      <c r="S173" s="6"/>
    </row>
    <row r="174" spans="1:20" ht="9.75" hidden="1" outlineLevel="3" x14ac:dyDescent="0.2">
      <c r="A174" s="52"/>
      <c r="B174" s="53"/>
      <c r="C174" s="53"/>
      <c r="D174" s="54"/>
      <c r="E174" s="59"/>
      <c r="F174" s="55" t="s">
        <v>171</v>
      </c>
      <c r="G174" s="54"/>
      <c r="H174" s="56">
        <v>1659.6799999999996</v>
      </c>
      <c r="I174" s="57"/>
      <c r="J174" s="58"/>
      <c r="K174" s="56"/>
      <c r="L174" s="56"/>
      <c r="M174" s="56"/>
      <c r="N174" s="56"/>
      <c r="O174" s="58"/>
      <c r="P174" s="58"/>
      <c r="Q174" s="58"/>
      <c r="R174" s="4"/>
      <c r="S174" s="6"/>
    </row>
    <row r="175" spans="1:20" ht="9.75" hidden="1" outlineLevel="3" x14ac:dyDescent="0.2">
      <c r="A175" s="52"/>
      <c r="B175" s="53"/>
      <c r="C175" s="53"/>
      <c r="D175" s="54"/>
      <c r="E175" s="59"/>
      <c r="F175" s="55" t="s">
        <v>172</v>
      </c>
      <c r="G175" s="54"/>
      <c r="H175" s="56">
        <v>669.94400000000007</v>
      </c>
      <c r="I175" s="57"/>
      <c r="J175" s="58"/>
      <c r="K175" s="56"/>
      <c r="L175" s="56"/>
      <c r="M175" s="56"/>
      <c r="N175" s="56"/>
      <c r="O175" s="58"/>
      <c r="P175" s="58"/>
      <c r="Q175" s="58"/>
      <c r="R175" s="4"/>
      <c r="S175" s="6"/>
    </row>
    <row r="176" spans="1:20" ht="9.75" hidden="1" outlineLevel="3" x14ac:dyDescent="0.2">
      <c r="A176" s="52"/>
      <c r="B176" s="53"/>
      <c r="C176" s="53"/>
      <c r="D176" s="54"/>
      <c r="E176" s="59"/>
      <c r="F176" s="55" t="s">
        <v>173</v>
      </c>
      <c r="G176" s="54"/>
      <c r="H176" s="56">
        <v>2408.172</v>
      </c>
      <c r="I176" s="57"/>
      <c r="J176" s="58"/>
      <c r="K176" s="56"/>
      <c r="L176" s="56"/>
      <c r="M176" s="56"/>
      <c r="N176" s="56"/>
      <c r="O176" s="58"/>
      <c r="P176" s="58"/>
      <c r="Q176" s="58"/>
      <c r="R176" s="4"/>
      <c r="S176" s="6"/>
    </row>
    <row r="177" spans="1:20" ht="9.75" hidden="1" outlineLevel="3" x14ac:dyDescent="0.2">
      <c r="A177" s="52"/>
      <c r="B177" s="53"/>
      <c r="C177" s="53"/>
      <c r="D177" s="54"/>
      <c r="E177" s="59"/>
      <c r="F177" s="55" t="s">
        <v>174</v>
      </c>
      <c r="G177" s="54"/>
      <c r="H177" s="56">
        <v>973.50680000000011</v>
      </c>
      <c r="I177" s="57"/>
      <c r="J177" s="58"/>
      <c r="K177" s="56"/>
      <c r="L177" s="56"/>
      <c r="M177" s="56"/>
      <c r="N177" s="56"/>
      <c r="O177" s="58"/>
      <c r="P177" s="58"/>
      <c r="Q177" s="58"/>
      <c r="R177" s="4"/>
      <c r="S177" s="6"/>
    </row>
    <row r="178" spans="1:20" ht="9.75" hidden="1" outlineLevel="3" x14ac:dyDescent="0.2">
      <c r="A178" s="52"/>
      <c r="B178" s="53"/>
      <c r="C178" s="53"/>
      <c r="D178" s="54"/>
      <c r="E178" s="59"/>
      <c r="F178" s="55" t="s">
        <v>72</v>
      </c>
      <c r="G178" s="54"/>
      <c r="H178" s="56">
        <v>0</v>
      </c>
      <c r="I178" s="57"/>
      <c r="J178" s="58"/>
      <c r="K178" s="56"/>
      <c r="L178" s="56"/>
      <c r="M178" s="56"/>
      <c r="N178" s="56"/>
      <c r="O178" s="58"/>
      <c r="P178" s="58"/>
      <c r="Q178" s="58"/>
      <c r="R178" s="4"/>
      <c r="S178" s="6"/>
    </row>
    <row r="179" spans="1:20" ht="9.75" hidden="1" outlineLevel="3" x14ac:dyDescent="0.2">
      <c r="A179" s="52"/>
      <c r="B179" s="53"/>
      <c r="C179" s="53"/>
      <c r="D179" s="54"/>
      <c r="E179" s="59"/>
      <c r="F179" s="55" t="s">
        <v>175</v>
      </c>
      <c r="G179" s="54"/>
      <c r="H179" s="56">
        <v>0</v>
      </c>
      <c r="I179" s="57"/>
      <c r="J179" s="58"/>
      <c r="K179" s="56"/>
      <c r="L179" s="56"/>
      <c r="M179" s="56"/>
      <c r="N179" s="56"/>
      <c r="O179" s="58"/>
      <c r="P179" s="58"/>
      <c r="Q179" s="58"/>
      <c r="R179" s="4"/>
      <c r="S179" s="6"/>
    </row>
    <row r="180" spans="1:20" ht="9.75" hidden="1" outlineLevel="3" x14ac:dyDescent="0.2">
      <c r="A180" s="52"/>
      <c r="B180" s="53"/>
      <c r="C180" s="53"/>
      <c r="D180" s="54"/>
      <c r="E180" s="59"/>
      <c r="F180" s="55" t="s">
        <v>176</v>
      </c>
      <c r="G180" s="54"/>
      <c r="H180" s="56">
        <v>608.44000000000005</v>
      </c>
      <c r="I180" s="57"/>
      <c r="J180" s="58"/>
      <c r="K180" s="56"/>
      <c r="L180" s="56"/>
      <c r="M180" s="56"/>
      <c r="N180" s="56"/>
      <c r="O180" s="58"/>
      <c r="P180" s="58"/>
      <c r="Q180" s="58"/>
      <c r="R180" s="4"/>
      <c r="S180" s="6"/>
    </row>
    <row r="181" spans="1:20" ht="9.75" hidden="1" outlineLevel="3" x14ac:dyDescent="0.2">
      <c r="A181" s="52"/>
      <c r="B181" s="53"/>
      <c r="C181" s="53"/>
      <c r="D181" s="54"/>
      <c r="E181" s="59"/>
      <c r="F181" s="55" t="s">
        <v>177</v>
      </c>
      <c r="G181" s="54"/>
      <c r="H181" s="56">
        <v>140.34399999999999</v>
      </c>
      <c r="I181" s="57"/>
      <c r="J181" s="58"/>
      <c r="K181" s="56"/>
      <c r="L181" s="56"/>
      <c r="M181" s="56"/>
      <c r="N181" s="56"/>
      <c r="O181" s="58"/>
      <c r="P181" s="58"/>
      <c r="Q181" s="58"/>
      <c r="R181" s="4"/>
      <c r="S181" s="6"/>
    </row>
    <row r="182" spans="1:20" ht="9.75" hidden="1" outlineLevel="3" x14ac:dyDescent="0.2">
      <c r="A182" s="52"/>
      <c r="B182" s="53"/>
      <c r="C182" s="53"/>
      <c r="D182" s="54"/>
      <c r="E182" s="59"/>
      <c r="F182" s="55" t="s">
        <v>178</v>
      </c>
      <c r="G182" s="54"/>
      <c r="H182" s="56">
        <v>119.71999999999997</v>
      </c>
      <c r="I182" s="57"/>
      <c r="J182" s="58"/>
      <c r="K182" s="56"/>
      <c r="L182" s="56"/>
      <c r="M182" s="56"/>
      <c r="N182" s="56"/>
      <c r="O182" s="58"/>
      <c r="P182" s="58"/>
      <c r="Q182" s="58"/>
      <c r="R182" s="4"/>
      <c r="S182" s="6"/>
    </row>
    <row r="183" spans="1:20" ht="9.75" hidden="1" outlineLevel="3" x14ac:dyDescent="0.2">
      <c r="A183" s="52"/>
      <c r="B183" s="53"/>
      <c r="C183" s="53"/>
      <c r="D183" s="54"/>
      <c r="E183" s="59"/>
      <c r="F183" s="55" t="s">
        <v>72</v>
      </c>
      <c r="G183" s="54"/>
      <c r="H183" s="56">
        <v>0</v>
      </c>
      <c r="I183" s="57"/>
      <c r="J183" s="58"/>
      <c r="K183" s="56"/>
      <c r="L183" s="56"/>
      <c r="M183" s="56"/>
      <c r="N183" s="56"/>
      <c r="O183" s="58"/>
      <c r="P183" s="58"/>
      <c r="Q183" s="58"/>
      <c r="R183" s="4"/>
      <c r="S183" s="6"/>
    </row>
    <row r="184" spans="1:20" ht="9.75" hidden="1" outlineLevel="3" x14ac:dyDescent="0.2">
      <c r="A184" s="52"/>
      <c r="B184" s="53"/>
      <c r="C184" s="53"/>
      <c r="D184" s="54"/>
      <c r="E184" s="59"/>
      <c r="F184" s="55" t="s">
        <v>137</v>
      </c>
      <c r="G184" s="54"/>
      <c r="H184" s="56">
        <v>6579.8068000000003</v>
      </c>
      <c r="I184" s="57"/>
      <c r="J184" s="58"/>
      <c r="K184" s="56"/>
      <c r="L184" s="56"/>
      <c r="M184" s="56"/>
      <c r="N184" s="56"/>
      <c r="O184" s="58"/>
      <c r="P184" s="58"/>
      <c r="Q184" s="58"/>
      <c r="R184" s="4"/>
      <c r="S184" s="6"/>
    </row>
    <row r="185" spans="1:20" ht="9.75" hidden="1" outlineLevel="3" x14ac:dyDescent="0.2">
      <c r="A185" s="52"/>
      <c r="B185" s="53"/>
      <c r="C185" s="53"/>
      <c r="D185" s="54"/>
      <c r="E185" s="59"/>
      <c r="F185" s="55" t="s">
        <v>179</v>
      </c>
      <c r="G185" s="54"/>
      <c r="H185" s="56">
        <v>657.98070000000018</v>
      </c>
      <c r="I185" s="57"/>
      <c r="J185" s="58"/>
      <c r="K185" s="56"/>
      <c r="L185" s="56"/>
      <c r="M185" s="56"/>
      <c r="N185" s="56"/>
      <c r="O185" s="58"/>
      <c r="P185" s="58"/>
      <c r="Q185" s="58"/>
      <c r="R185" s="4"/>
      <c r="S185" s="6"/>
    </row>
    <row r="186" spans="1:20" ht="7.5" hidden="1" customHeight="1" outlineLevel="3" x14ac:dyDescent="0.15">
      <c r="A186" s="6"/>
      <c r="B186" s="28"/>
      <c r="C186" s="27"/>
      <c r="D186" s="30"/>
      <c r="E186" s="10"/>
      <c r="F186" s="31"/>
      <c r="G186" s="30"/>
      <c r="H186" s="32"/>
      <c r="I186" s="34"/>
      <c r="J186" s="12"/>
      <c r="K186" s="16"/>
      <c r="L186" s="16"/>
      <c r="M186" s="16"/>
      <c r="N186" s="16"/>
      <c r="O186" s="12"/>
      <c r="P186" s="12"/>
      <c r="Q186" s="12"/>
      <c r="R186" s="4"/>
      <c r="S186" s="6"/>
    </row>
    <row r="187" spans="1:20" ht="11.25" outlineLevel="2" collapsed="1" x14ac:dyDescent="0.2">
      <c r="A187" s="7"/>
      <c r="B187" s="44"/>
      <c r="C187" s="45">
        <v>2</v>
      </c>
      <c r="D187" s="46" t="s">
        <v>59</v>
      </c>
      <c r="E187" s="47" t="s">
        <v>180</v>
      </c>
      <c r="F187" s="48" t="s">
        <v>181</v>
      </c>
      <c r="G187" s="46" t="s">
        <v>95</v>
      </c>
      <c r="H187" s="49">
        <v>60.1128</v>
      </c>
      <c r="I187" s="50"/>
      <c r="J187" s="51">
        <f>H187*I187</f>
        <v>0</v>
      </c>
      <c r="K187" s="49"/>
      <c r="L187" s="49">
        <f>H187*K187</f>
        <v>0</v>
      </c>
      <c r="M187" s="49"/>
      <c r="N187" s="49">
        <f>H187*M187</f>
        <v>0</v>
      </c>
      <c r="O187" s="51">
        <v>21</v>
      </c>
      <c r="P187" s="51">
        <f>J187*(O187/100)</f>
        <v>0</v>
      </c>
      <c r="Q187" s="51">
        <f>J187+P187</f>
        <v>0</v>
      </c>
      <c r="R187" s="6"/>
      <c r="S187" s="6"/>
      <c r="T187" s="6"/>
    </row>
    <row r="188" spans="1:20" ht="9.75" hidden="1" outlineLevel="3" x14ac:dyDescent="0.2">
      <c r="A188" s="52"/>
      <c r="B188" s="53"/>
      <c r="C188" s="53"/>
      <c r="D188" s="54"/>
      <c r="E188" s="59" t="s">
        <v>15</v>
      </c>
      <c r="F188" s="55" t="s">
        <v>182</v>
      </c>
      <c r="G188" s="54"/>
      <c r="H188" s="56">
        <v>0</v>
      </c>
      <c r="I188" s="57"/>
      <c r="J188" s="58"/>
      <c r="K188" s="56"/>
      <c r="L188" s="56"/>
      <c r="M188" s="56"/>
      <c r="N188" s="56"/>
      <c r="O188" s="58"/>
      <c r="P188" s="58"/>
      <c r="Q188" s="58"/>
      <c r="R188" s="4"/>
      <c r="S188" s="6"/>
    </row>
    <row r="189" spans="1:20" ht="9.75" hidden="1" outlineLevel="3" x14ac:dyDescent="0.2">
      <c r="A189" s="52"/>
      <c r="B189" s="53"/>
      <c r="C189" s="53"/>
      <c r="D189" s="54"/>
      <c r="E189" s="59"/>
      <c r="F189" s="55" t="s">
        <v>183</v>
      </c>
      <c r="G189" s="54"/>
      <c r="H189" s="56">
        <v>60.1128</v>
      </c>
      <c r="I189" s="57"/>
      <c r="J189" s="58"/>
      <c r="K189" s="56"/>
      <c r="L189" s="56"/>
      <c r="M189" s="56"/>
      <c r="N189" s="56"/>
      <c r="O189" s="58"/>
      <c r="P189" s="58"/>
      <c r="Q189" s="58"/>
      <c r="R189" s="4"/>
      <c r="S189" s="6"/>
    </row>
    <row r="190" spans="1:20" ht="7.5" hidden="1" customHeight="1" outlineLevel="3" x14ac:dyDescent="0.15">
      <c r="A190" s="6"/>
      <c r="B190" s="28"/>
      <c r="C190" s="27"/>
      <c r="D190" s="30"/>
      <c r="E190" s="10"/>
      <c r="F190" s="31"/>
      <c r="G190" s="30"/>
      <c r="H190" s="32"/>
      <c r="I190" s="34"/>
      <c r="J190" s="12"/>
      <c r="K190" s="16"/>
      <c r="L190" s="16"/>
      <c r="M190" s="16"/>
      <c r="N190" s="16"/>
      <c r="O190" s="12"/>
      <c r="P190" s="12"/>
      <c r="Q190" s="12"/>
      <c r="R190" s="4"/>
      <c r="S190" s="6"/>
    </row>
    <row r="191" spans="1:20" ht="11.25" outlineLevel="2" collapsed="1" x14ac:dyDescent="0.2">
      <c r="A191" s="7"/>
      <c r="B191" s="44"/>
      <c r="C191" s="45">
        <v>3</v>
      </c>
      <c r="D191" s="46" t="s">
        <v>184</v>
      </c>
      <c r="E191" s="47" t="s">
        <v>185</v>
      </c>
      <c r="F191" s="48" t="s">
        <v>186</v>
      </c>
      <c r="G191" s="46" t="s">
        <v>95</v>
      </c>
      <c r="H191" s="49">
        <v>69.129750000000001</v>
      </c>
      <c r="I191" s="50"/>
      <c r="J191" s="51">
        <f>H191*I191</f>
        <v>0</v>
      </c>
      <c r="K191" s="49">
        <v>6.9300000000000004E-3</v>
      </c>
      <c r="L191" s="49">
        <f>H191*K191</f>
        <v>0.47906916750000006</v>
      </c>
      <c r="M191" s="49"/>
      <c r="N191" s="49">
        <f>H191*M191</f>
        <v>0</v>
      </c>
      <c r="O191" s="51">
        <v>21</v>
      </c>
      <c r="P191" s="51">
        <f>J191*(O191/100)</f>
        <v>0</v>
      </c>
      <c r="Q191" s="51">
        <f>J191+P191</f>
        <v>0</v>
      </c>
      <c r="R191" s="6"/>
      <c r="S191" s="6"/>
      <c r="T191" s="6"/>
    </row>
    <row r="192" spans="1:20" ht="9.75" hidden="1" outlineLevel="3" x14ac:dyDescent="0.2">
      <c r="A192" s="52"/>
      <c r="B192" s="53"/>
      <c r="C192" s="53"/>
      <c r="D192" s="54"/>
      <c r="E192" s="59" t="s">
        <v>15</v>
      </c>
      <c r="F192" s="55" t="s">
        <v>182</v>
      </c>
      <c r="G192" s="54"/>
      <c r="H192" s="56">
        <v>0</v>
      </c>
      <c r="I192" s="57"/>
      <c r="J192" s="58"/>
      <c r="K192" s="56"/>
      <c r="L192" s="56"/>
      <c r="M192" s="56"/>
      <c r="N192" s="56"/>
      <c r="O192" s="58"/>
      <c r="P192" s="58"/>
      <c r="Q192" s="58"/>
      <c r="R192" s="4"/>
      <c r="S192" s="6"/>
    </row>
    <row r="193" spans="1:20" ht="9.75" hidden="1" outlineLevel="3" x14ac:dyDescent="0.2">
      <c r="A193" s="52"/>
      <c r="B193" s="53"/>
      <c r="C193" s="53"/>
      <c r="D193" s="54"/>
      <c r="E193" s="59"/>
      <c r="F193" s="55" t="s">
        <v>183</v>
      </c>
      <c r="G193" s="54"/>
      <c r="H193" s="56">
        <v>60.1128</v>
      </c>
      <c r="I193" s="57"/>
      <c r="J193" s="58"/>
      <c r="K193" s="56"/>
      <c r="L193" s="56"/>
      <c r="M193" s="56"/>
      <c r="N193" s="56"/>
      <c r="O193" s="58"/>
      <c r="P193" s="58"/>
      <c r="Q193" s="58"/>
      <c r="R193" s="4"/>
      <c r="S193" s="6"/>
    </row>
    <row r="194" spans="1:20" ht="9.75" hidden="1" outlineLevel="3" x14ac:dyDescent="0.2">
      <c r="A194" s="52"/>
      <c r="B194" s="53"/>
      <c r="C194" s="53"/>
      <c r="D194" s="54"/>
      <c r="E194" s="59"/>
      <c r="F194" s="55" t="s">
        <v>137</v>
      </c>
      <c r="G194" s="54"/>
      <c r="H194" s="56">
        <v>60.1128</v>
      </c>
      <c r="I194" s="57"/>
      <c r="J194" s="58"/>
      <c r="K194" s="56"/>
      <c r="L194" s="56"/>
      <c r="M194" s="56"/>
      <c r="N194" s="56"/>
      <c r="O194" s="58"/>
      <c r="P194" s="58"/>
      <c r="Q194" s="58"/>
      <c r="R194" s="4"/>
      <c r="S194" s="6"/>
    </row>
    <row r="195" spans="1:20" ht="9.75" hidden="1" outlineLevel="3" x14ac:dyDescent="0.2">
      <c r="A195" s="52"/>
      <c r="B195" s="53"/>
      <c r="C195" s="53"/>
      <c r="D195" s="54"/>
      <c r="E195" s="59"/>
      <c r="F195" s="55" t="s">
        <v>187</v>
      </c>
      <c r="G195" s="54"/>
      <c r="H195" s="56">
        <v>9.0169499999999996</v>
      </c>
      <c r="I195" s="57"/>
      <c r="J195" s="58"/>
      <c r="K195" s="56"/>
      <c r="L195" s="56"/>
      <c r="M195" s="56"/>
      <c r="N195" s="56"/>
      <c r="O195" s="58"/>
      <c r="P195" s="58"/>
      <c r="Q195" s="58"/>
      <c r="R195" s="4"/>
      <c r="S195" s="6"/>
    </row>
    <row r="196" spans="1:20" ht="7.5" hidden="1" customHeight="1" outlineLevel="3" x14ac:dyDescent="0.15">
      <c r="A196" s="6"/>
      <c r="B196" s="28"/>
      <c r="C196" s="27"/>
      <c r="D196" s="30"/>
      <c r="E196" s="10"/>
      <c r="F196" s="31"/>
      <c r="G196" s="30"/>
      <c r="H196" s="32"/>
      <c r="I196" s="34"/>
      <c r="J196" s="12"/>
      <c r="K196" s="16"/>
      <c r="L196" s="16"/>
      <c r="M196" s="16"/>
      <c r="N196" s="16"/>
      <c r="O196" s="12"/>
      <c r="P196" s="12"/>
      <c r="Q196" s="12"/>
      <c r="R196" s="4"/>
      <c r="S196" s="6"/>
    </row>
    <row r="197" spans="1:20" outlineLevel="2" x14ac:dyDescent="0.15">
      <c r="B197" s="4"/>
      <c r="C197" s="4"/>
      <c r="D197" s="4"/>
      <c r="E197" s="4"/>
      <c r="F197" s="4"/>
      <c r="G197" s="4"/>
      <c r="H197" s="4"/>
      <c r="I197" s="6"/>
      <c r="J197" s="6"/>
      <c r="K197" s="4"/>
      <c r="L197" s="4"/>
      <c r="M197" s="4"/>
      <c r="N197" s="4"/>
      <c r="O197" s="4"/>
      <c r="P197" s="6"/>
      <c r="Q197" s="6"/>
    </row>
    <row r="198" spans="1:20" ht="12" outlineLevel="1" x14ac:dyDescent="0.2">
      <c r="A198" s="22" t="s">
        <v>35</v>
      </c>
      <c r="B198" s="37">
        <v>2</v>
      </c>
      <c r="C198" s="38"/>
      <c r="D198" s="39" t="s">
        <v>58</v>
      </c>
      <c r="E198" s="39"/>
      <c r="F198" s="40" t="s">
        <v>36</v>
      </c>
      <c r="G198" s="39"/>
      <c r="H198" s="41"/>
      <c r="I198" s="42"/>
      <c r="J198" s="23">
        <f>SUBTOTAL(9,J199:J230)</f>
        <v>0</v>
      </c>
      <c r="K198" s="41"/>
      <c r="L198" s="24">
        <f>SUBTOTAL(9,L199:L230)</f>
        <v>18.193791500000003</v>
      </c>
      <c r="M198" s="41"/>
      <c r="N198" s="24">
        <f>SUBTOTAL(9,N199:N230)</f>
        <v>0</v>
      </c>
      <c r="O198" s="43"/>
      <c r="P198" s="23">
        <f>SUBTOTAL(9,P199:P230)</f>
        <v>0</v>
      </c>
      <c r="Q198" s="23">
        <f>SUBTOTAL(9,Q199:Q230)</f>
        <v>0</v>
      </c>
      <c r="R198" s="4"/>
      <c r="S198" s="6"/>
      <c r="T198" s="6"/>
    </row>
    <row r="199" spans="1:20" ht="11.25" outlineLevel="2" collapsed="1" x14ac:dyDescent="0.2">
      <c r="A199" s="7"/>
      <c r="B199" s="44"/>
      <c r="C199" s="45">
        <v>1</v>
      </c>
      <c r="D199" s="46" t="s">
        <v>59</v>
      </c>
      <c r="E199" s="47" t="s">
        <v>188</v>
      </c>
      <c r="F199" s="48" t="s">
        <v>189</v>
      </c>
      <c r="G199" s="46" t="s">
        <v>95</v>
      </c>
      <c r="H199" s="49">
        <v>37.437000000000012</v>
      </c>
      <c r="I199" s="50"/>
      <c r="J199" s="51">
        <f>H199*I199</f>
        <v>0</v>
      </c>
      <c r="K199" s="49"/>
      <c r="L199" s="49">
        <f>H199*K199</f>
        <v>0</v>
      </c>
      <c r="M199" s="49"/>
      <c r="N199" s="49">
        <f>H199*M199</f>
        <v>0</v>
      </c>
      <c r="O199" s="51">
        <v>21</v>
      </c>
      <c r="P199" s="51">
        <f>J199*(O199/100)</f>
        <v>0</v>
      </c>
      <c r="Q199" s="51">
        <f>J199+P199</f>
        <v>0</v>
      </c>
      <c r="R199" s="6"/>
      <c r="S199" s="6"/>
      <c r="T199" s="6"/>
    </row>
    <row r="200" spans="1:20" ht="9.75" hidden="1" outlineLevel="3" x14ac:dyDescent="0.2">
      <c r="A200" s="52"/>
      <c r="B200" s="53"/>
      <c r="C200" s="53"/>
      <c r="D200" s="54"/>
      <c r="E200" s="59" t="s">
        <v>15</v>
      </c>
      <c r="F200" s="55" t="s">
        <v>123</v>
      </c>
      <c r="G200" s="54"/>
      <c r="H200" s="56">
        <v>0</v>
      </c>
      <c r="I200" s="57"/>
      <c r="J200" s="58"/>
      <c r="K200" s="56"/>
      <c r="L200" s="56"/>
      <c r="M200" s="56"/>
      <c r="N200" s="56"/>
      <c r="O200" s="58"/>
      <c r="P200" s="58"/>
      <c r="Q200" s="58"/>
      <c r="R200" s="4"/>
      <c r="S200" s="6"/>
    </row>
    <row r="201" spans="1:20" ht="9.75" hidden="1" outlineLevel="3" x14ac:dyDescent="0.2">
      <c r="A201" s="52"/>
      <c r="B201" s="53"/>
      <c r="C201" s="53"/>
      <c r="D201" s="54"/>
      <c r="E201" s="59"/>
      <c r="F201" s="55" t="s">
        <v>190</v>
      </c>
      <c r="G201" s="54"/>
      <c r="H201" s="56">
        <v>37.437000000000012</v>
      </c>
      <c r="I201" s="57"/>
      <c r="J201" s="58"/>
      <c r="K201" s="56"/>
      <c r="L201" s="56"/>
      <c r="M201" s="56"/>
      <c r="N201" s="56"/>
      <c r="O201" s="58"/>
      <c r="P201" s="58"/>
      <c r="Q201" s="58"/>
      <c r="R201" s="4"/>
      <c r="S201" s="6"/>
    </row>
    <row r="202" spans="1:20" ht="7.5" hidden="1" customHeight="1" outlineLevel="3" x14ac:dyDescent="0.15">
      <c r="A202" s="6"/>
      <c r="B202" s="28"/>
      <c r="C202" s="27"/>
      <c r="D202" s="30"/>
      <c r="E202" s="10"/>
      <c r="F202" s="31"/>
      <c r="G202" s="30"/>
      <c r="H202" s="32"/>
      <c r="I202" s="34"/>
      <c r="J202" s="12"/>
      <c r="K202" s="16"/>
      <c r="L202" s="16"/>
      <c r="M202" s="16"/>
      <c r="N202" s="16"/>
      <c r="O202" s="12"/>
      <c r="P202" s="12"/>
      <c r="Q202" s="12"/>
      <c r="R202" s="4"/>
      <c r="S202" s="6"/>
    </row>
    <row r="203" spans="1:20" ht="11.25" outlineLevel="2" collapsed="1" x14ac:dyDescent="0.2">
      <c r="A203" s="7"/>
      <c r="B203" s="44"/>
      <c r="C203" s="45">
        <v>2</v>
      </c>
      <c r="D203" s="46" t="s">
        <v>59</v>
      </c>
      <c r="E203" s="47" t="s">
        <v>191</v>
      </c>
      <c r="F203" s="48" t="s">
        <v>192</v>
      </c>
      <c r="G203" s="46" t="s">
        <v>95</v>
      </c>
      <c r="H203" s="49">
        <v>37.437000000000012</v>
      </c>
      <c r="I203" s="50"/>
      <c r="J203" s="51">
        <f>H203*I203</f>
        <v>0</v>
      </c>
      <c r="K203" s="49">
        <v>0.10100000000000001</v>
      </c>
      <c r="L203" s="49">
        <f>H203*K203</f>
        <v>3.7811370000000015</v>
      </c>
      <c r="M203" s="49"/>
      <c r="N203" s="49">
        <f>H203*M203</f>
        <v>0</v>
      </c>
      <c r="O203" s="51">
        <v>21</v>
      </c>
      <c r="P203" s="51">
        <f>J203*(O203/100)</f>
        <v>0</v>
      </c>
      <c r="Q203" s="51">
        <f>J203+P203</f>
        <v>0</v>
      </c>
      <c r="R203" s="6"/>
      <c r="S203" s="6"/>
      <c r="T203" s="6"/>
    </row>
    <row r="204" spans="1:20" ht="9.75" hidden="1" outlineLevel="3" x14ac:dyDescent="0.2">
      <c r="A204" s="52"/>
      <c r="B204" s="53"/>
      <c r="C204" s="53"/>
      <c r="D204" s="54"/>
      <c r="E204" s="59" t="s">
        <v>15</v>
      </c>
      <c r="F204" s="55" t="s">
        <v>123</v>
      </c>
      <c r="G204" s="54"/>
      <c r="H204" s="56">
        <v>0</v>
      </c>
      <c r="I204" s="57"/>
      <c r="J204" s="58"/>
      <c r="K204" s="56"/>
      <c r="L204" s="56"/>
      <c r="M204" s="56"/>
      <c r="N204" s="56"/>
      <c r="O204" s="58"/>
      <c r="P204" s="58"/>
      <c r="Q204" s="58"/>
      <c r="R204" s="4"/>
      <c r="S204" s="6"/>
    </row>
    <row r="205" spans="1:20" ht="9.75" hidden="1" outlineLevel="3" x14ac:dyDescent="0.2">
      <c r="A205" s="52"/>
      <c r="B205" s="53"/>
      <c r="C205" s="53"/>
      <c r="D205" s="54"/>
      <c r="E205" s="59"/>
      <c r="F205" s="55" t="s">
        <v>190</v>
      </c>
      <c r="G205" s="54"/>
      <c r="H205" s="56">
        <v>37.437000000000012</v>
      </c>
      <c r="I205" s="57"/>
      <c r="J205" s="58"/>
      <c r="K205" s="56"/>
      <c r="L205" s="56"/>
      <c r="M205" s="56"/>
      <c r="N205" s="56"/>
      <c r="O205" s="58"/>
      <c r="P205" s="58"/>
      <c r="Q205" s="58"/>
      <c r="R205" s="4"/>
      <c r="S205" s="6"/>
    </row>
    <row r="206" spans="1:20" ht="7.5" hidden="1" customHeight="1" outlineLevel="3" x14ac:dyDescent="0.15">
      <c r="A206" s="6"/>
      <c r="B206" s="28"/>
      <c r="C206" s="27"/>
      <c r="D206" s="30"/>
      <c r="E206" s="10"/>
      <c r="F206" s="31"/>
      <c r="G206" s="30"/>
      <c r="H206" s="32"/>
      <c r="I206" s="34"/>
      <c r="J206" s="12"/>
      <c r="K206" s="16"/>
      <c r="L206" s="16"/>
      <c r="M206" s="16"/>
      <c r="N206" s="16"/>
      <c r="O206" s="12"/>
      <c r="P206" s="12"/>
      <c r="Q206" s="12"/>
      <c r="R206" s="4"/>
      <c r="S206" s="6"/>
    </row>
    <row r="207" spans="1:20" ht="11.25" outlineLevel="2" collapsed="1" x14ac:dyDescent="0.2">
      <c r="A207" s="7"/>
      <c r="B207" s="44"/>
      <c r="C207" s="45">
        <v>3</v>
      </c>
      <c r="D207" s="46" t="s">
        <v>184</v>
      </c>
      <c r="E207" s="47" t="s">
        <v>193</v>
      </c>
      <c r="F207" s="48" t="s">
        <v>194</v>
      </c>
      <c r="G207" s="46" t="s">
        <v>95</v>
      </c>
      <c r="H207" s="49">
        <v>39.308850000000014</v>
      </c>
      <c r="I207" s="50"/>
      <c r="J207" s="51">
        <f>H207*I207</f>
        <v>0</v>
      </c>
      <c r="K207" s="49">
        <v>8.7999999999999995E-2</v>
      </c>
      <c r="L207" s="49">
        <f>H207*K207</f>
        <v>3.459178800000001</v>
      </c>
      <c r="M207" s="49"/>
      <c r="N207" s="49">
        <f>H207*M207</f>
        <v>0</v>
      </c>
      <c r="O207" s="51">
        <v>21</v>
      </c>
      <c r="P207" s="51">
        <f>J207*(O207/100)</f>
        <v>0</v>
      </c>
      <c r="Q207" s="51">
        <f>J207+P207</f>
        <v>0</v>
      </c>
      <c r="R207" s="6"/>
      <c r="S207" s="6"/>
      <c r="T207" s="6"/>
    </row>
    <row r="208" spans="1:20" ht="9.75" hidden="1" outlineLevel="3" x14ac:dyDescent="0.2">
      <c r="A208" s="52"/>
      <c r="B208" s="53"/>
      <c r="C208" s="53"/>
      <c r="D208" s="54"/>
      <c r="E208" s="59" t="s">
        <v>15</v>
      </c>
      <c r="F208" s="55" t="s">
        <v>123</v>
      </c>
      <c r="G208" s="54"/>
      <c r="H208" s="56">
        <v>0</v>
      </c>
      <c r="I208" s="57"/>
      <c r="J208" s="58"/>
      <c r="K208" s="56"/>
      <c r="L208" s="56"/>
      <c r="M208" s="56"/>
      <c r="N208" s="56"/>
      <c r="O208" s="58"/>
      <c r="P208" s="58"/>
      <c r="Q208" s="58"/>
      <c r="R208" s="4"/>
      <c r="S208" s="6"/>
    </row>
    <row r="209" spans="1:20" ht="9.75" hidden="1" outlineLevel="3" x14ac:dyDescent="0.2">
      <c r="A209" s="52"/>
      <c r="B209" s="53"/>
      <c r="C209" s="53"/>
      <c r="D209" s="54"/>
      <c r="E209" s="59"/>
      <c r="F209" s="55" t="s">
        <v>190</v>
      </c>
      <c r="G209" s="54"/>
      <c r="H209" s="56">
        <v>37.437000000000012</v>
      </c>
      <c r="I209" s="57"/>
      <c r="J209" s="58"/>
      <c r="K209" s="56"/>
      <c r="L209" s="56"/>
      <c r="M209" s="56"/>
      <c r="N209" s="56"/>
      <c r="O209" s="58"/>
      <c r="P209" s="58"/>
      <c r="Q209" s="58"/>
      <c r="R209" s="4"/>
      <c r="S209" s="6"/>
    </row>
    <row r="210" spans="1:20" ht="9.75" hidden="1" outlineLevel="3" x14ac:dyDescent="0.2">
      <c r="A210" s="60"/>
      <c r="B210" s="61"/>
      <c r="C210" s="61"/>
      <c r="D210" s="62"/>
      <c r="E210" s="66" t="s">
        <v>17</v>
      </c>
      <c r="F210" s="67">
        <v>5</v>
      </c>
      <c r="G210" s="62"/>
      <c r="H210" s="63">
        <v>1.8718500000000007</v>
      </c>
      <c r="I210" s="64"/>
      <c r="J210" s="65"/>
      <c r="K210" s="63"/>
      <c r="L210" s="63"/>
      <c r="M210" s="63"/>
      <c r="N210" s="63"/>
      <c r="O210" s="65"/>
      <c r="P210" s="65"/>
      <c r="Q210" s="65"/>
      <c r="R210" s="4"/>
      <c r="S210" s="6"/>
    </row>
    <row r="211" spans="1:20" ht="7.5" hidden="1" customHeight="1" outlineLevel="3" x14ac:dyDescent="0.15">
      <c r="A211" s="6"/>
      <c r="B211" s="28"/>
      <c r="C211" s="27"/>
      <c r="D211" s="30"/>
      <c r="E211" s="10"/>
      <c r="F211" s="31"/>
      <c r="G211" s="30"/>
      <c r="H211" s="32"/>
      <c r="I211" s="34"/>
      <c r="J211" s="12"/>
      <c r="K211" s="16"/>
      <c r="L211" s="16"/>
      <c r="M211" s="16"/>
      <c r="N211" s="16"/>
      <c r="O211" s="12"/>
      <c r="P211" s="12"/>
      <c r="Q211" s="12"/>
      <c r="R211" s="4"/>
      <c r="S211" s="6"/>
    </row>
    <row r="212" spans="1:20" ht="11.25" outlineLevel="2" collapsed="1" x14ac:dyDescent="0.2">
      <c r="A212" s="7"/>
      <c r="B212" s="44"/>
      <c r="C212" s="45">
        <v>4</v>
      </c>
      <c r="D212" s="46" t="s">
        <v>59</v>
      </c>
      <c r="E212" s="47" t="s">
        <v>195</v>
      </c>
      <c r="F212" s="48" t="s">
        <v>196</v>
      </c>
      <c r="G212" s="46" t="s">
        <v>197</v>
      </c>
      <c r="H212" s="49">
        <v>48.61</v>
      </c>
      <c r="I212" s="50"/>
      <c r="J212" s="51">
        <f>H212*I212</f>
        <v>0</v>
      </c>
      <c r="K212" s="49">
        <v>0.10095</v>
      </c>
      <c r="L212" s="49">
        <f>H212*K212</f>
        <v>4.9071794999999998</v>
      </c>
      <c r="M212" s="49"/>
      <c r="N212" s="49">
        <f>H212*M212</f>
        <v>0</v>
      </c>
      <c r="O212" s="51">
        <v>21</v>
      </c>
      <c r="P212" s="51">
        <f>J212*(O212/100)</f>
        <v>0</v>
      </c>
      <c r="Q212" s="51">
        <f>J212+P212</f>
        <v>0</v>
      </c>
      <c r="R212" s="6"/>
      <c r="S212" s="6"/>
      <c r="T212" s="6"/>
    </row>
    <row r="213" spans="1:20" ht="9.75" hidden="1" outlineLevel="3" x14ac:dyDescent="0.2">
      <c r="A213" s="52"/>
      <c r="B213" s="53"/>
      <c r="C213" s="53"/>
      <c r="D213" s="54"/>
      <c r="E213" s="59" t="s">
        <v>15</v>
      </c>
      <c r="F213" s="55" t="s">
        <v>198</v>
      </c>
      <c r="G213" s="54"/>
      <c r="H213" s="56">
        <v>0</v>
      </c>
      <c r="I213" s="57"/>
      <c r="J213" s="58"/>
      <c r="K213" s="56"/>
      <c r="L213" s="56"/>
      <c r="M213" s="56"/>
      <c r="N213" s="56"/>
      <c r="O213" s="58"/>
      <c r="P213" s="58"/>
      <c r="Q213" s="58"/>
      <c r="R213" s="4"/>
      <c r="S213" s="6"/>
    </row>
    <row r="214" spans="1:20" ht="9.75" hidden="1" outlineLevel="3" x14ac:dyDescent="0.2">
      <c r="A214" s="52"/>
      <c r="B214" s="53"/>
      <c r="C214" s="53"/>
      <c r="D214" s="54"/>
      <c r="E214" s="59"/>
      <c r="F214" s="55" t="s">
        <v>199</v>
      </c>
      <c r="G214" s="54"/>
      <c r="H214" s="56">
        <v>48.61</v>
      </c>
      <c r="I214" s="57"/>
      <c r="J214" s="58"/>
      <c r="K214" s="56"/>
      <c r="L214" s="56"/>
      <c r="M214" s="56"/>
      <c r="N214" s="56"/>
      <c r="O214" s="58"/>
      <c r="P214" s="58"/>
      <c r="Q214" s="58"/>
      <c r="R214" s="4"/>
      <c r="S214" s="6"/>
    </row>
    <row r="215" spans="1:20" ht="7.5" hidden="1" customHeight="1" outlineLevel="3" x14ac:dyDescent="0.15">
      <c r="A215" s="6"/>
      <c r="B215" s="28"/>
      <c r="C215" s="27"/>
      <c r="D215" s="30"/>
      <c r="E215" s="10"/>
      <c r="F215" s="31"/>
      <c r="G215" s="30"/>
      <c r="H215" s="32"/>
      <c r="I215" s="34"/>
      <c r="J215" s="12"/>
      <c r="K215" s="16"/>
      <c r="L215" s="16"/>
      <c r="M215" s="16"/>
      <c r="N215" s="16"/>
      <c r="O215" s="12"/>
      <c r="P215" s="12"/>
      <c r="Q215" s="12"/>
      <c r="R215" s="4"/>
      <c r="S215" s="6"/>
    </row>
    <row r="216" spans="1:20" ht="11.25" outlineLevel="2" collapsed="1" x14ac:dyDescent="0.2">
      <c r="A216" s="7"/>
      <c r="B216" s="44"/>
      <c r="C216" s="45">
        <v>5</v>
      </c>
      <c r="D216" s="46" t="s">
        <v>184</v>
      </c>
      <c r="E216" s="47" t="s">
        <v>200</v>
      </c>
      <c r="F216" s="48" t="s">
        <v>201</v>
      </c>
      <c r="G216" s="46" t="s">
        <v>197</v>
      </c>
      <c r="H216" s="49">
        <v>49.5822</v>
      </c>
      <c r="I216" s="50"/>
      <c r="J216" s="51">
        <f>H216*I216</f>
        <v>0</v>
      </c>
      <c r="K216" s="49">
        <v>2.1000000000000001E-2</v>
      </c>
      <c r="L216" s="49">
        <f>H216*K216</f>
        <v>1.0412262000000001</v>
      </c>
      <c r="M216" s="49"/>
      <c r="N216" s="49">
        <f>H216*M216</f>
        <v>0</v>
      </c>
      <c r="O216" s="51">
        <v>21</v>
      </c>
      <c r="P216" s="51">
        <f>J216*(O216/100)</f>
        <v>0</v>
      </c>
      <c r="Q216" s="51">
        <f>J216+P216</f>
        <v>0</v>
      </c>
      <c r="R216" s="6"/>
      <c r="S216" s="6"/>
      <c r="T216" s="6"/>
    </row>
    <row r="217" spans="1:20" ht="9.75" hidden="1" outlineLevel="3" x14ac:dyDescent="0.2">
      <c r="A217" s="52"/>
      <c r="B217" s="53"/>
      <c r="C217" s="53"/>
      <c r="D217" s="54"/>
      <c r="E217" s="59" t="s">
        <v>15</v>
      </c>
      <c r="F217" s="55" t="s">
        <v>198</v>
      </c>
      <c r="G217" s="54"/>
      <c r="H217" s="56">
        <v>0</v>
      </c>
      <c r="I217" s="57"/>
      <c r="J217" s="58"/>
      <c r="K217" s="56"/>
      <c r="L217" s="56"/>
      <c r="M217" s="56"/>
      <c r="N217" s="56"/>
      <c r="O217" s="58"/>
      <c r="P217" s="58"/>
      <c r="Q217" s="58"/>
      <c r="R217" s="4"/>
      <c r="S217" s="6"/>
    </row>
    <row r="218" spans="1:20" ht="9.75" hidden="1" outlineLevel="3" x14ac:dyDescent="0.2">
      <c r="A218" s="52"/>
      <c r="B218" s="53"/>
      <c r="C218" s="53"/>
      <c r="D218" s="54"/>
      <c r="E218" s="59"/>
      <c r="F218" s="55" t="s">
        <v>199</v>
      </c>
      <c r="G218" s="54"/>
      <c r="H218" s="56">
        <v>48.61</v>
      </c>
      <c r="I218" s="57"/>
      <c r="J218" s="58"/>
      <c r="K218" s="56"/>
      <c r="L218" s="56"/>
      <c r="M218" s="56"/>
      <c r="N218" s="56"/>
      <c r="O218" s="58"/>
      <c r="P218" s="58"/>
      <c r="Q218" s="58"/>
      <c r="R218" s="4"/>
      <c r="S218" s="6"/>
    </row>
    <row r="219" spans="1:20" ht="9.75" hidden="1" outlineLevel="3" x14ac:dyDescent="0.2">
      <c r="A219" s="60"/>
      <c r="B219" s="61"/>
      <c r="C219" s="61"/>
      <c r="D219" s="62"/>
      <c r="E219" s="66" t="s">
        <v>17</v>
      </c>
      <c r="F219" s="67">
        <v>2</v>
      </c>
      <c r="G219" s="62"/>
      <c r="H219" s="63">
        <v>0.97219999999999995</v>
      </c>
      <c r="I219" s="64"/>
      <c r="J219" s="65"/>
      <c r="K219" s="63"/>
      <c r="L219" s="63"/>
      <c r="M219" s="63"/>
      <c r="N219" s="63"/>
      <c r="O219" s="65"/>
      <c r="P219" s="65"/>
      <c r="Q219" s="65"/>
      <c r="R219" s="4"/>
      <c r="S219" s="6"/>
    </row>
    <row r="220" spans="1:20" ht="7.5" hidden="1" customHeight="1" outlineLevel="3" x14ac:dyDescent="0.15">
      <c r="A220" s="6"/>
      <c r="B220" s="28"/>
      <c r="C220" s="27"/>
      <c r="D220" s="30"/>
      <c r="E220" s="10"/>
      <c r="F220" s="31"/>
      <c r="G220" s="30"/>
      <c r="H220" s="32"/>
      <c r="I220" s="34"/>
      <c r="J220" s="12"/>
      <c r="K220" s="16"/>
      <c r="L220" s="16"/>
      <c r="M220" s="16"/>
      <c r="N220" s="16"/>
      <c r="O220" s="12"/>
      <c r="P220" s="12"/>
      <c r="Q220" s="12"/>
      <c r="R220" s="4"/>
      <c r="S220" s="6"/>
    </row>
    <row r="221" spans="1:20" ht="11.25" outlineLevel="2" collapsed="1" x14ac:dyDescent="0.2">
      <c r="A221" s="7"/>
      <c r="B221" s="44"/>
      <c r="C221" s="45">
        <v>6</v>
      </c>
      <c r="D221" s="46" t="s">
        <v>59</v>
      </c>
      <c r="E221" s="47" t="s">
        <v>202</v>
      </c>
      <c r="F221" s="48" t="s">
        <v>203</v>
      </c>
      <c r="G221" s="46" t="s">
        <v>197</v>
      </c>
      <c r="H221" s="49">
        <v>28.15</v>
      </c>
      <c r="I221" s="50"/>
      <c r="J221" s="51">
        <f>H221*I221</f>
        <v>0</v>
      </c>
      <c r="K221" s="49">
        <v>0.1295</v>
      </c>
      <c r="L221" s="49">
        <f>H221*K221</f>
        <v>3.6454249999999999</v>
      </c>
      <c r="M221" s="49"/>
      <c r="N221" s="49">
        <f>H221*M221</f>
        <v>0</v>
      </c>
      <c r="O221" s="51">
        <v>21</v>
      </c>
      <c r="P221" s="51">
        <f>J221*(O221/100)</f>
        <v>0</v>
      </c>
      <c r="Q221" s="51">
        <f>J221+P221</f>
        <v>0</v>
      </c>
      <c r="R221" s="6"/>
      <c r="S221" s="6"/>
      <c r="T221" s="6"/>
    </row>
    <row r="222" spans="1:20" ht="9.75" hidden="1" outlineLevel="3" x14ac:dyDescent="0.2">
      <c r="A222" s="52"/>
      <c r="B222" s="53"/>
      <c r="C222" s="53"/>
      <c r="D222" s="54"/>
      <c r="E222" s="59" t="s">
        <v>15</v>
      </c>
      <c r="F222" s="55" t="s">
        <v>204</v>
      </c>
      <c r="G222" s="54"/>
      <c r="H222" s="56">
        <v>0</v>
      </c>
      <c r="I222" s="57"/>
      <c r="J222" s="58"/>
      <c r="K222" s="56"/>
      <c r="L222" s="56"/>
      <c r="M222" s="56"/>
      <c r="N222" s="56"/>
      <c r="O222" s="58"/>
      <c r="P222" s="58"/>
      <c r="Q222" s="58"/>
      <c r="R222" s="4"/>
      <c r="S222" s="6"/>
    </row>
    <row r="223" spans="1:20" ht="9.75" hidden="1" outlineLevel="3" x14ac:dyDescent="0.2">
      <c r="A223" s="52"/>
      <c r="B223" s="53"/>
      <c r="C223" s="53"/>
      <c r="D223" s="54"/>
      <c r="E223" s="59"/>
      <c r="F223" s="55" t="s">
        <v>205</v>
      </c>
      <c r="G223" s="54"/>
      <c r="H223" s="56">
        <v>28.15</v>
      </c>
      <c r="I223" s="57"/>
      <c r="J223" s="58"/>
      <c r="K223" s="56"/>
      <c r="L223" s="56"/>
      <c r="M223" s="56"/>
      <c r="N223" s="56"/>
      <c r="O223" s="58"/>
      <c r="P223" s="58"/>
      <c r="Q223" s="58"/>
      <c r="R223" s="4"/>
      <c r="S223" s="6"/>
    </row>
    <row r="224" spans="1:20" ht="7.5" hidden="1" customHeight="1" outlineLevel="3" x14ac:dyDescent="0.15">
      <c r="A224" s="6"/>
      <c r="B224" s="28"/>
      <c r="C224" s="27"/>
      <c r="D224" s="30"/>
      <c r="E224" s="10"/>
      <c r="F224" s="31"/>
      <c r="G224" s="30"/>
      <c r="H224" s="32"/>
      <c r="I224" s="34"/>
      <c r="J224" s="12"/>
      <c r="K224" s="16"/>
      <c r="L224" s="16"/>
      <c r="M224" s="16"/>
      <c r="N224" s="16"/>
      <c r="O224" s="12"/>
      <c r="P224" s="12"/>
      <c r="Q224" s="12"/>
      <c r="R224" s="4"/>
      <c r="S224" s="6"/>
    </row>
    <row r="225" spans="1:20" ht="11.25" outlineLevel="2" collapsed="1" x14ac:dyDescent="0.2">
      <c r="A225" s="7"/>
      <c r="B225" s="44"/>
      <c r="C225" s="45">
        <v>7</v>
      </c>
      <c r="D225" s="46" t="s">
        <v>184</v>
      </c>
      <c r="E225" s="47" t="s">
        <v>206</v>
      </c>
      <c r="F225" s="48" t="s">
        <v>207</v>
      </c>
      <c r="G225" s="46" t="s">
        <v>197</v>
      </c>
      <c r="H225" s="49">
        <v>29.557500000000001</v>
      </c>
      <c r="I225" s="50"/>
      <c r="J225" s="51">
        <f>H225*I225</f>
        <v>0</v>
      </c>
      <c r="K225" s="49">
        <v>4.5999999999999999E-2</v>
      </c>
      <c r="L225" s="49">
        <f>H225*K225</f>
        <v>1.359645</v>
      </c>
      <c r="M225" s="49"/>
      <c r="N225" s="49">
        <f>H225*M225</f>
        <v>0</v>
      </c>
      <c r="O225" s="51">
        <v>21</v>
      </c>
      <c r="P225" s="51">
        <f>J225*(O225/100)</f>
        <v>0</v>
      </c>
      <c r="Q225" s="51">
        <f>J225+P225</f>
        <v>0</v>
      </c>
      <c r="R225" s="6"/>
      <c r="S225" s="6"/>
      <c r="T225" s="6"/>
    </row>
    <row r="226" spans="1:20" ht="9.75" hidden="1" outlineLevel="3" x14ac:dyDescent="0.2">
      <c r="A226" s="52"/>
      <c r="B226" s="53"/>
      <c r="C226" s="53"/>
      <c r="D226" s="54"/>
      <c r="E226" s="59" t="s">
        <v>15</v>
      </c>
      <c r="F226" s="55" t="s">
        <v>204</v>
      </c>
      <c r="G226" s="54"/>
      <c r="H226" s="56">
        <v>0</v>
      </c>
      <c r="I226" s="57"/>
      <c r="J226" s="58"/>
      <c r="K226" s="56"/>
      <c r="L226" s="56"/>
      <c r="M226" s="56"/>
      <c r="N226" s="56"/>
      <c r="O226" s="58"/>
      <c r="P226" s="58"/>
      <c r="Q226" s="58"/>
      <c r="R226" s="4"/>
      <c r="S226" s="6"/>
    </row>
    <row r="227" spans="1:20" ht="9.75" hidden="1" outlineLevel="3" x14ac:dyDescent="0.2">
      <c r="A227" s="52"/>
      <c r="B227" s="53"/>
      <c r="C227" s="53"/>
      <c r="D227" s="54"/>
      <c r="E227" s="59"/>
      <c r="F227" s="55" t="s">
        <v>205</v>
      </c>
      <c r="G227" s="54"/>
      <c r="H227" s="56">
        <v>28.15</v>
      </c>
      <c r="I227" s="57"/>
      <c r="J227" s="58"/>
      <c r="K227" s="56"/>
      <c r="L227" s="56"/>
      <c r="M227" s="56"/>
      <c r="N227" s="56"/>
      <c r="O227" s="58"/>
      <c r="P227" s="58"/>
      <c r="Q227" s="58"/>
      <c r="R227" s="4"/>
      <c r="S227" s="6"/>
    </row>
    <row r="228" spans="1:20" ht="9.75" hidden="1" outlineLevel="3" x14ac:dyDescent="0.2">
      <c r="A228" s="60"/>
      <c r="B228" s="61"/>
      <c r="C228" s="61"/>
      <c r="D228" s="62"/>
      <c r="E228" s="66" t="s">
        <v>17</v>
      </c>
      <c r="F228" s="67">
        <v>5</v>
      </c>
      <c r="G228" s="62"/>
      <c r="H228" s="63">
        <v>1.4075</v>
      </c>
      <c r="I228" s="64"/>
      <c r="J228" s="65"/>
      <c r="K228" s="63"/>
      <c r="L228" s="63"/>
      <c r="M228" s="63"/>
      <c r="N228" s="63"/>
      <c r="O228" s="65"/>
      <c r="P228" s="65"/>
      <c r="Q228" s="65"/>
      <c r="R228" s="4"/>
      <c r="S228" s="6"/>
    </row>
    <row r="229" spans="1:20" ht="7.5" hidden="1" customHeight="1" outlineLevel="3" x14ac:dyDescent="0.15">
      <c r="A229" s="6"/>
      <c r="B229" s="28"/>
      <c r="C229" s="27"/>
      <c r="D229" s="30"/>
      <c r="E229" s="10"/>
      <c r="F229" s="31"/>
      <c r="G229" s="30"/>
      <c r="H229" s="32"/>
      <c r="I229" s="34"/>
      <c r="J229" s="12"/>
      <c r="K229" s="16"/>
      <c r="L229" s="16"/>
      <c r="M229" s="16"/>
      <c r="N229" s="16"/>
      <c r="O229" s="12"/>
      <c r="P229" s="12"/>
      <c r="Q229" s="12"/>
      <c r="R229" s="4"/>
      <c r="S229" s="6"/>
    </row>
    <row r="230" spans="1:20" outlineLevel="2" x14ac:dyDescent="0.15">
      <c r="B230" s="4"/>
      <c r="C230" s="4"/>
      <c r="D230" s="4"/>
      <c r="E230" s="4"/>
      <c r="F230" s="4"/>
      <c r="G230" s="4"/>
      <c r="H230" s="4"/>
      <c r="I230" s="6"/>
      <c r="J230" s="6"/>
      <c r="K230" s="4"/>
      <c r="L230" s="4"/>
      <c r="M230" s="4"/>
      <c r="N230" s="4"/>
      <c r="O230" s="4"/>
      <c r="P230" s="6"/>
      <c r="Q230" s="6"/>
    </row>
    <row r="231" spans="1:20" ht="12" outlineLevel="1" x14ac:dyDescent="0.2">
      <c r="A231" s="22" t="s">
        <v>37</v>
      </c>
      <c r="B231" s="37">
        <v>2</v>
      </c>
      <c r="C231" s="38"/>
      <c r="D231" s="39" t="s">
        <v>58</v>
      </c>
      <c r="E231" s="39"/>
      <c r="F231" s="40" t="s">
        <v>38</v>
      </c>
      <c r="G231" s="39"/>
      <c r="H231" s="41"/>
      <c r="I231" s="42"/>
      <c r="J231" s="23">
        <f>SUBTOTAL(9,J232:J235)</f>
        <v>0</v>
      </c>
      <c r="K231" s="41"/>
      <c r="L231" s="24">
        <f>SUBTOTAL(9,L232:L235)</f>
        <v>2.0405699999999999E-2</v>
      </c>
      <c r="M231" s="41"/>
      <c r="N231" s="24">
        <f>SUBTOTAL(9,N232:N235)</f>
        <v>0</v>
      </c>
      <c r="O231" s="43"/>
      <c r="P231" s="23">
        <f>SUBTOTAL(9,P232:P235)</f>
        <v>0</v>
      </c>
      <c r="Q231" s="23">
        <f>SUBTOTAL(9,Q232:Q235)</f>
        <v>0</v>
      </c>
      <c r="R231" s="4"/>
      <c r="S231" s="6"/>
      <c r="T231" s="6"/>
    </row>
    <row r="232" spans="1:20" ht="22.5" outlineLevel="2" collapsed="1" x14ac:dyDescent="0.2">
      <c r="A232" s="7"/>
      <c r="B232" s="44"/>
      <c r="C232" s="45">
        <v>1</v>
      </c>
      <c r="D232" s="46" t="s">
        <v>59</v>
      </c>
      <c r="E232" s="47" t="s">
        <v>208</v>
      </c>
      <c r="F232" s="48" t="s">
        <v>209</v>
      </c>
      <c r="G232" s="46" t="s">
        <v>95</v>
      </c>
      <c r="H232" s="49">
        <v>97.169999999999987</v>
      </c>
      <c r="I232" s="50"/>
      <c r="J232" s="51">
        <f>H232*I232</f>
        <v>0</v>
      </c>
      <c r="K232" s="49">
        <v>2.1000000000000001E-4</v>
      </c>
      <c r="L232" s="49">
        <f>H232*K232</f>
        <v>2.0405699999999999E-2</v>
      </c>
      <c r="M232" s="49"/>
      <c r="N232" s="49">
        <f>H232*M232</f>
        <v>0</v>
      </c>
      <c r="O232" s="51">
        <v>21</v>
      </c>
      <c r="P232" s="51">
        <f>J232*(O232/100)</f>
        <v>0</v>
      </c>
      <c r="Q232" s="51">
        <f>J232+P232</f>
        <v>0</v>
      </c>
      <c r="R232" s="6"/>
      <c r="S232" s="6"/>
      <c r="T232" s="6"/>
    </row>
    <row r="233" spans="1:20" ht="9.75" hidden="1" outlineLevel="3" x14ac:dyDescent="0.2">
      <c r="A233" s="52"/>
      <c r="B233" s="53"/>
      <c r="C233" s="53"/>
      <c r="D233" s="54"/>
      <c r="E233" s="59" t="s">
        <v>15</v>
      </c>
      <c r="F233" s="55" t="s">
        <v>210</v>
      </c>
      <c r="G233" s="54"/>
      <c r="H233" s="56">
        <v>97.169999999999987</v>
      </c>
      <c r="I233" s="57"/>
      <c r="J233" s="58"/>
      <c r="K233" s="56"/>
      <c r="L233" s="56"/>
      <c r="M233" s="56"/>
      <c r="N233" s="56"/>
      <c r="O233" s="58"/>
      <c r="P233" s="58"/>
      <c r="Q233" s="58"/>
      <c r="R233" s="4"/>
      <c r="S233" s="6"/>
    </row>
    <row r="234" spans="1:20" ht="7.5" hidden="1" customHeight="1" outlineLevel="3" x14ac:dyDescent="0.15">
      <c r="A234" s="6"/>
      <c r="B234" s="28"/>
      <c r="C234" s="27"/>
      <c r="D234" s="30"/>
      <c r="E234" s="10"/>
      <c r="F234" s="31"/>
      <c r="G234" s="30"/>
      <c r="H234" s="32"/>
      <c r="I234" s="34"/>
      <c r="J234" s="12"/>
      <c r="K234" s="16"/>
      <c r="L234" s="16"/>
      <c r="M234" s="16"/>
      <c r="N234" s="16"/>
      <c r="O234" s="12"/>
      <c r="P234" s="12"/>
      <c r="Q234" s="12"/>
      <c r="R234" s="4"/>
      <c r="S234" s="6"/>
    </row>
    <row r="235" spans="1:20" outlineLevel="2" x14ac:dyDescent="0.15">
      <c r="B235" s="4"/>
      <c r="C235" s="4"/>
      <c r="D235" s="4"/>
      <c r="E235" s="4"/>
      <c r="F235" s="4"/>
      <c r="G235" s="4"/>
      <c r="H235" s="4"/>
      <c r="I235" s="6"/>
      <c r="J235" s="6"/>
      <c r="K235" s="4"/>
      <c r="L235" s="4"/>
      <c r="M235" s="4"/>
      <c r="N235" s="4"/>
      <c r="O235" s="4"/>
      <c r="P235" s="6"/>
      <c r="Q235" s="6"/>
    </row>
    <row r="236" spans="1:20" ht="12" outlineLevel="1" x14ac:dyDescent="0.2">
      <c r="A236" s="22" t="s">
        <v>39</v>
      </c>
      <c r="B236" s="37">
        <v>2</v>
      </c>
      <c r="C236" s="38"/>
      <c r="D236" s="39" t="s">
        <v>58</v>
      </c>
      <c r="E236" s="39"/>
      <c r="F236" s="40" t="s">
        <v>40</v>
      </c>
      <c r="G236" s="39"/>
      <c r="H236" s="41"/>
      <c r="I236" s="42"/>
      <c r="J236" s="23">
        <f>SUBTOTAL(9,J237:J240)</f>
        <v>0</v>
      </c>
      <c r="K236" s="41"/>
      <c r="L236" s="24">
        <f>SUBTOTAL(9,L237:L240)</f>
        <v>2.6877200000000002E-3</v>
      </c>
      <c r="M236" s="41"/>
      <c r="N236" s="24">
        <f>SUBTOTAL(9,N237:N240)</f>
        <v>0</v>
      </c>
      <c r="O236" s="43"/>
      <c r="P236" s="23">
        <f>SUBTOTAL(9,P237:P240)</f>
        <v>0</v>
      </c>
      <c r="Q236" s="23">
        <f>SUBTOTAL(9,Q237:Q240)</f>
        <v>0</v>
      </c>
      <c r="R236" s="4"/>
      <c r="S236" s="6"/>
      <c r="T236" s="6"/>
    </row>
    <row r="237" spans="1:20" ht="11.25" outlineLevel="2" collapsed="1" x14ac:dyDescent="0.2">
      <c r="A237" s="7"/>
      <c r="B237" s="44"/>
      <c r="C237" s="45">
        <v>1</v>
      </c>
      <c r="D237" s="46" t="s">
        <v>59</v>
      </c>
      <c r="E237" s="47" t="s">
        <v>211</v>
      </c>
      <c r="F237" s="48" t="s">
        <v>212</v>
      </c>
      <c r="G237" s="46" t="s">
        <v>95</v>
      </c>
      <c r="H237" s="49">
        <v>67.192999999999998</v>
      </c>
      <c r="I237" s="50"/>
      <c r="J237" s="51">
        <f>H237*I237</f>
        <v>0</v>
      </c>
      <c r="K237" s="49">
        <v>4.0000000000000003E-5</v>
      </c>
      <c r="L237" s="49">
        <f>H237*K237</f>
        <v>2.6877200000000002E-3</v>
      </c>
      <c r="M237" s="49"/>
      <c r="N237" s="49">
        <f>H237*M237</f>
        <v>0</v>
      </c>
      <c r="O237" s="51">
        <v>21</v>
      </c>
      <c r="P237" s="51">
        <f>J237*(O237/100)</f>
        <v>0</v>
      </c>
      <c r="Q237" s="51">
        <f>J237+P237</f>
        <v>0</v>
      </c>
      <c r="R237" s="6"/>
      <c r="S237" s="6"/>
      <c r="T237" s="6"/>
    </row>
    <row r="238" spans="1:20" ht="9.75" hidden="1" outlineLevel="3" x14ac:dyDescent="0.2">
      <c r="A238" s="52"/>
      <c r="B238" s="53"/>
      <c r="C238" s="53"/>
      <c r="D238" s="54"/>
      <c r="E238" s="59" t="s">
        <v>15</v>
      </c>
      <c r="F238" s="55" t="s">
        <v>213</v>
      </c>
      <c r="G238" s="54"/>
      <c r="H238" s="56">
        <v>67.192999999999998</v>
      </c>
      <c r="I238" s="57"/>
      <c r="J238" s="58"/>
      <c r="K238" s="56"/>
      <c r="L238" s="56"/>
      <c r="M238" s="56"/>
      <c r="N238" s="56"/>
      <c r="O238" s="58"/>
      <c r="P238" s="58"/>
      <c r="Q238" s="58"/>
      <c r="R238" s="4"/>
      <c r="S238" s="6"/>
    </row>
    <row r="239" spans="1:20" ht="7.5" hidden="1" customHeight="1" outlineLevel="3" x14ac:dyDescent="0.15">
      <c r="A239" s="6"/>
      <c r="B239" s="28"/>
      <c r="C239" s="27"/>
      <c r="D239" s="30"/>
      <c r="E239" s="10"/>
      <c r="F239" s="31"/>
      <c r="G239" s="30"/>
      <c r="H239" s="32"/>
      <c r="I239" s="34"/>
      <c r="J239" s="12"/>
      <c r="K239" s="16"/>
      <c r="L239" s="16"/>
      <c r="M239" s="16"/>
      <c r="N239" s="16"/>
      <c r="O239" s="12"/>
      <c r="P239" s="12"/>
      <c r="Q239" s="12"/>
      <c r="R239" s="4"/>
      <c r="S239" s="6"/>
    </row>
    <row r="240" spans="1:20" outlineLevel="2" x14ac:dyDescent="0.15">
      <c r="B240" s="4"/>
      <c r="C240" s="4"/>
      <c r="D240" s="4"/>
      <c r="E240" s="4"/>
      <c r="F240" s="4"/>
      <c r="G240" s="4"/>
      <c r="H240" s="4"/>
      <c r="I240" s="6"/>
      <c r="J240" s="6"/>
      <c r="K240" s="4"/>
      <c r="L240" s="4"/>
      <c r="M240" s="4"/>
      <c r="N240" s="4"/>
      <c r="O240" s="4"/>
      <c r="P240" s="6"/>
      <c r="Q240" s="6"/>
    </row>
    <row r="241" spans="1:20" ht="12" outlineLevel="1" x14ac:dyDescent="0.2">
      <c r="A241" s="22" t="s">
        <v>41</v>
      </c>
      <c r="B241" s="37">
        <v>2</v>
      </c>
      <c r="C241" s="38"/>
      <c r="D241" s="39" t="s">
        <v>58</v>
      </c>
      <c r="E241" s="39"/>
      <c r="F241" s="40" t="s">
        <v>42</v>
      </c>
      <c r="G241" s="39"/>
      <c r="H241" s="41"/>
      <c r="I241" s="42"/>
      <c r="J241" s="23">
        <f>SUBTOTAL(9,J242:J243)</f>
        <v>0</v>
      </c>
      <c r="K241" s="41"/>
      <c r="L241" s="24">
        <f>SUBTOTAL(9,L242:L243)</f>
        <v>0</v>
      </c>
      <c r="M241" s="41"/>
      <c r="N241" s="24">
        <f>SUBTOTAL(9,N242:N243)</f>
        <v>0</v>
      </c>
      <c r="O241" s="43"/>
      <c r="P241" s="23">
        <f>SUBTOTAL(9,P242:P243)</f>
        <v>0</v>
      </c>
      <c r="Q241" s="23">
        <f>SUBTOTAL(9,Q242:Q243)</f>
        <v>0</v>
      </c>
      <c r="R241" s="4"/>
      <c r="S241" s="6"/>
      <c r="T241" s="6"/>
    </row>
    <row r="242" spans="1:20" ht="11.25" outlineLevel="2" x14ac:dyDescent="0.2">
      <c r="A242" s="7"/>
      <c r="B242" s="44"/>
      <c r="C242" s="45">
        <v>1</v>
      </c>
      <c r="D242" s="46" t="s">
        <v>59</v>
      </c>
      <c r="E242" s="47" t="s">
        <v>214</v>
      </c>
      <c r="F242" s="48" t="s">
        <v>215</v>
      </c>
      <c r="G242" s="46" t="s">
        <v>91</v>
      </c>
      <c r="H242" s="49">
        <v>111.24275926950001</v>
      </c>
      <c r="I242" s="50"/>
      <c r="J242" s="51">
        <f>H242*I242</f>
        <v>0</v>
      </c>
      <c r="K242" s="49"/>
      <c r="L242" s="49">
        <f>H242*K242</f>
        <v>0</v>
      </c>
      <c r="M242" s="49"/>
      <c r="N242" s="49">
        <f>H242*M242</f>
        <v>0</v>
      </c>
      <c r="O242" s="51">
        <v>21</v>
      </c>
      <c r="P242" s="51">
        <f>J242*(O242/100)</f>
        <v>0</v>
      </c>
      <c r="Q242" s="51">
        <f>J242+P242</f>
        <v>0</v>
      </c>
      <c r="R242" s="6"/>
      <c r="S242" s="6"/>
      <c r="T242" s="6"/>
    </row>
    <row r="243" spans="1:20" outlineLevel="2" x14ac:dyDescent="0.15">
      <c r="B243" s="4"/>
      <c r="C243" s="4"/>
      <c r="D243" s="4"/>
      <c r="E243" s="4"/>
      <c r="F243" s="4"/>
      <c r="G243" s="4"/>
      <c r="H243" s="4"/>
      <c r="I243" s="6"/>
      <c r="J243" s="6"/>
      <c r="K243" s="4"/>
      <c r="L243" s="4"/>
      <c r="M243" s="4"/>
      <c r="N243" s="4"/>
      <c r="O243" s="4"/>
      <c r="P243" s="6"/>
      <c r="Q243" s="6"/>
    </row>
    <row r="244" spans="1:20" ht="12" outlineLevel="1" x14ac:dyDescent="0.2">
      <c r="A244" s="22" t="s">
        <v>43</v>
      </c>
      <c r="B244" s="37">
        <v>2</v>
      </c>
      <c r="C244" s="38"/>
      <c r="D244" s="39" t="s">
        <v>58</v>
      </c>
      <c r="E244" s="39"/>
      <c r="F244" s="40" t="s">
        <v>44</v>
      </c>
      <c r="G244" s="39"/>
      <c r="H244" s="41"/>
      <c r="I244" s="42"/>
      <c r="J244" s="23">
        <f>SUBTOTAL(9,J245:J258)</f>
        <v>0</v>
      </c>
      <c r="K244" s="41"/>
      <c r="L244" s="24">
        <f>SUBTOTAL(9,L245:L258)</f>
        <v>5.1400000000000005E-3</v>
      </c>
      <c r="M244" s="41"/>
      <c r="N244" s="24">
        <f>SUBTOTAL(9,N245:N258)</f>
        <v>0</v>
      </c>
      <c r="O244" s="43"/>
      <c r="P244" s="23">
        <f>SUBTOTAL(9,P245:P258)</f>
        <v>0</v>
      </c>
      <c r="Q244" s="23">
        <f>SUBTOTAL(9,Q245:Q258)</f>
        <v>0</v>
      </c>
      <c r="R244" s="4"/>
      <c r="S244" s="6"/>
      <c r="T244" s="6"/>
    </row>
    <row r="245" spans="1:20" ht="45" outlineLevel="2" collapsed="1" x14ac:dyDescent="0.2">
      <c r="A245" s="7"/>
      <c r="B245" s="44"/>
      <c r="C245" s="45">
        <v>1</v>
      </c>
      <c r="D245" s="46" t="s">
        <v>59</v>
      </c>
      <c r="E245" s="47" t="s">
        <v>216</v>
      </c>
      <c r="F245" s="48" t="s">
        <v>217</v>
      </c>
      <c r="G245" s="46" t="s">
        <v>95</v>
      </c>
      <c r="H245" s="49">
        <v>77.35199999999999</v>
      </c>
      <c r="I245" s="50"/>
      <c r="J245" s="51">
        <f>H245*I245</f>
        <v>0</v>
      </c>
      <c r="K245" s="49"/>
      <c r="L245" s="49">
        <f>H245*K245</f>
        <v>0</v>
      </c>
      <c r="M245" s="49"/>
      <c r="N245" s="49">
        <f>H245*M245</f>
        <v>0</v>
      </c>
      <c r="O245" s="51">
        <v>21</v>
      </c>
      <c r="P245" s="51">
        <f>J245*(O245/100)</f>
        <v>0</v>
      </c>
      <c r="Q245" s="51">
        <f>J245+P245</f>
        <v>0</v>
      </c>
      <c r="R245" s="6"/>
      <c r="S245" s="6"/>
      <c r="T245" s="6"/>
    </row>
    <row r="246" spans="1:20" ht="9.75" hidden="1" outlineLevel="3" x14ac:dyDescent="0.2">
      <c r="A246" s="52"/>
      <c r="B246" s="53"/>
      <c r="C246" s="53"/>
      <c r="D246" s="54"/>
      <c r="E246" s="59" t="s">
        <v>15</v>
      </c>
      <c r="F246" s="55" t="s">
        <v>218</v>
      </c>
      <c r="G246" s="54"/>
      <c r="H246" s="56">
        <v>0</v>
      </c>
      <c r="I246" s="57"/>
      <c r="J246" s="58"/>
      <c r="K246" s="56"/>
      <c r="L246" s="56"/>
      <c r="M246" s="56"/>
      <c r="N246" s="56"/>
      <c r="O246" s="58"/>
      <c r="P246" s="58"/>
      <c r="Q246" s="58"/>
      <c r="R246" s="4"/>
      <c r="S246" s="6"/>
    </row>
    <row r="247" spans="1:20" ht="9.75" hidden="1" outlineLevel="3" x14ac:dyDescent="0.2">
      <c r="A247" s="52"/>
      <c r="B247" s="53"/>
      <c r="C247" s="53"/>
      <c r="D247" s="54"/>
      <c r="E247" s="59"/>
      <c r="F247" s="55" t="s">
        <v>219</v>
      </c>
      <c r="G247" s="54"/>
      <c r="H247" s="56">
        <v>67.192999999999998</v>
      </c>
      <c r="I247" s="57"/>
      <c r="J247" s="58"/>
      <c r="K247" s="56"/>
      <c r="L247" s="56"/>
      <c r="M247" s="56"/>
      <c r="N247" s="56"/>
      <c r="O247" s="58"/>
      <c r="P247" s="58"/>
      <c r="Q247" s="58"/>
      <c r="R247" s="4"/>
      <c r="S247" s="6"/>
    </row>
    <row r="248" spans="1:20" ht="9.75" hidden="1" outlineLevel="3" x14ac:dyDescent="0.2">
      <c r="A248" s="52"/>
      <c r="B248" s="53"/>
      <c r="C248" s="53"/>
      <c r="D248" s="54"/>
      <c r="E248" s="59"/>
      <c r="F248" s="55" t="s">
        <v>220</v>
      </c>
      <c r="G248" s="54"/>
      <c r="H248" s="56">
        <v>2.6480000000000001</v>
      </c>
      <c r="I248" s="57"/>
      <c r="J248" s="58"/>
      <c r="K248" s="56"/>
      <c r="L248" s="56"/>
      <c r="M248" s="56"/>
      <c r="N248" s="56"/>
      <c r="O248" s="58"/>
      <c r="P248" s="58"/>
      <c r="Q248" s="58"/>
      <c r="R248" s="4"/>
      <c r="S248" s="6"/>
    </row>
    <row r="249" spans="1:20" ht="9.75" hidden="1" outlineLevel="3" x14ac:dyDescent="0.2">
      <c r="A249" s="52"/>
      <c r="B249" s="53"/>
      <c r="C249" s="53"/>
      <c r="D249" s="54"/>
      <c r="E249" s="59"/>
      <c r="F249" s="55" t="s">
        <v>221</v>
      </c>
      <c r="G249" s="54"/>
      <c r="H249" s="56">
        <v>7.5110000000000001</v>
      </c>
      <c r="I249" s="57"/>
      <c r="J249" s="58"/>
      <c r="K249" s="56"/>
      <c r="L249" s="56"/>
      <c r="M249" s="56"/>
      <c r="N249" s="56"/>
      <c r="O249" s="58"/>
      <c r="P249" s="58"/>
      <c r="Q249" s="58"/>
      <c r="R249" s="4"/>
      <c r="S249" s="6"/>
    </row>
    <row r="250" spans="1:20" ht="7.5" hidden="1" customHeight="1" outlineLevel="3" x14ac:dyDescent="0.15">
      <c r="A250" s="6"/>
      <c r="B250" s="28"/>
      <c r="C250" s="27"/>
      <c r="D250" s="30"/>
      <c r="E250" s="10"/>
      <c r="F250" s="31"/>
      <c r="G250" s="30"/>
      <c r="H250" s="32"/>
      <c r="I250" s="34"/>
      <c r="J250" s="12"/>
      <c r="K250" s="16"/>
      <c r="L250" s="16"/>
      <c r="M250" s="16"/>
      <c r="N250" s="16"/>
      <c r="O250" s="12"/>
      <c r="P250" s="12"/>
      <c r="Q250" s="12"/>
      <c r="R250" s="4"/>
      <c r="S250" s="6"/>
    </row>
    <row r="251" spans="1:20" ht="11.25" outlineLevel="2" collapsed="1" x14ac:dyDescent="0.2">
      <c r="A251" s="7"/>
      <c r="B251" s="44"/>
      <c r="C251" s="45">
        <v>2</v>
      </c>
      <c r="D251" s="46" t="s">
        <v>59</v>
      </c>
      <c r="E251" s="47" t="s">
        <v>222</v>
      </c>
      <c r="F251" s="48" t="s">
        <v>223</v>
      </c>
      <c r="G251" s="46" t="s">
        <v>224</v>
      </c>
      <c r="H251" s="49">
        <v>2</v>
      </c>
      <c r="I251" s="50"/>
      <c r="J251" s="51">
        <f>H251*I251</f>
        <v>0</v>
      </c>
      <c r="K251" s="49">
        <v>6.9999999999999994E-5</v>
      </c>
      <c r="L251" s="49">
        <f>H251*K251</f>
        <v>1.3999999999999999E-4</v>
      </c>
      <c r="M251" s="49"/>
      <c r="N251" s="49">
        <f>H251*M251</f>
        <v>0</v>
      </c>
      <c r="O251" s="51">
        <v>21</v>
      </c>
      <c r="P251" s="51">
        <f>J251*(O251/100)</f>
        <v>0</v>
      </c>
      <c r="Q251" s="51">
        <f>J251+P251</f>
        <v>0</v>
      </c>
      <c r="R251" s="6"/>
      <c r="S251" s="6"/>
      <c r="T251" s="6"/>
    </row>
    <row r="252" spans="1:20" ht="9.75" hidden="1" outlineLevel="3" x14ac:dyDescent="0.2">
      <c r="A252" s="52"/>
      <c r="B252" s="53"/>
      <c r="C252" s="53"/>
      <c r="D252" s="54"/>
      <c r="E252" s="59" t="s">
        <v>15</v>
      </c>
      <c r="F252" s="55" t="s">
        <v>225</v>
      </c>
      <c r="G252" s="54"/>
      <c r="H252" s="56">
        <v>2</v>
      </c>
      <c r="I252" s="57"/>
      <c r="J252" s="58"/>
      <c r="K252" s="56"/>
      <c r="L252" s="56"/>
      <c r="M252" s="56"/>
      <c r="N252" s="56"/>
      <c r="O252" s="58"/>
      <c r="P252" s="58"/>
      <c r="Q252" s="58"/>
      <c r="R252" s="4"/>
      <c r="S252" s="6"/>
    </row>
    <row r="253" spans="1:20" ht="7.5" hidden="1" customHeight="1" outlineLevel="3" x14ac:dyDescent="0.15">
      <c r="A253" s="6"/>
      <c r="B253" s="28"/>
      <c r="C253" s="27"/>
      <c r="D253" s="30"/>
      <c r="E253" s="10"/>
      <c r="F253" s="31"/>
      <c r="G253" s="30"/>
      <c r="H253" s="32"/>
      <c r="I253" s="34"/>
      <c r="J253" s="12"/>
      <c r="K253" s="16"/>
      <c r="L253" s="16"/>
      <c r="M253" s="16"/>
      <c r="N253" s="16"/>
      <c r="O253" s="12"/>
      <c r="P253" s="12"/>
      <c r="Q253" s="12"/>
      <c r="R253" s="4"/>
      <c r="S253" s="6"/>
    </row>
    <row r="254" spans="1:20" ht="15" customHeight="1" outlineLevel="2" collapsed="1" x14ac:dyDescent="0.2">
      <c r="A254" s="7"/>
      <c r="B254" s="44"/>
      <c r="C254" s="45">
        <v>3</v>
      </c>
      <c r="D254" s="46" t="s">
        <v>184</v>
      </c>
      <c r="E254" s="47" t="s">
        <v>226</v>
      </c>
      <c r="F254" s="48" t="s">
        <v>396</v>
      </c>
      <c r="G254" s="46" t="s">
        <v>224</v>
      </c>
      <c r="H254" s="49">
        <v>2</v>
      </c>
      <c r="I254" s="50"/>
      <c r="J254" s="51">
        <f>H254*I254</f>
        <v>0</v>
      </c>
      <c r="K254" s="49">
        <v>2.5000000000000001E-3</v>
      </c>
      <c r="L254" s="49">
        <f>H254*K254</f>
        <v>5.0000000000000001E-3</v>
      </c>
      <c r="M254" s="49"/>
      <c r="N254" s="49">
        <f>H254*M254</f>
        <v>0</v>
      </c>
      <c r="O254" s="51">
        <v>21</v>
      </c>
      <c r="P254" s="51">
        <f>J254*(O254/100)</f>
        <v>0</v>
      </c>
      <c r="Q254" s="51">
        <f>J254+P254</f>
        <v>0</v>
      </c>
      <c r="R254" s="6"/>
      <c r="S254" s="6"/>
      <c r="T254" s="6"/>
    </row>
    <row r="255" spans="1:20" ht="9.75" hidden="1" outlineLevel="3" x14ac:dyDescent="0.2">
      <c r="A255" s="52"/>
      <c r="B255" s="53"/>
      <c r="C255" s="53"/>
      <c r="D255" s="54"/>
      <c r="E255" s="59" t="s">
        <v>15</v>
      </c>
      <c r="F255" s="55" t="s">
        <v>225</v>
      </c>
      <c r="G255" s="54"/>
      <c r="H255" s="56">
        <v>2</v>
      </c>
      <c r="I255" s="57"/>
      <c r="J255" s="58"/>
      <c r="K255" s="56"/>
      <c r="L255" s="56"/>
      <c r="M255" s="56"/>
      <c r="N255" s="56"/>
      <c r="O255" s="58"/>
      <c r="P255" s="58"/>
      <c r="Q255" s="58"/>
      <c r="R255" s="4"/>
      <c r="S255" s="6"/>
    </row>
    <row r="256" spans="1:20" ht="7.5" hidden="1" customHeight="1" outlineLevel="3" x14ac:dyDescent="0.15">
      <c r="A256" s="6"/>
      <c r="B256" s="28"/>
      <c r="C256" s="27"/>
      <c r="D256" s="30"/>
      <c r="E256" s="10"/>
      <c r="F256" s="31"/>
      <c r="G256" s="30"/>
      <c r="H256" s="32"/>
      <c r="I256" s="34"/>
      <c r="J256" s="12"/>
      <c r="K256" s="16"/>
      <c r="L256" s="16"/>
      <c r="M256" s="16"/>
      <c r="N256" s="16"/>
      <c r="O256" s="12"/>
      <c r="P256" s="12"/>
      <c r="Q256" s="12"/>
      <c r="R256" s="4"/>
      <c r="S256" s="6"/>
    </row>
    <row r="257" spans="1:20" ht="11.25" outlineLevel="2" x14ac:dyDescent="0.2">
      <c r="A257" s="7"/>
      <c r="B257" s="44"/>
      <c r="C257" s="45">
        <v>4</v>
      </c>
      <c r="D257" s="46" t="s">
        <v>59</v>
      </c>
      <c r="E257" s="47" t="s">
        <v>227</v>
      </c>
      <c r="F257" s="48" t="s">
        <v>228</v>
      </c>
      <c r="G257" s="46" t="s">
        <v>229</v>
      </c>
      <c r="H257" s="49">
        <f>SUM(J245:J254)/100</f>
        <v>0</v>
      </c>
      <c r="I257" s="50"/>
      <c r="J257" s="51">
        <f>H257*I257</f>
        <v>0</v>
      </c>
      <c r="K257" s="49"/>
      <c r="L257" s="49">
        <f>H257*K257</f>
        <v>0</v>
      </c>
      <c r="M257" s="49"/>
      <c r="N257" s="49">
        <f>H257*M257</f>
        <v>0</v>
      </c>
      <c r="O257" s="51">
        <v>21</v>
      </c>
      <c r="P257" s="51">
        <f>J257*(O257/100)</f>
        <v>0</v>
      </c>
      <c r="Q257" s="51">
        <f>J257+P257</f>
        <v>0</v>
      </c>
      <c r="R257" s="6"/>
      <c r="S257" s="6"/>
      <c r="T257" s="6"/>
    </row>
    <row r="258" spans="1:20" outlineLevel="2" x14ac:dyDescent="0.15">
      <c r="B258" s="4"/>
      <c r="C258" s="4"/>
      <c r="D258" s="4"/>
      <c r="E258" s="4"/>
      <c r="F258" s="4"/>
      <c r="G258" s="4"/>
      <c r="H258" s="4"/>
      <c r="I258" s="6"/>
      <c r="J258" s="6"/>
      <c r="K258" s="4"/>
      <c r="L258" s="4"/>
      <c r="M258" s="4"/>
      <c r="N258" s="4"/>
      <c r="O258" s="4"/>
      <c r="P258" s="6"/>
      <c r="Q258" s="6"/>
    </row>
    <row r="259" spans="1:20" ht="12" outlineLevel="1" x14ac:dyDescent="0.2">
      <c r="A259" s="22" t="s">
        <v>351</v>
      </c>
      <c r="B259" s="37">
        <v>2</v>
      </c>
      <c r="C259" s="38"/>
      <c r="D259" s="39" t="s">
        <v>58</v>
      </c>
      <c r="E259" s="39"/>
      <c r="F259" s="40" t="s">
        <v>352</v>
      </c>
      <c r="G259" s="39"/>
      <c r="H259" s="41"/>
      <c r="I259" s="42"/>
      <c r="J259" s="23">
        <f>SUBTOTAL(9,J260:J273)</f>
        <v>0</v>
      </c>
      <c r="K259" s="41"/>
      <c r="L259" s="24">
        <f>SUBTOTAL(9,L260:L273)</f>
        <v>6.3140000000000002E-2</v>
      </c>
      <c r="M259" s="41"/>
      <c r="N259" s="24">
        <f>SUBTOTAL(9,N260:N273)</f>
        <v>0</v>
      </c>
      <c r="O259" s="43"/>
      <c r="P259" s="23">
        <f>SUBTOTAL(9,P260:P273)</f>
        <v>0</v>
      </c>
      <c r="Q259" s="23">
        <f>SUBTOTAL(9,Q260:Q273)</f>
        <v>0</v>
      </c>
      <c r="R259" s="4"/>
      <c r="S259" s="6"/>
      <c r="T259" s="6"/>
    </row>
    <row r="260" spans="1:20" ht="11.25" outlineLevel="2" collapsed="1" x14ac:dyDescent="0.2">
      <c r="A260" s="7"/>
      <c r="B260" s="44"/>
      <c r="C260" s="45">
        <v>1</v>
      </c>
      <c r="D260" s="46" t="s">
        <v>59</v>
      </c>
      <c r="E260" s="47" t="s">
        <v>353</v>
      </c>
      <c r="F260" s="48" t="s">
        <v>354</v>
      </c>
      <c r="G260" s="46" t="s">
        <v>224</v>
      </c>
      <c r="H260" s="49">
        <v>2</v>
      </c>
      <c r="I260" s="50"/>
      <c r="J260" s="51">
        <f>H260*I260</f>
        <v>0</v>
      </c>
      <c r="K260" s="49">
        <v>1.5E-3</v>
      </c>
      <c r="L260" s="49">
        <f>H260*K260</f>
        <v>3.0000000000000001E-3</v>
      </c>
      <c r="M260" s="49"/>
      <c r="N260" s="49">
        <f>H260*M260</f>
        <v>0</v>
      </c>
      <c r="O260" s="51">
        <v>21</v>
      </c>
      <c r="P260" s="51">
        <f>J260*(O260/100)</f>
        <v>0</v>
      </c>
      <c r="Q260" s="51">
        <f>J260+P260</f>
        <v>0</v>
      </c>
      <c r="R260" s="6"/>
      <c r="S260" s="6"/>
      <c r="T260" s="6"/>
    </row>
    <row r="261" spans="1:20" ht="9.75" hidden="1" outlineLevel="3" x14ac:dyDescent="0.2">
      <c r="A261" s="52"/>
      <c r="B261" s="53"/>
      <c r="C261" s="53"/>
      <c r="D261" s="54"/>
      <c r="E261" s="59" t="s">
        <v>15</v>
      </c>
      <c r="F261" s="55" t="s">
        <v>355</v>
      </c>
      <c r="G261" s="54"/>
      <c r="H261" s="56">
        <v>2</v>
      </c>
      <c r="I261" s="57"/>
      <c r="J261" s="58"/>
      <c r="K261" s="56"/>
      <c r="L261" s="56"/>
      <c r="M261" s="56"/>
      <c r="N261" s="56"/>
      <c r="O261" s="58"/>
      <c r="P261" s="58"/>
      <c r="Q261" s="58"/>
      <c r="R261" s="4"/>
      <c r="S261" s="6"/>
    </row>
    <row r="262" spans="1:20" ht="7.5" hidden="1" customHeight="1" outlineLevel="3" x14ac:dyDescent="0.15">
      <c r="A262" s="6"/>
      <c r="B262" s="28"/>
      <c r="C262" s="27"/>
      <c r="D262" s="30"/>
      <c r="E262" s="10"/>
      <c r="F262" s="31"/>
      <c r="G262" s="30"/>
      <c r="H262" s="32"/>
      <c r="I262" s="34"/>
      <c r="J262" s="12"/>
      <c r="K262" s="16"/>
      <c r="L262" s="16"/>
      <c r="M262" s="16"/>
      <c r="N262" s="16"/>
      <c r="O262" s="12"/>
      <c r="P262" s="12"/>
      <c r="Q262" s="12"/>
      <c r="R262" s="4"/>
      <c r="S262" s="6"/>
    </row>
    <row r="263" spans="1:20" ht="11.25" outlineLevel="2" collapsed="1" x14ac:dyDescent="0.2">
      <c r="A263" s="7"/>
      <c r="B263" s="44"/>
      <c r="C263" s="45">
        <v>2</v>
      </c>
      <c r="D263" s="46" t="s">
        <v>59</v>
      </c>
      <c r="E263" s="47" t="s">
        <v>356</v>
      </c>
      <c r="F263" s="48" t="s">
        <v>357</v>
      </c>
      <c r="G263" s="46" t="s">
        <v>197</v>
      </c>
      <c r="H263" s="49">
        <v>2</v>
      </c>
      <c r="I263" s="50"/>
      <c r="J263" s="51">
        <f>H263*I263</f>
        <v>0</v>
      </c>
      <c r="K263" s="49">
        <v>1.91E-3</v>
      </c>
      <c r="L263" s="49">
        <f>H263*K263</f>
        <v>3.82E-3</v>
      </c>
      <c r="M263" s="49"/>
      <c r="N263" s="49">
        <f>H263*M263</f>
        <v>0</v>
      </c>
      <c r="O263" s="51">
        <v>21</v>
      </c>
      <c r="P263" s="51">
        <f>J263*(O263/100)</f>
        <v>0</v>
      </c>
      <c r="Q263" s="51">
        <f>J263+P263</f>
        <v>0</v>
      </c>
      <c r="R263" s="6"/>
      <c r="S263" s="6"/>
      <c r="T263" s="6"/>
    </row>
    <row r="264" spans="1:20" ht="9.75" hidden="1" outlineLevel="3" x14ac:dyDescent="0.2">
      <c r="A264" s="52"/>
      <c r="B264" s="53"/>
      <c r="C264" s="53"/>
      <c r="D264" s="54"/>
      <c r="E264" s="59" t="s">
        <v>15</v>
      </c>
      <c r="F264" s="55" t="s">
        <v>358</v>
      </c>
      <c r="G264" s="54"/>
      <c r="H264" s="56">
        <v>2</v>
      </c>
      <c r="I264" s="57"/>
      <c r="J264" s="58"/>
      <c r="K264" s="56"/>
      <c r="L264" s="56"/>
      <c r="M264" s="56"/>
      <c r="N264" s="56"/>
      <c r="O264" s="58"/>
      <c r="P264" s="58"/>
      <c r="Q264" s="58"/>
      <c r="R264" s="4"/>
      <c r="S264" s="6"/>
    </row>
    <row r="265" spans="1:20" ht="7.5" hidden="1" customHeight="1" outlineLevel="3" x14ac:dyDescent="0.15">
      <c r="A265" s="6"/>
      <c r="B265" s="28"/>
      <c r="C265" s="27"/>
      <c r="D265" s="30"/>
      <c r="E265" s="10"/>
      <c r="F265" s="31"/>
      <c r="G265" s="30"/>
      <c r="H265" s="32"/>
      <c r="I265" s="34"/>
      <c r="J265" s="12"/>
      <c r="K265" s="16"/>
      <c r="L265" s="16"/>
      <c r="M265" s="16"/>
      <c r="N265" s="16"/>
      <c r="O265" s="12"/>
      <c r="P265" s="12"/>
      <c r="Q265" s="12"/>
      <c r="R265" s="4"/>
      <c r="S265" s="6"/>
    </row>
    <row r="266" spans="1:20" ht="11.25" outlineLevel="2" collapsed="1" x14ac:dyDescent="0.2">
      <c r="A266" s="7"/>
      <c r="B266" s="44"/>
      <c r="C266" s="45">
        <v>3</v>
      </c>
      <c r="D266" s="46" t="s">
        <v>59</v>
      </c>
      <c r="E266" s="47" t="s">
        <v>359</v>
      </c>
      <c r="F266" s="48" t="s">
        <v>360</v>
      </c>
      <c r="G266" s="46" t="s">
        <v>197</v>
      </c>
      <c r="H266" s="49">
        <v>16</v>
      </c>
      <c r="I266" s="50"/>
      <c r="J266" s="51">
        <f>H266*I266</f>
        <v>0</v>
      </c>
      <c r="K266" s="49">
        <v>3.0799999999999998E-3</v>
      </c>
      <c r="L266" s="49">
        <f>H266*K266</f>
        <v>4.9279999999999997E-2</v>
      </c>
      <c r="M266" s="49"/>
      <c r="N266" s="49">
        <f>H266*M266</f>
        <v>0</v>
      </c>
      <c r="O266" s="51">
        <v>21</v>
      </c>
      <c r="P266" s="51">
        <f>J266*(O266/100)</f>
        <v>0</v>
      </c>
      <c r="Q266" s="51">
        <f>J266+P266</f>
        <v>0</v>
      </c>
      <c r="R266" s="6"/>
      <c r="S266" s="6"/>
      <c r="T266" s="6"/>
    </row>
    <row r="267" spans="1:20" ht="9.75" hidden="1" outlineLevel="3" x14ac:dyDescent="0.2">
      <c r="A267" s="52"/>
      <c r="B267" s="53"/>
      <c r="C267" s="53"/>
      <c r="D267" s="54"/>
      <c r="E267" s="59" t="s">
        <v>15</v>
      </c>
      <c r="F267" s="55" t="s">
        <v>361</v>
      </c>
      <c r="G267" s="54"/>
      <c r="H267" s="56">
        <v>16</v>
      </c>
      <c r="I267" s="57"/>
      <c r="J267" s="58"/>
      <c r="K267" s="56"/>
      <c r="L267" s="56"/>
      <c r="M267" s="56"/>
      <c r="N267" s="56"/>
      <c r="O267" s="58"/>
      <c r="P267" s="58"/>
      <c r="Q267" s="58"/>
      <c r="R267" s="4"/>
      <c r="S267" s="6"/>
    </row>
    <row r="268" spans="1:20" ht="7.5" hidden="1" customHeight="1" outlineLevel="3" x14ac:dyDescent="0.15">
      <c r="A268" s="6"/>
      <c r="B268" s="28"/>
      <c r="C268" s="27"/>
      <c r="D268" s="30"/>
      <c r="E268" s="10"/>
      <c r="F268" s="31"/>
      <c r="G268" s="30"/>
      <c r="H268" s="32"/>
      <c r="I268" s="34"/>
      <c r="J268" s="12"/>
      <c r="K268" s="16"/>
      <c r="L268" s="16"/>
      <c r="M268" s="16"/>
      <c r="N268" s="16"/>
      <c r="O268" s="12"/>
      <c r="P268" s="12"/>
      <c r="Q268" s="12"/>
      <c r="R268" s="4"/>
      <c r="S268" s="6"/>
    </row>
    <row r="269" spans="1:20" ht="11.25" outlineLevel="2" collapsed="1" x14ac:dyDescent="0.2">
      <c r="A269" s="7"/>
      <c r="B269" s="44"/>
      <c r="C269" s="45">
        <v>4</v>
      </c>
      <c r="D269" s="46" t="s">
        <v>59</v>
      </c>
      <c r="E269" s="47" t="s">
        <v>362</v>
      </c>
      <c r="F269" s="48" t="s">
        <v>363</v>
      </c>
      <c r="G269" s="46" t="s">
        <v>224</v>
      </c>
      <c r="H269" s="49">
        <v>2</v>
      </c>
      <c r="I269" s="50"/>
      <c r="J269" s="51">
        <f>H269*I269</f>
        <v>0</v>
      </c>
      <c r="K269" s="49">
        <v>3.5200000000000001E-3</v>
      </c>
      <c r="L269" s="49">
        <f>H269*K269</f>
        <v>7.0400000000000003E-3</v>
      </c>
      <c r="M269" s="49"/>
      <c r="N269" s="49">
        <f>H269*M269</f>
        <v>0</v>
      </c>
      <c r="O269" s="51">
        <v>21</v>
      </c>
      <c r="P269" s="51">
        <f>J269*(O269/100)</f>
        <v>0</v>
      </c>
      <c r="Q269" s="51">
        <f>J269+P269</f>
        <v>0</v>
      </c>
      <c r="R269" s="6"/>
      <c r="S269" s="6"/>
      <c r="T269" s="6"/>
    </row>
    <row r="270" spans="1:20" ht="9.75" hidden="1" outlineLevel="3" x14ac:dyDescent="0.2">
      <c r="A270" s="52"/>
      <c r="B270" s="53"/>
      <c r="C270" s="53"/>
      <c r="D270" s="54"/>
      <c r="E270" s="59" t="s">
        <v>15</v>
      </c>
      <c r="F270" s="55" t="s">
        <v>364</v>
      </c>
      <c r="G270" s="54"/>
      <c r="H270" s="56">
        <v>2</v>
      </c>
      <c r="I270" s="57"/>
      <c r="J270" s="58"/>
      <c r="K270" s="56"/>
      <c r="L270" s="56"/>
      <c r="M270" s="56"/>
      <c r="N270" s="56"/>
      <c r="O270" s="58"/>
      <c r="P270" s="58"/>
      <c r="Q270" s="58"/>
      <c r="R270" s="4"/>
      <c r="S270" s="6"/>
    </row>
    <row r="271" spans="1:20" ht="7.5" hidden="1" customHeight="1" outlineLevel="3" x14ac:dyDescent="0.15">
      <c r="A271" s="6"/>
      <c r="B271" s="28"/>
      <c r="C271" s="27"/>
      <c r="D271" s="30"/>
      <c r="E271" s="10"/>
      <c r="F271" s="31"/>
      <c r="G271" s="30"/>
      <c r="H271" s="32"/>
      <c r="I271" s="34"/>
      <c r="J271" s="12"/>
      <c r="K271" s="16"/>
      <c r="L271" s="16"/>
      <c r="M271" s="16"/>
      <c r="N271" s="16"/>
      <c r="O271" s="12"/>
      <c r="P271" s="12"/>
      <c r="Q271" s="12"/>
      <c r="R271" s="4"/>
      <c r="S271" s="6"/>
    </row>
    <row r="272" spans="1:20" ht="11.25" outlineLevel="2" x14ac:dyDescent="0.2">
      <c r="A272" s="7"/>
      <c r="B272" s="44"/>
      <c r="C272" s="45">
        <v>5</v>
      </c>
      <c r="D272" s="46" t="s">
        <v>59</v>
      </c>
      <c r="E272" s="47" t="s">
        <v>365</v>
      </c>
      <c r="F272" s="48" t="s">
        <v>366</v>
      </c>
      <c r="G272" s="46" t="s">
        <v>229</v>
      </c>
      <c r="H272" s="49">
        <f>SUM(J260:J269)/100</f>
        <v>0</v>
      </c>
      <c r="I272" s="50"/>
      <c r="J272" s="51">
        <f>H272*I272</f>
        <v>0</v>
      </c>
      <c r="K272" s="49"/>
      <c r="L272" s="49">
        <f>H272*K272</f>
        <v>0</v>
      </c>
      <c r="M272" s="49"/>
      <c r="N272" s="49">
        <f>H272*M272</f>
        <v>0</v>
      </c>
      <c r="O272" s="51">
        <v>21</v>
      </c>
      <c r="P272" s="51">
        <f>J272*(O272/100)</f>
        <v>0</v>
      </c>
      <c r="Q272" s="51">
        <f>J272+P272</f>
        <v>0</v>
      </c>
      <c r="R272" s="6"/>
      <c r="S272" s="6"/>
      <c r="T272" s="6"/>
    </row>
    <row r="273" spans="1:20" outlineLevel="2" x14ac:dyDescent="0.15">
      <c r="B273" s="4"/>
      <c r="C273" s="4"/>
      <c r="D273" s="4"/>
      <c r="E273" s="4"/>
      <c r="F273" s="4"/>
      <c r="G273" s="4"/>
      <c r="H273" s="4"/>
      <c r="I273" s="6"/>
      <c r="J273" s="6"/>
      <c r="K273" s="4"/>
      <c r="L273" s="4"/>
      <c r="M273" s="4"/>
      <c r="N273" s="4"/>
      <c r="O273" s="4"/>
      <c r="P273" s="6"/>
      <c r="Q273" s="6"/>
    </row>
    <row r="274" spans="1:20" ht="12" outlineLevel="1" x14ac:dyDescent="0.2">
      <c r="A274" s="22" t="s">
        <v>367</v>
      </c>
      <c r="B274" s="37">
        <v>2</v>
      </c>
      <c r="C274" s="38"/>
      <c r="D274" s="39" t="s">
        <v>58</v>
      </c>
      <c r="E274" s="39"/>
      <c r="F274" s="40" t="s">
        <v>368</v>
      </c>
      <c r="G274" s="39"/>
      <c r="H274" s="41"/>
      <c r="I274" s="42"/>
      <c r="J274" s="23">
        <f>SUBTOTAL(9,J275:J306)</f>
        <v>0</v>
      </c>
      <c r="K274" s="41"/>
      <c r="L274" s="24">
        <f>SUBTOTAL(9,L275:L306)</f>
        <v>1.8799999999999997E-2</v>
      </c>
      <c r="M274" s="41"/>
      <c r="N274" s="24">
        <f>SUBTOTAL(9,N275:N306)</f>
        <v>0</v>
      </c>
      <c r="O274" s="43"/>
      <c r="P274" s="23">
        <f>SUBTOTAL(9,P275:P306)</f>
        <v>0</v>
      </c>
      <c r="Q274" s="23">
        <f>SUBTOTAL(9,Q275:Q306)</f>
        <v>0</v>
      </c>
      <c r="R274" s="4"/>
      <c r="S274" s="6"/>
      <c r="T274" s="6"/>
    </row>
    <row r="275" spans="1:20" ht="11.25" outlineLevel="2" collapsed="1" x14ac:dyDescent="0.2">
      <c r="A275" s="7"/>
      <c r="B275" s="44"/>
      <c r="C275" s="45">
        <v>1</v>
      </c>
      <c r="D275" s="46" t="s">
        <v>59</v>
      </c>
      <c r="E275" s="47" t="s">
        <v>369</v>
      </c>
      <c r="F275" s="48" t="s">
        <v>370</v>
      </c>
      <c r="G275" s="46" t="s">
        <v>197</v>
      </c>
      <c r="H275" s="49">
        <v>40</v>
      </c>
      <c r="I275" s="50"/>
      <c r="J275" s="51">
        <f>H275*I275</f>
        <v>0</v>
      </c>
      <c r="K275" s="49"/>
      <c r="L275" s="49">
        <f>H275*K275</f>
        <v>0</v>
      </c>
      <c r="M275" s="49"/>
      <c r="N275" s="49">
        <f>H275*M275</f>
        <v>0</v>
      </c>
      <c r="O275" s="51">
        <v>21</v>
      </c>
      <c r="P275" s="51">
        <f>J275*(O275/100)</f>
        <v>0</v>
      </c>
      <c r="Q275" s="51">
        <f>J275+P275</f>
        <v>0</v>
      </c>
      <c r="R275" s="6"/>
      <c r="S275" s="6"/>
      <c r="T275" s="6"/>
    </row>
    <row r="276" spans="1:20" ht="9.75" hidden="1" outlineLevel="3" x14ac:dyDescent="0.2">
      <c r="A276" s="52"/>
      <c r="B276" s="53"/>
      <c r="C276" s="53"/>
      <c r="D276" s="54"/>
      <c r="E276" s="59" t="s">
        <v>15</v>
      </c>
      <c r="F276" s="55" t="s">
        <v>371</v>
      </c>
      <c r="G276" s="54"/>
      <c r="H276" s="56">
        <v>40</v>
      </c>
      <c r="I276" s="57"/>
      <c r="J276" s="58"/>
      <c r="K276" s="56"/>
      <c r="L276" s="56"/>
      <c r="M276" s="56"/>
      <c r="N276" s="56"/>
      <c r="O276" s="58"/>
      <c r="P276" s="58"/>
      <c r="Q276" s="58"/>
      <c r="R276" s="4"/>
      <c r="S276" s="6"/>
    </row>
    <row r="277" spans="1:20" ht="7.5" hidden="1" customHeight="1" outlineLevel="3" x14ac:dyDescent="0.15">
      <c r="A277" s="6"/>
      <c r="B277" s="28"/>
      <c r="C277" s="27"/>
      <c r="D277" s="30"/>
      <c r="E277" s="10"/>
      <c r="F277" s="31"/>
      <c r="G277" s="30"/>
      <c r="H277" s="32"/>
      <c r="I277" s="34"/>
      <c r="J277" s="12"/>
      <c r="K277" s="16"/>
      <c r="L277" s="16"/>
      <c r="M277" s="16"/>
      <c r="N277" s="16"/>
      <c r="O277" s="12"/>
      <c r="P277" s="12"/>
      <c r="Q277" s="12"/>
      <c r="R277" s="4"/>
      <c r="S277" s="6"/>
    </row>
    <row r="278" spans="1:20" ht="11.25" outlineLevel="2" collapsed="1" x14ac:dyDescent="0.2">
      <c r="A278" s="7"/>
      <c r="B278" s="44"/>
      <c r="C278" s="45">
        <v>2</v>
      </c>
      <c r="D278" s="46" t="s">
        <v>184</v>
      </c>
      <c r="E278" s="47" t="s">
        <v>372</v>
      </c>
      <c r="F278" s="48" t="s">
        <v>373</v>
      </c>
      <c r="G278" s="46" t="s">
        <v>197</v>
      </c>
      <c r="H278" s="49">
        <v>40</v>
      </c>
      <c r="I278" s="50"/>
      <c r="J278" s="51">
        <f>H278*I278</f>
        <v>0</v>
      </c>
      <c r="K278" s="49">
        <v>3.5E-4</v>
      </c>
      <c r="L278" s="49">
        <f>H278*K278</f>
        <v>1.4E-2</v>
      </c>
      <c r="M278" s="49"/>
      <c r="N278" s="49">
        <f>H278*M278</f>
        <v>0</v>
      </c>
      <c r="O278" s="51">
        <v>21</v>
      </c>
      <c r="P278" s="51">
        <f>J278*(O278/100)</f>
        <v>0</v>
      </c>
      <c r="Q278" s="51">
        <f>J278+P278</f>
        <v>0</v>
      </c>
      <c r="R278" s="6"/>
      <c r="S278" s="6"/>
      <c r="T278" s="6"/>
    </row>
    <row r="279" spans="1:20" ht="9.75" hidden="1" outlineLevel="3" x14ac:dyDescent="0.2">
      <c r="A279" s="52"/>
      <c r="B279" s="53"/>
      <c r="C279" s="53"/>
      <c r="D279" s="54"/>
      <c r="E279" s="59" t="s">
        <v>15</v>
      </c>
      <c r="F279" s="55" t="s">
        <v>371</v>
      </c>
      <c r="G279" s="54"/>
      <c r="H279" s="56">
        <v>40</v>
      </c>
      <c r="I279" s="57"/>
      <c r="J279" s="58"/>
      <c r="K279" s="56"/>
      <c r="L279" s="56"/>
      <c r="M279" s="56"/>
      <c r="N279" s="56"/>
      <c r="O279" s="58"/>
      <c r="P279" s="58"/>
      <c r="Q279" s="58"/>
      <c r="R279" s="4"/>
      <c r="S279" s="6"/>
    </row>
    <row r="280" spans="1:20" ht="7.5" hidden="1" customHeight="1" outlineLevel="3" x14ac:dyDescent="0.15">
      <c r="A280" s="6"/>
      <c r="B280" s="28"/>
      <c r="C280" s="27"/>
      <c r="D280" s="30"/>
      <c r="E280" s="10"/>
      <c r="F280" s="31"/>
      <c r="G280" s="30"/>
      <c r="H280" s="32"/>
      <c r="I280" s="34"/>
      <c r="J280" s="12"/>
      <c r="K280" s="16"/>
      <c r="L280" s="16"/>
      <c r="M280" s="16"/>
      <c r="N280" s="16"/>
      <c r="O280" s="12"/>
      <c r="P280" s="12"/>
      <c r="Q280" s="12"/>
      <c r="R280" s="4"/>
      <c r="S280" s="6"/>
    </row>
    <row r="281" spans="1:20" ht="11.25" outlineLevel="2" collapsed="1" x14ac:dyDescent="0.2">
      <c r="A281" s="7"/>
      <c r="B281" s="44"/>
      <c r="C281" s="45">
        <v>3</v>
      </c>
      <c r="D281" s="46" t="s">
        <v>59</v>
      </c>
      <c r="E281" s="47" t="s">
        <v>374</v>
      </c>
      <c r="F281" s="48" t="s">
        <v>375</v>
      </c>
      <c r="G281" s="46" t="s">
        <v>224</v>
      </c>
      <c r="H281" s="49">
        <v>2</v>
      </c>
      <c r="I281" s="50"/>
      <c r="J281" s="51">
        <f>H281*I281</f>
        <v>0</v>
      </c>
      <c r="K281" s="49"/>
      <c r="L281" s="49">
        <f>H281*K281</f>
        <v>0</v>
      </c>
      <c r="M281" s="49"/>
      <c r="N281" s="49">
        <f>H281*M281</f>
        <v>0</v>
      </c>
      <c r="O281" s="51">
        <v>21</v>
      </c>
      <c r="P281" s="51">
        <f>J281*(O281/100)</f>
        <v>0</v>
      </c>
      <c r="Q281" s="51">
        <f>J281+P281</f>
        <v>0</v>
      </c>
      <c r="R281" s="6"/>
      <c r="S281" s="6"/>
      <c r="T281" s="6"/>
    </row>
    <row r="282" spans="1:20" ht="9.75" hidden="1" outlineLevel="3" x14ac:dyDescent="0.2">
      <c r="A282" s="52"/>
      <c r="B282" s="53"/>
      <c r="C282" s="53"/>
      <c r="D282" s="54"/>
      <c r="E282" s="59" t="s">
        <v>15</v>
      </c>
      <c r="F282" s="55" t="s">
        <v>376</v>
      </c>
      <c r="G282" s="54"/>
      <c r="H282" s="56">
        <v>2</v>
      </c>
      <c r="I282" s="57"/>
      <c r="J282" s="58"/>
      <c r="K282" s="56"/>
      <c r="L282" s="56"/>
      <c r="M282" s="56"/>
      <c r="N282" s="56"/>
      <c r="O282" s="58"/>
      <c r="P282" s="58"/>
      <c r="Q282" s="58"/>
      <c r="R282" s="4"/>
      <c r="S282" s="6"/>
    </row>
    <row r="283" spans="1:20" ht="7.5" hidden="1" customHeight="1" outlineLevel="3" x14ac:dyDescent="0.15">
      <c r="A283" s="6"/>
      <c r="B283" s="28"/>
      <c r="C283" s="27"/>
      <c r="D283" s="30"/>
      <c r="E283" s="10"/>
      <c r="F283" s="31"/>
      <c r="G283" s="30"/>
      <c r="H283" s="32"/>
      <c r="I283" s="34"/>
      <c r="J283" s="12"/>
      <c r="K283" s="16"/>
      <c r="L283" s="16"/>
      <c r="M283" s="16"/>
      <c r="N283" s="16"/>
      <c r="O283" s="12"/>
      <c r="P283" s="12"/>
      <c r="Q283" s="12"/>
      <c r="R283" s="4"/>
      <c r="S283" s="6"/>
    </row>
    <row r="284" spans="1:20" ht="12" customHeight="1" outlineLevel="2" collapsed="1" x14ac:dyDescent="0.2">
      <c r="A284" s="7"/>
      <c r="B284" s="44"/>
      <c r="C284" s="45">
        <v>4</v>
      </c>
      <c r="D284" s="46" t="s">
        <v>184</v>
      </c>
      <c r="E284" s="47" t="s">
        <v>377</v>
      </c>
      <c r="F284" s="48" t="s">
        <v>397</v>
      </c>
      <c r="G284" s="46" t="s">
        <v>224</v>
      </c>
      <c r="H284" s="49">
        <v>2</v>
      </c>
      <c r="I284" s="50"/>
      <c r="J284" s="51">
        <f>H284*I284</f>
        <v>0</v>
      </c>
      <c r="K284" s="49">
        <v>9.0000000000000006E-5</v>
      </c>
      <c r="L284" s="49">
        <f>H284*K284</f>
        <v>1.8000000000000001E-4</v>
      </c>
      <c r="M284" s="49"/>
      <c r="N284" s="49">
        <f>H284*M284</f>
        <v>0</v>
      </c>
      <c r="O284" s="51">
        <v>21</v>
      </c>
      <c r="P284" s="51">
        <f>J284*(O284/100)</f>
        <v>0</v>
      </c>
      <c r="Q284" s="51">
        <f>J284+P284</f>
        <v>0</v>
      </c>
      <c r="R284" s="6"/>
      <c r="S284" s="6"/>
      <c r="T284" s="6"/>
    </row>
    <row r="285" spans="1:20" ht="9.75" hidden="1" outlineLevel="3" x14ac:dyDescent="0.2">
      <c r="A285" s="52"/>
      <c r="B285" s="53"/>
      <c r="C285" s="53"/>
      <c r="D285" s="54"/>
      <c r="E285" s="59" t="s">
        <v>15</v>
      </c>
      <c r="F285" s="55" t="s">
        <v>376</v>
      </c>
      <c r="G285" s="54"/>
      <c r="H285" s="56">
        <v>2</v>
      </c>
      <c r="I285" s="57"/>
      <c r="J285" s="58"/>
      <c r="K285" s="56"/>
      <c r="L285" s="56"/>
      <c r="M285" s="56"/>
      <c r="N285" s="56"/>
      <c r="O285" s="58"/>
      <c r="P285" s="58"/>
      <c r="Q285" s="58"/>
      <c r="R285" s="4"/>
      <c r="S285" s="6"/>
    </row>
    <row r="286" spans="1:20" ht="7.5" hidden="1" customHeight="1" outlineLevel="3" x14ac:dyDescent="0.15">
      <c r="A286" s="6"/>
      <c r="B286" s="28"/>
      <c r="C286" s="27"/>
      <c r="D286" s="30"/>
      <c r="E286" s="10"/>
      <c r="F286" s="31"/>
      <c r="G286" s="30"/>
      <c r="H286" s="32"/>
      <c r="I286" s="34"/>
      <c r="J286" s="12"/>
      <c r="K286" s="16"/>
      <c r="L286" s="16"/>
      <c r="M286" s="16"/>
      <c r="N286" s="16"/>
      <c r="O286" s="12"/>
      <c r="P286" s="12"/>
      <c r="Q286" s="12"/>
      <c r="R286" s="4"/>
      <c r="S286" s="6"/>
    </row>
    <row r="287" spans="1:20" ht="15" customHeight="1" outlineLevel="2" collapsed="1" x14ac:dyDescent="0.2">
      <c r="A287" s="7"/>
      <c r="B287" s="44"/>
      <c r="C287" s="45">
        <v>5</v>
      </c>
      <c r="D287" s="46" t="s">
        <v>59</v>
      </c>
      <c r="E287" s="47" t="s">
        <v>378</v>
      </c>
      <c r="F287" s="48" t="s">
        <v>379</v>
      </c>
      <c r="G287" s="46" t="s">
        <v>224</v>
      </c>
      <c r="H287" s="49">
        <v>2</v>
      </c>
      <c r="I287" s="50"/>
      <c r="J287" s="51">
        <f>H287*I287</f>
        <v>0</v>
      </c>
      <c r="K287" s="49"/>
      <c r="L287" s="49">
        <f>H287*K287</f>
        <v>0</v>
      </c>
      <c r="M287" s="49"/>
      <c r="N287" s="49">
        <f>H287*M287</f>
        <v>0</v>
      </c>
      <c r="O287" s="51">
        <v>21</v>
      </c>
      <c r="P287" s="51">
        <f>J287*(O287/100)</f>
        <v>0</v>
      </c>
      <c r="Q287" s="51">
        <f>J287+P287</f>
        <v>0</v>
      </c>
      <c r="R287" s="6"/>
      <c r="S287" s="6"/>
      <c r="T287" s="6"/>
    </row>
    <row r="288" spans="1:20" ht="9.75" hidden="1" outlineLevel="3" x14ac:dyDescent="0.2">
      <c r="A288" s="52"/>
      <c r="B288" s="53"/>
      <c r="C288" s="53"/>
      <c r="D288" s="54"/>
      <c r="E288" s="59" t="s">
        <v>15</v>
      </c>
      <c r="F288" s="55" t="s">
        <v>380</v>
      </c>
      <c r="G288" s="54"/>
      <c r="H288" s="56">
        <v>2</v>
      </c>
      <c r="I288" s="57"/>
      <c r="J288" s="58"/>
      <c r="K288" s="56"/>
      <c r="L288" s="56"/>
      <c r="M288" s="56"/>
      <c r="N288" s="56"/>
      <c r="O288" s="58"/>
      <c r="P288" s="58"/>
      <c r="Q288" s="58"/>
      <c r="R288" s="4"/>
      <c r="S288" s="6"/>
    </row>
    <row r="289" spans="1:20" ht="7.5" hidden="1" customHeight="1" outlineLevel="3" x14ac:dyDescent="0.15">
      <c r="A289" s="6"/>
      <c r="B289" s="28"/>
      <c r="C289" s="27"/>
      <c r="D289" s="30"/>
      <c r="E289" s="10"/>
      <c r="F289" s="31"/>
      <c r="G289" s="30"/>
      <c r="H289" s="32"/>
      <c r="I289" s="34"/>
      <c r="J289" s="12"/>
      <c r="K289" s="16"/>
      <c r="L289" s="16"/>
      <c r="M289" s="16"/>
      <c r="N289" s="16"/>
      <c r="O289" s="12"/>
      <c r="P289" s="12"/>
      <c r="Q289" s="12"/>
      <c r="R289" s="4"/>
      <c r="S289" s="6"/>
    </row>
    <row r="290" spans="1:20" ht="11.25" outlineLevel="2" collapsed="1" x14ac:dyDescent="0.2">
      <c r="A290" s="7"/>
      <c r="B290" s="44"/>
      <c r="C290" s="45">
        <v>6</v>
      </c>
      <c r="D290" s="46" t="s">
        <v>184</v>
      </c>
      <c r="E290" s="47" t="s">
        <v>381</v>
      </c>
      <c r="F290" s="48" t="s">
        <v>398</v>
      </c>
      <c r="G290" s="46" t="s">
        <v>224</v>
      </c>
      <c r="H290" s="49">
        <v>2</v>
      </c>
      <c r="I290" s="50"/>
      <c r="J290" s="51">
        <f>H290*I290</f>
        <v>0</v>
      </c>
      <c r="K290" s="49">
        <v>2.0000000000000001E-4</v>
      </c>
      <c r="L290" s="49">
        <f>H290*K290</f>
        <v>4.0000000000000002E-4</v>
      </c>
      <c r="M290" s="49"/>
      <c r="N290" s="49">
        <f>H290*M290</f>
        <v>0</v>
      </c>
      <c r="O290" s="51">
        <v>21</v>
      </c>
      <c r="P290" s="51">
        <f>J290*(O290/100)</f>
        <v>0</v>
      </c>
      <c r="Q290" s="51">
        <f>J290+P290</f>
        <v>0</v>
      </c>
      <c r="R290" s="6"/>
      <c r="S290" s="6"/>
      <c r="T290" s="6"/>
    </row>
    <row r="291" spans="1:20" ht="9.75" hidden="1" outlineLevel="3" x14ac:dyDescent="0.2">
      <c r="A291" s="52"/>
      <c r="B291" s="53"/>
      <c r="C291" s="53"/>
      <c r="D291" s="54"/>
      <c r="E291" s="59" t="s">
        <v>15</v>
      </c>
      <c r="F291" s="55" t="s">
        <v>380</v>
      </c>
      <c r="G291" s="54"/>
      <c r="H291" s="56">
        <v>2</v>
      </c>
      <c r="I291" s="57"/>
      <c r="J291" s="58"/>
      <c r="K291" s="56"/>
      <c r="L291" s="56"/>
      <c r="M291" s="56"/>
      <c r="N291" s="56"/>
      <c r="O291" s="58"/>
      <c r="P291" s="58"/>
      <c r="Q291" s="58"/>
      <c r="R291" s="4"/>
      <c r="S291" s="6"/>
    </row>
    <row r="292" spans="1:20" ht="7.5" hidden="1" customHeight="1" outlineLevel="3" x14ac:dyDescent="0.15">
      <c r="A292" s="6"/>
      <c r="B292" s="28"/>
      <c r="C292" s="27"/>
      <c r="D292" s="30"/>
      <c r="E292" s="10"/>
      <c r="F292" s="31"/>
      <c r="G292" s="30"/>
      <c r="H292" s="32"/>
      <c r="I292" s="34"/>
      <c r="J292" s="12"/>
      <c r="K292" s="16"/>
      <c r="L292" s="16"/>
      <c r="M292" s="16"/>
      <c r="N292" s="16"/>
      <c r="O292" s="12"/>
      <c r="P292" s="12"/>
      <c r="Q292" s="12"/>
      <c r="R292" s="4"/>
      <c r="S292" s="6"/>
    </row>
    <row r="293" spans="1:20" ht="15" customHeight="1" outlineLevel="2" collapsed="1" x14ac:dyDescent="0.2">
      <c r="A293" s="7"/>
      <c r="B293" s="44"/>
      <c r="C293" s="45">
        <v>7</v>
      </c>
      <c r="D293" s="46" t="s">
        <v>59</v>
      </c>
      <c r="E293" s="47" t="s">
        <v>382</v>
      </c>
      <c r="F293" s="48" t="s">
        <v>383</v>
      </c>
      <c r="G293" s="46" t="s">
        <v>224</v>
      </c>
      <c r="H293" s="49">
        <v>8</v>
      </c>
      <c r="I293" s="50"/>
      <c r="J293" s="51">
        <f>H293*I293</f>
        <v>0</v>
      </c>
      <c r="K293" s="49"/>
      <c r="L293" s="49">
        <f>H293*K293</f>
        <v>0</v>
      </c>
      <c r="M293" s="49"/>
      <c r="N293" s="49">
        <f>H293*M293</f>
        <v>0</v>
      </c>
      <c r="O293" s="51">
        <v>21</v>
      </c>
      <c r="P293" s="51">
        <f>J293*(O293/100)</f>
        <v>0</v>
      </c>
      <c r="Q293" s="51">
        <f>J293+P293</f>
        <v>0</v>
      </c>
      <c r="R293" s="6"/>
      <c r="S293" s="6"/>
      <c r="T293" s="6"/>
    </row>
    <row r="294" spans="1:20" ht="9.75" hidden="1" outlineLevel="3" x14ac:dyDescent="0.2">
      <c r="A294" s="52"/>
      <c r="B294" s="53"/>
      <c r="C294" s="53"/>
      <c r="D294" s="54"/>
      <c r="E294" s="59" t="s">
        <v>15</v>
      </c>
      <c r="F294" s="55" t="s">
        <v>384</v>
      </c>
      <c r="G294" s="54"/>
      <c r="H294" s="56">
        <v>8</v>
      </c>
      <c r="I294" s="57"/>
      <c r="J294" s="58"/>
      <c r="K294" s="56"/>
      <c r="L294" s="56"/>
      <c r="M294" s="56"/>
      <c r="N294" s="56"/>
      <c r="O294" s="58"/>
      <c r="P294" s="58"/>
      <c r="Q294" s="58"/>
      <c r="R294" s="4"/>
      <c r="S294" s="6"/>
    </row>
    <row r="295" spans="1:20" ht="7.5" hidden="1" customHeight="1" outlineLevel="3" x14ac:dyDescent="0.15">
      <c r="A295" s="6"/>
      <c r="B295" s="28"/>
      <c r="C295" s="27"/>
      <c r="D295" s="30"/>
      <c r="E295" s="10"/>
      <c r="F295" s="31"/>
      <c r="G295" s="30"/>
      <c r="H295" s="32"/>
      <c r="I295" s="34"/>
      <c r="J295" s="12"/>
      <c r="K295" s="16"/>
      <c r="L295" s="16"/>
      <c r="M295" s="16"/>
      <c r="N295" s="16"/>
      <c r="O295" s="12"/>
      <c r="P295" s="12"/>
      <c r="Q295" s="12"/>
      <c r="R295" s="4"/>
      <c r="S295" s="6"/>
    </row>
    <row r="296" spans="1:20" ht="12" customHeight="1" outlineLevel="2" collapsed="1" x14ac:dyDescent="0.2">
      <c r="A296" s="7"/>
      <c r="B296" s="44"/>
      <c r="C296" s="45">
        <v>8</v>
      </c>
      <c r="D296" s="46" t="s">
        <v>184</v>
      </c>
      <c r="E296" s="47" t="s">
        <v>385</v>
      </c>
      <c r="F296" s="48" t="s">
        <v>399</v>
      </c>
      <c r="G296" s="46" t="s">
        <v>224</v>
      </c>
      <c r="H296" s="49">
        <v>8</v>
      </c>
      <c r="I296" s="50"/>
      <c r="J296" s="51">
        <f>H296*I296</f>
        <v>0</v>
      </c>
      <c r="K296" s="49">
        <v>4.8000000000000001E-4</v>
      </c>
      <c r="L296" s="49">
        <f>H296*K296</f>
        <v>3.8400000000000001E-3</v>
      </c>
      <c r="M296" s="49"/>
      <c r="N296" s="49">
        <f>H296*M296</f>
        <v>0</v>
      </c>
      <c r="O296" s="51">
        <v>21</v>
      </c>
      <c r="P296" s="51">
        <f>J296*(O296/100)</f>
        <v>0</v>
      </c>
      <c r="Q296" s="51">
        <f>J296+P296</f>
        <v>0</v>
      </c>
      <c r="R296" s="6"/>
      <c r="S296" s="6"/>
      <c r="T296" s="6"/>
    </row>
    <row r="297" spans="1:20" ht="9.75" hidden="1" outlineLevel="3" x14ac:dyDescent="0.2">
      <c r="A297" s="52"/>
      <c r="B297" s="53"/>
      <c r="C297" s="53"/>
      <c r="D297" s="54"/>
      <c r="E297" s="59" t="s">
        <v>15</v>
      </c>
      <c r="F297" s="55" t="s">
        <v>386</v>
      </c>
      <c r="G297" s="54"/>
      <c r="H297" s="56">
        <v>8</v>
      </c>
      <c r="I297" s="57"/>
      <c r="J297" s="58"/>
      <c r="K297" s="56"/>
      <c r="L297" s="56"/>
      <c r="M297" s="56"/>
      <c r="N297" s="56"/>
      <c r="O297" s="58"/>
      <c r="P297" s="58"/>
      <c r="Q297" s="58"/>
      <c r="R297" s="4"/>
      <c r="S297" s="6"/>
    </row>
    <row r="298" spans="1:20" ht="7.5" hidden="1" customHeight="1" outlineLevel="3" x14ac:dyDescent="0.15">
      <c r="A298" s="6"/>
      <c r="B298" s="28"/>
      <c r="C298" s="27"/>
      <c r="D298" s="30"/>
      <c r="E298" s="10"/>
      <c r="F298" s="31"/>
      <c r="G298" s="30"/>
      <c r="H298" s="32"/>
      <c r="I298" s="34"/>
      <c r="J298" s="12"/>
      <c r="K298" s="16"/>
      <c r="L298" s="16"/>
      <c r="M298" s="16"/>
      <c r="N298" s="16"/>
      <c r="O298" s="12"/>
      <c r="P298" s="12"/>
      <c r="Q298" s="12"/>
      <c r="R298" s="4"/>
      <c r="S298" s="6"/>
    </row>
    <row r="299" spans="1:20" ht="14.25" customHeight="1" outlineLevel="2" collapsed="1" x14ac:dyDescent="0.2">
      <c r="A299" s="7"/>
      <c r="B299" s="44"/>
      <c r="C299" s="45">
        <v>9</v>
      </c>
      <c r="D299" s="46" t="s">
        <v>59</v>
      </c>
      <c r="E299" s="47" t="s">
        <v>387</v>
      </c>
      <c r="F299" s="48" t="s">
        <v>388</v>
      </c>
      <c r="G299" s="46" t="s">
        <v>224</v>
      </c>
      <c r="H299" s="49">
        <v>1</v>
      </c>
      <c r="I299" s="50"/>
      <c r="J299" s="51">
        <f>H299*I299</f>
        <v>0</v>
      </c>
      <c r="K299" s="49"/>
      <c r="L299" s="49">
        <f>H299*K299</f>
        <v>0</v>
      </c>
      <c r="M299" s="49"/>
      <c r="N299" s="49">
        <f>H299*M299</f>
        <v>0</v>
      </c>
      <c r="O299" s="51">
        <v>21</v>
      </c>
      <c r="P299" s="51">
        <f>J299*(O299/100)</f>
        <v>0</v>
      </c>
      <c r="Q299" s="51">
        <f>J299+P299</f>
        <v>0</v>
      </c>
      <c r="R299" s="6"/>
      <c r="S299" s="6"/>
      <c r="T299" s="6"/>
    </row>
    <row r="300" spans="1:20" ht="9.75" hidden="1" outlineLevel="3" x14ac:dyDescent="0.2">
      <c r="A300" s="52"/>
      <c r="B300" s="53"/>
      <c r="C300" s="53"/>
      <c r="D300" s="54"/>
      <c r="E300" s="59" t="s">
        <v>15</v>
      </c>
      <c r="F300" s="55" t="s">
        <v>389</v>
      </c>
      <c r="G300" s="54"/>
      <c r="H300" s="56">
        <v>1</v>
      </c>
      <c r="I300" s="57"/>
      <c r="J300" s="58"/>
      <c r="K300" s="56"/>
      <c r="L300" s="56"/>
      <c r="M300" s="56"/>
      <c r="N300" s="56"/>
      <c r="O300" s="58"/>
      <c r="P300" s="58"/>
      <c r="Q300" s="58"/>
      <c r="R300" s="4"/>
      <c r="S300" s="6"/>
    </row>
    <row r="301" spans="1:20" ht="7.5" hidden="1" customHeight="1" outlineLevel="3" x14ac:dyDescent="0.15">
      <c r="A301" s="6"/>
      <c r="B301" s="28"/>
      <c r="C301" s="27"/>
      <c r="D301" s="30"/>
      <c r="E301" s="10"/>
      <c r="F301" s="31"/>
      <c r="G301" s="30"/>
      <c r="H301" s="32"/>
      <c r="I301" s="34"/>
      <c r="J301" s="12"/>
      <c r="K301" s="16"/>
      <c r="L301" s="16"/>
      <c r="M301" s="16"/>
      <c r="N301" s="16"/>
      <c r="O301" s="12"/>
      <c r="P301" s="12"/>
      <c r="Q301" s="12"/>
      <c r="R301" s="4"/>
      <c r="S301" s="6"/>
    </row>
    <row r="302" spans="1:20" ht="13.5" customHeight="1" outlineLevel="2" collapsed="1" x14ac:dyDescent="0.2">
      <c r="A302" s="7"/>
      <c r="B302" s="44"/>
      <c r="C302" s="45">
        <v>10</v>
      </c>
      <c r="D302" s="46" t="s">
        <v>184</v>
      </c>
      <c r="E302" s="47" t="s">
        <v>390</v>
      </c>
      <c r="F302" s="48" t="s">
        <v>400</v>
      </c>
      <c r="G302" s="46" t="s">
        <v>224</v>
      </c>
      <c r="H302" s="49">
        <v>1</v>
      </c>
      <c r="I302" s="50"/>
      <c r="J302" s="51">
        <f>H302*I302</f>
        <v>0</v>
      </c>
      <c r="K302" s="49">
        <v>3.8000000000000002E-4</v>
      </c>
      <c r="L302" s="49">
        <f>H302*K302</f>
        <v>3.8000000000000002E-4</v>
      </c>
      <c r="M302" s="49"/>
      <c r="N302" s="49">
        <f>H302*M302</f>
        <v>0</v>
      </c>
      <c r="O302" s="51">
        <v>21</v>
      </c>
      <c r="P302" s="51">
        <f>J302*(O302/100)</f>
        <v>0</v>
      </c>
      <c r="Q302" s="51">
        <f>J302+P302</f>
        <v>0</v>
      </c>
      <c r="R302" s="6"/>
      <c r="S302" s="6"/>
      <c r="T302" s="6"/>
    </row>
    <row r="303" spans="1:20" ht="9.75" hidden="1" outlineLevel="3" x14ac:dyDescent="0.2">
      <c r="A303" s="52"/>
      <c r="B303" s="53"/>
      <c r="C303" s="53"/>
      <c r="D303" s="54"/>
      <c r="E303" s="59" t="s">
        <v>15</v>
      </c>
      <c r="F303" s="55" t="s">
        <v>389</v>
      </c>
      <c r="G303" s="54"/>
      <c r="H303" s="56">
        <v>1</v>
      </c>
      <c r="I303" s="57"/>
      <c r="J303" s="58"/>
      <c r="K303" s="56"/>
      <c r="L303" s="56"/>
      <c r="M303" s="56"/>
      <c r="N303" s="56"/>
      <c r="O303" s="58"/>
      <c r="P303" s="58"/>
      <c r="Q303" s="58"/>
      <c r="R303" s="4"/>
      <c r="S303" s="6"/>
    </row>
    <row r="304" spans="1:20" ht="7.5" hidden="1" customHeight="1" outlineLevel="3" x14ac:dyDescent="0.15">
      <c r="A304" s="6"/>
      <c r="B304" s="28"/>
      <c r="C304" s="27"/>
      <c r="D304" s="30"/>
      <c r="E304" s="10"/>
      <c r="F304" s="31"/>
      <c r="G304" s="30"/>
      <c r="H304" s="32"/>
      <c r="I304" s="34"/>
      <c r="J304" s="12"/>
      <c r="K304" s="16"/>
      <c r="L304" s="16"/>
      <c r="M304" s="16"/>
      <c r="N304" s="16"/>
      <c r="O304" s="12"/>
      <c r="P304" s="12"/>
      <c r="Q304" s="12"/>
      <c r="R304" s="4"/>
      <c r="S304" s="6"/>
    </row>
    <row r="305" spans="1:20" ht="11.25" outlineLevel="2" x14ac:dyDescent="0.2">
      <c r="A305" s="7"/>
      <c r="B305" s="44"/>
      <c r="C305" s="45">
        <v>11</v>
      </c>
      <c r="D305" s="46" t="s">
        <v>59</v>
      </c>
      <c r="E305" s="47" t="s">
        <v>391</v>
      </c>
      <c r="F305" s="48" t="s">
        <v>392</v>
      </c>
      <c r="G305" s="46" t="s">
        <v>229</v>
      </c>
      <c r="H305" s="49">
        <f>SUM(J275:J302)/100</f>
        <v>0</v>
      </c>
      <c r="I305" s="50"/>
      <c r="J305" s="51">
        <f>H305*I305</f>
        <v>0</v>
      </c>
      <c r="K305" s="49"/>
      <c r="L305" s="49">
        <f>H305*K305</f>
        <v>0</v>
      </c>
      <c r="M305" s="49"/>
      <c r="N305" s="49">
        <f>H305*M305</f>
        <v>0</v>
      </c>
      <c r="O305" s="51">
        <v>21</v>
      </c>
      <c r="P305" s="51">
        <f>J305*(O305/100)</f>
        <v>0</v>
      </c>
      <c r="Q305" s="51">
        <f>J305+P305</f>
        <v>0</v>
      </c>
      <c r="R305" s="6"/>
      <c r="S305" s="6"/>
      <c r="T305" s="6"/>
    </row>
    <row r="306" spans="1:20" outlineLevel="2" x14ac:dyDescent="0.15">
      <c r="B306" s="4"/>
      <c r="C306" s="4"/>
      <c r="D306" s="4"/>
      <c r="E306" s="4"/>
      <c r="F306" s="4"/>
      <c r="G306" s="4"/>
      <c r="H306" s="4"/>
      <c r="I306" s="6"/>
      <c r="J306" s="6"/>
      <c r="K306" s="4"/>
      <c r="L306" s="4"/>
      <c r="M306" s="4"/>
      <c r="N306" s="4"/>
      <c r="O306" s="4"/>
      <c r="P306" s="6"/>
      <c r="Q306" s="6"/>
    </row>
    <row r="307" spans="1:20" ht="12" outlineLevel="1" x14ac:dyDescent="0.2">
      <c r="A307" s="22" t="s">
        <v>45</v>
      </c>
      <c r="B307" s="37">
        <v>2</v>
      </c>
      <c r="C307" s="38"/>
      <c r="D307" s="39" t="s">
        <v>58</v>
      </c>
      <c r="E307" s="39"/>
      <c r="F307" s="40" t="s">
        <v>46</v>
      </c>
      <c r="G307" s="39"/>
      <c r="H307" s="41"/>
      <c r="I307" s="42"/>
      <c r="J307" s="23">
        <f>SUBTOTAL(9,J308:J316)</f>
        <v>0</v>
      </c>
      <c r="K307" s="41"/>
      <c r="L307" s="24">
        <f>SUBTOTAL(9,L308:L316)</f>
        <v>0.73689426120000001</v>
      </c>
      <c r="M307" s="41"/>
      <c r="N307" s="24">
        <f>SUBTOTAL(9,N308:N316)</f>
        <v>0</v>
      </c>
      <c r="O307" s="43"/>
      <c r="P307" s="23">
        <f>SUBTOTAL(9,P308:P316)</f>
        <v>0</v>
      </c>
      <c r="Q307" s="23">
        <f>SUBTOTAL(9,Q308:Q316)</f>
        <v>0</v>
      </c>
      <c r="R307" s="4"/>
      <c r="S307" s="6"/>
      <c r="T307" s="6"/>
    </row>
    <row r="308" spans="1:20" ht="11.25" outlineLevel="2" collapsed="1" x14ac:dyDescent="0.2">
      <c r="A308" s="7"/>
      <c r="B308" s="44"/>
      <c r="C308" s="45">
        <v>1</v>
      </c>
      <c r="D308" s="46" t="s">
        <v>59</v>
      </c>
      <c r="E308" s="47" t="s">
        <v>230</v>
      </c>
      <c r="F308" s="48" t="s">
        <v>231</v>
      </c>
      <c r="G308" s="46" t="s">
        <v>95</v>
      </c>
      <c r="H308" s="49">
        <v>71.042400000000001</v>
      </c>
      <c r="I308" s="50"/>
      <c r="J308" s="51">
        <f>H308*I308</f>
        <v>0</v>
      </c>
      <c r="K308" s="49">
        <v>1.0030000000000001E-2</v>
      </c>
      <c r="L308" s="49">
        <f>H308*K308</f>
        <v>0.71255527200000002</v>
      </c>
      <c r="M308" s="49"/>
      <c r="N308" s="49">
        <f>H308*M308</f>
        <v>0</v>
      </c>
      <c r="O308" s="51">
        <v>21</v>
      </c>
      <c r="P308" s="51">
        <f>J308*(O308/100)</f>
        <v>0</v>
      </c>
      <c r="Q308" s="51">
        <f>J308+P308</f>
        <v>0</v>
      </c>
      <c r="R308" s="6"/>
      <c r="S308" s="6"/>
      <c r="T308" s="6"/>
    </row>
    <row r="309" spans="1:20" ht="9.75" hidden="1" outlineLevel="3" x14ac:dyDescent="0.2">
      <c r="A309" s="52"/>
      <c r="B309" s="53"/>
      <c r="C309" s="53"/>
      <c r="D309" s="54"/>
      <c r="E309" s="59" t="s">
        <v>15</v>
      </c>
      <c r="F309" s="55" t="s">
        <v>218</v>
      </c>
      <c r="G309" s="54"/>
      <c r="H309" s="56">
        <v>0</v>
      </c>
      <c r="I309" s="57"/>
      <c r="J309" s="58"/>
      <c r="K309" s="56"/>
      <c r="L309" s="56"/>
      <c r="M309" s="56"/>
      <c r="N309" s="56"/>
      <c r="O309" s="58"/>
      <c r="P309" s="58"/>
      <c r="Q309" s="58"/>
      <c r="R309" s="4"/>
      <c r="S309" s="6"/>
    </row>
    <row r="310" spans="1:20" ht="9.75" hidden="1" outlineLevel="3" x14ac:dyDescent="0.2">
      <c r="A310" s="52"/>
      <c r="B310" s="53"/>
      <c r="C310" s="53"/>
      <c r="D310" s="54"/>
      <c r="E310" s="59"/>
      <c r="F310" s="55" t="s">
        <v>232</v>
      </c>
      <c r="G310" s="54"/>
      <c r="H310" s="56">
        <v>71.042400000000001</v>
      </c>
      <c r="I310" s="57"/>
      <c r="J310" s="58"/>
      <c r="K310" s="56"/>
      <c r="L310" s="56"/>
      <c r="M310" s="56"/>
      <c r="N310" s="56"/>
      <c r="O310" s="58"/>
      <c r="P310" s="58"/>
      <c r="Q310" s="58"/>
      <c r="R310" s="4"/>
      <c r="S310" s="6"/>
    </row>
    <row r="311" spans="1:20" ht="7.5" hidden="1" customHeight="1" outlineLevel="3" x14ac:dyDescent="0.15">
      <c r="A311" s="6"/>
      <c r="B311" s="28"/>
      <c r="C311" s="27"/>
      <c r="D311" s="30"/>
      <c r="E311" s="10"/>
      <c r="F311" s="31"/>
      <c r="G311" s="30"/>
      <c r="H311" s="32"/>
      <c r="I311" s="34"/>
      <c r="J311" s="12"/>
      <c r="K311" s="16"/>
      <c r="L311" s="16"/>
      <c r="M311" s="16"/>
      <c r="N311" s="16"/>
      <c r="O311" s="12"/>
      <c r="P311" s="12"/>
      <c r="Q311" s="12"/>
      <c r="R311" s="4"/>
      <c r="S311" s="6"/>
    </row>
    <row r="312" spans="1:20" ht="11.25" outlineLevel="2" collapsed="1" x14ac:dyDescent="0.2">
      <c r="A312" s="7"/>
      <c r="B312" s="44"/>
      <c r="C312" s="45">
        <v>2</v>
      </c>
      <c r="D312" s="46" t="s">
        <v>59</v>
      </c>
      <c r="E312" s="47" t="s">
        <v>233</v>
      </c>
      <c r="F312" s="48" t="s">
        <v>234</v>
      </c>
      <c r="G312" s="46" t="s">
        <v>62</v>
      </c>
      <c r="H312" s="49">
        <v>1.0656300000000001</v>
      </c>
      <c r="I312" s="50"/>
      <c r="J312" s="51">
        <f>H312*I312</f>
        <v>0</v>
      </c>
      <c r="K312" s="49">
        <v>2.2839999999999999E-2</v>
      </c>
      <c r="L312" s="49">
        <f>H312*K312</f>
        <v>2.4338989200000001E-2</v>
      </c>
      <c r="M312" s="49"/>
      <c r="N312" s="49">
        <f>H312*M312</f>
        <v>0</v>
      </c>
      <c r="O312" s="51">
        <v>21</v>
      </c>
      <c r="P312" s="51">
        <f>J312*(O312/100)</f>
        <v>0</v>
      </c>
      <c r="Q312" s="51">
        <f>J312+P312</f>
        <v>0</v>
      </c>
      <c r="R312" s="6"/>
      <c r="S312" s="6"/>
      <c r="T312" s="6"/>
    </row>
    <row r="313" spans="1:20" ht="9.75" hidden="1" outlineLevel="3" x14ac:dyDescent="0.2">
      <c r="A313" s="52"/>
      <c r="B313" s="53"/>
      <c r="C313" s="53"/>
      <c r="D313" s="54"/>
      <c r="E313" s="59" t="s">
        <v>15</v>
      </c>
      <c r="F313" s="55" t="s">
        <v>235</v>
      </c>
      <c r="G313" s="54"/>
      <c r="H313" s="56">
        <v>1.0656300000000001</v>
      </c>
      <c r="I313" s="57"/>
      <c r="J313" s="58"/>
      <c r="K313" s="56"/>
      <c r="L313" s="56"/>
      <c r="M313" s="56"/>
      <c r="N313" s="56"/>
      <c r="O313" s="58"/>
      <c r="P313" s="58"/>
      <c r="Q313" s="58"/>
      <c r="R313" s="4"/>
      <c r="S313" s="6"/>
    </row>
    <row r="314" spans="1:20" ht="7.5" hidden="1" customHeight="1" outlineLevel="3" x14ac:dyDescent="0.15">
      <c r="A314" s="6"/>
      <c r="B314" s="28"/>
      <c r="C314" s="27"/>
      <c r="D314" s="30"/>
      <c r="E314" s="10"/>
      <c r="F314" s="31"/>
      <c r="G314" s="30"/>
      <c r="H314" s="32"/>
      <c r="I314" s="34"/>
      <c r="J314" s="12"/>
      <c r="K314" s="16"/>
      <c r="L314" s="16"/>
      <c r="M314" s="16"/>
      <c r="N314" s="16"/>
      <c r="O314" s="12"/>
      <c r="P314" s="12"/>
      <c r="Q314" s="12"/>
      <c r="R314" s="4"/>
      <c r="S314" s="6"/>
    </row>
    <row r="315" spans="1:20" ht="11.25" outlineLevel="2" x14ac:dyDescent="0.2">
      <c r="A315" s="7"/>
      <c r="B315" s="44"/>
      <c r="C315" s="45">
        <v>3</v>
      </c>
      <c r="D315" s="46" t="s">
        <v>59</v>
      </c>
      <c r="E315" s="47" t="s">
        <v>236</v>
      </c>
      <c r="F315" s="48" t="s">
        <v>237</v>
      </c>
      <c r="G315" s="46" t="s">
        <v>229</v>
      </c>
      <c r="H315" s="49">
        <f>SUM(J308:J312)/100</f>
        <v>0</v>
      </c>
      <c r="I315" s="50"/>
      <c r="J315" s="51">
        <f>H315*I315</f>
        <v>0</v>
      </c>
      <c r="K315" s="49"/>
      <c r="L315" s="49">
        <f>H315*K315</f>
        <v>0</v>
      </c>
      <c r="M315" s="49"/>
      <c r="N315" s="49">
        <f>H315*M315</f>
        <v>0</v>
      </c>
      <c r="O315" s="51">
        <v>21</v>
      </c>
      <c r="P315" s="51">
        <f>J315*(O315/100)</f>
        <v>0</v>
      </c>
      <c r="Q315" s="51">
        <f>J315+P315</f>
        <v>0</v>
      </c>
      <c r="R315" s="6"/>
      <c r="S315" s="6"/>
      <c r="T315" s="6"/>
    </row>
    <row r="316" spans="1:20" outlineLevel="2" x14ac:dyDescent="0.15">
      <c r="B316" s="4"/>
      <c r="C316" s="4"/>
      <c r="D316" s="4"/>
      <c r="E316" s="4"/>
      <c r="F316" s="4"/>
      <c r="G316" s="4"/>
      <c r="H316" s="4"/>
      <c r="I316" s="6"/>
      <c r="J316" s="6"/>
      <c r="K316" s="4"/>
      <c r="L316" s="4"/>
      <c r="M316" s="4"/>
      <c r="N316" s="4"/>
      <c r="O316" s="4"/>
      <c r="P316" s="6"/>
      <c r="Q316" s="6"/>
    </row>
    <row r="317" spans="1:20" ht="12" outlineLevel="1" x14ac:dyDescent="0.2">
      <c r="A317" s="22" t="s">
        <v>47</v>
      </c>
      <c r="B317" s="37">
        <v>2</v>
      </c>
      <c r="C317" s="38"/>
      <c r="D317" s="39" t="s">
        <v>58</v>
      </c>
      <c r="E317" s="39"/>
      <c r="F317" s="40" t="s">
        <v>48</v>
      </c>
      <c r="G317" s="39"/>
      <c r="H317" s="41"/>
      <c r="I317" s="42"/>
      <c r="J317" s="23">
        <f>SUBTOTAL(9,J318:J344)</f>
        <v>0</v>
      </c>
      <c r="K317" s="41"/>
      <c r="L317" s="24">
        <f>SUBTOTAL(9,L318:L344)</f>
        <v>2.1329561129999997</v>
      </c>
      <c r="M317" s="41"/>
      <c r="N317" s="24">
        <f>SUBTOTAL(9,N318:N344)</f>
        <v>0</v>
      </c>
      <c r="O317" s="43"/>
      <c r="P317" s="23">
        <f>SUBTOTAL(9,P318:P344)</f>
        <v>0</v>
      </c>
      <c r="Q317" s="23">
        <f>SUBTOTAL(9,Q318:Q344)</f>
        <v>0</v>
      </c>
      <c r="R317" s="4"/>
      <c r="S317" s="6"/>
      <c r="T317" s="6"/>
    </row>
    <row r="318" spans="1:20" ht="11.25" outlineLevel="2" collapsed="1" x14ac:dyDescent="0.2">
      <c r="A318" s="7"/>
      <c r="B318" s="44"/>
      <c r="C318" s="45">
        <v>1</v>
      </c>
      <c r="D318" s="46" t="s">
        <v>59</v>
      </c>
      <c r="E318" s="47" t="s">
        <v>238</v>
      </c>
      <c r="F318" s="48" t="s">
        <v>239</v>
      </c>
      <c r="G318" s="46" t="s">
        <v>95</v>
      </c>
      <c r="H318" s="49">
        <v>59.206200000000003</v>
      </c>
      <c r="I318" s="50"/>
      <c r="J318" s="51">
        <f>H318*I318</f>
        <v>0</v>
      </c>
      <c r="K318" s="49"/>
      <c r="L318" s="49">
        <f>H318*K318</f>
        <v>0</v>
      </c>
      <c r="M318" s="49"/>
      <c r="N318" s="49">
        <f>H318*M318</f>
        <v>0</v>
      </c>
      <c r="O318" s="51">
        <v>21</v>
      </c>
      <c r="P318" s="51">
        <f>J318*(O318/100)</f>
        <v>0</v>
      </c>
      <c r="Q318" s="51">
        <f>J318+P318</f>
        <v>0</v>
      </c>
      <c r="R318" s="6"/>
      <c r="S318" s="6"/>
      <c r="T318" s="6"/>
    </row>
    <row r="319" spans="1:20" ht="9.75" hidden="1" outlineLevel="3" x14ac:dyDescent="0.2">
      <c r="A319" s="52"/>
      <c r="B319" s="53"/>
      <c r="C319" s="53"/>
      <c r="D319" s="54"/>
      <c r="E319" s="59" t="s">
        <v>15</v>
      </c>
      <c r="F319" s="55" t="s">
        <v>121</v>
      </c>
      <c r="G319" s="54"/>
      <c r="H319" s="56">
        <v>0</v>
      </c>
      <c r="I319" s="57"/>
      <c r="J319" s="58"/>
      <c r="K319" s="56"/>
      <c r="L319" s="56"/>
      <c r="M319" s="56"/>
      <c r="N319" s="56"/>
      <c r="O319" s="58"/>
      <c r="P319" s="58"/>
      <c r="Q319" s="58"/>
      <c r="R319" s="4"/>
      <c r="S319" s="6"/>
    </row>
    <row r="320" spans="1:20" ht="9.75" hidden="1" outlineLevel="3" x14ac:dyDescent="0.2">
      <c r="A320" s="52"/>
      <c r="B320" s="53"/>
      <c r="C320" s="53"/>
      <c r="D320" s="54"/>
      <c r="E320" s="59"/>
      <c r="F320" s="55" t="s">
        <v>240</v>
      </c>
      <c r="G320" s="54"/>
      <c r="H320" s="56">
        <v>59.206200000000003</v>
      </c>
      <c r="I320" s="57"/>
      <c r="J320" s="58"/>
      <c r="K320" s="56"/>
      <c r="L320" s="56"/>
      <c r="M320" s="56"/>
      <c r="N320" s="56"/>
      <c r="O320" s="58"/>
      <c r="P320" s="58"/>
      <c r="Q320" s="58"/>
      <c r="R320" s="4"/>
      <c r="S320" s="6"/>
    </row>
    <row r="321" spans="1:20" ht="7.5" hidden="1" customHeight="1" outlineLevel="3" x14ac:dyDescent="0.15">
      <c r="A321" s="6"/>
      <c r="B321" s="28"/>
      <c r="C321" s="27"/>
      <c r="D321" s="30"/>
      <c r="E321" s="10"/>
      <c r="F321" s="31"/>
      <c r="G321" s="30"/>
      <c r="H321" s="32"/>
      <c r="I321" s="34"/>
      <c r="J321" s="12"/>
      <c r="K321" s="16"/>
      <c r="L321" s="16"/>
      <c r="M321" s="16"/>
      <c r="N321" s="16"/>
      <c r="O321" s="12"/>
      <c r="P321" s="12"/>
      <c r="Q321" s="12"/>
      <c r="R321" s="4"/>
      <c r="S321" s="6"/>
    </row>
    <row r="322" spans="1:20" ht="11.25" outlineLevel="2" collapsed="1" x14ac:dyDescent="0.2">
      <c r="A322" s="7"/>
      <c r="B322" s="44"/>
      <c r="C322" s="45">
        <v>2</v>
      </c>
      <c r="D322" s="46" t="s">
        <v>184</v>
      </c>
      <c r="E322" s="47" t="s">
        <v>241</v>
      </c>
      <c r="F322" s="48" t="s">
        <v>242</v>
      </c>
      <c r="G322" s="46" t="s">
        <v>62</v>
      </c>
      <c r="H322" s="49">
        <v>0.70343999999999995</v>
      </c>
      <c r="I322" s="50"/>
      <c r="J322" s="51">
        <f>H322*I322</f>
        <v>0</v>
      </c>
      <c r="K322" s="49">
        <v>0.75</v>
      </c>
      <c r="L322" s="49">
        <f>H322*K322</f>
        <v>0.52757999999999994</v>
      </c>
      <c r="M322" s="49"/>
      <c r="N322" s="49">
        <f>H322*M322</f>
        <v>0</v>
      </c>
      <c r="O322" s="51">
        <v>21</v>
      </c>
      <c r="P322" s="51">
        <f>J322*(O322/100)</f>
        <v>0</v>
      </c>
      <c r="Q322" s="51">
        <f>J322+P322</f>
        <v>0</v>
      </c>
      <c r="R322" s="6"/>
      <c r="S322" s="6"/>
      <c r="T322" s="6"/>
    </row>
    <row r="323" spans="1:20" ht="9.75" hidden="1" outlineLevel="3" x14ac:dyDescent="0.2">
      <c r="A323" s="52"/>
      <c r="B323" s="53"/>
      <c r="C323" s="53"/>
      <c r="D323" s="54"/>
      <c r="E323" s="59" t="s">
        <v>15</v>
      </c>
      <c r="F323" s="55" t="s">
        <v>121</v>
      </c>
      <c r="G323" s="54"/>
      <c r="H323" s="56">
        <v>0</v>
      </c>
      <c r="I323" s="57"/>
      <c r="J323" s="58"/>
      <c r="K323" s="56"/>
      <c r="L323" s="56"/>
      <c r="M323" s="56"/>
      <c r="N323" s="56"/>
      <c r="O323" s="58"/>
      <c r="P323" s="58"/>
      <c r="Q323" s="58"/>
      <c r="R323" s="4"/>
      <c r="S323" s="6"/>
    </row>
    <row r="324" spans="1:20" ht="9.75" hidden="1" outlineLevel="3" x14ac:dyDescent="0.2">
      <c r="A324" s="52"/>
      <c r="B324" s="53"/>
      <c r="C324" s="53"/>
      <c r="D324" s="54"/>
      <c r="E324" s="59"/>
      <c r="F324" s="55" t="s">
        <v>243</v>
      </c>
      <c r="G324" s="54"/>
      <c r="H324" s="56">
        <v>0.70343999999999995</v>
      </c>
      <c r="I324" s="57"/>
      <c r="J324" s="58"/>
      <c r="K324" s="56"/>
      <c r="L324" s="56"/>
      <c r="M324" s="56"/>
      <c r="N324" s="56"/>
      <c r="O324" s="58"/>
      <c r="P324" s="58"/>
      <c r="Q324" s="58"/>
      <c r="R324" s="4"/>
      <c r="S324" s="6"/>
    </row>
    <row r="325" spans="1:20" ht="7.5" hidden="1" customHeight="1" outlineLevel="3" x14ac:dyDescent="0.15">
      <c r="A325" s="6"/>
      <c r="B325" s="28"/>
      <c r="C325" s="27"/>
      <c r="D325" s="30"/>
      <c r="E325" s="10"/>
      <c r="F325" s="31"/>
      <c r="G325" s="30"/>
      <c r="H325" s="32"/>
      <c r="I325" s="34"/>
      <c r="J325" s="12"/>
      <c r="K325" s="16"/>
      <c r="L325" s="16"/>
      <c r="M325" s="16"/>
      <c r="N325" s="16"/>
      <c r="O325" s="12"/>
      <c r="P325" s="12"/>
      <c r="Q325" s="12"/>
      <c r="R325" s="4"/>
      <c r="S325" s="6"/>
    </row>
    <row r="326" spans="1:20" ht="15" customHeight="1" outlineLevel="2" collapsed="1" x14ac:dyDescent="0.2">
      <c r="A326" s="7"/>
      <c r="B326" s="44"/>
      <c r="C326" s="45">
        <v>3</v>
      </c>
      <c r="D326" s="46" t="s">
        <v>59</v>
      </c>
      <c r="E326" s="47" t="s">
        <v>244</v>
      </c>
      <c r="F326" s="48" t="s">
        <v>245</v>
      </c>
      <c r="G326" s="46" t="s">
        <v>95</v>
      </c>
      <c r="H326" s="49">
        <v>59.206200000000003</v>
      </c>
      <c r="I326" s="50"/>
      <c r="J326" s="51">
        <f>H326*I326</f>
        <v>0</v>
      </c>
      <c r="K326" s="49">
        <v>2.1000000000000001E-4</v>
      </c>
      <c r="L326" s="49">
        <f>H326*K326</f>
        <v>1.2433302E-2</v>
      </c>
      <c r="M326" s="49"/>
      <c r="N326" s="49">
        <f>H326*M326</f>
        <v>0</v>
      </c>
      <c r="O326" s="51">
        <v>21</v>
      </c>
      <c r="P326" s="51">
        <f>J326*(O326/100)</f>
        <v>0</v>
      </c>
      <c r="Q326" s="51">
        <f>J326+P326</f>
        <v>0</v>
      </c>
      <c r="R326" s="6"/>
      <c r="S326" s="6"/>
      <c r="T326" s="6"/>
    </row>
    <row r="327" spans="1:20" ht="9.75" hidden="1" outlineLevel="3" x14ac:dyDescent="0.2">
      <c r="A327" s="52"/>
      <c r="B327" s="53"/>
      <c r="C327" s="53"/>
      <c r="D327" s="54"/>
      <c r="E327" s="59" t="s">
        <v>15</v>
      </c>
      <c r="F327" s="55" t="s">
        <v>121</v>
      </c>
      <c r="G327" s="54"/>
      <c r="H327" s="56">
        <v>0</v>
      </c>
      <c r="I327" s="57"/>
      <c r="J327" s="58"/>
      <c r="K327" s="56"/>
      <c r="L327" s="56"/>
      <c r="M327" s="56"/>
      <c r="N327" s="56"/>
      <c r="O327" s="58"/>
      <c r="P327" s="58"/>
      <c r="Q327" s="58"/>
      <c r="R327" s="4"/>
      <c r="S327" s="6"/>
    </row>
    <row r="328" spans="1:20" ht="9.75" hidden="1" outlineLevel="3" x14ac:dyDescent="0.2">
      <c r="A328" s="52"/>
      <c r="B328" s="53"/>
      <c r="C328" s="53"/>
      <c r="D328" s="54"/>
      <c r="E328" s="59"/>
      <c r="F328" s="55" t="s">
        <v>240</v>
      </c>
      <c r="G328" s="54"/>
      <c r="H328" s="56">
        <v>59.206200000000003</v>
      </c>
      <c r="I328" s="57"/>
      <c r="J328" s="58"/>
      <c r="K328" s="56"/>
      <c r="L328" s="56"/>
      <c r="M328" s="56"/>
      <c r="N328" s="56"/>
      <c r="O328" s="58"/>
      <c r="P328" s="58"/>
      <c r="Q328" s="58"/>
      <c r="R328" s="4"/>
      <c r="S328" s="6"/>
    </row>
    <row r="329" spans="1:20" ht="7.5" hidden="1" customHeight="1" outlineLevel="3" x14ac:dyDescent="0.15">
      <c r="A329" s="6"/>
      <c r="B329" s="28"/>
      <c r="C329" s="27"/>
      <c r="D329" s="30"/>
      <c r="E329" s="10"/>
      <c r="F329" s="31"/>
      <c r="G329" s="30"/>
      <c r="H329" s="32"/>
      <c r="I329" s="34"/>
      <c r="J329" s="12"/>
      <c r="K329" s="16"/>
      <c r="L329" s="16"/>
      <c r="M329" s="16"/>
      <c r="N329" s="16"/>
      <c r="O329" s="12"/>
      <c r="P329" s="12"/>
      <c r="Q329" s="12"/>
      <c r="R329" s="4"/>
      <c r="S329" s="6"/>
    </row>
    <row r="330" spans="1:20" ht="11.25" outlineLevel="2" collapsed="1" x14ac:dyDescent="0.2">
      <c r="A330" s="7"/>
      <c r="B330" s="44"/>
      <c r="C330" s="45">
        <v>4</v>
      </c>
      <c r="D330" s="46" t="s">
        <v>184</v>
      </c>
      <c r="E330" s="47" t="s">
        <v>246</v>
      </c>
      <c r="F330" s="48" t="s">
        <v>247</v>
      </c>
      <c r="G330" s="46" t="s">
        <v>95</v>
      </c>
      <c r="H330" s="49">
        <v>62.166510000000002</v>
      </c>
      <c r="I330" s="50"/>
      <c r="J330" s="51">
        <f>H330*I330</f>
        <v>0</v>
      </c>
      <c r="K330" s="49">
        <v>2.5000000000000001E-2</v>
      </c>
      <c r="L330" s="49">
        <f>H330*K330</f>
        <v>1.5541627500000001</v>
      </c>
      <c r="M330" s="49"/>
      <c r="N330" s="49">
        <f>H330*M330</f>
        <v>0</v>
      </c>
      <c r="O330" s="51">
        <v>21</v>
      </c>
      <c r="P330" s="51">
        <f>J330*(O330/100)</f>
        <v>0</v>
      </c>
      <c r="Q330" s="51">
        <f>J330+P330</f>
        <v>0</v>
      </c>
      <c r="R330" s="6"/>
      <c r="S330" s="6"/>
      <c r="T330" s="6"/>
    </row>
    <row r="331" spans="1:20" ht="9.75" hidden="1" outlineLevel="3" x14ac:dyDescent="0.2">
      <c r="A331" s="52"/>
      <c r="B331" s="53"/>
      <c r="C331" s="53"/>
      <c r="D331" s="54"/>
      <c r="E331" s="59" t="s">
        <v>15</v>
      </c>
      <c r="F331" s="55" t="s">
        <v>121</v>
      </c>
      <c r="G331" s="54"/>
      <c r="H331" s="56">
        <v>0</v>
      </c>
      <c r="I331" s="57"/>
      <c r="J331" s="58"/>
      <c r="K331" s="56"/>
      <c r="L331" s="56"/>
      <c r="M331" s="56"/>
      <c r="N331" s="56"/>
      <c r="O331" s="58"/>
      <c r="P331" s="58"/>
      <c r="Q331" s="58"/>
      <c r="R331" s="4"/>
      <c r="S331" s="6"/>
    </row>
    <row r="332" spans="1:20" ht="9.75" hidden="1" outlineLevel="3" x14ac:dyDescent="0.2">
      <c r="A332" s="52"/>
      <c r="B332" s="53"/>
      <c r="C332" s="53"/>
      <c r="D332" s="54"/>
      <c r="E332" s="59"/>
      <c r="F332" s="55" t="s">
        <v>240</v>
      </c>
      <c r="G332" s="54"/>
      <c r="H332" s="56">
        <v>59.206200000000003</v>
      </c>
      <c r="I332" s="57"/>
      <c r="J332" s="58"/>
      <c r="K332" s="56"/>
      <c r="L332" s="56"/>
      <c r="M332" s="56"/>
      <c r="N332" s="56"/>
      <c r="O332" s="58"/>
      <c r="P332" s="58"/>
      <c r="Q332" s="58"/>
      <c r="R332" s="4"/>
      <c r="S332" s="6"/>
    </row>
    <row r="333" spans="1:20" ht="9.75" hidden="1" outlineLevel="3" x14ac:dyDescent="0.2">
      <c r="A333" s="60"/>
      <c r="B333" s="61"/>
      <c r="C333" s="61"/>
      <c r="D333" s="62"/>
      <c r="E333" s="66" t="s">
        <v>17</v>
      </c>
      <c r="F333" s="67">
        <v>5</v>
      </c>
      <c r="G333" s="62"/>
      <c r="H333" s="63">
        <v>2.9603099999999993</v>
      </c>
      <c r="I333" s="64"/>
      <c r="J333" s="65"/>
      <c r="K333" s="63"/>
      <c r="L333" s="63"/>
      <c r="M333" s="63"/>
      <c r="N333" s="63"/>
      <c r="O333" s="65"/>
      <c r="P333" s="65"/>
      <c r="Q333" s="65"/>
      <c r="R333" s="4"/>
      <c r="S333" s="6"/>
    </row>
    <row r="334" spans="1:20" ht="7.5" hidden="1" customHeight="1" outlineLevel="3" x14ac:dyDescent="0.15">
      <c r="A334" s="6"/>
      <c r="B334" s="28"/>
      <c r="C334" s="27"/>
      <c r="D334" s="30"/>
      <c r="E334" s="10"/>
      <c r="F334" s="31"/>
      <c r="G334" s="30"/>
      <c r="H334" s="32"/>
      <c r="I334" s="34"/>
      <c r="J334" s="12"/>
      <c r="K334" s="16"/>
      <c r="L334" s="16"/>
      <c r="M334" s="16"/>
      <c r="N334" s="16"/>
      <c r="O334" s="12"/>
      <c r="P334" s="12"/>
      <c r="Q334" s="12"/>
      <c r="R334" s="4"/>
      <c r="S334" s="6"/>
    </row>
    <row r="335" spans="1:20" ht="11.25" outlineLevel="2" collapsed="1" x14ac:dyDescent="0.2">
      <c r="A335" s="7"/>
      <c r="B335" s="44"/>
      <c r="C335" s="45">
        <v>5</v>
      </c>
      <c r="D335" s="46" t="s">
        <v>59</v>
      </c>
      <c r="E335" s="47" t="s">
        <v>248</v>
      </c>
      <c r="F335" s="48" t="s">
        <v>249</v>
      </c>
      <c r="G335" s="46" t="s">
        <v>95</v>
      </c>
      <c r="H335" s="49">
        <v>59.206200000000003</v>
      </c>
      <c r="I335" s="50"/>
      <c r="J335" s="51">
        <f>H335*I335</f>
        <v>0</v>
      </c>
      <c r="K335" s="49">
        <v>1.8000000000000001E-4</v>
      </c>
      <c r="L335" s="49">
        <f>H335*K335</f>
        <v>1.0657116000000001E-2</v>
      </c>
      <c r="M335" s="49"/>
      <c r="N335" s="49">
        <f>H335*M335</f>
        <v>0</v>
      </c>
      <c r="O335" s="51">
        <v>21</v>
      </c>
      <c r="P335" s="51">
        <f>J335*(O335/100)</f>
        <v>0</v>
      </c>
      <c r="Q335" s="51">
        <f>J335+P335</f>
        <v>0</v>
      </c>
      <c r="R335" s="6"/>
      <c r="S335" s="6"/>
      <c r="T335" s="6"/>
    </row>
    <row r="336" spans="1:20" ht="9.75" hidden="1" outlineLevel="3" x14ac:dyDescent="0.2">
      <c r="A336" s="52"/>
      <c r="B336" s="53"/>
      <c r="C336" s="53"/>
      <c r="D336" s="54"/>
      <c r="E336" s="59" t="s">
        <v>15</v>
      </c>
      <c r="F336" s="55" t="s">
        <v>121</v>
      </c>
      <c r="G336" s="54"/>
      <c r="H336" s="56">
        <v>0</v>
      </c>
      <c r="I336" s="57"/>
      <c r="J336" s="58"/>
      <c r="K336" s="56"/>
      <c r="L336" s="56"/>
      <c r="M336" s="56"/>
      <c r="N336" s="56"/>
      <c r="O336" s="58"/>
      <c r="P336" s="58"/>
      <c r="Q336" s="58"/>
      <c r="R336" s="4"/>
      <c r="S336" s="6"/>
    </row>
    <row r="337" spans="1:20" ht="9.75" hidden="1" outlineLevel="3" x14ac:dyDescent="0.2">
      <c r="A337" s="52"/>
      <c r="B337" s="53"/>
      <c r="C337" s="53"/>
      <c r="D337" s="54"/>
      <c r="E337" s="59"/>
      <c r="F337" s="55" t="s">
        <v>240</v>
      </c>
      <c r="G337" s="54"/>
      <c r="H337" s="56">
        <v>59.206200000000003</v>
      </c>
      <c r="I337" s="57"/>
      <c r="J337" s="58"/>
      <c r="K337" s="56"/>
      <c r="L337" s="56"/>
      <c r="M337" s="56"/>
      <c r="N337" s="56"/>
      <c r="O337" s="58"/>
      <c r="P337" s="58"/>
      <c r="Q337" s="58"/>
      <c r="R337" s="4"/>
      <c r="S337" s="6"/>
    </row>
    <row r="338" spans="1:20" ht="7.5" hidden="1" customHeight="1" outlineLevel="3" x14ac:dyDescent="0.15">
      <c r="A338" s="6"/>
      <c r="B338" s="28"/>
      <c r="C338" s="27"/>
      <c r="D338" s="30"/>
      <c r="E338" s="10"/>
      <c r="F338" s="31"/>
      <c r="G338" s="30"/>
      <c r="H338" s="32"/>
      <c r="I338" s="34"/>
      <c r="J338" s="12"/>
      <c r="K338" s="16"/>
      <c r="L338" s="16"/>
      <c r="M338" s="16"/>
      <c r="N338" s="16"/>
      <c r="O338" s="12"/>
      <c r="P338" s="12"/>
      <c r="Q338" s="12"/>
      <c r="R338" s="4"/>
      <c r="S338" s="6"/>
    </row>
    <row r="339" spans="1:20" ht="11.25" outlineLevel="2" collapsed="1" x14ac:dyDescent="0.2">
      <c r="A339" s="7"/>
      <c r="B339" s="44"/>
      <c r="C339" s="45">
        <v>6</v>
      </c>
      <c r="D339" s="46" t="s">
        <v>59</v>
      </c>
      <c r="E339" s="47" t="s">
        <v>250</v>
      </c>
      <c r="F339" s="48" t="s">
        <v>251</v>
      </c>
      <c r="G339" s="46" t="s">
        <v>95</v>
      </c>
      <c r="H339" s="49">
        <v>148.01549999999997</v>
      </c>
      <c r="I339" s="50"/>
      <c r="J339" s="51">
        <f>H339*I339</f>
        <v>0</v>
      </c>
      <c r="K339" s="49">
        <v>1.9000000000000001E-4</v>
      </c>
      <c r="L339" s="49">
        <f>H339*K339</f>
        <v>2.8122944999999996E-2</v>
      </c>
      <c r="M339" s="49"/>
      <c r="N339" s="49">
        <f>H339*M339</f>
        <v>0</v>
      </c>
      <c r="O339" s="51">
        <v>21</v>
      </c>
      <c r="P339" s="51">
        <f>J339*(O339/100)</f>
        <v>0</v>
      </c>
      <c r="Q339" s="51">
        <f>J339+P339</f>
        <v>0</v>
      </c>
      <c r="R339" s="6"/>
      <c r="S339" s="6"/>
      <c r="T339" s="6"/>
    </row>
    <row r="340" spans="1:20" ht="9.75" hidden="1" outlineLevel="3" x14ac:dyDescent="0.2">
      <c r="A340" s="52"/>
      <c r="B340" s="53"/>
      <c r="C340" s="53"/>
      <c r="D340" s="54"/>
      <c r="E340" s="59" t="s">
        <v>15</v>
      </c>
      <c r="F340" s="55" t="s">
        <v>121</v>
      </c>
      <c r="G340" s="54"/>
      <c r="H340" s="56">
        <v>0</v>
      </c>
      <c r="I340" s="57"/>
      <c r="J340" s="58"/>
      <c r="K340" s="56"/>
      <c r="L340" s="56"/>
      <c r="M340" s="56"/>
      <c r="N340" s="56"/>
      <c r="O340" s="58"/>
      <c r="P340" s="58"/>
      <c r="Q340" s="58"/>
      <c r="R340" s="4"/>
      <c r="S340" s="6"/>
    </row>
    <row r="341" spans="1:20" ht="9.75" hidden="1" outlineLevel="3" x14ac:dyDescent="0.2">
      <c r="A341" s="52"/>
      <c r="B341" s="53"/>
      <c r="C341" s="53"/>
      <c r="D341" s="54"/>
      <c r="E341" s="59"/>
      <c r="F341" s="55" t="s">
        <v>252</v>
      </c>
      <c r="G341" s="54"/>
      <c r="H341" s="56">
        <v>148.01549999999997</v>
      </c>
      <c r="I341" s="57"/>
      <c r="J341" s="58"/>
      <c r="K341" s="56"/>
      <c r="L341" s="56"/>
      <c r="M341" s="56"/>
      <c r="N341" s="56"/>
      <c r="O341" s="58"/>
      <c r="P341" s="58"/>
      <c r="Q341" s="58"/>
      <c r="R341" s="4"/>
      <c r="S341" s="6"/>
    </row>
    <row r="342" spans="1:20" ht="7.5" hidden="1" customHeight="1" outlineLevel="3" x14ac:dyDescent="0.15">
      <c r="A342" s="6"/>
      <c r="B342" s="28"/>
      <c r="C342" s="27"/>
      <c r="D342" s="30"/>
      <c r="E342" s="10"/>
      <c r="F342" s="31"/>
      <c r="G342" s="30"/>
      <c r="H342" s="32"/>
      <c r="I342" s="34"/>
      <c r="J342" s="12"/>
      <c r="K342" s="16"/>
      <c r="L342" s="16"/>
      <c r="M342" s="16"/>
      <c r="N342" s="16"/>
      <c r="O342" s="12"/>
      <c r="P342" s="12"/>
      <c r="Q342" s="12"/>
      <c r="R342" s="4"/>
      <c r="S342" s="6"/>
    </row>
    <row r="343" spans="1:20" ht="11.25" outlineLevel="2" x14ac:dyDescent="0.2">
      <c r="A343" s="7"/>
      <c r="B343" s="44"/>
      <c r="C343" s="45">
        <v>7</v>
      </c>
      <c r="D343" s="46" t="s">
        <v>59</v>
      </c>
      <c r="E343" s="47" t="s">
        <v>236</v>
      </c>
      <c r="F343" s="48" t="s">
        <v>237</v>
      </c>
      <c r="G343" s="46" t="s">
        <v>229</v>
      </c>
      <c r="H343" s="49">
        <f>SUM(J318:J339)/100</f>
        <v>0</v>
      </c>
      <c r="I343" s="50"/>
      <c r="J343" s="51">
        <f>H343*I343</f>
        <v>0</v>
      </c>
      <c r="K343" s="49"/>
      <c r="L343" s="49">
        <f>H343*K343</f>
        <v>0</v>
      </c>
      <c r="M343" s="49"/>
      <c r="N343" s="49">
        <f>H343*M343</f>
        <v>0</v>
      </c>
      <c r="O343" s="51">
        <v>21</v>
      </c>
      <c r="P343" s="51">
        <f>J343*(O343/100)</f>
        <v>0</v>
      </c>
      <c r="Q343" s="51">
        <f>J343+P343</f>
        <v>0</v>
      </c>
      <c r="R343" s="6"/>
      <c r="S343" s="6"/>
      <c r="T343" s="6"/>
    </row>
    <row r="344" spans="1:20" outlineLevel="2" x14ac:dyDescent="0.15">
      <c r="B344" s="4"/>
      <c r="C344" s="4"/>
      <c r="D344" s="4"/>
      <c r="E344" s="4"/>
      <c r="F344" s="4"/>
      <c r="G344" s="4"/>
      <c r="H344" s="4"/>
      <c r="I344" s="6"/>
      <c r="J344" s="6"/>
      <c r="K344" s="4"/>
      <c r="L344" s="4"/>
      <c r="M344" s="4"/>
      <c r="N344" s="4"/>
      <c r="O344" s="4"/>
      <c r="P344" s="6"/>
      <c r="Q344" s="6"/>
    </row>
    <row r="345" spans="1:20" ht="12" outlineLevel="1" x14ac:dyDescent="0.2">
      <c r="A345" s="22" t="s">
        <v>49</v>
      </c>
      <c r="B345" s="37">
        <v>2</v>
      </c>
      <c r="C345" s="38"/>
      <c r="D345" s="39" t="s">
        <v>58</v>
      </c>
      <c r="E345" s="39"/>
      <c r="F345" s="40" t="s">
        <v>50</v>
      </c>
      <c r="G345" s="39"/>
      <c r="H345" s="41"/>
      <c r="I345" s="42"/>
      <c r="J345" s="23">
        <f>SUBTOTAL(9,J346:J353)</f>
        <v>0</v>
      </c>
      <c r="K345" s="41"/>
      <c r="L345" s="24">
        <f>SUBTOTAL(9,L346:L353)</f>
        <v>1.478E-2</v>
      </c>
      <c r="M345" s="41"/>
      <c r="N345" s="24">
        <f>SUBTOTAL(9,N346:N353)</f>
        <v>0</v>
      </c>
      <c r="O345" s="43"/>
      <c r="P345" s="23">
        <f>SUBTOTAL(9,P346:P353)</f>
        <v>0</v>
      </c>
      <c r="Q345" s="23">
        <f>SUBTOTAL(9,Q346:Q353)</f>
        <v>0</v>
      </c>
      <c r="R345" s="4"/>
      <c r="S345" s="6"/>
      <c r="T345" s="6"/>
    </row>
    <row r="346" spans="1:20" ht="11.25" outlineLevel="2" collapsed="1" x14ac:dyDescent="0.2">
      <c r="A346" s="7"/>
      <c r="B346" s="44"/>
      <c r="C346" s="45">
        <v>1</v>
      </c>
      <c r="D346" s="46" t="s">
        <v>59</v>
      </c>
      <c r="E346" s="47" t="s">
        <v>253</v>
      </c>
      <c r="F346" s="48" t="s">
        <v>254</v>
      </c>
      <c r="G346" s="46" t="s">
        <v>224</v>
      </c>
      <c r="H346" s="49">
        <v>2</v>
      </c>
      <c r="I346" s="50"/>
      <c r="J346" s="51">
        <f>H346*I346</f>
        <v>0</v>
      </c>
      <c r="K346" s="49">
        <v>2.5000000000000001E-4</v>
      </c>
      <c r="L346" s="49">
        <f>H346*K346</f>
        <v>5.0000000000000001E-4</v>
      </c>
      <c r="M346" s="49"/>
      <c r="N346" s="49">
        <f>H346*M346</f>
        <v>0</v>
      </c>
      <c r="O346" s="51">
        <v>21</v>
      </c>
      <c r="P346" s="51">
        <f>J346*(O346/100)</f>
        <v>0</v>
      </c>
      <c r="Q346" s="51">
        <f>J346+P346</f>
        <v>0</v>
      </c>
      <c r="R346" s="6"/>
      <c r="S346" s="6"/>
      <c r="T346" s="6"/>
    </row>
    <row r="347" spans="1:20" ht="9.75" hidden="1" outlineLevel="3" x14ac:dyDescent="0.2">
      <c r="A347" s="52"/>
      <c r="B347" s="53"/>
      <c r="C347" s="53"/>
      <c r="D347" s="54"/>
      <c r="E347" s="59" t="s">
        <v>15</v>
      </c>
      <c r="F347" s="55" t="s">
        <v>225</v>
      </c>
      <c r="G347" s="54"/>
      <c r="H347" s="56">
        <v>2</v>
      </c>
      <c r="I347" s="57"/>
      <c r="J347" s="58"/>
      <c r="K347" s="56"/>
      <c r="L347" s="56"/>
      <c r="M347" s="56"/>
      <c r="N347" s="56"/>
      <c r="O347" s="58"/>
      <c r="P347" s="58"/>
      <c r="Q347" s="58"/>
      <c r="R347" s="4"/>
      <c r="S347" s="6"/>
    </row>
    <row r="348" spans="1:20" ht="7.5" hidden="1" customHeight="1" outlineLevel="3" x14ac:dyDescent="0.15">
      <c r="A348" s="6"/>
      <c r="B348" s="28"/>
      <c r="C348" s="27"/>
      <c r="D348" s="30"/>
      <c r="E348" s="10"/>
      <c r="F348" s="31"/>
      <c r="G348" s="30"/>
      <c r="H348" s="32"/>
      <c r="I348" s="34"/>
      <c r="J348" s="12"/>
      <c r="K348" s="16"/>
      <c r="L348" s="16"/>
      <c r="M348" s="16"/>
      <c r="N348" s="16"/>
      <c r="O348" s="12"/>
      <c r="P348" s="12"/>
      <c r="Q348" s="12"/>
      <c r="R348" s="4"/>
      <c r="S348" s="6"/>
    </row>
    <row r="349" spans="1:20" ht="11.25" outlineLevel="2" collapsed="1" x14ac:dyDescent="0.2">
      <c r="A349" s="7"/>
      <c r="B349" s="44"/>
      <c r="C349" s="45">
        <v>2</v>
      </c>
      <c r="D349" s="46" t="s">
        <v>59</v>
      </c>
      <c r="E349" s="47" t="s">
        <v>255</v>
      </c>
      <c r="F349" s="48" t="s">
        <v>256</v>
      </c>
      <c r="G349" s="46" t="s">
        <v>197</v>
      </c>
      <c r="H349" s="49">
        <v>6.8</v>
      </c>
      <c r="I349" s="50"/>
      <c r="J349" s="51">
        <f>H349*I349</f>
        <v>0</v>
      </c>
      <c r="K349" s="49">
        <v>2.0999999999999999E-3</v>
      </c>
      <c r="L349" s="49">
        <f>H349*K349</f>
        <v>1.4279999999999999E-2</v>
      </c>
      <c r="M349" s="49"/>
      <c r="N349" s="49">
        <f>H349*M349</f>
        <v>0</v>
      </c>
      <c r="O349" s="51">
        <v>21</v>
      </c>
      <c r="P349" s="51">
        <f>J349*(O349/100)</f>
        <v>0</v>
      </c>
      <c r="Q349" s="51">
        <f>J349+P349</f>
        <v>0</v>
      </c>
      <c r="R349" s="6"/>
      <c r="S349" s="6"/>
      <c r="T349" s="6"/>
    </row>
    <row r="350" spans="1:20" ht="9.75" hidden="1" outlineLevel="3" x14ac:dyDescent="0.2">
      <c r="A350" s="52"/>
      <c r="B350" s="53"/>
      <c r="C350" s="53"/>
      <c r="D350" s="54"/>
      <c r="E350" s="59" t="s">
        <v>15</v>
      </c>
      <c r="F350" s="55" t="s">
        <v>257</v>
      </c>
      <c r="G350" s="54"/>
      <c r="H350" s="56">
        <v>6.8</v>
      </c>
      <c r="I350" s="57"/>
      <c r="J350" s="58"/>
      <c r="K350" s="56"/>
      <c r="L350" s="56"/>
      <c r="M350" s="56"/>
      <c r="N350" s="56"/>
      <c r="O350" s="58"/>
      <c r="P350" s="58"/>
      <c r="Q350" s="58"/>
      <c r="R350" s="4"/>
      <c r="S350" s="6"/>
    </row>
    <row r="351" spans="1:20" ht="7.5" hidden="1" customHeight="1" outlineLevel="3" x14ac:dyDescent="0.15">
      <c r="A351" s="6"/>
      <c r="B351" s="28"/>
      <c r="C351" s="27"/>
      <c r="D351" s="30"/>
      <c r="E351" s="10"/>
      <c r="F351" s="31"/>
      <c r="G351" s="30"/>
      <c r="H351" s="32"/>
      <c r="I351" s="34"/>
      <c r="J351" s="12"/>
      <c r="K351" s="16"/>
      <c r="L351" s="16"/>
      <c r="M351" s="16"/>
      <c r="N351" s="16"/>
      <c r="O351" s="12"/>
      <c r="P351" s="12"/>
      <c r="Q351" s="12"/>
      <c r="R351" s="4"/>
      <c r="S351" s="6"/>
    </row>
    <row r="352" spans="1:20" ht="11.25" outlineLevel="2" x14ac:dyDescent="0.2">
      <c r="A352" s="7"/>
      <c r="B352" s="44"/>
      <c r="C352" s="45">
        <v>3</v>
      </c>
      <c r="D352" s="46" t="s">
        <v>59</v>
      </c>
      <c r="E352" s="47" t="s">
        <v>258</v>
      </c>
      <c r="F352" s="48" t="s">
        <v>259</v>
      </c>
      <c r="G352" s="46" t="s">
        <v>229</v>
      </c>
      <c r="H352" s="49">
        <f>SUM(J346:J349)/100</f>
        <v>0</v>
      </c>
      <c r="I352" s="50"/>
      <c r="J352" s="51">
        <f>H352*I352</f>
        <v>0</v>
      </c>
      <c r="K352" s="49"/>
      <c r="L352" s="49">
        <f>H352*K352</f>
        <v>0</v>
      </c>
      <c r="M352" s="49"/>
      <c r="N352" s="49">
        <f>H352*M352</f>
        <v>0</v>
      </c>
      <c r="O352" s="51">
        <v>21</v>
      </c>
      <c r="P352" s="51">
        <f>J352*(O352/100)</f>
        <v>0</v>
      </c>
      <c r="Q352" s="51">
        <f>J352+P352</f>
        <v>0</v>
      </c>
      <c r="R352" s="6"/>
      <c r="S352" s="6"/>
      <c r="T352" s="6"/>
    </row>
    <row r="353" spans="1:20" outlineLevel="2" x14ac:dyDescent="0.15">
      <c r="B353" s="4"/>
      <c r="C353" s="4"/>
      <c r="D353" s="4"/>
      <c r="E353" s="4"/>
      <c r="F353" s="4"/>
      <c r="G353" s="4"/>
      <c r="H353" s="4"/>
      <c r="I353" s="6"/>
      <c r="J353" s="6"/>
      <c r="K353" s="4"/>
      <c r="L353" s="4"/>
      <c r="M353" s="4"/>
      <c r="N353" s="4"/>
      <c r="O353" s="4"/>
      <c r="P353" s="6"/>
      <c r="Q353" s="6"/>
    </row>
    <row r="354" spans="1:20" ht="12" outlineLevel="1" x14ac:dyDescent="0.2">
      <c r="A354" s="22" t="s">
        <v>51</v>
      </c>
      <c r="B354" s="37">
        <v>2</v>
      </c>
      <c r="C354" s="38"/>
      <c r="D354" s="39" t="s">
        <v>58</v>
      </c>
      <c r="E354" s="39"/>
      <c r="F354" s="40" t="s">
        <v>52</v>
      </c>
      <c r="G354" s="39"/>
      <c r="H354" s="41"/>
      <c r="I354" s="42"/>
      <c r="J354" s="23">
        <f>SUBTOTAL(9,J355:J369)</f>
        <v>0</v>
      </c>
      <c r="K354" s="41"/>
      <c r="L354" s="24">
        <f>SUBTOTAL(9,L355:L369)</f>
        <v>0.43496837999999999</v>
      </c>
      <c r="M354" s="41"/>
      <c r="N354" s="24">
        <f>SUBTOTAL(9,N355:N369)</f>
        <v>0</v>
      </c>
      <c r="O354" s="43"/>
      <c r="P354" s="23">
        <f>SUBTOTAL(9,P355:P369)</f>
        <v>0</v>
      </c>
      <c r="Q354" s="23">
        <f>SUBTOTAL(9,Q355:Q369)</f>
        <v>0</v>
      </c>
      <c r="R354" s="4"/>
      <c r="S354" s="6"/>
      <c r="T354" s="6"/>
    </row>
    <row r="355" spans="1:20" ht="11.25" outlineLevel="2" collapsed="1" x14ac:dyDescent="0.2">
      <c r="A355" s="7"/>
      <c r="B355" s="44"/>
      <c r="C355" s="45">
        <v>1</v>
      </c>
      <c r="D355" s="46" t="s">
        <v>59</v>
      </c>
      <c r="E355" s="47" t="s">
        <v>260</v>
      </c>
      <c r="F355" s="48" t="s">
        <v>261</v>
      </c>
      <c r="G355" s="46" t="s">
        <v>95</v>
      </c>
      <c r="H355" s="49">
        <v>36.299999999999997</v>
      </c>
      <c r="I355" s="50"/>
      <c r="J355" s="51">
        <f>H355*I355</f>
        <v>0</v>
      </c>
      <c r="K355" s="49"/>
      <c r="L355" s="49">
        <f>H355*K355</f>
        <v>0</v>
      </c>
      <c r="M355" s="49"/>
      <c r="N355" s="49">
        <f>H355*M355</f>
        <v>0</v>
      </c>
      <c r="O355" s="51">
        <v>21</v>
      </c>
      <c r="P355" s="51">
        <f>J355*(O355/100)</f>
        <v>0</v>
      </c>
      <c r="Q355" s="51">
        <f>J355+P355</f>
        <v>0</v>
      </c>
      <c r="R355" s="6"/>
      <c r="S355" s="6"/>
      <c r="T355" s="6"/>
    </row>
    <row r="356" spans="1:20" ht="9.75" hidden="1" outlineLevel="3" x14ac:dyDescent="0.2">
      <c r="A356" s="52"/>
      <c r="B356" s="53"/>
      <c r="C356" s="53"/>
      <c r="D356" s="54"/>
      <c r="E356" s="59" t="s">
        <v>15</v>
      </c>
      <c r="F356" s="55" t="s">
        <v>262</v>
      </c>
      <c r="G356" s="54"/>
      <c r="H356" s="56">
        <v>0</v>
      </c>
      <c r="I356" s="57"/>
      <c r="J356" s="58"/>
      <c r="K356" s="56"/>
      <c r="L356" s="56"/>
      <c r="M356" s="56"/>
      <c r="N356" s="56"/>
      <c r="O356" s="58"/>
      <c r="P356" s="58"/>
      <c r="Q356" s="58"/>
      <c r="R356" s="4"/>
      <c r="S356" s="6"/>
    </row>
    <row r="357" spans="1:20" ht="9.75" hidden="1" outlineLevel="3" x14ac:dyDescent="0.2">
      <c r="A357" s="52"/>
      <c r="B357" s="53"/>
      <c r="C357" s="53"/>
      <c r="D357" s="54"/>
      <c r="E357" s="59"/>
      <c r="F357" s="55" t="s">
        <v>263</v>
      </c>
      <c r="G357" s="54"/>
      <c r="H357" s="56">
        <v>36.299999999999997</v>
      </c>
      <c r="I357" s="57"/>
      <c r="J357" s="58"/>
      <c r="K357" s="56"/>
      <c r="L357" s="56"/>
      <c r="M357" s="56"/>
      <c r="N357" s="56"/>
      <c r="O357" s="58"/>
      <c r="P357" s="58"/>
      <c r="Q357" s="58"/>
      <c r="R357" s="4"/>
      <c r="S357" s="6"/>
    </row>
    <row r="358" spans="1:20" ht="7.5" hidden="1" customHeight="1" outlineLevel="3" x14ac:dyDescent="0.15">
      <c r="A358" s="6"/>
      <c r="B358" s="28"/>
      <c r="C358" s="27"/>
      <c r="D358" s="30"/>
      <c r="E358" s="10"/>
      <c r="F358" s="31"/>
      <c r="G358" s="30"/>
      <c r="H358" s="32"/>
      <c r="I358" s="34"/>
      <c r="J358" s="12"/>
      <c r="K358" s="16"/>
      <c r="L358" s="16"/>
      <c r="M358" s="16"/>
      <c r="N358" s="16"/>
      <c r="O358" s="12"/>
      <c r="P358" s="12"/>
      <c r="Q358" s="12"/>
      <c r="R358" s="4"/>
      <c r="S358" s="6"/>
    </row>
    <row r="359" spans="1:20" ht="11.25" outlineLevel="2" collapsed="1" x14ac:dyDescent="0.2">
      <c r="A359" s="7"/>
      <c r="B359" s="44"/>
      <c r="C359" s="45">
        <v>2</v>
      </c>
      <c r="D359" s="46" t="s">
        <v>184</v>
      </c>
      <c r="E359" s="47" t="s">
        <v>264</v>
      </c>
      <c r="F359" s="48" t="s">
        <v>265</v>
      </c>
      <c r="G359" s="46" t="s">
        <v>95</v>
      </c>
      <c r="H359" s="49">
        <v>40.655999999999999</v>
      </c>
      <c r="I359" s="50"/>
      <c r="J359" s="51">
        <f>H359*I359</f>
        <v>0</v>
      </c>
      <c r="K359" s="49">
        <v>1.023E-2</v>
      </c>
      <c r="L359" s="49">
        <f>H359*K359</f>
        <v>0.41591087999999998</v>
      </c>
      <c r="M359" s="49"/>
      <c r="N359" s="49">
        <f>H359*M359</f>
        <v>0</v>
      </c>
      <c r="O359" s="51">
        <v>21</v>
      </c>
      <c r="P359" s="51">
        <f>J359*(O359/100)</f>
        <v>0</v>
      </c>
      <c r="Q359" s="51">
        <f>J359+P359</f>
        <v>0</v>
      </c>
      <c r="R359" s="6"/>
      <c r="S359" s="6"/>
      <c r="T359" s="6"/>
    </row>
    <row r="360" spans="1:20" ht="9.75" hidden="1" outlineLevel="3" x14ac:dyDescent="0.2">
      <c r="A360" s="52"/>
      <c r="B360" s="53"/>
      <c r="C360" s="53"/>
      <c r="D360" s="54"/>
      <c r="E360" s="59" t="s">
        <v>15</v>
      </c>
      <c r="F360" s="55" t="s">
        <v>262</v>
      </c>
      <c r="G360" s="54"/>
      <c r="H360" s="56">
        <v>0</v>
      </c>
      <c r="I360" s="57"/>
      <c r="J360" s="58"/>
      <c r="K360" s="56"/>
      <c r="L360" s="56"/>
      <c r="M360" s="56"/>
      <c r="N360" s="56"/>
      <c r="O360" s="58"/>
      <c r="P360" s="58"/>
      <c r="Q360" s="58"/>
      <c r="R360" s="4"/>
      <c r="S360" s="6"/>
    </row>
    <row r="361" spans="1:20" ht="9.75" hidden="1" outlineLevel="3" x14ac:dyDescent="0.2">
      <c r="A361" s="52"/>
      <c r="B361" s="53"/>
      <c r="C361" s="53"/>
      <c r="D361" s="54"/>
      <c r="E361" s="59"/>
      <c r="F361" s="55" t="s">
        <v>263</v>
      </c>
      <c r="G361" s="54"/>
      <c r="H361" s="56">
        <v>36.299999999999997</v>
      </c>
      <c r="I361" s="57"/>
      <c r="J361" s="58"/>
      <c r="K361" s="56"/>
      <c r="L361" s="56"/>
      <c r="M361" s="56"/>
      <c r="N361" s="56"/>
      <c r="O361" s="58"/>
      <c r="P361" s="58"/>
      <c r="Q361" s="58"/>
      <c r="R361" s="4"/>
      <c r="S361" s="6"/>
    </row>
    <row r="362" spans="1:20" ht="9.75" hidden="1" outlineLevel="3" x14ac:dyDescent="0.2">
      <c r="A362" s="60"/>
      <c r="B362" s="61"/>
      <c r="C362" s="61"/>
      <c r="D362" s="62"/>
      <c r="E362" s="66" t="s">
        <v>17</v>
      </c>
      <c r="F362" s="67">
        <v>12</v>
      </c>
      <c r="G362" s="62"/>
      <c r="H362" s="63">
        <v>4.3559999999999999</v>
      </c>
      <c r="I362" s="64"/>
      <c r="J362" s="65"/>
      <c r="K362" s="63"/>
      <c r="L362" s="63"/>
      <c r="M362" s="63"/>
      <c r="N362" s="63"/>
      <c r="O362" s="65"/>
      <c r="P362" s="65"/>
      <c r="Q362" s="65"/>
      <c r="R362" s="4"/>
      <c r="S362" s="6"/>
    </row>
    <row r="363" spans="1:20" ht="7.5" hidden="1" customHeight="1" outlineLevel="3" x14ac:dyDescent="0.15">
      <c r="A363" s="6"/>
      <c r="B363" s="28"/>
      <c r="C363" s="27"/>
      <c r="D363" s="30"/>
      <c r="E363" s="10"/>
      <c r="F363" s="31"/>
      <c r="G363" s="30"/>
      <c r="H363" s="32"/>
      <c r="I363" s="34"/>
      <c r="J363" s="12"/>
      <c r="K363" s="16"/>
      <c r="L363" s="16"/>
      <c r="M363" s="16"/>
      <c r="N363" s="16"/>
      <c r="O363" s="12"/>
      <c r="P363" s="12"/>
      <c r="Q363" s="12"/>
      <c r="R363" s="4"/>
      <c r="S363" s="6"/>
    </row>
    <row r="364" spans="1:20" ht="11.25" outlineLevel="2" collapsed="1" x14ac:dyDescent="0.2">
      <c r="A364" s="7"/>
      <c r="B364" s="44"/>
      <c r="C364" s="45">
        <v>3</v>
      </c>
      <c r="D364" s="46" t="s">
        <v>59</v>
      </c>
      <c r="E364" s="47" t="s">
        <v>266</v>
      </c>
      <c r="F364" s="48" t="s">
        <v>267</v>
      </c>
      <c r="G364" s="46" t="s">
        <v>95</v>
      </c>
      <c r="H364" s="49">
        <v>76.23</v>
      </c>
      <c r="I364" s="50"/>
      <c r="J364" s="51">
        <f>H364*I364</f>
        <v>0</v>
      </c>
      <c r="K364" s="49">
        <v>2.5000000000000001E-4</v>
      </c>
      <c r="L364" s="49">
        <f>H364*K364</f>
        <v>1.9057500000000002E-2</v>
      </c>
      <c r="M364" s="49"/>
      <c r="N364" s="49">
        <f>H364*M364</f>
        <v>0</v>
      </c>
      <c r="O364" s="51">
        <v>21</v>
      </c>
      <c r="P364" s="51">
        <f>J364*(O364/100)</f>
        <v>0</v>
      </c>
      <c r="Q364" s="51">
        <f>J364+P364</f>
        <v>0</v>
      </c>
      <c r="R364" s="6"/>
      <c r="S364" s="6"/>
      <c r="T364" s="6"/>
    </row>
    <row r="365" spans="1:20" ht="9.75" hidden="1" outlineLevel="3" x14ac:dyDescent="0.2">
      <c r="A365" s="52"/>
      <c r="B365" s="53"/>
      <c r="C365" s="53"/>
      <c r="D365" s="54"/>
      <c r="E365" s="59" t="s">
        <v>15</v>
      </c>
      <c r="F365" s="55" t="s">
        <v>262</v>
      </c>
      <c r="G365" s="54"/>
      <c r="H365" s="56">
        <v>0</v>
      </c>
      <c r="I365" s="57"/>
      <c r="J365" s="58"/>
      <c r="K365" s="56"/>
      <c r="L365" s="56"/>
      <c r="M365" s="56"/>
      <c r="N365" s="56"/>
      <c r="O365" s="58"/>
      <c r="P365" s="58"/>
      <c r="Q365" s="58"/>
      <c r="R365" s="4"/>
      <c r="S365" s="6"/>
    </row>
    <row r="366" spans="1:20" ht="9.75" hidden="1" outlineLevel="3" x14ac:dyDescent="0.2">
      <c r="A366" s="52"/>
      <c r="B366" s="53"/>
      <c r="C366" s="53"/>
      <c r="D366" s="54"/>
      <c r="E366" s="59"/>
      <c r="F366" s="55" t="s">
        <v>268</v>
      </c>
      <c r="G366" s="54"/>
      <c r="H366" s="56">
        <v>76.23</v>
      </c>
      <c r="I366" s="57"/>
      <c r="J366" s="58"/>
      <c r="K366" s="56"/>
      <c r="L366" s="56"/>
      <c r="M366" s="56"/>
      <c r="N366" s="56"/>
      <c r="O366" s="58"/>
      <c r="P366" s="58"/>
      <c r="Q366" s="58"/>
      <c r="R366" s="4"/>
      <c r="S366" s="6"/>
    </row>
    <row r="367" spans="1:20" ht="7.5" hidden="1" customHeight="1" outlineLevel="3" x14ac:dyDescent="0.15">
      <c r="A367" s="6"/>
      <c r="B367" s="28"/>
      <c r="C367" s="27"/>
      <c r="D367" s="30"/>
      <c r="E367" s="10"/>
      <c r="F367" s="31"/>
      <c r="G367" s="30"/>
      <c r="H367" s="32"/>
      <c r="I367" s="34"/>
      <c r="J367" s="12"/>
      <c r="K367" s="16"/>
      <c r="L367" s="16"/>
      <c r="M367" s="16"/>
      <c r="N367" s="16"/>
      <c r="O367" s="12"/>
      <c r="P367" s="12"/>
      <c r="Q367" s="12"/>
      <c r="R367" s="4"/>
      <c r="S367" s="6"/>
    </row>
    <row r="368" spans="1:20" ht="11.25" outlineLevel="2" x14ac:dyDescent="0.2">
      <c r="A368" s="7"/>
      <c r="B368" s="44"/>
      <c r="C368" s="45">
        <v>4</v>
      </c>
      <c r="D368" s="46" t="s">
        <v>59</v>
      </c>
      <c r="E368" s="47" t="s">
        <v>269</v>
      </c>
      <c r="F368" s="48" t="s">
        <v>270</v>
      </c>
      <c r="G368" s="46" t="s">
        <v>229</v>
      </c>
      <c r="H368" s="49">
        <f>SUM(J355:J364)/100</f>
        <v>0</v>
      </c>
      <c r="I368" s="50"/>
      <c r="J368" s="51">
        <f>H368*I368</f>
        <v>0</v>
      </c>
      <c r="K368" s="49"/>
      <c r="L368" s="49">
        <f>H368*K368</f>
        <v>0</v>
      </c>
      <c r="M368" s="49"/>
      <c r="N368" s="49">
        <f>H368*M368</f>
        <v>0</v>
      </c>
      <c r="O368" s="51">
        <v>21</v>
      </c>
      <c r="P368" s="51">
        <f>J368*(O368/100)</f>
        <v>0</v>
      </c>
      <c r="Q368" s="51">
        <f>J368+P368</f>
        <v>0</v>
      </c>
      <c r="R368" s="6"/>
      <c r="S368" s="6"/>
      <c r="T368" s="6"/>
    </row>
    <row r="369" spans="1:20" outlineLevel="2" x14ac:dyDescent="0.15">
      <c r="B369" s="4"/>
      <c r="C369" s="4"/>
      <c r="D369" s="4"/>
      <c r="E369" s="4"/>
      <c r="F369" s="4"/>
      <c r="G369" s="4"/>
      <c r="H369" s="4"/>
      <c r="I369" s="6"/>
      <c r="J369" s="6"/>
      <c r="K369" s="4"/>
      <c r="L369" s="4"/>
      <c r="M369" s="4"/>
      <c r="N369" s="4"/>
      <c r="O369" s="4"/>
      <c r="P369" s="6"/>
      <c r="Q369" s="6"/>
    </row>
    <row r="370" spans="1:20" ht="12" outlineLevel="1" x14ac:dyDescent="0.2">
      <c r="A370" s="22" t="s">
        <v>53</v>
      </c>
      <c r="B370" s="37">
        <v>2</v>
      </c>
      <c r="C370" s="38"/>
      <c r="D370" s="39" t="s">
        <v>58</v>
      </c>
      <c r="E370" s="39"/>
      <c r="F370" s="40" t="s">
        <v>54</v>
      </c>
      <c r="G370" s="39"/>
      <c r="H370" s="41"/>
      <c r="I370" s="42"/>
      <c r="J370" s="23">
        <f>SUBTOTAL(9,J371:J374)</f>
        <v>0</v>
      </c>
      <c r="K370" s="41"/>
      <c r="L370" s="24">
        <f>SUBTOTAL(9,L371:L374)</f>
        <v>0</v>
      </c>
      <c r="M370" s="41"/>
      <c r="N370" s="24">
        <f>SUBTOTAL(9,N371:N374)</f>
        <v>0</v>
      </c>
      <c r="O370" s="43"/>
      <c r="P370" s="23">
        <f>SUBTOTAL(9,P371:P374)</f>
        <v>0</v>
      </c>
      <c r="Q370" s="23">
        <f>SUBTOTAL(9,Q371:Q374)</f>
        <v>0</v>
      </c>
      <c r="R370" s="4"/>
      <c r="S370" s="6"/>
      <c r="T370" s="6"/>
    </row>
    <row r="371" spans="1:20" ht="45" outlineLevel="2" x14ac:dyDescent="0.2">
      <c r="A371" s="7"/>
      <c r="B371" s="44"/>
      <c r="C371" s="45">
        <v>1</v>
      </c>
      <c r="D371" s="46" t="s">
        <v>59</v>
      </c>
      <c r="E371" s="47" t="s">
        <v>271</v>
      </c>
      <c r="F371" s="48" t="s">
        <v>272</v>
      </c>
      <c r="G371" s="46" t="s">
        <v>224</v>
      </c>
      <c r="H371" s="49">
        <v>1</v>
      </c>
      <c r="I371" s="50"/>
      <c r="J371" s="51">
        <f>H371*I371</f>
        <v>0</v>
      </c>
      <c r="K371" s="49"/>
      <c r="L371" s="49">
        <f>H371*K371</f>
        <v>0</v>
      </c>
      <c r="M371" s="49"/>
      <c r="N371" s="49">
        <f>H371*M371</f>
        <v>0</v>
      </c>
      <c r="O371" s="51">
        <v>21</v>
      </c>
      <c r="P371" s="51">
        <f>J371*(O371/100)</f>
        <v>0</v>
      </c>
      <c r="Q371" s="51">
        <f>J371+P371</f>
        <v>0</v>
      </c>
      <c r="R371" s="6"/>
      <c r="S371" s="6"/>
      <c r="T371" s="6"/>
    </row>
    <row r="372" spans="1:20" ht="53.25" customHeight="1" outlineLevel="2" x14ac:dyDescent="0.2">
      <c r="A372" s="7"/>
      <c r="B372" s="44"/>
      <c r="C372" s="45">
        <v>2</v>
      </c>
      <c r="D372" s="46" t="s">
        <v>59</v>
      </c>
      <c r="E372" s="47" t="s">
        <v>273</v>
      </c>
      <c r="F372" s="48" t="s">
        <v>401</v>
      </c>
      <c r="G372" s="46" t="s">
        <v>224</v>
      </c>
      <c r="H372" s="49">
        <v>5</v>
      </c>
      <c r="I372" s="50"/>
      <c r="J372" s="51">
        <f>H372*I372</f>
        <v>0</v>
      </c>
      <c r="K372" s="49"/>
      <c r="L372" s="49">
        <f>H372*K372</f>
        <v>0</v>
      </c>
      <c r="M372" s="49"/>
      <c r="N372" s="49">
        <f>H372*M372</f>
        <v>0</v>
      </c>
      <c r="O372" s="51">
        <v>21</v>
      </c>
      <c r="P372" s="51">
        <f>J372*(O372/100)</f>
        <v>0</v>
      </c>
      <c r="Q372" s="51">
        <f>J372+P372</f>
        <v>0</v>
      </c>
      <c r="R372" s="6"/>
      <c r="S372" s="6"/>
      <c r="T372" s="6"/>
    </row>
    <row r="373" spans="1:20" ht="11.25" outlineLevel="2" x14ac:dyDescent="0.2">
      <c r="A373" s="7"/>
      <c r="B373" s="44"/>
      <c r="C373" s="45">
        <v>3</v>
      </c>
      <c r="D373" s="46" t="s">
        <v>59</v>
      </c>
      <c r="E373" s="47" t="s">
        <v>269</v>
      </c>
      <c r="F373" s="48" t="s">
        <v>270</v>
      </c>
      <c r="G373" s="46" t="s">
        <v>229</v>
      </c>
      <c r="H373" s="49">
        <f>SUM(J371:J372)/100</f>
        <v>0</v>
      </c>
      <c r="I373" s="50"/>
      <c r="J373" s="51">
        <f>H373*I373</f>
        <v>0</v>
      </c>
      <c r="K373" s="49"/>
      <c r="L373" s="49">
        <f>H373*K373</f>
        <v>0</v>
      </c>
      <c r="M373" s="49"/>
      <c r="N373" s="49">
        <f>H373*M373</f>
        <v>0</v>
      </c>
      <c r="O373" s="51">
        <v>21</v>
      </c>
      <c r="P373" s="51">
        <f>J373*(O373/100)</f>
        <v>0</v>
      </c>
      <c r="Q373" s="51">
        <f>J373+P373</f>
        <v>0</v>
      </c>
      <c r="R373" s="6"/>
      <c r="S373" s="6"/>
      <c r="T373" s="6"/>
    </row>
    <row r="374" spans="1:20" outlineLevel="2" x14ac:dyDescent="0.15">
      <c r="B374" s="4"/>
      <c r="C374" s="4"/>
      <c r="D374" s="4"/>
      <c r="E374" s="4"/>
      <c r="F374" s="4"/>
      <c r="G374" s="4"/>
      <c r="H374" s="4"/>
      <c r="I374" s="6"/>
      <c r="J374" s="6"/>
      <c r="K374" s="4"/>
      <c r="L374" s="4"/>
      <c r="M374" s="4"/>
      <c r="N374" s="4"/>
      <c r="O374" s="4"/>
      <c r="P374" s="6"/>
      <c r="Q374" s="6"/>
    </row>
    <row r="375" spans="1:20" ht="12" outlineLevel="1" x14ac:dyDescent="0.2">
      <c r="A375" s="22" t="s">
        <v>55</v>
      </c>
      <c r="B375" s="37">
        <v>2</v>
      </c>
      <c r="C375" s="38"/>
      <c r="D375" s="39" t="s">
        <v>58</v>
      </c>
      <c r="E375" s="39"/>
      <c r="F375" s="40" t="s">
        <v>56</v>
      </c>
      <c r="G375" s="39"/>
      <c r="H375" s="41"/>
      <c r="I375" s="42"/>
      <c r="J375" s="23">
        <f>SUBTOTAL(9,J376:J396)</f>
        <v>0</v>
      </c>
      <c r="K375" s="41"/>
      <c r="L375" s="24">
        <f>SUBTOTAL(9,L376:L396)</f>
        <v>0.34094421000000003</v>
      </c>
      <c r="M375" s="41"/>
      <c r="N375" s="24">
        <f>SUBTOTAL(9,N376:N396)</f>
        <v>0</v>
      </c>
      <c r="O375" s="43"/>
      <c r="P375" s="23">
        <f>SUBTOTAL(9,P376:P396)</f>
        <v>0</v>
      </c>
      <c r="Q375" s="23">
        <f>SUBTOTAL(9,Q376:Q396)</f>
        <v>0</v>
      </c>
      <c r="R375" s="4"/>
      <c r="S375" s="6"/>
      <c r="T375" s="6"/>
    </row>
    <row r="376" spans="1:20" ht="22.5" outlineLevel="2" collapsed="1" x14ac:dyDescent="0.2">
      <c r="A376" s="7"/>
      <c r="B376" s="44"/>
      <c r="C376" s="45">
        <v>1</v>
      </c>
      <c r="D376" s="46" t="s">
        <v>59</v>
      </c>
      <c r="E376" s="47" t="s">
        <v>274</v>
      </c>
      <c r="F376" s="48" t="s">
        <v>275</v>
      </c>
      <c r="G376" s="46" t="s">
        <v>169</v>
      </c>
      <c r="H376" s="49">
        <v>180.70206000000002</v>
      </c>
      <c r="I376" s="50"/>
      <c r="J376" s="51">
        <f>H376*I376</f>
        <v>0</v>
      </c>
      <c r="K376" s="49">
        <v>1E-3</v>
      </c>
      <c r="L376" s="49">
        <f>H376*K376</f>
        <v>0.18070206000000003</v>
      </c>
      <c r="M376" s="49"/>
      <c r="N376" s="49">
        <f>H376*M376</f>
        <v>0</v>
      </c>
      <c r="O376" s="51">
        <v>21</v>
      </c>
      <c r="P376" s="51">
        <f>J376*(O376/100)</f>
        <v>0</v>
      </c>
      <c r="Q376" s="51">
        <f>J376+P376</f>
        <v>0</v>
      </c>
      <c r="R376" s="6"/>
      <c r="S376" s="6"/>
      <c r="T376" s="6"/>
    </row>
    <row r="377" spans="1:20" ht="9.75" hidden="1" outlineLevel="3" x14ac:dyDescent="0.2">
      <c r="A377" s="52"/>
      <c r="B377" s="53"/>
      <c r="C377" s="53"/>
      <c r="D377" s="54"/>
      <c r="E377" s="59" t="s">
        <v>15</v>
      </c>
      <c r="F377" s="55" t="s">
        <v>276</v>
      </c>
      <c r="G377" s="54"/>
      <c r="H377" s="56">
        <v>0</v>
      </c>
      <c r="I377" s="57"/>
      <c r="J377" s="58"/>
      <c r="K377" s="56"/>
      <c r="L377" s="56"/>
      <c r="M377" s="56"/>
      <c r="N377" s="56"/>
      <c r="O377" s="58"/>
      <c r="P377" s="58"/>
      <c r="Q377" s="58"/>
      <c r="R377" s="4"/>
      <c r="S377" s="6"/>
    </row>
    <row r="378" spans="1:20" ht="9.75" hidden="1" outlineLevel="3" x14ac:dyDescent="0.2">
      <c r="A378" s="52"/>
      <c r="B378" s="53"/>
      <c r="C378" s="53"/>
      <c r="D378" s="54"/>
      <c r="E378" s="59"/>
      <c r="F378" s="55" t="s">
        <v>277</v>
      </c>
      <c r="G378" s="54"/>
      <c r="H378" s="56">
        <v>125.88576000000003</v>
      </c>
      <c r="I378" s="57"/>
      <c r="J378" s="58"/>
      <c r="K378" s="56"/>
      <c r="L378" s="56"/>
      <c r="M378" s="56"/>
      <c r="N378" s="56"/>
      <c r="O378" s="58"/>
      <c r="P378" s="58"/>
      <c r="Q378" s="58"/>
      <c r="R378" s="4"/>
      <c r="S378" s="6"/>
    </row>
    <row r="379" spans="1:20" ht="9.75" hidden="1" outlineLevel="3" x14ac:dyDescent="0.2">
      <c r="A379" s="52"/>
      <c r="B379" s="53"/>
      <c r="C379" s="53"/>
      <c r="D379" s="54"/>
      <c r="E379" s="59"/>
      <c r="F379" s="55" t="s">
        <v>278</v>
      </c>
      <c r="G379" s="54"/>
      <c r="H379" s="56">
        <v>31.246500000000001</v>
      </c>
      <c r="I379" s="57"/>
      <c r="J379" s="58"/>
      <c r="K379" s="56"/>
      <c r="L379" s="56"/>
      <c r="M379" s="56"/>
      <c r="N379" s="56"/>
      <c r="O379" s="58"/>
      <c r="P379" s="58"/>
      <c r="Q379" s="58"/>
      <c r="R379" s="4"/>
      <c r="S379" s="6"/>
    </row>
    <row r="380" spans="1:20" ht="9.75" hidden="1" outlineLevel="3" x14ac:dyDescent="0.2">
      <c r="A380" s="52"/>
      <c r="B380" s="53"/>
      <c r="C380" s="53"/>
      <c r="D380" s="54"/>
      <c r="E380" s="59"/>
      <c r="F380" s="55" t="s">
        <v>137</v>
      </c>
      <c r="G380" s="54"/>
      <c r="H380" s="56">
        <v>157.13226000000003</v>
      </c>
      <c r="I380" s="57"/>
      <c r="J380" s="58"/>
      <c r="K380" s="56"/>
      <c r="L380" s="56"/>
      <c r="M380" s="56"/>
      <c r="N380" s="56"/>
      <c r="O380" s="58"/>
      <c r="P380" s="58"/>
      <c r="Q380" s="58"/>
      <c r="R380" s="4"/>
      <c r="S380" s="6"/>
    </row>
    <row r="381" spans="1:20" ht="9.75" hidden="1" outlineLevel="3" x14ac:dyDescent="0.2">
      <c r="A381" s="52"/>
      <c r="B381" s="53"/>
      <c r="C381" s="53"/>
      <c r="D381" s="54"/>
      <c r="E381" s="59"/>
      <c r="F381" s="55" t="s">
        <v>279</v>
      </c>
      <c r="G381" s="54"/>
      <c r="H381" s="56">
        <v>23.569800000000001</v>
      </c>
      <c r="I381" s="57"/>
      <c r="J381" s="58"/>
      <c r="K381" s="56"/>
      <c r="L381" s="56"/>
      <c r="M381" s="56"/>
      <c r="N381" s="56"/>
      <c r="O381" s="58"/>
      <c r="P381" s="58"/>
      <c r="Q381" s="58"/>
      <c r="R381" s="4"/>
      <c r="S381" s="6"/>
    </row>
    <row r="382" spans="1:20" ht="7.5" hidden="1" customHeight="1" outlineLevel="3" x14ac:dyDescent="0.15">
      <c r="A382" s="6"/>
      <c r="B382" s="28"/>
      <c r="C382" s="27"/>
      <c r="D382" s="30"/>
      <c r="E382" s="10"/>
      <c r="F382" s="31"/>
      <c r="G382" s="30"/>
      <c r="H382" s="32"/>
      <c r="I382" s="34"/>
      <c r="J382" s="12"/>
      <c r="K382" s="16"/>
      <c r="L382" s="16"/>
      <c r="M382" s="16"/>
      <c r="N382" s="16"/>
      <c r="O382" s="12"/>
      <c r="P382" s="12"/>
      <c r="Q382" s="12"/>
      <c r="R382" s="4"/>
      <c r="S382" s="6"/>
    </row>
    <row r="383" spans="1:20" ht="22.5" outlineLevel="2" collapsed="1" x14ac:dyDescent="0.2">
      <c r="A383" s="7"/>
      <c r="B383" s="44"/>
      <c r="C383" s="45">
        <v>2</v>
      </c>
      <c r="D383" s="46" t="s">
        <v>59</v>
      </c>
      <c r="E383" s="47" t="s">
        <v>280</v>
      </c>
      <c r="F383" s="48" t="s">
        <v>281</v>
      </c>
      <c r="G383" s="46" t="s">
        <v>169</v>
      </c>
      <c r="H383" s="49">
        <v>97.117500000000007</v>
      </c>
      <c r="I383" s="50"/>
      <c r="J383" s="51">
        <f>H383*I383</f>
        <v>0</v>
      </c>
      <c r="K383" s="49">
        <v>1E-3</v>
      </c>
      <c r="L383" s="49">
        <f>H383*K383</f>
        <v>9.7117500000000009E-2</v>
      </c>
      <c r="M383" s="49"/>
      <c r="N383" s="49">
        <f>H383*M383</f>
        <v>0</v>
      </c>
      <c r="O383" s="51">
        <v>21</v>
      </c>
      <c r="P383" s="51">
        <f>J383*(O383/100)</f>
        <v>0</v>
      </c>
      <c r="Q383" s="51">
        <f>J383+P383</f>
        <v>0</v>
      </c>
      <c r="R383" s="6"/>
      <c r="S383" s="6"/>
      <c r="T383" s="6"/>
    </row>
    <row r="384" spans="1:20" ht="9.75" hidden="1" outlineLevel="3" x14ac:dyDescent="0.2">
      <c r="A384" s="52"/>
      <c r="B384" s="53"/>
      <c r="C384" s="53"/>
      <c r="D384" s="54"/>
      <c r="E384" s="59" t="s">
        <v>15</v>
      </c>
      <c r="F384" s="55" t="s">
        <v>282</v>
      </c>
      <c r="G384" s="54"/>
      <c r="H384" s="56">
        <v>0</v>
      </c>
      <c r="I384" s="57"/>
      <c r="J384" s="58"/>
      <c r="K384" s="56"/>
      <c r="L384" s="56"/>
      <c r="M384" s="56"/>
      <c r="N384" s="56"/>
      <c r="O384" s="58"/>
      <c r="P384" s="58"/>
      <c r="Q384" s="58"/>
      <c r="R384" s="4"/>
      <c r="S384" s="6"/>
    </row>
    <row r="385" spans="1:20" ht="9.75" hidden="1" outlineLevel="3" x14ac:dyDescent="0.2">
      <c r="A385" s="52"/>
      <c r="B385" s="53"/>
      <c r="C385" s="53"/>
      <c r="D385" s="54"/>
      <c r="E385" s="59"/>
      <c r="F385" s="55" t="s">
        <v>283</v>
      </c>
      <c r="G385" s="54"/>
      <c r="H385" s="56">
        <v>84.449999999999989</v>
      </c>
      <c r="I385" s="57"/>
      <c r="J385" s="58"/>
      <c r="K385" s="56"/>
      <c r="L385" s="56"/>
      <c r="M385" s="56"/>
      <c r="N385" s="56"/>
      <c r="O385" s="58"/>
      <c r="P385" s="58"/>
      <c r="Q385" s="58"/>
      <c r="R385" s="4"/>
      <c r="S385" s="6"/>
    </row>
    <row r="386" spans="1:20" ht="9.75" hidden="1" outlineLevel="3" x14ac:dyDescent="0.2">
      <c r="A386" s="52"/>
      <c r="B386" s="53"/>
      <c r="C386" s="53"/>
      <c r="D386" s="54"/>
      <c r="E386" s="59"/>
      <c r="F386" s="55" t="s">
        <v>137</v>
      </c>
      <c r="G386" s="54"/>
      <c r="H386" s="56">
        <v>84.449999999999989</v>
      </c>
      <c r="I386" s="57"/>
      <c r="J386" s="58"/>
      <c r="K386" s="56"/>
      <c r="L386" s="56"/>
      <c r="M386" s="56"/>
      <c r="N386" s="56"/>
      <c r="O386" s="58"/>
      <c r="P386" s="58"/>
      <c r="Q386" s="58"/>
      <c r="R386" s="4"/>
      <c r="S386" s="6"/>
    </row>
    <row r="387" spans="1:20" ht="9.75" hidden="1" outlineLevel="3" x14ac:dyDescent="0.2">
      <c r="A387" s="52"/>
      <c r="B387" s="53"/>
      <c r="C387" s="53"/>
      <c r="D387" s="54"/>
      <c r="E387" s="59"/>
      <c r="F387" s="55" t="s">
        <v>284</v>
      </c>
      <c r="G387" s="54"/>
      <c r="H387" s="56">
        <v>12.6675</v>
      </c>
      <c r="I387" s="57"/>
      <c r="J387" s="58"/>
      <c r="K387" s="56"/>
      <c r="L387" s="56"/>
      <c r="M387" s="56"/>
      <c r="N387" s="56"/>
      <c r="O387" s="58"/>
      <c r="P387" s="58"/>
      <c r="Q387" s="58"/>
      <c r="R387" s="4"/>
      <c r="S387" s="6"/>
    </row>
    <row r="388" spans="1:20" ht="7.5" hidden="1" customHeight="1" outlineLevel="3" x14ac:dyDescent="0.15">
      <c r="A388" s="6"/>
      <c r="B388" s="28"/>
      <c r="C388" s="27"/>
      <c r="D388" s="30"/>
      <c r="E388" s="10"/>
      <c r="F388" s="31"/>
      <c r="G388" s="30"/>
      <c r="H388" s="32"/>
      <c r="I388" s="34"/>
      <c r="J388" s="12"/>
      <c r="K388" s="16"/>
      <c r="L388" s="16"/>
      <c r="M388" s="16"/>
      <c r="N388" s="16"/>
      <c r="O388" s="12"/>
      <c r="P388" s="12"/>
      <c r="Q388" s="12"/>
      <c r="R388" s="4"/>
      <c r="S388" s="6"/>
    </row>
    <row r="389" spans="1:20" ht="22.5" outlineLevel="2" collapsed="1" x14ac:dyDescent="0.2">
      <c r="A389" s="7"/>
      <c r="B389" s="44"/>
      <c r="C389" s="45">
        <v>3</v>
      </c>
      <c r="D389" s="46" t="s">
        <v>59</v>
      </c>
      <c r="E389" s="47" t="s">
        <v>285</v>
      </c>
      <c r="F389" s="48" t="s">
        <v>286</v>
      </c>
      <c r="G389" s="46" t="s">
        <v>169</v>
      </c>
      <c r="H389" s="49">
        <v>63.124650000000003</v>
      </c>
      <c r="I389" s="50"/>
      <c r="J389" s="51">
        <f>H389*I389</f>
        <v>0</v>
      </c>
      <c r="K389" s="49">
        <v>1E-3</v>
      </c>
      <c r="L389" s="49">
        <f>H389*K389</f>
        <v>6.3124650000000004E-2</v>
      </c>
      <c r="M389" s="49"/>
      <c r="N389" s="49">
        <f>H389*M389</f>
        <v>0</v>
      </c>
      <c r="O389" s="51">
        <v>21</v>
      </c>
      <c r="P389" s="51">
        <f>J389*(O389/100)</f>
        <v>0</v>
      </c>
      <c r="Q389" s="51">
        <f>J389+P389</f>
        <v>0</v>
      </c>
      <c r="R389" s="6"/>
      <c r="S389" s="6"/>
      <c r="T389" s="6"/>
    </row>
    <row r="390" spans="1:20" ht="9.75" hidden="1" outlineLevel="3" x14ac:dyDescent="0.2">
      <c r="A390" s="52"/>
      <c r="B390" s="53"/>
      <c r="C390" s="53"/>
      <c r="D390" s="54"/>
      <c r="E390" s="59" t="s">
        <v>15</v>
      </c>
      <c r="F390" s="55" t="s">
        <v>287</v>
      </c>
      <c r="G390" s="54"/>
      <c r="H390" s="56">
        <v>0</v>
      </c>
      <c r="I390" s="57"/>
      <c r="J390" s="58"/>
      <c r="K390" s="56"/>
      <c r="L390" s="56"/>
      <c r="M390" s="56"/>
      <c r="N390" s="56"/>
      <c r="O390" s="58"/>
      <c r="P390" s="58"/>
      <c r="Q390" s="58"/>
      <c r="R390" s="4"/>
      <c r="S390" s="6"/>
    </row>
    <row r="391" spans="1:20" ht="9.75" hidden="1" outlineLevel="3" x14ac:dyDescent="0.2">
      <c r="A391" s="52"/>
      <c r="B391" s="53"/>
      <c r="C391" s="53"/>
      <c r="D391" s="54"/>
      <c r="E391" s="59"/>
      <c r="F391" s="55" t="s">
        <v>288</v>
      </c>
      <c r="G391" s="54"/>
      <c r="H391" s="56">
        <v>54.890999999999998</v>
      </c>
      <c r="I391" s="57"/>
      <c r="J391" s="58"/>
      <c r="K391" s="56"/>
      <c r="L391" s="56"/>
      <c r="M391" s="56"/>
      <c r="N391" s="56"/>
      <c r="O391" s="58"/>
      <c r="P391" s="58"/>
      <c r="Q391" s="58"/>
      <c r="R391" s="4"/>
      <c r="S391" s="6"/>
    </row>
    <row r="392" spans="1:20" ht="9.75" hidden="1" outlineLevel="3" x14ac:dyDescent="0.2">
      <c r="A392" s="52"/>
      <c r="B392" s="53"/>
      <c r="C392" s="53"/>
      <c r="D392" s="54"/>
      <c r="E392" s="59"/>
      <c r="F392" s="55" t="s">
        <v>137</v>
      </c>
      <c r="G392" s="54"/>
      <c r="H392" s="56">
        <v>54.890999999999998</v>
      </c>
      <c r="I392" s="57"/>
      <c r="J392" s="58"/>
      <c r="K392" s="56"/>
      <c r="L392" s="56"/>
      <c r="M392" s="56"/>
      <c r="N392" s="56"/>
      <c r="O392" s="58"/>
      <c r="P392" s="58"/>
      <c r="Q392" s="58"/>
      <c r="R392" s="4"/>
      <c r="S392" s="6"/>
    </row>
    <row r="393" spans="1:20" ht="9.75" hidden="1" outlineLevel="3" x14ac:dyDescent="0.2">
      <c r="A393" s="52"/>
      <c r="B393" s="53"/>
      <c r="C393" s="53"/>
      <c r="D393" s="54"/>
      <c r="E393" s="59"/>
      <c r="F393" s="55" t="s">
        <v>289</v>
      </c>
      <c r="G393" s="54"/>
      <c r="H393" s="56">
        <v>8.233649999999999</v>
      </c>
      <c r="I393" s="57"/>
      <c r="J393" s="58"/>
      <c r="K393" s="56"/>
      <c r="L393" s="56"/>
      <c r="M393" s="56"/>
      <c r="N393" s="56"/>
      <c r="O393" s="58"/>
      <c r="P393" s="58"/>
      <c r="Q393" s="58"/>
      <c r="R393" s="4"/>
      <c r="S393" s="6"/>
    </row>
    <row r="394" spans="1:20" ht="7.5" hidden="1" customHeight="1" outlineLevel="3" x14ac:dyDescent="0.15">
      <c r="A394" s="6"/>
      <c r="B394" s="28"/>
      <c r="C394" s="27"/>
      <c r="D394" s="30"/>
      <c r="E394" s="10"/>
      <c r="F394" s="31"/>
      <c r="G394" s="30"/>
      <c r="H394" s="32"/>
      <c r="I394" s="34"/>
      <c r="J394" s="12"/>
      <c r="K394" s="16"/>
      <c r="L394" s="16"/>
      <c r="M394" s="16"/>
      <c r="N394" s="16"/>
      <c r="O394" s="12"/>
      <c r="P394" s="12"/>
      <c r="Q394" s="12"/>
      <c r="R394" s="4"/>
      <c r="S394" s="6"/>
    </row>
    <row r="395" spans="1:20" ht="11.25" outlineLevel="2" x14ac:dyDescent="0.2">
      <c r="A395" s="7"/>
      <c r="B395" s="44"/>
      <c r="C395" s="45">
        <v>4</v>
      </c>
      <c r="D395" s="46" t="s">
        <v>59</v>
      </c>
      <c r="E395" s="47" t="s">
        <v>290</v>
      </c>
      <c r="F395" s="48" t="s">
        <v>291</v>
      </c>
      <c r="G395" s="46" t="s">
        <v>229</v>
      </c>
      <c r="H395" s="49">
        <f>SUM(J376:J389)/100</f>
        <v>0</v>
      </c>
      <c r="I395" s="50"/>
      <c r="J395" s="51">
        <f>H395*I395</f>
        <v>0</v>
      </c>
      <c r="K395" s="49"/>
      <c r="L395" s="49">
        <f>H395*K395</f>
        <v>0</v>
      </c>
      <c r="M395" s="49"/>
      <c r="N395" s="49">
        <f>H395*M395</f>
        <v>0</v>
      </c>
      <c r="O395" s="51">
        <v>21</v>
      </c>
      <c r="P395" s="51">
        <f>J395*(O395/100)</f>
        <v>0</v>
      </c>
      <c r="Q395" s="51">
        <f>J395+P395</f>
        <v>0</v>
      </c>
      <c r="R395" s="6"/>
      <c r="S395" s="6"/>
      <c r="T395" s="6"/>
    </row>
    <row r="396" spans="1:20" outlineLevel="2" x14ac:dyDescent="0.15">
      <c r="B396" s="4"/>
      <c r="C396" s="4"/>
      <c r="D396" s="4"/>
      <c r="E396" s="4"/>
      <c r="F396" s="4"/>
      <c r="G396" s="4"/>
      <c r="H396" s="4"/>
      <c r="I396" s="6"/>
      <c r="J396" s="6"/>
      <c r="K396" s="4"/>
      <c r="L396" s="4"/>
      <c r="M396" s="4"/>
      <c r="N396" s="4"/>
      <c r="O396" s="4"/>
      <c r="P396" s="6"/>
      <c r="Q396" s="6"/>
    </row>
    <row r="397" spans="1:20" outlineLevel="1" x14ac:dyDescent="0.15"/>
  </sheetData>
  <pageMargins left="0.70866141732283472" right="0.70866141732283472" top="0.78740157480314965" bottom="0.78740157480314965" header="0.31496062992125984" footer="0.31496062992125984"/>
  <pageSetup paperSize="9" scale="94" fitToHeight="0" pageOrder="overThenDown" orientation="landscape" r:id="rId1"/>
  <headerFooter>
    <oddHeader>&amp;L&amp;8&amp;C&amp;8&amp;R&amp;8</oddHeader>
    <oddFooter>&amp;C&amp;P/&amp;N&amp;R&amp;8&amp;A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 s VV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Titul</vt:lpstr>
      <vt:lpstr>Rekapitulace</vt:lpstr>
      <vt:lpstr>VN_ON</vt:lpstr>
      <vt:lpstr>SO_01</vt:lpstr>
      <vt:lpstr>__7DC147B2_4614_48B7_8F22_6CC284377C82_ITEM_GROUP1__</vt:lpstr>
      <vt:lpstr>__7DC147B2_4614_48B7_8F22_6CC284377C82_ITEM_GROUP1_RECAP__</vt:lpstr>
      <vt:lpstr>__7DC147B2_4614_48B7_8F22_6CC284377C82_ITEM_GROUP2__</vt:lpstr>
      <vt:lpstr>__7DC147B2_4614_48B7_8F22_6CC284377C82_ITEM_GROUP2_RECAP__</vt:lpstr>
      <vt:lpstr>GROUP_ID</vt:lpstr>
      <vt:lpstr>ITEM_PRICES</vt:lpstr>
      <vt:lpstr>Rekapitulace!Názvy_tisku</vt:lpstr>
      <vt:lpstr>SO_01!Názvy_tisku</vt:lpstr>
      <vt:lpstr>Rekapitulace!Oblast_tisku</vt:lpstr>
      <vt:lpstr>SO_01!Oblast_tisku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24067_Altán ZŠ Preislerova_DP</dc:subject>
  <dc:creator>PAULIK</dc:creator>
  <cp:lastModifiedBy>Šinknerová Eva</cp:lastModifiedBy>
  <cp:lastPrinted>2024-10-24T13:02:41Z</cp:lastPrinted>
  <dcterms:created xsi:type="dcterms:W3CDTF">2024-10-24T10:58:03Z</dcterms:created>
  <dcterms:modified xsi:type="dcterms:W3CDTF">2024-12-17T08:57:54Z</dcterms:modified>
</cp:coreProperties>
</file>