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cí práce a demo..." sheetId="2" r:id="rId2"/>
    <sheet name="02 - Oprava a statické ze..." sheetId="3" r:id="rId3"/>
    <sheet name="03 - Zesílení a nátěr dře..." sheetId="4" r:id="rId4"/>
    <sheet name="04 - Kontrola střešních p..." sheetId="5" r:id="rId5"/>
    <sheet name="05 - Výměna nevyhovující ..." sheetId="6" r:id="rId6"/>
    <sheet name="06 - Výměna schodišť vč. ..." sheetId="7" r:id="rId7"/>
    <sheet name="07 - Oprava promítací stěny" sheetId="8" r:id="rId8"/>
    <sheet name="08 - Oprava a výměna zábr..." sheetId="9" r:id="rId9"/>
    <sheet name="09 - Elektroinstalace a o..." sheetId="10" r:id="rId10"/>
    <sheet name="10 - Vedlejší rozpočtové ..." sheetId="11" r:id="rId11"/>
    <sheet name="Pokyny pro vyplnění" sheetId="12" r:id="rId12"/>
  </sheets>
  <definedNames>
    <definedName name="_xlnm.Print_Area" localSheetId="0">'Rekapitulace stavby'!$D$4:$AO$36,'Rekapitulace stavby'!$C$42:$AQ$65</definedName>
    <definedName name="_xlnm._FilterDatabase" localSheetId="1" hidden="1">'01 - Bourací práce a demo...'!$C$86:$K$149</definedName>
    <definedName name="_xlnm.Print_Area" localSheetId="1">'01 - Bourací práce a demo...'!$C$4:$J$39,'01 - Bourací práce a demo...'!$C$45:$J$68,'01 - Bourací práce a demo...'!$C$74:$K$149</definedName>
    <definedName name="_xlnm._FilterDatabase" localSheetId="2" hidden="1">'02 - Oprava a statické ze...'!$C$84:$K$187</definedName>
    <definedName name="_xlnm.Print_Area" localSheetId="2">'02 - Oprava a statické ze...'!$C$4:$J$39,'02 - Oprava a statické ze...'!$C$45:$J$66,'02 - Oprava a statické ze...'!$C$72:$K$187</definedName>
    <definedName name="_xlnm._FilterDatabase" localSheetId="3" hidden="1">'03 - Zesílení a nátěr dře...'!$C$83:$K$139</definedName>
    <definedName name="_xlnm.Print_Area" localSheetId="3">'03 - Zesílení a nátěr dře...'!$C$4:$J$39,'03 - Zesílení a nátěr dře...'!$C$45:$J$65,'03 - Zesílení a nátěr dře...'!$C$71:$K$139</definedName>
    <definedName name="_xlnm._FilterDatabase" localSheetId="4" hidden="1">'04 - Kontrola střešních p...'!$C$80:$K$88</definedName>
    <definedName name="_xlnm.Print_Area" localSheetId="4">'04 - Kontrola střešních p...'!$C$4:$J$39,'04 - Kontrola střešních p...'!$C$45:$J$62,'04 - Kontrola střešních p...'!$C$68:$K$88</definedName>
    <definedName name="_xlnm._FilterDatabase" localSheetId="5" hidden="1">'05 - Výměna nevyhovující ...'!$C$88:$K$228</definedName>
    <definedName name="_xlnm.Print_Area" localSheetId="5">'05 - Výměna nevyhovující ...'!$C$4:$J$39,'05 - Výměna nevyhovující ...'!$C$45:$J$70,'05 - Výměna nevyhovující ...'!$C$76:$K$228</definedName>
    <definedName name="_xlnm._FilterDatabase" localSheetId="6" hidden="1">'06 - Výměna schodišť vč. ...'!$C$86:$K$188</definedName>
    <definedName name="_xlnm.Print_Area" localSheetId="6">'06 - Výměna schodišť vč. ...'!$C$4:$J$39,'06 - Výměna schodišť vč. ...'!$C$45:$J$68,'06 - Výměna schodišť vč. ...'!$C$74:$K$188</definedName>
    <definedName name="_xlnm._FilterDatabase" localSheetId="7" hidden="1">'07 - Oprava promítací stěny'!$C$86:$K$153</definedName>
    <definedName name="_xlnm.Print_Area" localSheetId="7">'07 - Oprava promítací stěny'!$C$4:$J$39,'07 - Oprava promítací stěny'!$C$45:$J$68,'07 - Oprava promítací stěny'!$C$74:$K$153</definedName>
    <definedName name="_xlnm._FilterDatabase" localSheetId="8" hidden="1">'08 - Oprava a výměna zábr...'!$C$85:$K$131</definedName>
    <definedName name="_xlnm.Print_Area" localSheetId="8">'08 - Oprava a výměna zábr...'!$C$4:$J$39,'08 - Oprava a výměna zábr...'!$C$45:$J$67,'08 - Oprava a výměna zábr...'!$C$73:$K$131</definedName>
    <definedName name="_xlnm._FilterDatabase" localSheetId="9" hidden="1">'09 - Elektroinstalace a o...'!$C$85:$K$139</definedName>
    <definedName name="_xlnm.Print_Area" localSheetId="9">'09 - Elektroinstalace a o...'!$C$4:$J$39,'09 - Elektroinstalace a o...'!$C$45:$J$67,'09 - Elektroinstalace a o...'!$C$73:$K$139</definedName>
    <definedName name="_xlnm._FilterDatabase" localSheetId="10" hidden="1">'10 - Vedlejší rozpočtové ...'!$C$86:$K$120</definedName>
    <definedName name="_xlnm.Print_Area" localSheetId="10">'10 - Vedlejší rozpočtové ...'!$C$4:$J$39,'10 - Vedlejší rozpočtové ...'!$C$45:$J$68,'10 - Vedlejší rozpočtové ...'!$C$74:$K$120</definedName>
    <definedName name="_xlnm.Print_Area" localSheetId="11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Bourací práce a demo...'!$86:$86</definedName>
    <definedName name="_xlnm.Print_Titles" localSheetId="2">'02 - Oprava a statické ze...'!$84:$84</definedName>
    <definedName name="_xlnm.Print_Titles" localSheetId="3">'03 - Zesílení a nátěr dře...'!$83:$83</definedName>
    <definedName name="_xlnm.Print_Titles" localSheetId="4">'04 - Kontrola střešních p...'!$80:$80</definedName>
    <definedName name="_xlnm.Print_Titles" localSheetId="5">'05 - Výměna nevyhovující ...'!$88:$88</definedName>
    <definedName name="_xlnm.Print_Titles" localSheetId="6">'06 - Výměna schodišť vč. ...'!$86:$86</definedName>
    <definedName name="_xlnm.Print_Titles" localSheetId="7">'07 - Oprava promítací stěny'!$86:$86</definedName>
    <definedName name="_xlnm.Print_Titles" localSheetId="8">'08 - Oprava a výměna zábr...'!$85:$85</definedName>
    <definedName name="_xlnm.Print_Titles" localSheetId="9">'09 - Elektroinstalace a o...'!$85:$85</definedName>
    <definedName name="_xlnm.Print_Titles" localSheetId="10">'10 - Vedlejší rozpočtové ...'!$86:$86</definedName>
  </definedNames>
  <calcPr fullCalcOnLoad="1"/>
</workbook>
</file>

<file path=xl/sharedStrings.xml><?xml version="1.0" encoding="utf-8"?>
<sst xmlns="http://schemas.openxmlformats.org/spreadsheetml/2006/main" count="7177" uniqueCount="1142">
  <si>
    <t>Export Komplet</t>
  </si>
  <si>
    <t>VZ</t>
  </si>
  <si>
    <t>2.0</t>
  </si>
  <si>
    <t>ZAMOK</t>
  </si>
  <si>
    <t>False</t>
  </si>
  <si>
    <t>{e25dc226-05bd-4f8e-9ac3-cfd66d3ce89e}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</si>
  <si>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</si>
  <si>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</si>
  <si>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</si>
  <si>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</si>
  <si>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</si>
  <si>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</si>
  <si>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</si>
  <si>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</si>
  <si>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22-23-19-SP-01-BAA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</si>
  <si>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</si>
  <si>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</si>
  <si>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AUTOCAMP Beroun - stavební úpravy AMFITEÁTRU -</t>
  </si>
  <si>
    <t>KSO:</t>
  </si>
  <si>
    <t/>
  </si>
  <si>
    <t>CC-CZ:</t>
  </si>
  <si>
    <t>Místo:</t>
  </si>
  <si>
    <t>Beroun</t>
  </si>
  <si>
    <t>Datum:</t>
  </si>
  <si>
    <t>12. 1. 2024</t>
  </si>
  <si>
    <t>Zadavatel:</t>
  </si>
  <si>
    <t>IČ:</t>
  </si>
  <si>
    <t>Město Beroun</t>
  </si>
  <si>
    <t>DIČ:</t>
  </si>
  <si>
    <t>Uchazeč:</t>
  </si>
  <si>
    <t>Vyplň údaj</t>
  </si>
  <si>
    <t>Projektant:</t>
  </si>
  <si>
    <t xml:space="preserve">SpektraPro spol. s r.o.,V Hlinkách 1548,266 01 </t>
  </si>
  <si>
    <t>True</t>
  </si>
  <si>
    <t>Zpracovatel:</t>
  </si>
  <si>
    <t>p. Lenka Dejdarová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</si>
  <si>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</si>
  <si>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</si>
  <si>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</si>
  <si>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</si>
  <si>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</si>
  <si>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</si>
  <si>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</si>
  <si>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</si>
  <si>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</si>
  <si>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</si>
  <si>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</si>
  <si>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</si>
  <si>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</si>
  <si>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</si>
  <si>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</si>
  <si>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</si>
  <si>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</si>
  <si>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</si>
  <si>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</si>
  <si>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</si>
  <si>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</si>
  <si>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</si>
  <si>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</si>
  <si>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</si>
  <si>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</si>
  <si>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</si>
  <si>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</si>
  <si>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</si>
  <si>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</si>
  <si>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</si>
  <si>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</si>
  <si>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</si>
  <si>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</si>
  <si>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</si>
  <si>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</si>
  <si>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</si>
  <si>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</si>
  <si>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</si>
  <si>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</si>
  <si>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</si>
  <si>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</si>
  <si>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</si>
  <si>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Bourací práce a demontáže</t>
  </si>
  <si>
    <t>STA</t>
  </si>
  <si>
    <t>1</t>
  </si>
  <si>
    <t>{de69ff34-3157-46ed-be09-6e6a8b8ab642}</t>
  </si>
  <si>
    <t>2</t>
  </si>
  <si>
    <t>02</t>
  </si>
  <si>
    <t>Oprava a statické zesílení stáv. ocel. nosné konstrukce</t>
  </si>
  <si>
    <t>{8d2ae9f3-3d8d-4aa5-96cc-ce8960f0db12}</t>
  </si>
  <si>
    <t>03</t>
  </si>
  <si>
    <t>Zesílení a nátěr dřevěných prvků střechy</t>
  </si>
  <si>
    <t>{1808cccd-c56e-41ae-b2b7-78d04596e73d}</t>
  </si>
  <si>
    <t>04</t>
  </si>
  <si>
    <t>Kontrola střešních plechů a kontrola kotvení</t>
  </si>
  <si>
    <t>{791a6089-ca56-4713-84f9-d3e6c656a252}</t>
  </si>
  <si>
    <t>05</t>
  </si>
  <si>
    <t>Výměna nevyhovující části podia a oprava nosné kce podia</t>
  </si>
  <si>
    <t>{bce1a050-0ae7-4975-a6a5-ac9b229666fc}</t>
  </si>
  <si>
    <t>06</t>
  </si>
  <si>
    <t xml:space="preserve">Výměna schodišť vč. chodníků před </t>
  </si>
  <si>
    <t>{ed932d3c-6f44-479c-9b8d-26bdd8cb00f9}</t>
  </si>
  <si>
    <t>07</t>
  </si>
  <si>
    <t>Oprava promítací stěny</t>
  </si>
  <si>
    <t>{c274f692-7bf8-462f-a4df-acb6bcd9536a}</t>
  </si>
  <si>
    <t>08</t>
  </si>
  <si>
    <t>Oprava a výměna zábradlí</t>
  </si>
  <si>
    <t>{f36002cb-5779-4e38-bde0-520a4198b0e8}</t>
  </si>
  <si>
    <t>09</t>
  </si>
  <si>
    <t>Elektroinstalace a osvětlení podia</t>
  </si>
  <si>
    <t>{fd2bdce7-078c-4e9a-a237-1a336205c4f9}</t>
  </si>
  <si>
    <t>10</t>
  </si>
  <si>
    <t>Vedlejší rozpočtové náklady a ostatní náklady stavby</t>
  </si>
  <si>
    <t>{3b3d4502-8eb5-407d-8610-097b248d37d8}</t>
  </si>
  <si>
    <t>KRYCÍ LIST SOUPISU PRACÍ</t>
  </si>
  <si>
    <t>Objekt:</t>
  </si>
  <si>
    <t>01 - Bourací práce a demontáže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</si>
  <si>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</si>
  <si>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</si>
  <si>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</si>
  <si>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</si>
  <si>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</si>
  <si>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</si>
  <si>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</si>
  <si>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</si>
  <si>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</si>
  <si>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741 - Elektroinstalace - silnoproud</t>
  </si>
  <si>
    <t xml:space="preserve">    762 - Konstrukce tesařské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</si>
  <si>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</si>
  <si>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</si>
  <si>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</si>
  <si>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</si>
  <si>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</si>
  <si>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</si>
  <si>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</si>
  <si>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</si>
  <si>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</si>
  <si>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</si>
  <si>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</si>
  <si>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</si>
  <si>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</si>
  <si>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</si>
  <si>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</si>
  <si>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</si>
  <si>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</si>
  <si>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</si>
  <si>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</si>
  <si>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</si>
  <si>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</si>
  <si>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</si>
  <si>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2023 02</t>
  </si>
  <si>
    <t>4</t>
  </si>
  <si>
    <t>1019443922</t>
  </si>
  <si>
    <t>PP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</si>
  <si>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</si>
  <si>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Online PSC</t>
  </si>
  <si>
    <t>https://podminky.urs.cz/item/CS_URS_2023_02/113106123</t>
  </si>
  <si>
    <t>VV</t>
  </si>
  <si>
    <t>A/ vybourání stáv. betonové dlažby</t>
  </si>
  <si>
    <t>(0,47+1,3)*1,2/2*15,87*1,15</t>
  </si>
  <si>
    <t>113107130</t>
  </si>
  <si>
    <t>Odstranění podkladu z betonu prostého tl do 100 mm ručně</t>
  </si>
  <si>
    <t>726336171</t>
  </si>
  <si>
    <t>Odstranění podkladů nebo krytů ručně s přemístěním hmot na skládku na vzdálenost do 3 m nebo s naložením na dopravní prostředek z betonu prostého, o tl. vrstvy do 100 mm</t>
  </si>
  <si>
    <t>https://podminky.urs.cz/item/CS_URS_2023_02/113107130</t>
  </si>
  <si>
    <t>3</t>
  </si>
  <si>
    <t>113107331</t>
  </si>
  <si>
    <t>Odstranění podkladu z betonu prostého tl přes 100 do 150 mm strojně pl do 50 m2</t>
  </si>
  <si>
    <t>-1306164585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</si>
  <si>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</si>
  <si>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https://podminky.urs.cz/item/CS_URS_2023_02/113107331</t>
  </si>
  <si>
    <t>C/ vybourání betonové zpevněné plochy</t>
  </si>
  <si>
    <t>(1,95*5,19+0,45*0,45)*2</t>
  </si>
  <si>
    <t>9</t>
  </si>
  <si>
    <t>Ostatní konstrukce a práce, bourání</t>
  </si>
  <si>
    <t>963053938.R9</t>
  </si>
  <si>
    <t>Bourání ocelobetonových schodišťových stupňů a podesty</t>
  </si>
  <si>
    <t>-1598872545</t>
  </si>
  <si>
    <t>B/ demontáž a vybourání ocelobetonových stupňů a podesty</t>
  </si>
  <si>
    <t>(1,53*1,5+1,53*1,63)*2</t>
  </si>
  <si>
    <t>997</t>
  </si>
  <si>
    <t>Přesun sutě</t>
  </si>
  <si>
    <t>5</t>
  </si>
  <si>
    <t>997002611</t>
  </si>
  <si>
    <t>Nakládání suti a vybouraných hmot</t>
  </si>
  <si>
    <t>t</t>
  </si>
  <si>
    <t>1553929997</t>
  </si>
  <si>
    <t>Nakládání suti a vybouraných hmot na dopravní prostředek pro vodorovné přemístění</t>
  </si>
  <si>
    <t>https://podminky.urs.cz/item/CS_URS_2023_02/997002611</t>
  </si>
  <si>
    <t>6</t>
  </si>
  <si>
    <t>997013501</t>
  </si>
  <si>
    <t>Odvoz suti a vybouraných hmot na skládku nebo meziskládku do 1 km se složením</t>
  </si>
  <si>
    <t>-1952725991</t>
  </si>
  <si>
    <t>Odvoz suti a vybouraných hmot na skládku nebo meziskládku se složením, na vzdálenost do 1 km</t>
  </si>
  <si>
    <t>https://podminky.urs.cz/item/CS_URS_2023_02/997013501</t>
  </si>
  <si>
    <t>7</t>
  </si>
  <si>
    <t>1364506708</t>
  </si>
  <si>
    <t>8</t>
  </si>
  <si>
    <t>997013509</t>
  </si>
  <si>
    <t>Příplatek k odvozu suti a vybouraných hmot na skládku ZKD 1 km přes 1 km</t>
  </si>
  <si>
    <t>-800463115</t>
  </si>
  <si>
    <t>Odvoz suti a vybouraných hmot na skládku nebo meziskládku se složením, na vzdálenost Příplatek k ceně za každý další i započatý 1 km přes 1 km</t>
  </si>
  <si>
    <t>https://podminky.urs.cz/item/CS_URS_2023_02/997013509</t>
  </si>
  <si>
    <t>20,624*10 'Přepočtené koeficientem množství</t>
  </si>
  <si>
    <t>997013811</t>
  </si>
  <si>
    <t>Poplatek za uložení na skládce (skládkovné) stavebního odpadu dřevěného kód odpadu 17 02 01</t>
  </si>
  <si>
    <t>-957799102</t>
  </si>
  <si>
    <t>Poplatek za uložení stavebního odpadu na skládce (skládkovné) dřevěného zatříděného do Katalogu odpadů pod kódem 17 02 01</t>
  </si>
  <si>
    <t>https://podminky.urs.cz/item/CS_URS_2023_02/997013811</t>
  </si>
  <si>
    <t>997013869</t>
  </si>
  <si>
    <t>Poplatek za uložení stavebního odpadu na recyklační skládce (skládkovné) ze směsí betonu, cihel a keramických výrobků kód odpadu 17 01 07</t>
  </si>
  <si>
    <t>154379210</t>
  </si>
  <si>
    <t>Poplatek za uložení stavebního odpadu na recyklační skládce (skládkovné) ze směsí nebo oddělených frakcí betonu, cihel a keramických výrobků zatříděného do Katalogu odpadů pod kódem 17 01 07</t>
  </si>
  <si>
    <t>https://podminky.urs.cz/item/CS_URS_2023_02/997013869</t>
  </si>
  <si>
    <t>20,624-(0,271+0,683)</t>
  </si>
  <si>
    <t>11</t>
  </si>
  <si>
    <t>997 9001</t>
  </si>
  <si>
    <t>Výkup druhotných surovin - železo</t>
  </si>
  <si>
    <t>-990148139</t>
  </si>
  <si>
    <t>oceli</t>
  </si>
  <si>
    <t>0,4+0,1+0,183</t>
  </si>
  <si>
    <t>PSV</t>
  </si>
  <si>
    <t>Práce a dodávky PSV</t>
  </si>
  <si>
    <t>741</t>
  </si>
  <si>
    <t>Elektroinstalace - silnoproud</t>
  </si>
  <si>
    <t>12</t>
  </si>
  <si>
    <t>741211861.9</t>
  </si>
  <si>
    <t>Demontáž rozvodnic kovových, plochy do 1 m2</t>
  </si>
  <si>
    <t>kus</t>
  </si>
  <si>
    <t>16</t>
  </si>
  <si>
    <t>1117071277</t>
  </si>
  <si>
    <t>762</t>
  </si>
  <si>
    <t>Konstrukce tesařské</t>
  </si>
  <si>
    <t>13</t>
  </si>
  <si>
    <t>762811811</t>
  </si>
  <si>
    <t>Demontáž záklopů stropů z hrubých prken tl do 32 mm</t>
  </si>
  <si>
    <t>1127545215</t>
  </si>
  <si>
    <t>Demontáž záklopů stropů vrchních a zapuštěných z hrubých prken, tl. do 32 mm</t>
  </si>
  <si>
    <t>https://podminky.urs.cz/item/CS_URS_2023_02/762811811</t>
  </si>
  <si>
    <t>767</t>
  </si>
  <si>
    <t>Konstrukce zámečnické</t>
  </si>
  <si>
    <t>14</t>
  </si>
  <si>
    <t>767161814</t>
  </si>
  <si>
    <t>Demontáž zábradlí rovného nerozebíratelného hmotnosti 1 m zábradlí přes 20 kg do suti</t>
  </si>
  <si>
    <t>m</t>
  </si>
  <si>
    <t>1975062745</t>
  </si>
  <si>
    <t>Demontáž zábradlí do suti rovného nerozebíratelný spoj hmotnosti 1 m zábradlí přes 20 kg</t>
  </si>
  <si>
    <t>https://podminky.urs.cz/item/CS_URS_2023_02/767161814</t>
  </si>
  <si>
    <t>3,13*2</t>
  </si>
  <si>
    <t>D/ demontáž části ocel. zábradlí podia</t>
  </si>
  <si>
    <t>1,07</t>
  </si>
  <si>
    <t>Součet</t>
  </si>
  <si>
    <t>02 - Oprava a statické zesílení stáv. ocel. nosné konstrukce</t>
  </si>
  <si>
    <t xml:space="preserve">    783 - Dokončovací práce - nátěry</t>
  </si>
  <si>
    <t xml:space="preserve">    789 - Povrchové úpravy ocelových konstrukcí a technologických zařízení</t>
  </si>
  <si>
    <t>946112114</t>
  </si>
  <si>
    <t>Montáž pojízdných věží trubkových/dílcových š přes 0,9 do 1,6 m dl do 3,2 m v přes 3,5 do 4,5 m</t>
  </si>
  <si>
    <t>2144300364</t>
  </si>
  <si>
    <t>Věže pojízdné trubkové nebo dílcové s maximálním zatížením podlahy do 200 kg/m2 šířky přes 0,9 do 1,6 m, délky do 3,2 m výšky přes 3,5 m do 4,5 m montáž</t>
  </si>
  <si>
    <t>https://podminky.urs.cz/item/CS_URS_2023_02/946112114</t>
  </si>
  <si>
    <t>946112214</t>
  </si>
  <si>
    <t>Příplatek k pojízdným věžím š přes 0,9 do 1,6 m dl do 3,2 m v přes 3,5 do 4,5 m za každý den použití</t>
  </si>
  <si>
    <t>-40021732</t>
  </si>
  <si>
    <t>Věže pojízdné trubkové nebo dílcové s maximálním zatížením podlahy do 200 kg/m2 šířky přes 0,9 do 1,6 m, délky do 3,2 m výšky přes 3,5 m do 4,5 m příplatek k ceně za každý den použití</t>
  </si>
  <si>
    <t>https://podminky.urs.cz/item/CS_URS_2023_02/946112214</t>
  </si>
  <si>
    <t>20*2 'Přepočtené koeficientem množství</t>
  </si>
  <si>
    <t>946112814</t>
  </si>
  <si>
    <t>Demontáž pojízdných věží trubkových/dílcových š přes 0,9 do 1,6 m dl do 3,2 m v přes 3,5 do 4,5 m</t>
  </si>
  <si>
    <t>1928720909</t>
  </si>
  <si>
    <t>Věže pojízdné trubkové nebo dílcové s maximálním zatížením podlahy do 200 kg/m2 šířky přes 0,9 do 1,6 m, délky do 3,2 m výšky přes 3,5 m do 4,5 m demontáž</t>
  </si>
  <si>
    <t>https://podminky.urs.cz/item/CS_URS_2023_02/946112814</t>
  </si>
  <si>
    <t>96104411í.R9</t>
  </si>
  <si>
    <t>Ubourání základů z betonu prostého - betonové patky v místě sloupu vč. odvozu a zaskládkování</t>
  </si>
  <si>
    <t>ks</t>
  </si>
  <si>
    <t>-1512723751</t>
  </si>
  <si>
    <t>985411111.9</t>
  </si>
  <si>
    <t>Beztlakové zalití okolo sloupů aktivovanou maltou</t>
  </si>
  <si>
    <t>m3</t>
  </si>
  <si>
    <t>1330571946</t>
  </si>
  <si>
    <t>0,4*0,4*0,03*6</t>
  </si>
  <si>
    <t>767 9001</t>
  </si>
  <si>
    <t xml:space="preserve">Kontrola stáv. ocel. prvků </t>
  </si>
  <si>
    <t>kpl</t>
  </si>
  <si>
    <t>1305735283</t>
  </si>
  <si>
    <t>767891902.R9</t>
  </si>
  <si>
    <t>Opravy stávajících zámečnických konstrukcí v rozsahu 20%</t>
  </si>
  <si>
    <t>kg</t>
  </si>
  <si>
    <t>-2113971190</t>
  </si>
  <si>
    <t>stáv. OK"</t>
  </si>
  <si>
    <t>1296"čelní sloupy svařence z P10"</t>
  </si>
  <si>
    <t>1806,6"sloupy za promítací stěnou z 2x UE240"</t>
  </si>
  <si>
    <t>639,2"podél vaznice - 2x U160"</t>
  </si>
  <si>
    <t>1220,4"průvlak 2x U240"</t>
  </si>
  <si>
    <t>1357,2"příčné vaznice"</t>
  </si>
  <si>
    <t>6319,4/100*20</t>
  </si>
  <si>
    <t>767995111.9</t>
  </si>
  <si>
    <t>Výroba, dodávka a montáž ostatních atypických zámečnických konstrukcí hmotnosti do 5 kg - zesílení pat ocel. sloupů přivařením plechů P6</t>
  </si>
  <si>
    <t>-1940765825</t>
  </si>
  <si>
    <t>nové prvky OK</t>
  </si>
  <si>
    <t>0,075*0,15*48*2"zesílení pat sloupů z P6"</t>
  </si>
  <si>
    <t>0,225*0,15*48*2"zesílení pat sloupů z P6"</t>
  </si>
  <si>
    <t>0,22*0,12*48*2"zesílení pat sloupů z P6"</t>
  </si>
  <si>
    <t>998767201</t>
  </si>
  <si>
    <t>Přesun hmot procentní pro zámečnické konstrukce v objektech v do 6 m</t>
  </si>
  <si>
    <t>%</t>
  </si>
  <si>
    <t>-1979579837</t>
  </si>
  <si>
    <t>Přesun hmot pro zámečnické konstrukce stanovený procentní sazbou (%) z ceny vodorovná dopravní vzdálenost do 50 m v objektech výšky do 6 m</t>
  </si>
  <si>
    <t>https://podminky.urs.cz/item/CS_URS_2023_02/998767201</t>
  </si>
  <si>
    <t>783</t>
  </si>
  <si>
    <t>Dokončovací práce - nátěry</t>
  </si>
  <si>
    <t>783301313</t>
  </si>
  <si>
    <t>Odmaštění zámečnických konstrukcí ředidlovým odmašťovačem</t>
  </si>
  <si>
    <t>1755962175</t>
  </si>
  <si>
    <t>Příprava podkladu zámečnických konstrukcí před provedením nátěru odmaštění odmašťovačem ředidlovým</t>
  </si>
  <si>
    <t>https://podminky.urs.cz/item/CS_URS_2023_02/783301313</t>
  </si>
  <si>
    <t>6,2*(0,39+0,26)*2*2"sloupy svařence z P10"</t>
  </si>
  <si>
    <t>4,985*0,24*4*6"sloupy z 2x UE240"</t>
  </si>
  <si>
    <t>17*0,16*4"podél vaznice - 2x U160"</t>
  </si>
  <si>
    <t>18*0,24*4"průvlak 2x U240"</t>
  </si>
  <si>
    <t>13*0,16*4*6"příčné vaznice"</t>
  </si>
  <si>
    <t>0,075*0,15*4*2"zesílení pat sloupů z P6"</t>
  </si>
  <si>
    <t>0,225*0,15*2*2"zesílení pat sloupů z P6"</t>
  </si>
  <si>
    <t>0,22*0,12*2*2"zesílení pat sloupů z P6"</t>
  </si>
  <si>
    <t>783301303</t>
  </si>
  <si>
    <t>Bezoplachové odrezivění zámečnických konstrukcí</t>
  </si>
  <si>
    <t>-244484605</t>
  </si>
  <si>
    <t>Příprava podkladu zámečnických konstrukcí před provedením nátěru odrezivění odrezovačem bezoplachovým</t>
  </si>
  <si>
    <t>https://podminky.urs.cz/item/CS_URS_2023_02/783301303</t>
  </si>
  <si>
    <t>783352101.9</t>
  </si>
  <si>
    <t xml:space="preserve">Tmelení včetně přebroušení zámečnických konstrukcí </t>
  </si>
  <si>
    <t>1951717534</t>
  </si>
  <si>
    <t>Tmelení zámečnických konstrukcí včetně přebroušení tmelených míst</t>
  </si>
  <si>
    <t>783334101</t>
  </si>
  <si>
    <t>Základní jednonásobný epoxidový nátěr zámečnických konstrukcí Zvolený nátěrový systém bude proveden dle ČSN EN ISO 12944 pro stupeň korozní agresivity prostředí C2 – nízká, životnost nátěru VH – velmi vysoká (přes 25let). Nátěrový systém bude proveden v o</t>
  </si>
  <si>
    <t>859522753</t>
  </si>
  <si>
    <t>Základní nátěr zámečnických konstrukcí jednonásobný epoxidový -Zvolený nátěrový systém bude proveden dle ČSN EN ISO 12944 pro stupeň korozní agresivity prostředí C2 – nízká, životnost nátěru VH – velmi vysoká (přes 25let). Nátěrový systém bude proveden v odstínu antracit.</t>
  </si>
  <si>
    <t>https://podminky.urs.cz/item/CS_URS_2023_02/783334101</t>
  </si>
  <si>
    <t>783335101</t>
  </si>
  <si>
    <t>Mezinátěr jednonásobný epoxidový mezinátěr zámečnických konstrukcí Zvolený nátěrový systém bude proveden dle ČSN EN ISO 12944 pro stupeň korozní agresivity prostředí C2 – nízká, životnost nátěru VH – velmi vysoká (přes 25let). Nátěrový systém bude provede</t>
  </si>
  <si>
    <t>-818422471</t>
  </si>
  <si>
    <t>Mezinátěr zámečnických konstrukcí jednonásobný epoxidový - Zvolený nátěrový systém bude proveden dle ČSN EN ISO 12944 pro stupeň korozní agresivity prostředí C2 – nízká, životnost nátěru VH – velmi vysoká (přes 25let). Nátěrový systém bude proveden v odstínu antracit.</t>
  </si>
  <si>
    <t>https://podminky.urs.cz/item/CS_URS_2023_02/783335101</t>
  </si>
  <si>
    <t>783337101</t>
  </si>
  <si>
    <t>Krycí jednonásobný epoxidový nátěr zámečnických konstrukcí -Zvolený nátěrový systém bude proveden dle ČSN EN ISO 12944 pro stupeň korozní agresivity prostředí C2 – nízká, životnost nátěru VH – velmi vysoká (přes 25let). Nátěrový systém bude proveden v ods</t>
  </si>
  <si>
    <t>-1942778589</t>
  </si>
  <si>
    <t>Krycí nátěr (email) zámečnických konstrukcí jednonásobný epoxidový -Zvolený nátěrový systém bude proveden dle ČSN EN ISO 12944 pro stupeň korozní agresivity prostředí C2 – nízká, životnost nátěru VH – velmi vysoká (přes 25let). Nátěrový systém bude proveden v odstínu antracit.</t>
  </si>
  <si>
    <t>https://podminky.urs.cz/item/CS_URS_2023_02/783337101</t>
  </si>
  <si>
    <t>789</t>
  </si>
  <si>
    <t>Povrchové úpravy ocelových konstrukcí a technologických zařízení</t>
  </si>
  <si>
    <t>789121152</t>
  </si>
  <si>
    <t>Čištění ručním nářadím ocelových konstrukcí třídy I stupeň přípravy St 2 stupeň zrezivění C</t>
  </si>
  <si>
    <t>-1651229782</t>
  </si>
  <si>
    <t>Úpravy povrchů pod nátěry ocelových konstrukcí třídy I odstranění rzi a nečistot pomocí ručního nářadí stupeň přípravy St 2, stupeň zrezivění C</t>
  </si>
  <si>
    <t>https://podminky.urs.cz/item/CS_URS_2023_02/789121152</t>
  </si>
  <si>
    <t>17</t>
  </si>
  <si>
    <t>789121210</t>
  </si>
  <si>
    <t>Omytí ocelových konstrukcí třídy I</t>
  </si>
  <si>
    <t>2019035299</t>
  </si>
  <si>
    <t>Úpravy povrchů pod nátěry ocelových konstrukcí třídy I očištění omytím</t>
  </si>
  <si>
    <t>https://podminky.urs.cz/item/CS_URS_2023_02/789121210</t>
  </si>
  <si>
    <t>03 - Zesílení a nátěr dřevěných prvků střechy</t>
  </si>
  <si>
    <t>-740465872</t>
  </si>
  <si>
    <t>1577774494</t>
  </si>
  <si>
    <t>10*2 'Přepočtené koeficientem množství</t>
  </si>
  <si>
    <t>-1898337575</t>
  </si>
  <si>
    <t>94611990099.R9</t>
  </si>
  <si>
    <t>Pronájem nůžkové plošiny na terén</t>
  </si>
  <si>
    <t>dní</t>
  </si>
  <si>
    <t>-451963015</t>
  </si>
  <si>
    <t>762335111.9</t>
  </si>
  <si>
    <t>Montáž dřevěných příložek ke stávajícím dřevěným vaznicím, průřezové plochy do 120 cm2</t>
  </si>
  <si>
    <t>1259207455</t>
  </si>
  <si>
    <t>16,55*14"příložky 70*/60mm"</t>
  </si>
  <si>
    <t>18,625*3"příložky 100/60mm"</t>
  </si>
  <si>
    <t>M</t>
  </si>
  <si>
    <t>60512127</t>
  </si>
  <si>
    <t>hranol stavební řezivo průřezu do 120cm2 přes dl 8m</t>
  </si>
  <si>
    <t>32</t>
  </si>
  <si>
    <t>-1812141488</t>
  </si>
  <si>
    <t>16,55*0,07*0,06*14"příložky 70*/60mm"</t>
  </si>
  <si>
    <t>18,625*0,1*0,06*3"příložky 100/60mm"</t>
  </si>
  <si>
    <t>1,308*1,1 'Přepočtené koeficientem množství</t>
  </si>
  <si>
    <t>311420009.9</t>
  </si>
  <si>
    <t>max ks</t>
  </si>
  <si>
    <t>412864939</t>
  </si>
  <si>
    <t>vrut RAPI-TEC 2010 6,0x130/64+R</t>
  </si>
  <si>
    <t>998762201</t>
  </si>
  <si>
    <t>Přesun hmot procentní pro kce tesařské v objektech v do 6 m</t>
  </si>
  <si>
    <t>487494980</t>
  </si>
  <si>
    <t>Přesun hmot pro konstrukce tesařské stanovený procentní sazbou (%) z ceny vodorovná dopravní vzdálenost do 50 m v objektech výšky do 6 m</t>
  </si>
  <si>
    <t>https://podminky.urs.cz/item/CS_URS_2023_02/998762201</t>
  </si>
  <si>
    <t>783201201</t>
  </si>
  <si>
    <t>Obroušení tesařských konstrukcí před provedením nátěru</t>
  </si>
  <si>
    <t>102718426</t>
  </si>
  <si>
    <t>Příprava podkladu tesařských konstrukcí před provedením nátěru broušení</t>
  </si>
  <si>
    <t>https://podminky.urs.cz/item/CS_URS_2023_02/783201201</t>
  </si>
  <si>
    <t>16,55*(0,07+0,1)*2*14"stáv.vaznice/krokve 70/100"</t>
  </si>
  <si>
    <t>18,625*(0,1*4)*3"stáv.vaznice/krokve 100/100"</t>
  </si>
  <si>
    <t>783201403</t>
  </si>
  <si>
    <t>Oprášení tesařských konstrukcí před provedením nátěru</t>
  </si>
  <si>
    <t>1780464674</t>
  </si>
  <si>
    <t>Příprava podkladu tesařských konstrukcí před provedením nátěru oprášení</t>
  </si>
  <si>
    <t>https://podminky.urs.cz/item/CS_URS_2023_02/783201403</t>
  </si>
  <si>
    <t>783264101</t>
  </si>
  <si>
    <t>Základní jednonásobný olejový nátěr tesařských konstrukcí</t>
  </si>
  <si>
    <t>1653839510</t>
  </si>
  <si>
    <t>Základní nátěr tesařských konstrukcí jednonásobný olejový</t>
  </si>
  <si>
    <t>https://podminky.urs.cz/item/CS_URS_2023_02/783264101</t>
  </si>
  <si>
    <t>stáv. prvky</t>
  </si>
  <si>
    <t>prvky zesílení</t>
  </si>
  <si>
    <t>16,55*(0,07+0,06)*2*14"zesílení dřev. příložkami  70/60"</t>
  </si>
  <si>
    <t>18,625*(0,1+0,06)*2*3"zesílení dřev. příložkami 100/60"</t>
  </si>
  <si>
    <t>783268111</t>
  </si>
  <si>
    <t>Lazurovací dvojnásobný olejový nátěr tesařských konstrukcí</t>
  </si>
  <si>
    <t>1043921841</t>
  </si>
  <si>
    <t>Lazurovací nátěr tesařských konstrukcí dvojnásobný olejový</t>
  </si>
  <si>
    <t>https://podminky.urs.cz/item/CS_URS_2023_02/783268111</t>
  </si>
  <si>
    <t>04 - Kontrola střešních plechů a kontrola kotvení</t>
  </si>
  <si>
    <t>Kontrola střešních plechů a kotvení vč. pronájmu plošiny</t>
  </si>
  <si>
    <t>-901130107</t>
  </si>
  <si>
    <t>767 9002</t>
  </si>
  <si>
    <t>Doplnění kotevních vrutů, opravný materiál - předpoklad 5% poškození z plochy střechy</t>
  </si>
  <si>
    <t>-1416602249</t>
  </si>
  <si>
    <t>(15,1+19,25)/2*12,9</t>
  </si>
  <si>
    <t>05 - Výměna nevyhovující části podia a oprava nosné kce podia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</si>
  <si>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</si>
  <si>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</si>
  <si>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</si>
  <si>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772 - Podlahy z kamene</t>
  </si>
  <si>
    <t>Vodorovné konstrukce</t>
  </si>
  <si>
    <t>411321414</t>
  </si>
  <si>
    <t>Stropy deskové ze ŽB tř. C 25/30</t>
  </si>
  <si>
    <t>-1496818246</t>
  </si>
  <si>
    <t>Stropy z betonu železového (bez výztuže) stropů deskových, plochých střech, desek balkonových, desek hřibových stropů včetně hlavic hřibových sloupů tř. C 25/30</t>
  </si>
  <si>
    <t>https://podminky.urs.cz/item/CS_URS_2023_02/411321414</t>
  </si>
  <si>
    <t>(17*(0,49+1,305)/2*1,305+(1,5*1,3)*2)*(0,05+0,1)/2</t>
  </si>
  <si>
    <t>411354245</t>
  </si>
  <si>
    <t>Bednění stropů ztracené z hraněných trapézových vln v 60 mm plech pozinkovaný tl 0,75 mm</t>
  </si>
  <si>
    <t>155094070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</si>
  <si>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pozinkovaným, výšky vln 60 mm, tl. plechu 0,75 mm</t>
  </si>
  <si>
    <t>https://podminky.urs.cz/item/CS_URS_2023_02/411354245</t>
  </si>
  <si>
    <t>17*(0,49+1,305)/2*1,305+(1,5*1,3)*2</t>
  </si>
  <si>
    <t>411361821</t>
  </si>
  <si>
    <t>Výztuž stropů betonářskou ocelí 10 505</t>
  </si>
  <si>
    <t>-1083557788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</si>
  <si>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</si>
  <si>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https://podminky.urs.cz/item/CS_URS_2023_02/411361821</t>
  </si>
  <si>
    <t>1,786*0,05</t>
  </si>
  <si>
    <t>411362021</t>
  </si>
  <si>
    <t>Výztuž stropů svařovanými sítěmi Kari</t>
  </si>
  <si>
    <t>-669497703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</si>
  <si>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</si>
  <si>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https://podminky.urs.cz/item/CS_URS_2023_02/411362021</t>
  </si>
  <si>
    <t>(17*(0,49+1,305)/2*1,305+(1,5*1,3)*2)*18,48/6*1,25/1000</t>
  </si>
  <si>
    <t>Úpravy povrchů, podlahy a osazování výplní</t>
  </si>
  <si>
    <t>622151031</t>
  </si>
  <si>
    <t>Penetrační silikonový nátěr vnějších pastovitých tenkovrstvých omítek stěn</t>
  </si>
  <si>
    <t>-1214909156</t>
  </si>
  <si>
    <t>Penetrační nátěr vnějších pastovitých tenkovrstvých omítek silikonový stěn</t>
  </si>
  <si>
    <t>https://podminky.urs.cz/item/CS_URS_2023_02/622151031</t>
  </si>
  <si>
    <t>0,25*(12,004+(0,402+1,4)*2)"čela podia"</t>
  </si>
  <si>
    <t>629995101</t>
  </si>
  <si>
    <t>Očištění vnějších ploch tlakovou vodou omytím - spodní povrch podia a čela podia</t>
  </si>
  <si>
    <t>-1709650931</t>
  </si>
  <si>
    <t>https://podminky.urs.cz/item/CS_URS_2023_02/629995101</t>
  </si>
  <si>
    <t>12,808*2,696+12,004*5,624"plocha želbet planelů podia"</t>
  </si>
  <si>
    <t>985112121</t>
  </si>
  <si>
    <t>Odsekání degradovaného betonu líce kleneb a podhledů tl do 10 mm</t>
  </si>
  <si>
    <t>860482662</t>
  </si>
  <si>
    <t>Odsekání degradovaného betonu líce kleneb a podhledů, tloušťky do 10 mm</t>
  </si>
  <si>
    <t>https://podminky.urs.cz/item/CS_URS_2023_02/985112121</t>
  </si>
  <si>
    <t>(12,808*2,696+12,004*5,624)/100*5"podhled želbet panelů v rozsahu 5%"</t>
  </si>
  <si>
    <t>985111291</t>
  </si>
  <si>
    <t>Příplatek k odsekání omítek a betonu za práci ve stísněném prostoru</t>
  </si>
  <si>
    <t>994760399</t>
  </si>
  <si>
    <t>Odsekání vrstev betonu Příplatek k cenám za práci ve stísněném prostoru</t>
  </si>
  <si>
    <t>https://podminky.urs.cz/item/CS_URS_2023_02/985111291</t>
  </si>
  <si>
    <t>985111292</t>
  </si>
  <si>
    <t>Příplatek k odsekání omítek a betonu za plochu do 10 m2 jednotlivě</t>
  </si>
  <si>
    <t>-1017740177</t>
  </si>
  <si>
    <t>Odsekání vrstev betonu Příplatek k cenám za plochu do 10 m2 jednotlivě</t>
  </si>
  <si>
    <t>https://podminky.urs.cz/item/CS_URS_2023_02/985111292</t>
  </si>
  <si>
    <t>985131311</t>
  </si>
  <si>
    <t>Ruční dočištění ploch stěn, rubu kleneb a podlah ocelových kartáči</t>
  </si>
  <si>
    <t>1508772986</t>
  </si>
  <si>
    <t>Očištění ploch stěn, rubu kleneb a podlah ruční dočištění ocelovými kartáči</t>
  </si>
  <si>
    <t>https://podminky.urs.cz/item/CS_URS_2023_02/985131311</t>
  </si>
  <si>
    <t>985139111</t>
  </si>
  <si>
    <t>Příplatek k očištění ploch za práci ve stísněném prostoru</t>
  </si>
  <si>
    <t>814463577</t>
  </si>
  <si>
    <t>Očištění ploch Příplatek k cenám za práci ve stísněném prostoru</t>
  </si>
  <si>
    <t>https://podminky.urs.cz/item/CS_URS_2023_02/985139111</t>
  </si>
  <si>
    <t>985139112</t>
  </si>
  <si>
    <t>Příplatek k očištění ploch za plochu do 10 m2 jednotlivě</t>
  </si>
  <si>
    <t>-43644016</t>
  </si>
  <si>
    <t>Očištění ploch Příplatek k cenám za plochu do 10 m2 jednotlivě</t>
  </si>
  <si>
    <t>https://podminky.urs.cz/item/CS_URS_2023_02/985139112</t>
  </si>
  <si>
    <t>985311213</t>
  </si>
  <si>
    <t>Reprofilace líce kleneb a podhledů cementovou sanační maltou tl přes 20 do 30 mm</t>
  </si>
  <si>
    <t>-1869898600</t>
  </si>
  <si>
    <t>Reprofilace betonu sanačními maltami na cementové bázi ručně líce kleneb a podhledů, tloušťky přes 20 do 30 mm</t>
  </si>
  <si>
    <t>https://podminky.urs.cz/item/CS_URS_2023_02/985311213</t>
  </si>
  <si>
    <t>-1789815272</t>
  </si>
  <si>
    <t>-941946167</t>
  </si>
  <si>
    <t>342212289</t>
  </si>
  <si>
    <t>0,112*10 'Přepočtené koeficientem množství</t>
  </si>
  <si>
    <t>997013609</t>
  </si>
  <si>
    <t>Poplatek za uložení na skládce (skládkovné) stavebního odpadu ze směsí nebo oddělených frakcí betonu, cihel a keramických výrobků kód odpadu 17 01 07</t>
  </si>
  <si>
    <t>1211927742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</si>
  <si>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</si>
  <si>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https://podminky.urs.cz/item/CS_URS_2023_02/997013609</t>
  </si>
  <si>
    <t>998</t>
  </si>
  <si>
    <t>Přesun hmot</t>
  </si>
  <si>
    <t>18</t>
  </si>
  <si>
    <t>998018002</t>
  </si>
  <si>
    <t>Přesun hmot ruční pro budovy v přes 6 do 12 m</t>
  </si>
  <si>
    <t>CS ÚRS 2023 01</t>
  </si>
  <si>
    <t>1692720368</t>
  </si>
  <si>
    <t>Přesun hmot pro budovy občanské výstavby, bydlení, výrobu a služby ruční - bez užití mechanizace vodorovná dopravní vzdálenost do 100 m pro budovy s jakoukoliv nosnou konstrukcí výšky přes 6 do 12 m</t>
  </si>
  <si>
    <t>https://podminky.urs.cz/item/CS_URS_2023_01/998018002</t>
  </si>
  <si>
    <t>19</t>
  </si>
  <si>
    <t>767995111.9.1</t>
  </si>
  <si>
    <t>Výroba, dodávka a montáž ostatních atypických zámečnických konstrukcí hmotnosti do 5 kg - doplňková kce podia z P5 a L 70/70/8</t>
  </si>
  <si>
    <t>1438152795</t>
  </si>
  <si>
    <t>nové prvky OK - doplňková kce pro podium</t>
  </si>
  <si>
    <t>17*8,4"L70/70/8"</t>
  </si>
  <si>
    <t>0,07*0,05*18*40"výztuha P5"</t>
  </si>
  <si>
    <t>16*8,4"L70/70/8"</t>
  </si>
  <si>
    <t>33</t>
  </si>
  <si>
    <t>767995111.9.2</t>
  </si>
  <si>
    <t>1243936788</t>
  </si>
  <si>
    <t>Výroba, dodávka a montáž ostatních atypických zámečnických konstrukcí hmotnosti do 5 kg - výplň otvoru do prostoru pod vstupem - ocel.kce z L50/50/5, P10/50 s výplní z tahokovu</t>
  </si>
  <si>
    <t>nové prvky OK - výplň otvoru do prostoru pod vstupem</t>
  </si>
  <si>
    <t>10,75*3,85"L50/50/5"</t>
  </si>
  <si>
    <t>0,655*3*4"P10/50"</t>
  </si>
  <si>
    <t>1,18*0,655*4*4,7"tahokov"</t>
  </si>
  <si>
    <t>20</t>
  </si>
  <si>
    <t>-1315893923</t>
  </si>
  <si>
    <t>772</t>
  </si>
  <si>
    <t>Podlahy z kamene</t>
  </si>
  <si>
    <t>772521249.R9</t>
  </si>
  <si>
    <t>Kladení dlažby z terasové betonové dlažby do flexibilního mrazuvzdorného a pružného lepidla, tl. do 30 mm</t>
  </si>
  <si>
    <t>1879674349</t>
  </si>
  <si>
    <t>22</t>
  </si>
  <si>
    <t>59247474.9</t>
  </si>
  <si>
    <t>Dvouvrstvá teraco broušená dlažba, mrazuvzdorná, rozměr 300x300x24 mm</t>
  </si>
  <si>
    <t>-1092564414</t>
  </si>
  <si>
    <t>dvouvrstvá teraco broušená dlažba, mrazuvzdorná, rozměr 300x300x24 mm</t>
  </si>
  <si>
    <t>23,811*1,05 'Přepočtené koeficientem množství</t>
  </si>
  <si>
    <t>23</t>
  </si>
  <si>
    <t>998772201</t>
  </si>
  <si>
    <t>Přesun hmot procentní pro podlahy z kamene v objektech v do 6 m</t>
  </si>
  <si>
    <t>1872395296</t>
  </si>
  <si>
    <t>Přesun hmot pro kamenné dlažby, obklady schodišťových stupňů a soklů stanovený procentní sazbou (%) z ceny vodorovná dopravní vzdálenost do 50 m v objektech výšky do 6 m</t>
  </si>
  <si>
    <t>https://podminky.urs.cz/item/CS_URS_2023_02/998772201</t>
  </si>
  <si>
    <t>24</t>
  </si>
  <si>
    <t>1178733277</t>
  </si>
  <si>
    <t>17*0,07*4"L70/70/8"</t>
  </si>
  <si>
    <t>0,07*0,05*18*2"výztuha P5"</t>
  </si>
  <si>
    <t>16*0,07*4"L70/70/8"</t>
  </si>
  <si>
    <t>Mezisoučet  - doplňková kce pro podium</t>
  </si>
  <si>
    <t>10,75*0,05*4"L50/50/5"</t>
  </si>
  <si>
    <t>0,655*3*0,05*2"P10/50"</t>
  </si>
  <si>
    <t>1,18*0,655*4*2"tahokov"</t>
  </si>
  <si>
    <t>Mezisoučet</t>
  </si>
  <si>
    <t>25</t>
  </si>
  <si>
    <t>1194366703</t>
  </si>
  <si>
    <t>26</t>
  </si>
  <si>
    <t>-190523097</t>
  </si>
  <si>
    <t>27</t>
  </si>
  <si>
    <t>-1877356983</t>
  </si>
  <si>
    <t>28</t>
  </si>
  <si>
    <t>-2013388461</t>
  </si>
  <si>
    <t>29</t>
  </si>
  <si>
    <t>783806811</t>
  </si>
  <si>
    <t>Odstranění nátěrů z omítek oškrábáním</t>
  </si>
  <si>
    <t>153976729</t>
  </si>
  <si>
    <t>https://podminky.urs.cz/item/CS_URS_2023_02/783806811</t>
  </si>
  <si>
    <t>30</t>
  </si>
  <si>
    <t>783822213</t>
  </si>
  <si>
    <t>Celoplošné vyrovnání omítky před provedením nátěru modifikovanou cementovou stěrkou tl do 3 mm</t>
  </si>
  <si>
    <t>-1757695052</t>
  </si>
  <si>
    <t>Vyrovnání omítek před provedením nátěru celoplošné, tloušťky do 3 mm, stěrkou modifikovanou cementovou</t>
  </si>
  <si>
    <t>https://podminky.urs.cz/item/CS_URS_2023_02/783822213</t>
  </si>
  <si>
    <t>31</t>
  </si>
  <si>
    <t>783823133</t>
  </si>
  <si>
    <t>Penetrační silikátový nátěr hladkých, tenkovrstvých zrnitých nebo štukových omítek</t>
  </si>
  <si>
    <t>1980968917</t>
  </si>
  <si>
    <t>Penetrační nátěr omítek hladkých omítek hladkých, zrnitých tenkovrstvých nebo štukových stupně členitosti 1 a 2 silikátový</t>
  </si>
  <si>
    <t>https://podminky.urs.cz/item/CS_URS_2023_02/783823133</t>
  </si>
  <si>
    <t>783827423</t>
  </si>
  <si>
    <t>Krycí dvojnásobný silikátový nátěr omítek stupně členitosti 1 a 2</t>
  </si>
  <si>
    <t>-1429870971</t>
  </si>
  <si>
    <t>Krycí (ochranný ) nátěr omítek dvojnásobný hladkých omítek hladkých, zrnitých tenkovrstvých nebo štukových stupně členitosti 1 a 2 silikátový</t>
  </si>
  <si>
    <t>https://podminky.urs.cz/item/CS_URS_2023_02/783827423</t>
  </si>
  <si>
    <t xml:space="preserve">06 - Výměna schodišť vč. chodníků před </t>
  </si>
  <si>
    <t xml:space="preserve">    2 - Zakládání</t>
  </si>
  <si>
    <t xml:space="preserve">    3 - Svislé a kompletní konstrukce</t>
  </si>
  <si>
    <t xml:space="preserve">    5 - Komunikace pozemní</t>
  </si>
  <si>
    <t>122211101</t>
  </si>
  <si>
    <t>Odkopávky a prokopávky v hornině třídy těžitelnosti I, skupiny 3 ručně</t>
  </si>
  <si>
    <t>-82361201</t>
  </si>
  <si>
    <t>Odkopávky a prokopávky ručně zapažené i nezapažené v hornině třídy těžitelnosti I skupiny 3</t>
  </si>
  <si>
    <t>https://podminky.urs.cz/item/CS_URS_2023_02/122211101</t>
  </si>
  <si>
    <t>pro nový chodník - prohloubení pro skladby</t>
  </si>
  <si>
    <t>(1,902*5,624)*0,15*2</t>
  </si>
  <si>
    <t>132251101</t>
  </si>
  <si>
    <t>Hloubení rýh nezapažených š do 800 mm v hornině třídy těžitelnosti I skupiny 3 objem do 20 m3 strojně</t>
  </si>
  <si>
    <t>529104911</t>
  </si>
  <si>
    <t>Hloubení nezapažených rýh šířky do 800 mm strojně s urovnáním dna do předepsaného profilu a spádu v hornině třídy těžitelnosti I skupiny 3 do 20 m3</t>
  </si>
  <si>
    <t>https://podminky.urs.cz/item/CS_URS_2023_02/132251101</t>
  </si>
  <si>
    <t>0,6*0,4*(1,4+3,8+1,7+3,59+0,39)*2</t>
  </si>
  <si>
    <t>167111123</t>
  </si>
  <si>
    <t>Skládání nebo překládání výkopku z horniny třídy těžitelnosti III skupiny 6 a 7 ručně</t>
  </si>
  <si>
    <t>23426830</t>
  </si>
  <si>
    <t>Nakládání, skládání a překládání neulehlého výkopku nebo sypaniny ručně skládání nebo překládání, z hornin třídy těžitelnosti III, skupiny 6 a 7</t>
  </si>
  <si>
    <t>https://podminky.urs.cz/item/CS_URS_2023_02/167111123</t>
  </si>
  <si>
    <t>3,209+5,222</t>
  </si>
  <si>
    <t>162751117</t>
  </si>
  <si>
    <t>Vodorovné přemístění přes 9 000 do 10000 m výkopku/sypaniny z horniny třídy těžitelnosti I skupiny 1 až 3</t>
  </si>
  <si>
    <t>1311514010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</si>
  <si>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</si>
  <si>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https://podminky.urs.cz/item/CS_URS_2023_02/162751117</t>
  </si>
  <si>
    <t>171201231</t>
  </si>
  <si>
    <t>Poplatek za uložení zeminy a kamení na recyklační skládce (skládkovné) kód odpadu 17 05 04</t>
  </si>
  <si>
    <t>1469048716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</si>
  <si>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</si>
  <si>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</si>
  <si>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8,431*1,8</t>
  </si>
  <si>
    <t>171111113</t>
  </si>
  <si>
    <t>Uložení sypaniny z hornin nesoudržných a soudržných střídavě do násypů zhutněných ručně  - zásyp pod schody</t>
  </si>
  <si>
    <t>-1016170481</t>
  </si>
  <si>
    <t>Uložení sypanin do násypů ručně s rozprostřením sypaniny ve vrstvách a s hrubým urovnáním zhutněných z hornin nesoudržných a soudržných střídavě ukládaných - zásyp pod schody</t>
  </si>
  <si>
    <t>https://podminky.urs.cz/item/CS_URS_2023_02/171111113</t>
  </si>
  <si>
    <t>1,5*(0+0,9)/2*2</t>
  </si>
  <si>
    <t>58981144</t>
  </si>
  <si>
    <t>recyklát betonový frakce 32/63</t>
  </si>
  <si>
    <t>265445660</t>
  </si>
  <si>
    <t>1,350*2</t>
  </si>
  <si>
    <t>Zakládání</t>
  </si>
  <si>
    <t>274313611</t>
  </si>
  <si>
    <t>Základové pásy z betonu tř. C 16/20</t>
  </si>
  <si>
    <t>-73152222</t>
  </si>
  <si>
    <t>Základy z betonu prostého pasy betonu kamenem neprokládaného tř. C 16/20</t>
  </si>
  <si>
    <t>https://podminky.urs.cz/item/CS_URS_2023_02/274313611</t>
  </si>
  <si>
    <t>0,4*0,4*(1,4+3,8+1,7+3,59+0,39)*2*1,1"ztratné - betonáž přímo do základů"</t>
  </si>
  <si>
    <t>279113152</t>
  </si>
  <si>
    <t>Základová zeď tl přes 150 do 200 mm z tvárnic ztraceného bednění včetně výplně z betonu tř. C 25/30</t>
  </si>
  <si>
    <t>1913401598</t>
  </si>
  <si>
    <t>Základové zdi z tvárnic ztraceného bednění včetně výplně z betonu bez zvláštních nároků na vliv prostředí třídy C 25/30, tloušťky zdiva přes 150 do 200 mm</t>
  </si>
  <si>
    <t>https://podminky.urs.cz/item/CS_URS_2023_02/279113152</t>
  </si>
  <si>
    <t>(1,2*2+(1,2+0,39)*2*1,5+0,75*0,6+0,5*3,59+0,5*0,39+1*1,5)*2</t>
  </si>
  <si>
    <t>279361821</t>
  </si>
  <si>
    <t>Výztuž základových zdí nosných betonářskou ocelí 10 505</t>
  </si>
  <si>
    <t>1746842980</t>
  </si>
  <si>
    <t>Výztuž základových zdí nosných svislých nebo odkloněných od svislice, rovinných nebo oblých, deskových nebo žebrových, včetně výztuže jejich žeber z betonářské oceli 10 505 (R) nebo BSt 500</t>
  </si>
  <si>
    <t>https://podminky.urs.cz/item/CS_URS_2023_02/279361821</t>
  </si>
  <si>
    <t>(1,2*2+(1,2+0,39)*2*1,5+0,75*0,6+0,5*3,59+0,5*0,39+1*1,5)*2*0,16*0,065</t>
  </si>
  <si>
    <t>Svislé a kompletní konstrukce</t>
  </si>
  <si>
    <t>327265031.9</t>
  </si>
  <si>
    <t>Ukončení zdi krycí deskou přírodní (šedou) pro stěnu tl. 200 mm</t>
  </si>
  <si>
    <t>1875701130</t>
  </si>
  <si>
    <t>(2+1,5)*2</t>
  </si>
  <si>
    <t>430321414</t>
  </si>
  <si>
    <t>Schodišťová konstrukce a rampa ze ŽB tř. C 25/30</t>
  </si>
  <si>
    <t>-369764807</t>
  </si>
  <si>
    <t>Schodišťové konstrukce a rampy z betonu železového (bez výztuže) stupně, schodnice, ramena, podesty s nosníky tř. C 25/30</t>
  </si>
  <si>
    <t>https://podminky.urs.cz/item/CS_URS_2023_02/430321414</t>
  </si>
  <si>
    <t>1,5*1,6*2*0,125"betonová  ramena pod stupně a betonové prvky schodů "</t>
  </si>
  <si>
    <t>1,5*1,25*2*0,125"podesty schodů "</t>
  </si>
  <si>
    <t>1,5*(0,28+0,16)/2*6*2"schod. stupně pod betonové prvky"</t>
  </si>
  <si>
    <t>430362021</t>
  </si>
  <si>
    <t>Výztuž schodišťové konstrukce a rampy svařovanými sítěmi Kari</t>
  </si>
  <si>
    <t>340956439</t>
  </si>
  <si>
    <t>Výztuž schodišťových konstrukcí a ramp stupňů, schodnic, ramen, podest s nosníky ze svařovaných sítí z drátů typu KARI</t>
  </si>
  <si>
    <t>https://podminky.urs.cz/item/CS_URS_2023_02/430362021</t>
  </si>
  <si>
    <t>1,5*1,6*2*4,444*2*1,25/1000"betonová  ramena pod stupně a betonové prvky schodů "</t>
  </si>
  <si>
    <t>1,5*1,25*2*4,444*2*1,25/1000"podesty schodů "</t>
  </si>
  <si>
    <t>431351121</t>
  </si>
  <si>
    <t>Zřízení bednění podest schodišť a ramp přímočarých v do 4 m</t>
  </si>
  <si>
    <t>-2051860579</t>
  </si>
  <si>
    <t>Bednění podest, podstupňových desek a ramp včetně podpěrné konstrukce výšky do 4 m půdorysně přímočarých zřízení</t>
  </si>
  <si>
    <t>https://podminky.urs.cz/item/CS_URS_2023_02/431351121</t>
  </si>
  <si>
    <t>1,5*1,6*2"betonová  ramena pod stupně a betonové prvky schodů "</t>
  </si>
  <si>
    <t>1,5*1,25*2"podesty schodů "</t>
  </si>
  <si>
    <t>1,5*(0,28+0,16)*6+1,6*0,3*2"schod. stupně pod betonové prvky"</t>
  </si>
  <si>
    <t>431351122</t>
  </si>
  <si>
    <t>Odstranění bednění podest schodišť a ramp přímočarých v do 4 m</t>
  </si>
  <si>
    <t>-1582840256</t>
  </si>
  <si>
    <t>Bednění podest, podstupňových desek a ramp včetně podpěrné konstrukce výšky do 4 m půdorysně přímočarých odstranění</t>
  </si>
  <si>
    <t>https://podminky.urs.cz/item/CS_URS_2023_02/431351122</t>
  </si>
  <si>
    <t>434121415</t>
  </si>
  <si>
    <t>Osazení ŽB schodišťových stupňů broušených nebo leštěných na schodnice</t>
  </si>
  <si>
    <t>673585651</t>
  </si>
  <si>
    <t>Osazování schodišťových stupňů železobetonových s vyspárováním styčných spár, s provizorním dřevěným zábradlím a dočasným zakrytím stupnic prkny na schodnice, stupňů broušených nebo leštěných</t>
  </si>
  <si>
    <t>https://podminky.urs.cz/item/CS_URS_2023_02/434121415</t>
  </si>
  <si>
    <t>1,5*6*2</t>
  </si>
  <si>
    <t>BET.CANC01</t>
  </si>
  <si>
    <t>BETONOVÝ SCHOD , VÝŠKA 17CM,délka schodu 280mm, šířka prvku 300mm - PŘÍRODNÍ</t>
  </si>
  <si>
    <t>-389145156</t>
  </si>
  <si>
    <t>18/0,3</t>
  </si>
  <si>
    <t>Komunikace pozemní</t>
  </si>
  <si>
    <t>564771101</t>
  </si>
  <si>
    <t>Podklad z kameniva hrubého drceného vel. 32-63 mm plochy do 100 m2 tl 250 mm</t>
  </si>
  <si>
    <t>926065725</t>
  </si>
  <si>
    <t>Podklad nebo kryt z kameniva hrubého drceného vel. 32-63 mm s rozprostřením a zhutněním plochy jednotlivě do 100 m2, po zhutnění tl. 250 mm</t>
  </si>
  <si>
    <t>https://podminky.urs.cz/item/CS_URS_2023_02/564771101</t>
  </si>
  <si>
    <t>596211110</t>
  </si>
  <si>
    <t>Kladení zámkové dlažby komunikací pro pěší ručně tl 60 mm skupiny A pl do 50 m2</t>
  </si>
  <si>
    <t>1955238546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</si>
  <si>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</si>
  <si>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https://podminky.urs.cz/item/CS_URS_2023_02/596211110</t>
  </si>
  <si>
    <t>(1,902*5,624)*2</t>
  </si>
  <si>
    <t>59245018</t>
  </si>
  <si>
    <t>dlažba tvar obdélník betonová 200x100x60mm přírodní</t>
  </si>
  <si>
    <t>-776193203</t>
  </si>
  <si>
    <t>21,394*1,05 'Přepočtené koeficientem množství</t>
  </si>
  <si>
    <t>916331112</t>
  </si>
  <si>
    <t>Osazení zahradního obrubníku betonového do lože z betonu s boční opěrou</t>
  </si>
  <si>
    <t>6041164</t>
  </si>
  <si>
    <t>Osazení zahradního obrubníku betonového s ložem tl. od 50 do 100 mm z betonu prostého tř. C 12/15 s boční opěrou z betonu prostého tř. C 12/15</t>
  </si>
  <si>
    <t>https://podminky.urs.cz/item/CS_URS_2023_02/916331112</t>
  </si>
  <si>
    <t>(5,289+1,952)*2</t>
  </si>
  <si>
    <t>59217036</t>
  </si>
  <si>
    <t>obrubník betonový parkový přírodní 500x80x250mm</t>
  </si>
  <si>
    <t>-2062244852</t>
  </si>
  <si>
    <t>28,5714285714286*1,05 'Přepočtené koeficientem množství</t>
  </si>
  <si>
    <t>998229112</t>
  </si>
  <si>
    <t>Přesun hmot ruční pro pozemní komunikace s krytem dlážděným na vzdálenost do 50 m</t>
  </si>
  <si>
    <t>-595764623</t>
  </si>
  <si>
    <t>Přesun hmot ruční pro pozemní komunikace s naložením a složením na vzdálenost do 50 m, s krytem dlážděným</t>
  </si>
  <si>
    <t>https://podminky.urs.cz/item/CS_URS_2023_01/998229112</t>
  </si>
  <si>
    <t>28,87</t>
  </si>
  <si>
    <t>07 - Oprava promítací stěny</t>
  </si>
  <si>
    <t xml:space="preserve">    784 - Dokončovací práce - malby a tapety</t>
  </si>
  <si>
    <t>622142001</t>
  </si>
  <si>
    <t>Potažení vnějších stěn sklovláknitým pletivem vtlačeným do tenkovrstvé hmoty</t>
  </si>
  <si>
    <t>371948015</t>
  </si>
  <si>
    <t>Potažení vnějších ploch pletivem v ploše nebo pruzích, na plném podkladu sklovláknitým vtlačením do tmelu stěn</t>
  </si>
  <si>
    <t>https://podminky.urs.cz/item/CS_URS_2023_02/622142001</t>
  </si>
  <si>
    <t>19*4"vnitřní plocha promítací stěny"</t>
  </si>
  <si>
    <t>622111121</t>
  </si>
  <si>
    <t>Vyspravení lokální cementovou maltou vnějších stěn betonových nebo železobetonových</t>
  </si>
  <si>
    <t>400832441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</si>
  <si>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</si>
  <si>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https://podminky.urs.cz/item/CS_URS_2023_02/622111121</t>
  </si>
  <si>
    <t>76"zadní plocha promítací stěny"</t>
  </si>
  <si>
    <t>622211001</t>
  </si>
  <si>
    <t>Montáž kontaktního zateplení vnějších stěn lepením a mechanickým kotvením polystyrénových desek do betonu a zdiva tl do 40 mm</t>
  </si>
  <si>
    <t>646147599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</si>
  <si>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</si>
  <si>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https://podminky.urs.cz/item/CS_URS_2023_02/622211001</t>
  </si>
  <si>
    <t>19*4"zadní plocha promítací stěny"</t>
  </si>
  <si>
    <t>28375931</t>
  </si>
  <si>
    <t>deska EPS 70 fasádní λ=0,039 tl 30mm</t>
  </si>
  <si>
    <t>-184131251</t>
  </si>
  <si>
    <t>76*1,05 'Přepočtené koeficientem množství</t>
  </si>
  <si>
    <t>622531002</t>
  </si>
  <si>
    <t>Tenkovrstvá silikonová zrnitá omítka zrnitost 1,0 mm vnějších stěn</t>
  </si>
  <si>
    <t>743708467</t>
  </si>
  <si>
    <t>Omítka tenkovrstvá silikonová vnějších ploch probarvená bez penetrace zatíraná (škrábaná), zrnitost 1,0 mm stěn</t>
  </si>
  <si>
    <t>https://podminky.urs.cz/item/CS_URS_2023_02/622531002</t>
  </si>
  <si>
    <t>863262768</t>
  </si>
  <si>
    <t>2021548174</t>
  </si>
  <si>
    <t>-171347763</t>
  </si>
  <si>
    <t>1653841078</t>
  </si>
  <si>
    <t>https://podminky.urs.cz/item/CS_URS_2023_02/998018002</t>
  </si>
  <si>
    <t>767995111.9.3</t>
  </si>
  <si>
    <t>Výroba, dodávka a montáž ostatních atypických zámečnických konstrukcí hmotnosti do 5 kg - statické zesílení ocel. paždíků navařením plechů P6</t>
  </si>
  <si>
    <t>-118438105</t>
  </si>
  <si>
    <t>- statické zesílení ocel. paždíků navařením plechů P6</t>
  </si>
  <si>
    <t>0,1*0,24*4*6*48"zesílení pat sloupů z P6"</t>
  </si>
  <si>
    <t>-984902522</t>
  </si>
  <si>
    <t xml:space="preserve">Základní jednonásobný epoxidový nátěr zámečnických konstrukcí </t>
  </si>
  <si>
    <t>786425080</t>
  </si>
  <si>
    <t>Základní nátěr zámečnických konstrukcí jednonásobný epoxidový</t>
  </si>
  <si>
    <t>0,1*0,24*4*6</t>
  </si>
  <si>
    <t>1678227890</t>
  </si>
  <si>
    <t>828839230</t>
  </si>
  <si>
    <t>784</t>
  </si>
  <si>
    <t>Dokončovací práce - malby a tapety</t>
  </si>
  <si>
    <t>784121003</t>
  </si>
  <si>
    <t>Oškrabání malby v místnostech v přes 3,80 do 5,00 m</t>
  </si>
  <si>
    <t>-209018953</t>
  </si>
  <si>
    <t>Oškrabání malby v místnostech výšky přes 3,80 do 5,00 m</t>
  </si>
  <si>
    <t>https://podminky.urs.cz/item/CS_URS_2023_02/784121003</t>
  </si>
  <si>
    <t>19*4</t>
  </si>
  <si>
    <t>784121013</t>
  </si>
  <si>
    <t>Rozmývání podkladu po oškrabání malby v místnostech v přes 3,80 do 5,00 m</t>
  </si>
  <si>
    <t>-803361654</t>
  </si>
  <si>
    <t>Rozmývání podkladu po oškrabání malby v místnostech výšky přes 3,80 do 5,00 m</t>
  </si>
  <si>
    <t>https://podminky.urs.cz/item/CS_URS_2023_02/784121013</t>
  </si>
  <si>
    <t>784161503</t>
  </si>
  <si>
    <t>Celoplošné vyhlazení podkladu disperzní stěrkou v místnostech v přes 3,80 do 5,00 m</t>
  </si>
  <si>
    <t>-1334075136</t>
  </si>
  <si>
    <t>Celoplošné vyrovnání podkladu disperzní stěrkou, tloušťky do 3 mm vyhlazením v místnostech výšky přes 3,80 do 5,00 m</t>
  </si>
  <si>
    <t>https://podminky.urs.cz/item/CS_URS_2023_02/784161503</t>
  </si>
  <si>
    <t>08 - Oprava a výměna zábradlí</t>
  </si>
  <si>
    <t>348942134.9.5</t>
  </si>
  <si>
    <t>Výroba, dodávka a osazení zábradlí ocelového přímého s osazením kce do tvárnic ztraceného bednění se zalitím betonem prostým, zábradlí atypické, provedení dle stávajícího</t>
  </si>
  <si>
    <t>1516583566</t>
  </si>
  <si>
    <t>(3,46+0,3*2)*2"schodišťové zábradlí - nové"</t>
  </si>
  <si>
    <t>2,265*1"dopnění zábradlí podia"</t>
  </si>
  <si>
    <t>348942134.9.6</t>
  </si>
  <si>
    <t>Výroba, dodávka a osazení branky ve schodišťovém zábradlí, atypické, š.1,3, v.1,1 m -  provedení dle stávajícího zábradlí</t>
  </si>
  <si>
    <t>-254075211</t>
  </si>
  <si>
    <t>Výroba, dodávka a osazení branky ve schodišťovém zábradlí, atypické, š.1,3, v.1,1 m - provedení dle stávajícího zábradlí</t>
  </si>
  <si>
    <t>348942199.9</t>
  </si>
  <si>
    <t>kpl-odha</t>
  </si>
  <si>
    <t>1394009952</t>
  </si>
  <si>
    <t>Kontrola stáv. zábradlí podia - kontrola jeho kotvení do podia, oprava poškozených částí (nové sváry, doplnění profilů apod...) - (6,882+4,618)*1,1*2"stáv.zábradlí"</t>
  </si>
  <si>
    <t>629992113.9</t>
  </si>
  <si>
    <t>Zatmelení spar mezi zábradlím š do 30 mma betonovou dlažbou  trvale pružným polyuretanovým tmelem včetně vyčištění spar, provedení penetračního nátěru</t>
  </si>
  <si>
    <t>-175344275</t>
  </si>
  <si>
    <t>Zatmelení spar mezi zábradlím š do 30 mma betonovou dlažbou trvale pružným polyuretanovým tmelem včetně vyčištění spar, provedení penetračního nátěru</t>
  </si>
  <si>
    <t>998018002.9</t>
  </si>
  <si>
    <t>-1014233836</t>
  </si>
  <si>
    <t>-997575540</t>
  </si>
  <si>
    <t>(3,46+1,95)*2*1,1"schodišťové zábradlí vč. branek"</t>
  </si>
  <si>
    <t>(6,882+4,618)*1,1*2"stáv.zábradlí"</t>
  </si>
  <si>
    <t>-296839904</t>
  </si>
  <si>
    <t>-1296001106</t>
  </si>
  <si>
    <t>1470785254</t>
  </si>
  <si>
    <t>713694434</t>
  </si>
  <si>
    <t>681941799</t>
  </si>
  <si>
    <t>-1232790426</t>
  </si>
  <si>
    <t>09 - Elektroinstalace a osvětlení podia</t>
  </si>
  <si>
    <t>M - Práce a dodávky M</t>
  </si>
  <si>
    <t xml:space="preserve">    21-M - Elektromontáže</t>
  </si>
  <si>
    <t xml:space="preserve">      21-M_01_D - Dodávka materiálu elektroinstalace </t>
  </si>
  <si>
    <t xml:space="preserve">      21-M_01_M - Montáž elektroinstalace</t>
  </si>
  <si>
    <t xml:space="preserve">      A_ost - Elektroinstalace-OSTATNÍ</t>
  </si>
  <si>
    <t>793894940</t>
  </si>
  <si>
    <t>-2073265132</t>
  </si>
  <si>
    <t>1,5*2 'Přepočtené koeficientem množství</t>
  </si>
  <si>
    <t>1998525754</t>
  </si>
  <si>
    <t>Práce a dodávky M</t>
  </si>
  <si>
    <t>21-M</t>
  </si>
  <si>
    <t>Elektromontáže</t>
  </si>
  <si>
    <t>21-M_01_D</t>
  </si>
  <si>
    <t xml:space="preserve">Dodávka materiálu elektroinstalace </t>
  </si>
  <si>
    <t>Pol22</t>
  </si>
  <si>
    <t>CYKY-J 3x2.5</t>
  </si>
  <si>
    <t>256</t>
  </si>
  <si>
    <t>64</t>
  </si>
  <si>
    <t>-732147691</t>
  </si>
  <si>
    <t>Pol35</t>
  </si>
  <si>
    <t>KOPOFLEX 40 trubka ohebná</t>
  </si>
  <si>
    <t>-1479543530</t>
  </si>
  <si>
    <t>Pol68</t>
  </si>
  <si>
    <t>hlavní jistič 1x16A</t>
  </si>
  <si>
    <t>951081513</t>
  </si>
  <si>
    <t>Pol69</t>
  </si>
  <si>
    <t>skříň plastová pro propojení přívodního kabelu z areál rozvodu a napojení kabelu pro rozvaděč podia</t>
  </si>
  <si>
    <t>1790874732</t>
  </si>
  <si>
    <t>Pol70</t>
  </si>
  <si>
    <t>svítidlo halogenové zavěšené 50W</t>
  </si>
  <si>
    <t>-666752781</t>
  </si>
  <si>
    <t>Pol71</t>
  </si>
  <si>
    <t>podružný materiál 5%</t>
  </si>
  <si>
    <t>-598590119</t>
  </si>
  <si>
    <t>21-M_01_M</t>
  </si>
  <si>
    <t>Montáž elektroinstalace</t>
  </si>
  <si>
    <t>Pol92</t>
  </si>
  <si>
    <t>CYKY 2 až 3x1.5 až 2.5 mm2 750V (PO)</t>
  </si>
  <si>
    <t>114977306</t>
  </si>
  <si>
    <t>Pol72</t>
  </si>
  <si>
    <t>trubka ochr.z PE vnitřní do R=47mm (vu)</t>
  </si>
  <si>
    <t>-362215608</t>
  </si>
  <si>
    <t>Pol76</t>
  </si>
  <si>
    <t>ukonč.vod.v rozv.vč.zap.a konc.do 2.5mm2</t>
  </si>
  <si>
    <t>-229427828</t>
  </si>
  <si>
    <t>Pol99</t>
  </si>
  <si>
    <t>jistič  ve skříni</t>
  </si>
  <si>
    <t>537745111</t>
  </si>
  <si>
    <t>jistič ve skříni</t>
  </si>
  <si>
    <t>Pol89</t>
  </si>
  <si>
    <t>mont. plastové rozvodnice</t>
  </si>
  <si>
    <t>-2088431354</t>
  </si>
  <si>
    <t>Pol98</t>
  </si>
  <si>
    <t>svítidlo zavěšené halogenové</t>
  </si>
  <si>
    <t>781836990</t>
  </si>
  <si>
    <t>A_ost</t>
  </si>
  <si>
    <t>Elektroinstalace-OSTATNÍ</t>
  </si>
  <si>
    <t>A1_tj</t>
  </si>
  <si>
    <t>Technické práce</t>
  </si>
  <si>
    <t>-923764682</t>
  </si>
  <si>
    <t>A2_r</t>
  </si>
  <si>
    <t>Revize elektroinstalace</t>
  </si>
  <si>
    <t>947482462</t>
  </si>
  <si>
    <t>A3_PPV</t>
  </si>
  <si>
    <t>PPV z montáže</t>
  </si>
  <si>
    <t>1958332947</t>
  </si>
  <si>
    <t>A4_GZS</t>
  </si>
  <si>
    <t>GZS a doprava z montáže</t>
  </si>
  <si>
    <t>1433769545</t>
  </si>
  <si>
    <t>A5_P</t>
  </si>
  <si>
    <t>Přesun z mat. vč. dodávek</t>
  </si>
  <si>
    <t>-1768082653</t>
  </si>
  <si>
    <t>A6_D</t>
  </si>
  <si>
    <t>Stav.tech.dozor z celk. ceny</t>
  </si>
  <si>
    <t>-104190824</t>
  </si>
  <si>
    <t>10 - Vedlejší rozpočtové náklady a ostatní náklady stavby</t>
  </si>
  <si>
    <t>VRN - Vedlejší rozpočtové náklady</t>
  </si>
  <si>
    <t xml:space="preserve">    D128 -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</si>
  <si>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</si>
  <si>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</si>
  <si>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</si>
  <si>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VRN8 - Přesun stavebních kapacit</t>
  </si>
  <si>
    <t>952902029</t>
  </si>
  <si>
    <t>Průběžné čištění a úklid staveniště</t>
  </si>
  <si>
    <t>-1145189274</t>
  </si>
  <si>
    <t>Průběžné čištění a úklid staveniště (v průběhu stavby počítáno 2x v době výstavby)</t>
  </si>
  <si>
    <t>20*16</t>
  </si>
  <si>
    <t>R 901 - 2</t>
  </si>
  <si>
    <t>Zabezpečení bezprostřeního okolí stavby během provádění vč. uvedení do původního stavu (zabezpečení vstupu do objektu, oplocení)</t>
  </si>
  <si>
    <t>-1791366879</t>
  </si>
  <si>
    <t xml:space="preserve">Zabezpečení bezprostřeního okolí stavby během provádění vč. uvedení do původního stavu </t>
  </si>
  <si>
    <t>VRN</t>
  </si>
  <si>
    <t>Vedlejší rozpočtové náklady</t>
  </si>
  <si>
    <t>D128</t>
  </si>
  <si>
    <t>Ostatní náklady</t>
  </si>
  <si>
    <t>Pol261</t>
  </si>
  <si>
    <t>Fotodokumentace z průběhu provádění díla</t>
  </si>
  <si>
    <t>1024</t>
  </si>
  <si>
    <t>378742898</t>
  </si>
  <si>
    <t>VRN1</t>
  </si>
  <si>
    <t>Průzkumné, geodetické a projektové práce</t>
  </si>
  <si>
    <t>013294000.1</t>
  </si>
  <si>
    <t>Povodňový a havarijní plán</t>
  </si>
  <si>
    <t>-695427507</t>
  </si>
  <si>
    <t>013294000.2</t>
  </si>
  <si>
    <t>Výrobní a dílenská dokumentace</t>
  </si>
  <si>
    <t>-1730057212</t>
  </si>
  <si>
    <t>VRN3</t>
  </si>
  <si>
    <t>Zařízení staveniště</t>
  </si>
  <si>
    <t>030001000</t>
  </si>
  <si>
    <t>Zařízení staveniště - předpoklad 3% z celkové ceny</t>
  </si>
  <si>
    <t>1977253187</t>
  </si>
  <si>
    <t xml:space="preserve">Zařízení staveniště - předpoklad 3% z celkové ceny
</t>
  </si>
  <si>
    <t>https://podminky.urs.cz/item/CS_URS_2023_02/030001000</t>
  </si>
  <si>
    <t>034103000</t>
  </si>
  <si>
    <t>Oplocení staveniště</t>
  </si>
  <si>
    <t>bm</t>
  </si>
  <si>
    <t>1810217459</t>
  </si>
  <si>
    <t>https://podminky.urs.cz/item/CS_URS_2023_02/034103000</t>
  </si>
  <si>
    <t>034703000</t>
  </si>
  <si>
    <t>Informační tabule</t>
  </si>
  <si>
    <t>-1611859879</t>
  </si>
  <si>
    <t>VRN4</t>
  </si>
  <si>
    <t>Inženýrská činnost</t>
  </si>
  <si>
    <t>045002000</t>
  </si>
  <si>
    <t>Kompletační a koordinační činnost - předpoklad 4% z celkové ceny</t>
  </si>
  <si>
    <t>194834472</t>
  </si>
  <si>
    <t>https://podminky.urs.cz/item/CS_URS_2023_02/045002000</t>
  </si>
  <si>
    <t>VRN8</t>
  </si>
  <si>
    <t>Přesun stavebních kapacit</t>
  </si>
  <si>
    <t>081103000</t>
  </si>
  <si>
    <t>Denní doprava pracovníků na pracoviště - předpoklad 2% z celkové ceny</t>
  </si>
  <si>
    <t>-281146378</t>
  </si>
  <si>
    <t>https://podminky.urs.cz/item/CS_URS_2023_02/081103000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</si>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</sst>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6112114" TargetMode="External" /><Relationship Id="rId2" Type="http://schemas.openxmlformats.org/officeDocument/2006/relationships/hyperlink" Target="https://podminky.urs.cz/item/CS_URS_2023_02/946112214" TargetMode="External" /><Relationship Id="rId3" Type="http://schemas.openxmlformats.org/officeDocument/2006/relationships/hyperlink" Target="https://podminky.urs.cz/item/CS_URS_2023_02/946112814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030001000" TargetMode="External" /><Relationship Id="rId2" Type="http://schemas.openxmlformats.org/officeDocument/2006/relationships/hyperlink" Target="https://podminky.urs.cz/item/CS_URS_2023_02/034103000" TargetMode="External" /><Relationship Id="rId3" Type="http://schemas.openxmlformats.org/officeDocument/2006/relationships/hyperlink" Target="https://podminky.urs.cz/item/CS_URS_2023_02/045002000" TargetMode="External" /><Relationship Id="rId4" Type="http://schemas.openxmlformats.org/officeDocument/2006/relationships/hyperlink" Target="https://podminky.urs.cz/item/CS_URS_2023_02/081103000" TargetMode="External" /><Relationship Id="rId5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23" TargetMode="External" /><Relationship Id="rId2" Type="http://schemas.openxmlformats.org/officeDocument/2006/relationships/hyperlink" Target="https://podminky.urs.cz/item/CS_URS_2023_02/113107130" TargetMode="External" /><Relationship Id="rId3" Type="http://schemas.openxmlformats.org/officeDocument/2006/relationships/hyperlink" Target="https://podminky.urs.cz/item/CS_URS_2023_02/113107331" TargetMode="External" /><Relationship Id="rId4" Type="http://schemas.openxmlformats.org/officeDocument/2006/relationships/hyperlink" Target="https://podminky.urs.cz/item/CS_URS_2023_02/997002611" TargetMode="External" /><Relationship Id="rId5" Type="http://schemas.openxmlformats.org/officeDocument/2006/relationships/hyperlink" Target="https://podminky.urs.cz/item/CS_URS_2023_02/997013501" TargetMode="External" /><Relationship Id="rId6" Type="http://schemas.openxmlformats.org/officeDocument/2006/relationships/hyperlink" Target="https://podminky.urs.cz/item/CS_URS_2023_02/997013501" TargetMode="External" /><Relationship Id="rId7" Type="http://schemas.openxmlformats.org/officeDocument/2006/relationships/hyperlink" Target="https://podminky.urs.cz/item/CS_URS_2023_02/997013509" TargetMode="External" /><Relationship Id="rId8" Type="http://schemas.openxmlformats.org/officeDocument/2006/relationships/hyperlink" Target="https://podminky.urs.cz/item/CS_URS_2023_02/997013811" TargetMode="External" /><Relationship Id="rId9" Type="http://schemas.openxmlformats.org/officeDocument/2006/relationships/hyperlink" Target="https://podminky.urs.cz/item/CS_URS_2023_02/997013869" TargetMode="External" /><Relationship Id="rId10" Type="http://schemas.openxmlformats.org/officeDocument/2006/relationships/hyperlink" Target="https://podminky.urs.cz/item/CS_URS_2023_02/762811811" TargetMode="External" /><Relationship Id="rId11" Type="http://schemas.openxmlformats.org/officeDocument/2006/relationships/hyperlink" Target="https://podminky.urs.cz/item/CS_URS_2023_02/767161814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6112114" TargetMode="External" /><Relationship Id="rId2" Type="http://schemas.openxmlformats.org/officeDocument/2006/relationships/hyperlink" Target="https://podminky.urs.cz/item/CS_URS_2023_02/946112214" TargetMode="External" /><Relationship Id="rId3" Type="http://schemas.openxmlformats.org/officeDocument/2006/relationships/hyperlink" Target="https://podminky.urs.cz/item/CS_URS_2023_02/946112814" TargetMode="External" /><Relationship Id="rId4" Type="http://schemas.openxmlformats.org/officeDocument/2006/relationships/hyperlink" Target="https://podminky.urs.cz/item/CS_URS_2023_02/998767201" TargetMode="External" /><Relationship Id="rId5" Type="http://schemas.openxmlformats.org/officeDocument/2006/relationships/hyperlink" Target="https://podminky.urs.cz/item/CS_URS_2023_02/783301313" TargetMode="External" /><Relationship Id="rId6" Type="http://schemas.openxmlformats.org/officeDocument/2006/relationships/hyperlink" Target="https://podminky.urs.cz/item/CS_URS_2023_02/783301303" TargetMode="External" /><Relationship Id="rId7" Type="http://schemas.openxmlformats.org/officeDocument/2006/relationships/hyperlink" Target="https://podminky.urs.cz/item/CS_URS_2023_02/783334101" TargetMode="External" /><Relationship Id="rId8" Type="http://schemas.openxmlformats.org/officeDocument/2006/relationships/hyperlink" Target="https://podminky.urs.cz/item/CS_URS_2023_02/783335101" TargetMode="External" /><Relationship Id="rId9" Type="http://schemas.openxmlformats.org/officeDocument/2006/relationships/hyperlink" Target="https://podminky.urs.cz/item/CS_URS_2023_02/783337101" TargetMode="External" /><Relationship Id="rId10" Type="http://schemas.openxmlformats.org/officeDocument/2006/relationships/hyperlink" Target="https://podminky.urs.cz/item/CS_URS_2023_02/789121152" TargetMode="External" /><Relationship Id="rId11" Type="http://schemas.openxmlformats.org/officeDocument/2006/relationships/hyperlink" Target="https://podminky.urs.cz/item/CS_URS_2023_02/789121210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946112114" TargetMode="External" /><Relationship Id="rId2" Type="http://schemas.openxmlformats.org/officeDocument/2006/relationships/hyperlink" Target="https://podminky.urs.cz/item/CS_URS_2023_02/946112214" TargetMode="External" /><Relationship Id="rId3" Type="http://schemas.openxmlformats.org/officeDocument/2006/relationships/hyperlink" Target="https://podminky.urs.cz/item/CS_URS_2023_02/946112814" TargetMode="External" /><Relationship Id="rId4" Type="http://schemas.openxmlformats.org/officeDocument/2006/relationships/hyperlink" Target="https://podminky.urs.cz/item/CS_URS_2023_02/998762201" TargetMode="External" /><Relationship Id="rId5" Type="http://schemas.openxmlformats.org/officeDocument/2006/relationships/hyperlink" Target="https://podminky.urs.cz/item/CS_URS_2023_02/783201201" TargetMode="External" /><Relationship Id="rId6" Type="http://schemas.openxmlformats.org/officeDocument/2006/relationships/hyperlink" Target="https://podminky.urs.cz/item/CS_URS_2023_02/783201403" TargetMode="External" /><Relationship Id="rId7" Type="http://schemas.openxmlformats.org/officeDocument/2006/relationships/hyperlink" Target="https://podminky.urs.cz/item/CS_URS_2023_02/783264101" TargetMode="External" /><Relationship Id="rId8" Type="http://schemas.openxmlformats.org/officeDocument/2006/relationships/hyperlink" Target="https://podminky.urs.cz/item/CS_URS_2023_02/783268111" TargetMode="External" /><Relationship Id="rId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411321414" TargetMode="External" /><Relationship Id="rId2" Type="http://schemas.openxmlformats.org/officeDocument/2006/relationships/hyperlink" Target="https://podminky.urs.cz/item/CS_URS_2023_02/411354245" TargetMode="External" /><Relationship Id="rId3" Type="http://schemas.openxmlformats.org/officeDocument/2006/relationships/hyperlink" Target="https://podminky.urs.cz/item/CS_URS_2023_02/411361821" TargetMode="External" /><Relationship Id="rId4" Type="http://schemas.openxmlformats.org/officeDocument/2006/relationships/hyperlink" Target="https://podminky.urs.cz/item/CS_URS_2023_02/411362021" TargetMode="External" /><Relationship Id="rId5" Type="http://schemas.openxmlformats.org/officeDocument/2006/relationships/hyperlink" Target="https://podminky.urs.cz/item/CS_URS_2023_02/622151031" TargetMode="External" /><Relationship Id="rId6" Type="http://schemas.openxmlformats.org/officeDocument/2006/relationships/hyperlink" Target="https://podminky.urs.cz/item/CS_URS_2023_02/629995101" TargetMode="External" /><Relationship Id="rId7" Type="http://schemas.openxmlformats.org/officeDocument/2006/relationships/hyperlink" Target="https://podminky.urs.cz/item/CS_URS_2023_02/985112121" TargetMode="External" /><Relationship Id="rId8" Type="http://schemas.openxmlformats.org/officeDocument/2006/relationships/hyperlink" Target="https://podminky.urs.cz/item/CS_URS_2023_02/985111291" TargetMode="External" /><Relationship Id="rId9" Type="http://schemas.openxmlformats.org/officeDocument/2006/relationships/hyperlink" Target="https://podminky.urs.cz/item/CS_URS_2023_02/985111292" TargetMode="External" /><Relationship Id="rId10" Type="http://schemas.openxmlformats.org/officeDocument/2006/relationships/hyperlink" Target="https://podminky.urs.cz/item/CS_URS_2023_02/985131311" TargetMode="External" /><Relationship Id="rId11" Type="http://schemas.openxmlformats.org/officeDocument/2006/relationships/hyperlink" Target="https://podminky.urs.cz/item/CS_URS_2023_02/985139111" TargetMode="External" /><Relationship Id="rId12" Type="http://schemas.openxmlformats.org/officeDocument/2006/relationships/hyperlink" Target="https://podminky.urs.cz/item/CS_URS_2023_02/985139112" TargetMode="External" /><Relationship Id="rId13" Type="http://schemas.openxmlformats.org/officeDocument/2006/relationships/hyperlink" Target="https://podminky.urs.cz/item/CS_URS_2023_02/985311213" TargetMode="External" /><Relationship Id="rId14" Type="http://schemas.openxmlformats.org/officeDocument/2006/relationships/hyperlink" Target="https://podminky.urs.cz/item/CS_URS_2023_02/997002611" TargetMode="External" /><Relationship Id="rId15" Type="http://schemas.openxmlformats.org/officeDocument/2006/relationships/hyperlink" Target="https://podminky.urs.cz/item/CS_URS_2023_02/997013501" TargetMode="External" /><Relationship Id="rId16" Type="http://schemas.openxmlformats.org/officeDocument/2006/relationships/hyperlink" Target="https://podminky.urs.cz/item/CS_URS_2023_02/997013509" TargetMode="External" /><Relationship Id="rId17" Type="http://schemas.openxmlformats.org/officeDocument/2006/relationships/hyperlink" Target="https://podminky.urs.cz/item/CS_URS_2023_02/997013609" TargetMode="External" /><Relationship Id="rId18" Type="http://schemas.openxmlformats.org/officeDocument/2006/relationships/hyperlink" Target="https://podminky.urs.cz/item/CS_URS_2023_01/998018002" TargetMode="External" /><Relationship Id="rId19" Type="http://schemas.openxmlformats.org/officeDocument/2006/relationships/hyperlink" Target="https://podminky.urs.cz/item/CS_URS_2023_02/998767201" TargetMode="External" /><Relationship Id="rId20" Type="http://schemas.openxmlformats.org/officeDocument/2006/relationships/hyperlink" Target="https://podminky.urs.cz/item/CS_URS_2023_02/998772201" TargetMode="External" /><Relationship Id="rId21" Type="http://schemas.openxmlformats.org/officeDocument/2006/relationships/hyperlink" Target="https://podminky.urs.cz/item/CS_URS_2023_02/783301303" TargetMode="External" /><Relationship Id="rId22" Type="http://schemas.openxmlformats.org/officeDocument/2006/relationships/hyperlink" Target="https://podminky.urs.cz/item/CS_URS_2023_02/783301313" TargetMode="External" /><Relationship Id="rId23" Type="http://schemas.openxmlformats.org/officeDocument/2006/relationships/hyperlink" Target="https://podminky.urs.cz/item/CS_URS_2023_02/783334101" TargetMode="External" /><Relationship Id="rId24" Type="http://schemas.openxmlformats.org/officeDocument/2006/relationships/hyperlink" Target="https://podminky.urs.cz/item/CS_URS_2023_02/783335101" TargetMode="External" /><Relationship Id="rId25" Type="http://schemas.openxmlformats.org/officeDocument/2006/relationships/hyperlink" Target="https://podminky.urs.cz/item/CS_URS_2023_02/783337101" TargetMode="External" /><Relationship Id="rId26" Type="http://schemas.openxmlformats.org/officeDocument/2006/relationships/hyperlink" Target="https://podminky.urs.cz/item/CS_URS_2023_02/783806811" TargetMode="External" /><Relationship Id="rId27" Type="http://schemas.openxmlformats.org/officeDocument/2006/relationships/hyperlink" Target="https://podminky.urs.cz/item/CS_URS_2023_02/783822213" TargetMode="External" /><Relationship Id="rId28" Type="http://schemas.openxmlformats.org/officeDocument/2006/relationships/hyperlink" Target="https://podminky.urs.cz/item/CS_URS_2023_02/783823133" TargetMode="External" /><Relationship Id="rId29" Type="http://schemas.openxmlformats.org/officeDocument/2006/relationships/hyperlink" Target="https://podminky.urs.cz/item/CS_URS_2023_02/783827423" TargetMode="External" /><Relationship Id="rId3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22211101" TargetMode="External" /><Relationship Id="rId2" Type="http://schemas.openxmlformats.org/officeDocument/2006/relationships/hyperlink" Target="https://podminky.urs.cz/item/CS_URS_2023_02/132251101" TargetMode="External" /><Relationship Id="rId3" Type="http://schemas.openxmlformats.org/officeDocument/2006/relationships/hyperlink" Target="https://podminky.urs.cz/item/CS_URS_2023_02/167111123" TargetMode="External" /><Relationship Id="rId4" Type="http://schemas.openxmlformats.org/officeDocument/2006/relationships/hyperlink" Target="https://podminky.urs.cz/item/CS_URS_2023_02/162751117" TargetMode="External" /><Relationship Id="rId5" Type="http://schemas.openxmlformats.org/officeDocument/2006/relationships/hyperlink" Target="https://podminky.urs.cz/item/CS_URS_2023_02/171201231" TargetMode="External" /><Relationship Id="rId6" Type="http://schemas.openxmlformats.org/officeDocument/2006/relationships/hyperlink" Target="https://podminky.urs.cz/item/CS_URS_2023_02/171111113" TargetMode="External" /><Relationship Id="rId7" Type="http://schemas.openxmlformats.org/officeDocument/2006/relationships/hyperlink" Target="https://podminky.urs.cz/item/CS_URS_2023_02/274313611" TargetMode="External" /><Relationship Id="rId8" Type="http://schemas.openxmlformats.org/officeDocument/2006/relationships/hyperlink" Target="https://podminky.urs.cz/item/CS_URS_2023_02/279113152" TargetMode="External" /><Relationship Id="rId9" Type="http://schemas.openxmlformats.org/officeDocument/2006/relationships/hyperlink" Target="https://podminky.urs.cz/item/CS_URS_2023_02/279361821" TargetMode="External" /><Relationship Id="rId10" Type="http://schemas.openxmlformats.org/officeDocument/2006/relationships/hyperlink" Target="https://podminky.urs.cz/item/CS_URS_2023_02/430321414" TargetMode="External" /><Relationship Id="rId11" Type="http://schemas.openxmlformats.org/officeDocument/2006/relationships/hyperlink" Target="https://podminky.urs.cz/item/CS_URS_2023_02/430362021" TargetMode="External" /><Relationship Id="rId12" Type="http://schemas.openxmlformats.org/officeDocument/2006/relationships/hyperlink" Target="https://podminky.urs.cz/item/CS_URS_2023_02/431351121" TargetMode="External" /><Relationship Id="rId13" Type="http://schemas.openxmlformats.org/officeDocument/2006/relationships/hyperlink" Target="https://podminky.urs.cz/item/CS_URS_2023_02/431351122" TargetMode="External" /><Relationship Id="rId14" Type="http://schemas.openxmlformats.org/officeDocument/2006/relationships/hyperlink" Target="https://podminky.urs.cz/item/CS_URS_2023_02/434121415" TargetMode="External" /><Relationship Id="rId15" Type="http://schemas.openxmlformats.org/officeDocument/2006/relationships/hyperlink" Target="https://podminky.urs.cz/item/CS_URS_2023_02/564771101" TargetMode="External" /><Relationship Id="rId16" Type="http://schemas.openxmlformats.org/officeDocument/2006/relationships/hyperlink" Target="https://podminky.urs.cz/item/CS_URS_2023_02/596211110" TargetMode="External" /><Relationship Id="rId17" Type="http://schemas.openxmlformats.org/officeDocument/2006/relationships/hyperlink" Target="https://podminky.urs.cz/item/CS_URS_2023_02/916331112" TargetMode="External" /><Relationship Id="rId18" Type="http://schemas.openxmlformats.org/officeDocument/2006/relationships/hyperlink" Target="https://podminky.urs.cz/item/CS_URS_2023_01/998229112" TargetMode="External" /><Relationship Id="rId1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622142001" TargetMode="External" /><Relationship Id="rId2" Type="http://schemas.openxmlformats.org/officeDocument/2006/relationships/hyperlink" Target="https://podminky.urs.cz/item/CS_URS_2023_02/622111121" TargetMode="External" /><Relationship Id="rId3" Type="http://schemas.openxmlformats.org/officeDocument/2006/relationships/hyperlink" Target="https://podminky.urs.cz/item/CS_URS_2023_02/622211001" TargetMode="External" /><Relationship Id="rId4" Type="http://schemas.openxmlformats.org/officeDocument/2006/relationships/hyperlink" Target="https://podminky.urs.cz/item/CS_URS_2023_02/622531002" TargetMode="External" /><Relationship Id="rId5" Type="http://schemas.openxmlformats.org/officeDocument/2006/relationships/hyperlink" Target="https://podminky.urs.cz/item/CS_URS_2023_02/946112114" TargetMode="External" /><Relationship Id="rId6" Type="http://schemas.openxmlformats.org/officeDocument/2006/relationships/hyperlink" Target="https://podminky.urs.cz/item/CS_URS_2023_02/946112214" TargetMode="External" /><Relationship Id="rId7" Type="http://schemas.openxmlformats.org/officeDocument/2006/relationships/hyperlink" Target="https://podminky.urs.cz/item/CS_URS_2023_02/946112814" TargetMode="External" /><Relationship Id="rId8" Type="http://schemas.openxmlformats.org/officeDocument/2006/relationships/hyperlink" Target="https://podminky.urs.cz/item/CS_URS_2023_02/998018002" TargetMode="External" /><Relationship Id="rId9" Type="http://schemas.openxmlformats.org/officeDocument/2006/relationships/hyperlink" Target="https://podminky.urs.cz/item/CS_URS_2023_02/998767201" TargetMode="External" /><Relationship Id="rId10" Type="http://schemas.openxmlformats.org/officeDocument/2006/relationships/hyperlink" Target="https://podminky.urs.cz/item/CS_URS_2023_02/783334101" TargetMode="External" /><Relationship Id="rId11" Type="http://schemas.openxmlformats.org/officeDocument/2006/relationships/hyperlink" Target="https://podminky.urs.cz/item/CS_URS_2023_02/783823133" TargetMode="External" /><Relationship Id="rId12" Type="http://schemas.openxmlformats.org/officeDocument/2006/relationships/hyperlink" Target="https://podminky.urs.cz/item/CS_URS_2023_02/783827423" TargetMode="External" /><Relationship Id="rId13" Type="http://schemas.openxmlformats.org/officeDocument/2006/relationships/hyperlink" Target="https://podminky.urs.cz/item/CS_URS_2023_02/784121003" TargetMode="External" /><Relationship Id="rId14" Type="http://schemas.openxmlformats.org/officeDocument/2006/relationships/hyperlink" Target="https://podminky.urs.cz/item/CS_URS_2023_02/784121013" TargetMode="External" /><Relationship Id="rId15" Type="http://schemas.openxmlformats.org/officeDocument/2006/relationships/hyperlink" Target="https://podminky.urs.cz/item/CS_URS_2023_02/784161503" TargetMode="External" /><Relationship Id="rId1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783301303" TargetMode="External" /><Relationship Id="rId2" Type="http://schemas.openxmlformats.org/officeDocument/2006/relationships/hyperlink" Target="https://podminky.urs.cz/item/CS_URS_2023_02/783301313" TargetMode="External" /><Relationship Id="rId3" Type="http://schemas.openxmlformats.org/officeDocument/2006/relationships/hyperlink" Target="https://podminky.urs.cz/item/CS_URS_2023_02/783334101" TargetMode="External" /><Relationship Id="rId4" Type="http://schemas.openxmlformats.org/officeDocument/2006/relationships/hyperlink" Target="https://podminky.urs.cz/item/CS_URS_2023_02/783335101" TargetMode="External" /><Relationship Id="rId5" Type="http://schemas.openxmlformats.org/officeDocument/2006/relationships/hyperlink" Target="https://podminky.urs.cz/item/CS_URS_2023_02/783337101" TargetMode="External" /><Relationship Id="rId6" Type="http://schemas.openxmlformats.org/officeDocument/2006/relationships/hyperlink" Target="https://podminky.urs.cz/item/CS_URS_2023_02/789121152" TargetMode="External" /><Relationship Id="rId7" Type="http://schemas.openxmlformats.org/officeDocument/2006/relationships/hyperlink" Target="https://podminky.urs.cz/item/CS_URS_2023_02/789121210" TargetMode="External" /><Relationship Id="rId8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22-23-19-SP-01-BAA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AUTOCAMP Beroun - stavební úpravy AMFITEÁTRU -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Beroun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12. 1. 2024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Beroun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SpektraPro spol. s r.o.,V Hlinkách 1548,266 01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p. Lenka Dejdarová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ROUND(SUM(AG55:AG64),2)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ROUND(SUM(AS55:AS64),2)</f>
        <v>0</v>
      </c>
      <c r="AT54" s="108">
        <f>ROUND(SUM(AV54:AW54),2)</f>
        <v>0</v>
      </c>
      <c r="AU54" s="109">
        <f>ROUND(SUM(AU55:AU64),5)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ROUND(SUM(AZ55:AZ64),2)</f>
        <v>0</v>
      </c>
      <c r="BA54" s="108">
        <f>ROUND(SUM(BA55:BA64),2)</f>
        <v>0</v>
      </c>
      <c r="BB54" s="108">
        <f>ROUND(SUM(BB55:BB64),2)</f>
        <v>0</v>
      </c>
      <c r="BC54" s="108">
        <f>ROUND(SUM(BC55:BC64),2)</f>
        <v>0</v>
      </c>
      <c r="BD54" s="110">
        <f>ROUND(SUM(BD55:BD64),2)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113" t="s">
        <v>76</v>
      </c>
      <c r="B55" s="114"/>
      <c r="C55" s="115"/>
      <c r="D55" s="116" t="s">
        <v>77</v>
      </c>
      <c r="E55" s="116"/>
      <c r="F55" s="116"/>
      <c r="G55" s="116"/>
      <c r="H55" s="116"/>
      <c r="I55" s="117"/>
      <c r="J55" s="116" t="s">
        <v>78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Bourací práce a demo...'!J30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79</v>
      </c>
      <c r="AR55" s="120"/>
      <c r="AS55" s="121">
        <v>0</v>
      </c>
      <c r="AT55" s="122">
        <f>ROUND(SUM(AV55:AW55),2)</f>
        <v>0</v>
      </c>
      <c r="AU55" s="123">
        <f>'01 - Bourací práce a demo...'!P87</f>
        <v>0</v>
      </c>
      <c r="AV55" s="122">
        <f>'01 - Bourací práce a demo...'!J33</f>
        <v>0</v>
      </c>
      <c r="AW55" s="122">
        <f>'01 - Bourací práce a demo...'!J34</f>
        <v>0</v>
      </c>
      <c r="AX55" s="122">
        <f>'01 - Bourací práce a demo...'!J35</f>
        <v>0</v>
      </c>
      <c r="AY55" s="122">
        <f>'01 - Bourací práce a demo...'!J36</f>
        <v>0</v>
      </c>
      <c r="AZ55" s="122">
        <f>'01 - Bourací práce a demo...'!F33</f>
        <v>0</v>
      </c>
      <c r="BA55" s="122">
        <f>'01 - Bourací práce a demo...'!F34</f>
        <v>0</v>
      </c>
      <c r="BB55" s="122">
        <f>'01 - Bourací práce a demo...'!F35</f>
        <v>0</v>
      </c>
      <c r="BC55" s="122">
        <f>'01 - Bourací práce a demo...'!F36</f>
        <v>0</v>
      </c>
      <c r="BD55" s="124">
        <f>'01 - Bourací práce a demo...'!F37</f>
        <v>0</v>
      </c>
      <c r="BE55" s="7"/>
      <c r="BT55" s="125" t="s">
        <v>80</v>
      </c>
      <c r="BV55" s="125" t="s">
        <v>74</v>
      </c>
      <c r="BW55" s="125" t="s">
        <v>81</v>
      </c>
      <c r="BX55" s="125" t="s">
        <v>5</v>
      </c>
      <c r="CL55" s="125" t="s">
        <v>19</v>
      </c>
      <c r="CM55" s="125" t="s">
        <v>82</v>
      </c>
    </row>
    <row r="56" spans="1:91" s="7" customFormat="1" ht="24.75" customHeight="1">
      <c r="A56" s="113" t="s">
        <v>76</v>
      </c>
      <c r="B56" s="114"/>
      <c r="C56" s="115"/>
      <c r="D56" s="116" t="s">
        <v>83</v>
      </c>
      <c r="E56" s="116"/>
      <c r="F56" s="116"/>
      <c r="G56" s="116"/>
      <c r="H56" s="116"/>
      <c r="I56" s="117"/>
      <c r="J56" s="116" t="s">
        <v>84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Oprava a statické ze...'!J30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79</v>
      </c>
      <c r="AR56" s="120"/>
      <c r="AS56" s="121">
        <v>0</v>
      </c>
      <c r="AT56" s="122">
        <f>ROUND(SUM(AV56:AW56),2)</f>
        <v>0</v>
      </c>
      <c r="AU56" s="123">
        <f>'02 - Oprava a statické ze...'!P85</f>
        <v>0</v>
      </c>
      <c r="AV56" s="122">
        <f>'02 - Oprava a statické ze...'!J33</f>
        <v>0</v>
      </c>
      <c r="AW56" s="122">
        <f>'02 - Oprava a statické ze...'!J34</f>
        <v>0</v>
      </c>
      <c r="AX56" s="122">
        <f>'02 - Oprava a statické ze...'!J35</f>
        <v>0</v>
      </c>
      <c r="AY56" s="122">
        <f>'02 - Oprava a statické ze...'!J36</f>
        <v>0</v>
      </c>
      <c r="AZ56" s="122">
        <f>'02 - Oprava a statické ze...'!F33</f>
        <v>0</v>
      </c>
      <c r="BA56" s="122">
        <f>'02 - Oprava a statické ze...'!F34</f>
        <v>0</v>
      </c>
      <c r="BB56" s="122">
        <f>'02 - Oprava a statické ze...'!F35</f>
        <v>0</v>
      </c>
      <c r="BC56" s="122">
        <f>'02 - Oprava a statické ze...'!F36</f>
        <v>0</v>
      </c>
      <c r="BD56" s="124">
        <f>'02 - Oprava a statické ze...'!F37</f>
        <v>0</v>
      </c>
      <c r="BE56" s="7"/>
      <c r="BT56" s="125" t="s">
        <v>80</v>
      </c>
      <c r="BV56" s="125" t="s">
        <v>74</v>
      </c>
      <c r="BW56" s="125" t="s">
        <v>85</v>
      </c>
      <c r="BX56" s="125" t="s">
        <v>5</v>
      </c>
      <c r="CL56" s="125" t="s">
        <v>19</v>
      </c>
      <c r="CM56" s="125" t="s">
        <v>82</v>
      </c>
    </row>
    <row r="57" spans="1:91" s="7" customFormat="1" ht="24.75" customHeight="1">
      <c r="A57" s="113" t="s">
        <v>76</v>
      </c>
      <c r="B57" s="114"/>
      <c r="C57" s="115"/>
      <c r="D57" s="116" t="s">
        <v>86</v>
      </c>
      <c r="E57" s="116"/>
      <c r="F57" s="116"/>
      <c r="G57" s="116"/>
      <c r="H57" s="116"/>
      <c r="I57" s="117"/>
      <c r="J57" s="116" t="s">
        <v>87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Zesílení a nátěr dře...'!J30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79</v>
      </c>
      <c r="AR57" s="120"/>
      <c r="AS57" s="121">
        <v>0</v>
      </c>
      <c r="AT57" s="122">
        <f>ROUND(SUM(AV57:AW57),2)</f>
        <v>0</v>
      </c>
      <c r="AU57" s="123">
        <f>'03 - Zesílení a nátěr dře...'!P84</f>
        <v>0</v>
      </c>
      <c r="AV57" s="122">
        <f>'03 - Zesílení a nátěr dře...'!J33</f>
        <v>0</v>
      </c>
      <c r="AW57" s="122">
        <f>'03 - Zesílení a nátěr dře...'!J34</f>
        <v>0</v>
      </c>
      <c r="AX57" s="122">
        <f>'03 - Zesílení a nátěr dře...'!J35</f>
        <v>0</v>
      </c>
      <c r="AY57" s="122">
        <f>'03 - Zesílení a nátěr dře...'!J36</f>
        <v>0</v>
      </c>
      <c r="AZ57" s="122">
        <f>'03 - Zesílení a nátěr dře...'!F33</f>
        <v>0</v>
      </c>
      <c r="BA57" s="122">
        <f>'03 - Zesílení a nátěr dře...'!F34</f>
        <v>0</v>
      </c>
      <c r="BB57" s="122">
        <f>'03 - Zesílení a nátěr dře...'!F35</f>
        <v>0</v>
      </c>
      <c r="BC57" s="122">
        <f>'03 - Zesílení a nátěr dře...'!F36</f>
        <v>0</v>
      </c>
      <c r="BD57" s="124">
        <f>'03 - Zesílení a nátěr dře...'!F37</f>
        <v>0</v>
      </c>
      <c r="BE57" s="7"/>
      <c r="BT57" s="125" t="s">
        <v>80</v>
      </c>
      <c r="BV57" s="125" t="s">
        <v>74</v>
      </c>
      <c r="BW57" s="125" t="s">
        <v>88</v>
      </c>
      <c r="BX57" s="125" t="s">
        <v>5</v>
      </c>
      <c r="CL57" s="125" t="s">
        <v>19</v>
      </c>
      <c r="CM57" s="125" t="s">
        <v>82</v>
      </c>
    </row>
    <row r="58" spans="1:91" s="7" customFormat="1" ht="24.75" customHeight="1">
      <c r="A58" s="113" t="s">
        <v>76</v>
      </c>
      <c r="B58" s="114"/>
      <c r="C58" s="115"/>
      <c r="D58" s="116" t="s">
        <v>89</v>
      </c>
      <c r="E58" s="116"/>
      <c r="F58" s="116"/>
      <c r="G58" s="116"/>
      <c r="H58" s="116"/>
      <c r="I58" s="117"/>
      <c r="J58" s="116" t="s">
        <v>90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Kontrola střešních p...'!J30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79</v>
      </c>
      <c r="AR58" s="120"/>
      <c r="AS58" s="121">
        <v>0</v>
      </c>
      <c r="AT58" s="122">
        <f>ROUND(SUM(AV58:AW58),2)</f>
        <v>0</v>
      </c>
      <c r="AU58" s="123">
        <f>'04 - Kontrola střešních p...'!P81</f>
        <v>0</v>
      </c>
      <c r="AV58" s="122">
        <f>'04 - Kontrola střešních p...'!J33</f>
        <v>0</v>
      </c>
      <c r="AW58" s="122">
        <f>'04 - Kontrola střešních p...'!J34</f>
        <v>0</v>
      </c>
      <c r="AX58" s="122">
        <f>'04 - Kontrola střešních p...'!J35</f>
        <v>0</v>
      </c>
      <c r="AY58" s="122">
        <f>'04 - Kontrola střešních p...'!J36</f>
        <v>0</v>
      </c>
      <c r="AZ58" s="122">
        <f>'04 - Kontrola střešních p...'!F33</f>
        <v>0</v>
      </c>
      <c r="BA58" s="122">
        <f>'04 - Kontrola střešních p...'!F34</f>
        <v>0</v>
      </c>
      <c r="BB58" s="122">
        <f>'04 - Kontrola střešních p...'!F35</f>
        <v>0</v>
      </c>
      <c r="BC58" s="122">
        <f>'04 - Kontrola střešních p...'!F36</f>
        <v>0</v>
      </c>
      <c r="BD58" s="124">
        <f>'04 - Kontrola střešních p...'!F37</f>
        <v>0</v>
      </c>
      <c r="BE58" s="7"/>
      <c r="BT58" s="125" t="s">
        <v>80</v>
      </c>
      <c r="BV58" s="125" t="s">
        <v>74</v>
      </c>
      <c r="BW58" s="125" t="s">
        <v>91</v>
      </c>
      <c r="BX58" s="125" t="s">
        <v>5</v>
      </c>
      <c r="CL58" s="125" t="s">
        <v>19</v>
      </c>
      <c r="CM58" s="125" t="s">
        <v>82</v>
      </c>
    </row>
    <row r="59" spans="1:91" s="7" customFormat="1" ht="24.75" customHeight="1">
      <c r="A59" s="113" t="s">
        <v>76</v>
      </c>
      <c r="B59" s="114"/>
      <c r="C59" s="115"/>
      <c r="D59" s="116" t="s">
        <v>92</v>
      </c>
      <c r="E59" s="116"/>
      <c r="F59" s="116"/>
      <c r="G59" s="116"/>
      <c r="H59" s="116"/>
      <c r="I59" s="117"/>
      <c r="J59" s="116" t="s">
        <v>93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'05 - Výměna nevyhovující 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79</v>
      </c>
      <c r="AR59" s="120"/>
      <c r="AS59" s="121">
        <v>0</v>
      </c>
      <c r="AT59" s="122">
        <f>ROUND(SUM(AV59:AW59),2)</f>
        <v>0</v>
      </c>
      <c r="AU59" s="123">
        <f>'05 - Výměna nevyhovující ...'!P89</f>
        <v>0</v>
      </c>
      <c r="AV59" s="122">
        <f>'05 - Výměna nevyhovující ...'!J33</f>
        <v>0</v>
      </c>
      <c r="AW59" s="122">
        <f>'05 - Výměna nevyhovující ...'!J34</f>
        <v>0</v>
      </c>
      <c r="AX59" s="122">
        <f>'05 - Výměna nevyhovující ...'!J35</f>
        <v>0</v>
      </c>
      <c r="AY59" s="122">
        <f>'05 - Výměna nevyhovující ...'!J36</f>
        <v>0</v>
      </c>
      <c r="AZ59" s="122">
        <f>'05 - Výměna nevyhovující ...'!F33</f>
        <v>0</v>
      </c>
      <c r="BA59" s="122">
        <f>'05 - Výměna nevyhovující ...'!F34</f>
        <v>0</v>
      </c>
      <c r="BB59" s="122">
        <f>'05 - Výměna nevyhovující ...'!F35</f>
        <v>0</v>
      </c>
      <c r="BC59" s="122">
        <f>'05 - Výměna nevyhovující ...'!F36</f>
        <v>0</v>
      </c>
      <c r="BD59" s="124">
        <f>'05 - Výměna nevyhovující ...'!F37</f>
        <v>0</v>
      </c>
      <c r="BE59" s="7"/>
      <c r="BT59" s="125" t="s">
        <v>80</v>
      </c>
      <c r="BV59" s="125" t="s">
        <v>74</v>
      </c>
      <c r="BW59" s="125" t="s">
        <v>94</v>
      </c>
      <c r="BX59" s="125" t="s">
        <v>5</v>
      </c>
      <c r="CL59" s="125" t="s">
        <v>19</v>
      </c>
      <c r="CM59" s="125" t="s">
        <v>82</v>
      </c>
    </row>
    <row r="60" spans="1:91" s="7" customFormat="1" ht="16.5" customHeight="1">
      <c r="A60" s="113" t="s">
        <v>76</v>
      </c>
      <c r="B60" s="114"/>
      <c r="C60" s="115"/>
      <c r="D60" s="116" t="s">
        <v>95</v>
      </c>
      <c r="E60" s="116"/>
      <c r="F60" s="116"/>
      <c r="G60" s="116"/>
      <c r="H60" s="116"/>
      <c r="I60" s="117"/>
      <c r="J60" s="116" t="s">
        <v>96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'06 - Výměna schodišť vč. 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79</v>
      </c>
      <c r="AR60" s="120"/>
      <c r="AS60" s="121">
        <v>0</v>
      </c>
      <c r="AT60" s="122">
        <f>ROUND(SUM(AV60:AW60),2)</f>
        <v>0</v>
      </c>
      <c r="AU60" s="123">
        <f>'06 - Výměna schodišť vč. ...'!P87</f>
        <v>0</v>
      </c>
      <c r="AV60" s="122">
        <f>'06 - Výměna schodišť vč. ...'!J33</f>
        <v>0</v>
      </c>
      <c r="AW60" s="122">
        <f>'06 - Výměna schodišť vč. ...'!J34</f>
        <v>0</v>
      </c>
      <c r="AX60" s="122">
        <f>'06 - Výměna schodišť vč. ...'!J35</f>
        <v>0</v>
      </c>
      <c r="AY60" s="122">
        <f>'06 - Výměna schodišť vč. ...'!J36</f>
        <v>0</v>
      </c>
      <c r="AZ60" s="122">
        <f>'06 - Výměna schodišť vč. ...'!F33</f>
        <v>0</v>
      </c>
      <c r="BA60" s="122">
        <f>'06 - Výměna schodišť vč. ...'!F34</f>
        <v>0</v>
      </c>
      <c r="BB60" s="122">
        <f>'06 - Výměna schodišť vč. ...'!F35</f>
        <v>0</v>
      </c>
      <c r="BC60" s="122">
        <f>'06 - Výměna schodišť vč. ...'!F36</f>
        <v>0</v>
      </c>
      <c r="BD60" s="124">
        <f>'06 - Výměna schodišť vč. ...'!F37</f>
        <v>0</v>
      </c>
      <c r="BE60" s="7"/>
      <c r="BT60" s="125" t="s">
        <v>80</v>
      </c>
      <c r="BV60" s="125" t="s">
        <v>74</v>
      </c>
      <c r="BW60" s="125" t="s">
        <v>97</v>
      </c>
      <c r="BX60" s="125" t="s">
        <v>5</v>
      </c>
      <c r="CL60" s="125" t="s">
        <v>19</v>
      </c>
      <c r="CM60" s="125" t="s">
        <v>82</v>
      </c>
    </row>
    <row r="61" spans="1:91" s="7" customFormat="1" ht="16.5" customHeight="1">
      <c r="A61" s="113" t="s">
        <v>76</v>
      </c>
      <c r="B61" s="114"/>
      <c r="C61" s="115"/>
      <c r="D61" s="116" t="s">
        <v>98</v>
      </c>
      <c r="E61" s="116"/>
      <c r="F61" s="116"/>
      <c r="G61" s="116"/>
      <c r="H61" s="116"/>
      <c r="I61" s="117"/>
      <c r="J61" s="116" t="s">
        <v>99</v>
      </c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8">
        <f>'07 - Oprava promítací stěny'!J30</f>
        <v>0</v>
      </c>
      <c r="AH61" s="117"/>
      <c r="AI61" s="117"/>
      <c r="AJ61" s="117"/>
      <c r="AK61" s="117"/>
      <c r="AL61" s="117"/>
      <c r="AM61" s="117"/>
      <c r="AN61" s="118">
        <f>SUM(AG61,AT61)</f>
        <v>0</v>
      </c>
      <c r="AO61" s="117"/>
      <c r="AP61" s="117"/>
      <c r="AQ61" s="119" t="s">
        <v>79</v>
      </c>
      <c r="AR61" s="120"/>
      <c r="AS61" s="121">
        <v>0</v>
      </c>
      <c r="AT61" s="122">
        <f>ROUND(SUM(AV61:AW61),2)</f>
        <v>0</v>
      </c>
      <c r="AU61" s="123">
        <f>'07 - Oprava promítací stěny'!P87</f>
        <v>0</v>
      </c>
      <c r="AV61" s="122">
        <f>'07 - Oprava promítací stěny'!J33</f>
        <v>0</v>
      </c>
      <c r="AW61" s="122">
        <f>'07 - Oprava promítací stěny'!J34</f>
        <v>0</v>
      </c>
      <c r="AX61" s="122">
        <f>'07 - Oprava promítací stěny'!J35</f>
        <v>0</v>
      </c>
      <c r="AY61" s="122">
        <f>'07 - Oprava promítací stěny'!J36</f>
        <v>0</v>
      </c>
      <c r="AZ61" s="122">
        <f>'07 - Oprava promítací stěny'!F33</f>
        <v>0</v>
      </c>
      <c r="BA61" s="122">
        <f>'07 - Oprava promítací stěny'!F34</f>
        <v>0</v>
      </c>
      <c r="BB61" s="122">
        <f>'07 - Oprava promítací stěny'!F35</f>
        <v>0</v>
      </c>
      <c r="BC61" s="122">
        <f>'07 - Oprava promítací stěny'!F36</f>
        <v>0</v>
      </c>
      <c r="BD61" s="124">
        <f>'07 - Oprava promítací stěny'!F37</f>
        <v>0</v>
      </c>
      <c r="BE61" s="7"/>
      <c r="BT61" s="125" t="s">
        <v>80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82</v>
      </c>
    </row>
    <row r="62" spans="1:91" s="7" customFormat="1" ht="16.5" customHeight="1">
      <c r="A62" s="113" t="s">
        <v>76</v>
      </c>
      <c r="B62" s="114"/>
      <c r="C62" s="115"/>
      <c r="D62" s="116" t="s">
        <v>101</v>
      </c>
      <c r="E62" s="116"/>
      <c r="F62" s="116"/>
      <c r="G62" s="116"/>
      <c r="H62" s="116"/>
      <c r="I62" s="117"/>
      <c r="J62" s="116" t="s">
        <v>102</v>
      </c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8">
        <f>'08 - Oprava a výměna zábr...'!J30</f>
        <v>0</v>
      </c>
      <c r="AH62" s="117"/>
      <c r="AI62" s="117"/>
      <c r="AJ62" s="117"/>
      <c r="AK62" s="117"/>
      <c r="AL62" s="117"/>
      <c r="AM62" s="117"/>
      <c r="AN62" s="118">
        <f>SUM(AG62,AT62)</f>
        <v>0</v>
      </c>
      <c r="AO62" s="117"/>
      <c r="AP62" s="117"/>
      <c r="AQ62" s="119" t="s">
        <v>79</v>
      </c>
      <c r="AR62" s="120"/>
      <c r="AS62" s="121">
        <v>0</v>
      </c>
      <c r="AT62" s="122">
        <f>ROUND(SUM(AV62:AW62),2)</f>
        <v>0</v>
      </c>
      <c r="AU62" s="123">
        <f>'08 - Oprava a výměna zábr...'!P86</f>
        <v>0</v>
      </c>
      <c r="AV62" s="122">
        <f>'08 - Oprava a výměna zábr...'!J33</f>
        <v>0</v>
      </c>
      <c r="AW62" s="122">
        <f>'08 - Oprava a výměna zábr...'!J34</f>
        <v>0</v>
      </c>
      <c r="AX62" s="122">
        <f>'08 - Oprava a výměna zábr...'!J35</f>
        <v>0</v>
      </c>
      <c r="AY62" s="122">
        <f>'08 - Oprava a výměna zábr...'!J36</f>
        <v>0</v>
      </c>
      <c r="AZ62" s="122">
        <f>'08 - Oprava a výměna zábr...'!F33</f>
        <v>0</v>
      </c>
      <c r="BA62" s="122">
        <f>'08 - Oprava a výměna zábr...'!F34</f>
        <v>0</v>
      </c>
      <c r="BB62" s="122">
        <f>'08 - Oprava a výměna zábr...'!F35</f>
        <v>0</v>
      </c>
      <c r="BC62" s="122">
        <f>'08 - Oprava a výměna zábr...'!F36</f>
        <v>0</v>
      </c>
      <c r="BD62" s="124">
        <f>'08 - Oprava a výměna zábr...'!F37</f>
        <v>0</v>
      </c>
      <c r="BE62" s="7"/>
      <c r="BT62" s="125" t="s">
        <v>80</v>
      </c>
      <c r="BV62" s="125" t="s">
        <v>74</v>
      </c>
      <c r="BW62" s="125" t="s">
        <v>103</v>
      </c>
      <c r="BX62" s="125" t="s">
        <v>5</v>
      </c>
      <c r="CL62" s="125" t="s">
        <v>19</v>
      </c>
      <c r="CM62" s="125" t="s">
        <v>82</v>
      </c>
    </row>
    <row r="63" spans="1:91" s="7" customFormat="1" ht="16.5" customHeight="1">
      <c r="A63" s="113" t="s">
        <v>76</v>
      </c>
      <c r="B63" s="114"/>
      <c r="C63" s="115"/>
      <c r="D63" s="116" t="s">
        <v>104</v>
      </c>
      <c r="E63" s="116"/>
      <c r="F63" s="116"/>
      <c r="G63" s="116"/>
      <c r="H63" s="116"/>
      <c r="I63" s="117"/>
      <c r="J63" s="116" t="s">
        <v>105</v>
      </c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8">
        <f>'09 - Elektroinstalace a o...'!J30</f>
        <v>0</v>
      </c>
      <c r="AH63" s="117"/>
      <c r="AI63" s="117"/>
      <c r="AJ63" s="117"/>
      <c r="AK63" s="117"/>
      <c r="AL63" s="117"/>
      <c r="AM63" s="117"/>
      <c r="AN63" s="118">
        <f>SUM(AG63,AT63)</f>
        <v>0</v>
      </c>
      <c r="AO63" s="117"/>
      <c r="AP63" s="117"/>
      <c r="AQ63" s="119" t="s">
        <v>79</v>
      </c>
      <c r="AR63" s="120"/>
      <c r="AS63" s="121">
        <v>0</v>
      </c>
      <c r="AT63" s="122">
        <f>ROUND(SUM(AV63:AW63),2)</f>
        <v>0</v>
      </c>
      <c r="AU63" s="123">
        <f>'09 - Elektroinstalace a o...'!P86</f>
        <v>0</v>
      </c>
      <c r="AV63" s="122">
        <f>'09 - Elektroinstalace a o...'!J33</f>
        <v>0</v>
      </c>
      <c r="AW63" s="122">
        <f>'09 - Elektroinstalace a o...'!J34</f>
        <v>0</v>
      </c>
      <c r="AX63" s="122">
        <f>'09 - Elektroinstalace a o...'!J35</f>
        <v>0</v>
      </c>
      <c r="AY63" s="122">
        <f>'09 - Elektroinstalace a o...'!J36</f>
        <v>0</v>
      </c>
      <c r="AZ63" s="122">
        <f>'09 - Elektroinstalace a o...'!F33</f>
        <v>0</v>
      </c>
      <c r="BA63" s="122">
        <f>'09 - Elektroinstalace a o...'!F34</f>
        <v>0</v>
      </c>
      <c r="BB63" s="122">
        <f>'09 - Elektroinstalace a o...'!F35</f>
        <v>0</v>
      </c>
      <c r="BC63" s="122">
        <f>'09 - Elektroinstalace a o...'!F36</f>
        <v>0</v>
      </c>
      <c r="BD63" s="124">
        <f>'09 - Elektroinstalace a o...'!F37</f>
        <v>0</v>
      </c>
      <c r="BE63" s="7"/>
      <c r="BT63" s="125" t="s">
        <v>80</v>
      </c>
      <c r="BV63" s="125" t="s">
        <v>74</v>
      </c>
      <c r="BW63" s="125" t="s">
        <v>106</v>
      </c>
      <c r="BX63" s="125" t="s">
        <v>5</v>
      </c>
      <c r="CL63" s="125" t="s">
        <v>19</v>
      </c>
      <c r="CM63" s="125" t="s">
        <v>82</v>
      </c>
    </row>
    <row r="64" spans="1:91" s="7" customFormat="1" ht="24.75" customHeight="1">
      <c r="A64" s="113" t="s">
        <v>76</v>
      </c>
      <c r="B64" s="114"/>
      <c r="C64" s="115"/>
      <c r="D64" s="116" t="s">
        <v>107</v>
      </c>
      <c r="E64" s="116"/>
      <c r="F64" s="116"/>
      <c r="G64" s="116"/>
      <c r="H64" s="116"/>
      <c r="I64" s="117"/>
      <c r="J64" s="116" t="s">
        <v>108</v>
      </c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8">
        <f>'10 - Vedlejší rozpočtové ...'!J30</f>
        <v>0</v>
      </c>
      <c r="AH64" s="117"/>
      <c r="AI64" s="117"/>
      <c r="AJ64" s="117"/>
      <c r="AK64" s="117"/>
      <c r="AL64" s="117"/>
      <c r="AM64" s="117"/>
      <c r="AN64" s="118">
        <f>SUM(AG64,AT64)</f>
        <v>0</v>
      </c>
      <c r="AO64" s="117"/>
      <c r="AP64" s="117"/>
      <c r="AQ64" s="119" t="s">
        <v>79</v>
      </c>
      <c r="AR64" s="120"/>
      <c r="AS64" s="126">
        <v>0</v>
      </c>
      <c r="AT64" s="127">
        <f>ROUND(SUM(AV64:AW64),2)</f>
        <v>0</v>
      </c>
      <c r="AU64" s="128">
        <f>'10 - Vedlejší rozpočtové ...'!P87</f>
        <v>0</v>
      </c>
      <c r="AV64" s="127">
        <f>'10 - Vedlejší rozpočtové ...'!J33</f>
        <v>0</v>
      </c>
      <c r="AW64" s="127">
        <f>'10 - Vedlejší rozpočtové ...'!J34</f>
        <v>0</v>
      </c>
      <c r="AX64" s="127">
        <f>'10 - Vedlejší rozpočtové ...'!J35</f>
        <v>0</v>
      </c>
      <c r="AY64" s="127">
        <f>'10 - Vedlejší rozpočtové ...'!J36</f>
        <v>0</v>
      </c>
      <c r="AZ64" s="127">
        <f>'10 - Vedlejší rozpočtové ...'!F33</f>
        <v>0</v>
      </c>
      <c r="BA64" s="127">
        <f>'10 - Vedlejší rozpočtové ...'!F34</f>
        <v>0</v>
      </c>
      <c r="BB64" s="127">
        <f>'10 - Vedlejší rozpočtové ...'!F35</f>
        <v>0</v>
      </c>
      <c r="BC64" s="127">
        <f>'10 - Vedlejší rozpočtové ...'!F36</f>
        <v>0</v>
      </c>
      <c r="BD64" s="129">
        <f>'10 - Vedlejší rozpočtové ...'!F37</f>
        <v>0</v>
      </c>
      <c r="BE64" s="7"/>
      <c r="BT64" s="125" t="s">
        <v>80</v>
      </c>
      <c r="BV64" s="125" t="s">
        <v>74</v>
      </c>
      <c r="BW64" s="125" t="s">
        <v>109</v>
      </c>
      <c r="BX64" s="125" t="s">
        <v>5</v>
      </c>
      <c r="CL64" s="125" t="s">
        <v>19</v>
      </c>
      <c r="CM64" s="125" t="s">
        <v>82</v>
      </c>
    </row>
    <row r="65" spans="1:57" s="2" customFormat="1" ht="30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  <row r="66" spans="1:57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46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</row>
  </sheetData>
  <sheetProtection password="DD5F" sheet="1" objects="1" scenarios="1" formatColumns="0" formatRows="0"/>
  <mergeCells count="78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64:AM64"/>
    <mergeCell ref="AG56:AM56"/>
    <mergeCell ref="AG58:AM58"/>
    <mergeCell ref="AM47:AN47"/>
    <mergeCell ref="AM49:AP49"/>
    <mergeCell ref="AM50:AP50"/>
    <mergeCell ref="AN64:AP64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S49:AT51"/>
    <mergeCell ref="AN54:AP54"/>
  </mergeCells>
  <hyperlinks>
    <hyperlink ref="A55" location="'01 - Bourací práce a demo...'!C2" display="/"/>
    <hyperlink ref="A56" location="'02 - Oprava a statické ze...'!C2" display="/"/>
    <hyperlink ref="A57" location="'03 - Zesílení a nátěr dře...'!C2" display="/"/>
    <hyperlink ref="A58" location="'04 - Kontrola střešních p...'!C2" display="/"/>
    <hyperlink ref="A59" location="'05 - Výměna nevyhovující ...'!C2" display="/"/>
    <hyperlink ref="A60" location="'06 - Výměna schodišť vč. ...'!C2" display="/"/>
    <hyperlink ref="A61" location="'07 - Oprava promítací stěny'!C2" display="/"/>
    <hyperlink ref="A62" location="'08 - Oprava a výměna zábr...'!C2" display="/"/>
    <hyperlink ref="A63" location="'09 - Elektroinstalace a o...'!C2" display="/"/>
    <hyperlink ref="A64" location="'10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822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ROUND((SUM(BE86:BE139)),2)</f>
        <v>0</v>
      </c>
      <c r="G33" s="40"/>
      <c r="H33" s="40"/>
      <c r="I33" s="150">
        <v>0.21</v>
      </c>
      <c r="J33" s="149">
        <f>ROUND(((SUM(BE86:BE139))*I33),2)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ROUND((SUM(BF86:BF139)),2)</f>
        <v>0</v>
      </c>
      <c r="G34" s="40"/>
      <c r="H34" s="40"/>
      <c r="I34" s="150">
        <v>0.15</v>
      </c>
      <c r="J34" s="149">
        <f>ROUND(((SUM(BF86:BF139))*I34),2)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09 - Elektroinstalace a osvětlení podia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119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823</v>
      </c>
      <c r="E62" s="170"/>
      <c r="F62" s="170"/>
      <c r="G62" s="170"/>
      <c r="H62" s="170"/>
      <c r="I62" s="170"/>
      <c r="J62" s="171">
        <f>J99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824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4.85" customHeight="1">
      <c r="A64" s="10"/>
      <c r="B64" s="173"/>
      <c r="C64" s="174"/>
      <c r="D64" s="175" t="s">
        <v>825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3"/>
      <c r="C65" s="174"/>
      <c r="D65" s="175" t="s">
        <v>826</v>
      </c>
      <c r="E65" s="176"/>
      <c r="F65" s="176"/>
      <c r="G65" s="176"/>
      <c r="H65" s="176"/>
      <c r="I65" s="176"/>
      <c r="J65" s="177">
        <f>J114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4.85" customHeight="1">
      <c r="A66" s="10"/>
      <c r="B66" s="173"/>
      <c r="C66" s="174"/>
      <c r="D66" s="175" t="s">
        <v>827</v>
      </c>
      <c r="E66" s="176"/>
      <c r="F66" s="176"/>
      <c r="G66" s="176"/>
      <c r="H66" s="176"/>
      <c r="I66" s="176"/>
      <c r="J66" s="177">
        <f>J127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AUTOCAMP Beroun - stavební úpravy AMFITEÁTRU -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111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09 - Elektroinstalace a osvětlení podia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Beroun</v>
      </c>
      <c r="G80" s="42"/>
      <c r="H80" s="42"/>
      <c r="I80" s="34" t="s">
        <v>23</v>
      </c>
      <c r="J80" s="74" t="str">
        <f>IF(J12="","",J12)</f>
        <v>12. 1. 2024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E15</f>
        <v>Město Beroun</v>
      </c>
      <c r="G82" s="42"/>
      <c r="H82" s="42"/>
      <c r="I82" s="34" t="s">
        <v>31</v>
      </c>
      <c r="J82" s="38" t="str">
        <f>E21</f>
        <v xml:space="preserve">SpektraPro spol. s r.o.,V Hlinkách 1548,266 01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p. Lenka Dejdarová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126</v>
      </c>
      <c r="D85" s="182" t="s">
        <v>57</v>
      </c>
      <c r="E85" s="182" t="s">
        <v>53</v>
      </c>
      <c r="F85" s="182" t="s">
        <v>54</v>
      </c>
      <c r="G85" s="182" t="s">
        <v>127</v>
      </c>
      <c r="H85" s="182" t="s">
        <v>128</v>
      </c>
      <c r="I85" s="182" t="s">
        <v>129</v>
      </c>
      <c r="J85" s="182" t="s">
        <v>115</v>
      </c>
      <c r="K85" s="183" t="s">
        <v>130</v>
      </c>
      <c r="L85" s="184"/>
      <c r="M85" s="94" t="s">
        <v>19</v>
      </c>
      <c r="N85" s="95" t="s">
        <v>42</v>
      </c>
      <c r="O85" s="95" t="s">
        <v>131</v>
      </c>
      <c r="P85" s="95" t="s">
        <v>132</v>
      </c>
      <c r="Q85" s="95" t="s">
        <v>133</v>
      </c>
      <c r="R85" s="95" t="s">
        <v>134</v>
      </c>
      <c r="S85" s="95" t="s">
        <v>135</v>
      </c>
      <c r="T85" s="96" t="s">
        <v>136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137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P87+P99</f>
        <v>0</v>
      </c>
      <c r="Q86" s="98"/>
      <c r="R86" s="187">
        <f>R87+R99</f>
        <v>0</v>
      </c>
      <c r="S86" s="98"/>
      <c r="T86" s="188">
        <f>T87+T99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116</v>
      </c>
      <c r="BK86" s="189">
        <f>BK87+BK99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138</v>
      </c>
      <c r="F87" s="193" t="s">
        <v>139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</f>
        <v>0</v>
      </c>
      <c r="Q87" s="198"/>
      <c r="R87" s="199">
        <f>R88</f>
        <v>0</v>
      </c>
      <c r="S87" s="198"/>
      <c r="T87" s="200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140</v>
      </c>
      <c r="BK87" s="203">
        <f>BK88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169</v>
      </c>
      <c r="F88" s="204" t="s">
        <v>170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SUM(P89:P98)</f>
        <v>0</v>
      </c>
      <c r="Q88" s="198"/>
      <c r="R88" s="199">
        <f>SUM(R89:R98)</f>
        <v>0</v>
      </c>
      <c r="S88" s="198"/>
      <c r="T88" s="200">
        <f>SUM(T89:T98)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140</v>
      </c>
      <c r="BK88" s="203">
        <f>SUM(BK89:BK98)</f>
        <v>0</v>
      </c>
    </row>
    <row r="89" spans="1:65" s="2" customFormat="1" ht="33" customHeight="1">
      <c r="A89" s="40"/>
      <c r="B89" s="41"/>
      <c r="C89" s="206" t="s">
        <v>80</v>
      </c>
      <c r="D89" s="206" t="s">
        <v>142</v>
      </c>
      <c r="E89" s="207" t="s">
        <v>251</v>
      </c>
      <c r="F89" s="208" t="s">
        <v>252</v>
      </c>
      <c r="G89" s="209" t="s">
        <v>224</v>
      </c>
      <c r="H89" s="210">
        <v>1</v>
      </c>
      <c r="I89" s="211"/>
      <c r="J89" s="212">
        <f>ROUND(I89*H89,2)</f>
        <v>0</v>
      </c>
      <c r="K89" s="208" t="s">
        <v>146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147</v>
      </c>
      <c r="AT89" s="217" t="s">
        <v>142</v>
      </c>
      <c r="AU89" s="217" t="s">
        <v>82</v>
      </c>
      <c r="AY89" s="19" t="s">
        <v>140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147</v>
      </c>
      <c r="BM89" s="217" t="s">
        <v>828</v>
      </c>
    </row>
    <row r="90" spans="1:47" s="2" customFormat="1" ht="12">
      <c r="A90" s="40"/>
      <c r="B90" s="41"/>
      <c r="C90" s="42"/>
      <c r="D90" s="219" t="s">
        <v>149</v>
      </c>
      <c r="E90" s="42"/>
      <c r="F90" s="220" t="s">
        <v>254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149</v>
      </c>
      <c r="AU90" s="19" t="s">
        <v>82</v>
      </c>
    </row>
    <row r="91" spans="1:47" s="2" customFormat="1" ht="12">
      <c r="A91" s="40"/>
      <c r="B91" s="41"/>
      <c r="C91" s="42"/>
      <c r="D91" s="224" t="s">
        <v>151</v>
      </c>
      <c r="E91" s="42"/>
      <c r="F91" s="225" t="s">
        <v>255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151</v>
      </c>
      <c r="AU91" s="19" t="s">
        <v>82</v>
      </c>
    </row>
    <row r="92" spans="1:65" s="2" customFormat="1" ht="33" customHeight="1">
      <c r="A92" s="40"/>
      <c r="B92" s="41"/>
      <c r="C92" s="206" t="s">
        <v>82</v>
      </c>
      <c r="D92" s="206" t="s">
        <v>142</v>
      </c>
      <c r="E92" s="207" t="s">
        <v>256</v>
      </c>
      <c r="F92" s="208" t="s">
        <v>257</v>
      </c>
      <c r="G92" s="209" t="s">
        <v>224</v>
      </c>
      <c r="H92" s="210">
        <v>3</v>
      </c>
      <c r="I92" s="211"/>
      <c r="J92" s="212">
        <f>ROUND(I92*H92,2)</f>
        <v>0</v>
      </c>
      <c r="K92" s="208" t="s">
        <v>146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147</v>
      </c>
      <c r="AT92" s="217" t="s">
        <v>142</v>
      </c>
      <c r="AU92" s="217" t="s">
        <v>82</v>
      </c>
      <c r="AY92" s="19" t="s">
        <v>140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147</v>
      </c>
      <c r="BM92" s="217" t="s">
        <v>829</v>
      </c>
    </row>
    <row r="93" spans="1:47" s="2" customFormat="1" ht="12">
      <c r="A93" s="40"/>
      <c r="B93" s="41"/>
      <c r="C93" s="42"/>
      <c r="D93" s="219" t="s">
        <v>149</v>
      </c>
      <c r="E93" s="42"/>
      <c r="F93" s="220" t="s">
        <v>259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149</v>
      </c>
      <c r="AU93" s="19" t="s">
        <v>82</v>
      </c>
    </row>
    <row r="94" spans="1:47" s="2" customFormat="1" ht="12">
      <c r="A94" s="40"/>
      <c r="B94" s="41"/>
      <c r="C94" s="42"/>
      <c r="D94" s="224" t="s">
        <v>151</v>
      </c>
      <c r="E94" s="42"/>
      <c r="F94" s="225" t="s">
        <v>260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151</v>
      </c>
      <c r="AU94" s="19" t="s">
        <v>82</v>
      </c>
    </row>
    <row r="95" spans="1:51" s="14" customFormat="1" ht="12">
      <c r="A95" s="14"/>
      <c r="B95" s="236"/>
      <c r="C95" s="237"/>
      <c r="D95" s="219" t="s">
        <v>153</v>
      </c>
      <c r="E95" s="237"/>
      <c r="F95" s="239" t="s">
        <v>830</v>
      </c>
      <c r="G95" s="237"/>
      <c r="H95" s="240">
        <v>3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153</v>
      </c>
      <c r="AU95" s="246" t="s">
        <v>82</v>
      </c>
      <c r="AV95" s="14" t="s">
        <v>82</v>
      </c>
      <c r="AW95" s="14" t="s">
        <v>4</v>
      </c>
      <c r="AX95" s="14" t="s">
        <v>80</v>
      </c>
      <c r="AY95" s="246" t="s">
        <v>140</v>
      </c>
    </row>
    <row r="96" spans="1:65" s="2" customFormat="1" ht="33" customHeight="1">
      <c r="A96" s="40"/>
      <c r="B96" s="41"/>
      <c r="C96" s="206" t="s">
        <v>161</v>
      </c>
      <c r="D96" s="206" t="s">
        <v>142</v>
      </c>
      <c r="E96" s="207" t="s">
        <v>262</v>
      </c>
      <c r="F96" s="208" t="s">
        <v>263</v>
      </c>
      <c r="G96" s="209" t="s">
        <v>224</v>
      </c>
      <c r="H96" s="210">
        <v>1</v>
      </c>
      <c r="I96" s="211"/>
      <c r="J96" s="212">
        <f>ROUND(I96*H96,2)</f>
        <v>0</v>
      </c>
      <c r="K96" s="208" t="s">
        <v>146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147</v>
      </c>
      <c r="AT96" s="217" t="s">
        <v>142</v>
      </c>
      <c r="AU96" s="217" t="s">
        <v>82</v>
      </c>
      <c r="AY96" s="19" t="s">
        <v>140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147</v>
      </c>
      <c r="BM96" s="217" t="s">
        <v>831</v>
      </c>
    </row>
    <row r="97" spans="1:47" s="2" customFormat="1" ht="12">
      <c r="A97" s="40"/>
      <c r="B97" s="41"/>
      <c r="C97" s="42"/>
      <c r="D97" s="219" t="s">
        <v>149</v>
      </c>
      <c r="E97" s="42"/>
      <c r="F97" s="220" t="s">
        <v>265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149</v>
      </c>
      <c r="AU97" s="19" t="s">
        <v>82</v>
      </c>
    </row>
    <row r="98" spans="1:47" s="2" customFormat="1" ht="12">
      <c r="A98" s="40"/>
      <c r="B98" s="41"/>
      <c r="C98" s="42"/>
      <c r="D98" s="224" t="s">
        <v>151</v>
      </c>
      <c r="E98" s="42"/>
      <c r="F98" s="225" t="s">
        <v>266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151</v>
      </c>
      <c r="AU98" s="19" t="s">
        <v>82</v>
      </c>
    </row>
    <row r="99" spans="1:63" s="12" customFormat="1" ht="25.9" customHeight="1">
      <c r="A99" s="12"/>
      <c r="B99" s="190"/>
      <c r="C99" s="191"/>
      <c r="D99" s="192" t="s">
        <v>71</v>
      </c>
      <c r="E99" s="193" t="s">
        <v>370</v>
      </c>
      <c r="F99" s="193" t="s">
        <v>832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</f>
        <v>0</v>
      </c>
      <c r="Q99" s="198"/>
      <c r="R99" s="199">
        <f>R100</f>
        <v>0</v>
      </c>
      <c r="S99" s="198"/>
      <c r="T99" s="200">
        <f>T100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161</v>
      </c>
      <c r="AT99" s="202" t="s">
        <v>71</v>
      </c>
      <c r="AU99" s="202" t="s">
        <v>72</v>
      </c>
      <c r="AY99" s="201" t="s">
        <v>140</v>
      </c>
      <c r="BK99" s="203">
        <f>BK100</f>
        <v>0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833</v>
      </c>
      <c r="F100" s="204" t="s">
        <v>834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P101+P114+P127</f>
        <v>0</v>
      </c>
      <c r="Q100" s="198"/>
      <c r="R100" s="199">
        <f>R101+R114+R127</f>
        <v>0</v>
      </c>
      <c r="S100" s="198"/>
      <c r="T100" s="200">
        <f>T101+T114+T127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161</v>
      </c>
      <c r="AT100" s="202" t="s">
        <v>71</v>
      </c>
      <c r="AU100" s="202" t="s">
        <v>80</v>
      </c>
      <c r="AY100" s="201" t="s">
        <v>140</v>
      </c>
      <c r="BK100" s="203">
        <f>BK101+BK114+BK127</f>
        <v>0</v>
      </c>
    </row>
    <row r="101" spans="1:63" s="12" customFormat="1" ht="20.85" customHeight="1">
      <c r="A101" s="12"/>
      <c r="B101" s="190"/>
      <c r="C101" s="191"/>
      <c r="D101" s="192" t="s">
        <v>71</v>
      </c>
      <c r="E101" s="204" t="s">
        <v>835</v>
      </c>
      <c r="F101" s="204" t="s">
        <v>836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SUM(P102:P113)</f>
        <v>0</v>
      </c>
      <c r="Q101" s="198"/>
      <c r="R101" s="199">
        <f>SUM(R102:R113)</f>
        <v>0</v>
      </c>
      <c r="S101" s="198"/>
      <c r="T101" s="200">
        <f>SUM(T102:T113)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161</v>
      </c>
      <c r="AT101" s="202" t="s">
        <v>71</v>
      </c>
      <c r="AU101" s="202" t="s">
        <v>82</v>
      </c>
      <c r="AY101" s="201" t="s">
        <v>140</v>
      </c>
      <c r="BK101" s="203">
        <f>SUM(BK102:BK113)</f>
        <v>0</v>
      </c>
    </row>
    <row r="102" spans="1:65" s="2" customFormat="1" ht="16.5" customHeight="1">
      <c r="A102" s="40"/>
      <c r="B102" s="41"/>
      <c r="C102" s="266" t="s">
        <v>147</v>
      </c>
      <c r="D102" s="266" t="s">
        <v>370</v>
      </c>
      <c r="E102" s="267" t="s">
        <v>837</v>
      </c>
      <c r="F102" s="268" t="s">
        <v>838</v>
      </c>
      <c r="G102" s="269" t="s">
        <v>240</v>
      </c>
      <c r="H102" s="270">
        <v>17</v>
      </c>
      <c r="I102" s="271"/>
      <c r="J102" s="272">
        <f>ROUND(I102*H102,2)</f>
        <v>0</v>
      </c>
      <c r="K102" s="268" t="s">
        <v>19</v>
      </c>
      <c r="L102" s="273"/>
      <c r="M102" s="274" t="s">
        <v>19</v>
      </c>
      <c r="N102" s="275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839</v>
      </c>
      <c r="AT102" s="217" t="s">
        <v>370</v>
      </c>
      <c r="AU102" s="217" t="s">
        <v>161</v>
      </c>
      <c r="AY102" s="19" t="s">
        <v>140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840</v>
      </c>
      <c r="BM102" s="217" t="s">
        <v>841</v>
      </c>
    </row>
    <row r="103" spans="1:47" s="2" customFormat="1" ht="12">
      <c r="A103" s="40"/>
      <c r="B103" s="41"/>
      <c r="C103" s="42"/>
      <c r="D103" s="219" t="s">
        <v>149</v>
      </c>
      <c r="E103" s="42"/>
      <c r="F103" s="220" t="s">
        <v>838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161</v>
      </c>
    </row>
    <row r="104" spans="1:65" s="2" customFormat="1" ht="16.5" customHeight="1">
      <c r="A104" s="40"/>
      <c r="B104" s="41"/>
      <c r="C104" s="266" t="s">
        <v>178</v>
      </c>
      <c r="D104" s="266" t="s">
        <v>370</v>
      </c>
      <c r="E104" s="267" t="s">
        <v>842</v>
      </c>
      <c r="F104" s="268" t="s">
        <v>843</v>
      </c>
      <c r="G104" s="269" t="s">
        <v>240</v>
      </c>
      <c r="H104" s="270">
        <v>17</v>
      </c>
      <c r="I104" s="271"/>
      <c r="J104" s="272">
        <f>ROUND(I104*H104,2)</f>
        <v>0</v>
      </c>
      <c r="K104" s="268" t="s">
        <v>19</v>
      </c>
      <c r="L104" s="273"/>
      <c r="M104" s="274" t="s">
        <v>19</v>
      </c>
      <c r="N104" s="275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839</v>
      </c>
      <c r="AT104" s="217" t="s">
        <v>370</v>
      </c>
      <c r="AU104" s="217" t="s">
        <v>161</v>
      </c>
      <c r="AY104" s="19" t="s">
        <v>140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840</v>
      </c>
      <c r="BM104" s="217" t="s">
        <v>844</v>
      </c>
    </row>
    <row r="105" spans="1:47" s="2" customFormat="1" ht="12">
      <c r="A105" s="40"/>
      <c r="B105" s="41"/>
      <c r="C105" s="42"/>
      <c r="D105" s="219" t="s">
        <v>149</v>
      </c>
      <c r="E105" s="42"/>
      <c r="F105" s="220" t="s">
        <v>843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149</v>
      </c>
      <c r="AU105" s="19" t="s">
        <v>161</v>
      </c>
    </row>
    <row r="106" spans="1:65" s="2" customFormat="1" ht="16.5" customHeight="1">
      <c r="A106" s="40"/>
      <c r="B106" s="41"/>
      <c r="C106" s="266" t="s">
        <v>185</v>
      </c>
      <c r="D106" s="266" t="s">
        <v>370</v>
      </c>
      <c r="E106" s="267" t="s">
        <v>845</v>
      </c>
      <c r="F106" s="268" t="s">
        <v>846</v>
      </c>
      <c r="G106" s="269" t="s">
        <v>269</v>
      </c>
      <c r="H106" s="270">
        <v>1</v>
      </c>
      <c r="I106" s="271"/>
      <c r="J106" s="272">
        <f>ROUND(I106*H106,2)</f>
        <v>0</v>
      </c>
      <c r="K106" s="268" t="s">
        <v>19</v>
      </c>
      <c r="L106" s="273"/>
      <c r="M106" s="274" t="s">
        <v>19</v>
      </c>
      <c r="N106" s="275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839</v>
      </c>
      <c r="AT106" s="217" t="s">
        <v>370</v>
      </c>
      <c r="AU106" s="217" t="s">
        <v>161</v>
      </c>
      <c r="AY106" s="19" t="s">
        <v>140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840</v>
      </c>
      <c r="BM106" s="217" t="s">
        <v>847</v>
      </c>
    </row>
    <row r="107" spans="1:47" s="2" customFormat="1" ht="12">
      <c r="A107" s="40"/>
      <c r="B107" s="41"/>
      <c r="C107" s="42"/>
      <c r="D107" s="219" t="s">
        <v>149</v>
      </c>
      <c r="E107" s="42"/>
      <c r="F107" s="220" t="s">
        <v>846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149</v>
      </c>
      <c r="AU107" s="19" t="s">
        <v>161</v>
      </c>
    </row>
    <row r="108" spans="1:65" s="2" customFormat="1" ht="33" customHeight="1">
      <c r="A108" s="40"/>
      <c r="B108" s="41"/>
      <c r="C108" s="266" t="s">
        <v>191</v>
      </c>
      <c r="D108" s="266" t="s">
        <v>370</v>
      </c>
      <c r="E108" s="267" t="s">
        <v>848</v>
      </c>
      <c r="F108" s="268" t="s">
        <v>849</v>
      </c>
      <c r="G108" s="269" t="s">
        <v>269</v>
      </c>
      <c r="H108" s="270">
        <v>1</v>
      </c>
      <c r="I108" s="271"/>
      <c r="J108" s="272">
        <f>ROUND(I108*H108,2)</f>
        <v>0</v>
      </c>
      <c r="K108" s="268" t="s">
        <v>19</v>
      </c>
      <c r="L108" s="273"/>
      <c r="M108" s="274" t="s">
        <v>19</v>
      </c>
      <c r="N108" s="275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839</v>
      </c>
      <c r="AT108" s="217" t="s">
        <v>370</v>
      </c>
      <c r="AU108" s="217" t="s">
        <v>161</v>
      </c>
      <c r="AY108" s="19" t="s">
        <v>140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840</v>
      </c>
      <c r="BM108" s="217" t="s">
        <v>850</v>
      </c>
    </row>
    <row r="109" spans="1:47" s="2" customFormat="1" ht="12">
      <c r="A109" s="40"/>
      <c r="B109" s="41"/>
      <c r="C109" s="42"/>
      <c r="D109" s="219" t="s">
        <v>149</v>
      </c>
      <c r="E109" s="42"/>
      <c r="F109" s="220" t="s">
        <v>849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149</v>
      </c>
      <c r="AU109" s="19" t="s">
        <v>161</v>
      </c>
    </row>
    <row r="110" spans="1:65" s="2" customFormat="1" ht="16.5" customHeight="1">
      <c r="A110" s="40"/>
      <c r="B110" s="41"/>
      <c r="C110" s="266" t="s">
        <v>193</v>
      </c>
      <c r="D110" s="266" t="s">
        <v>370</v>
      </c>
      <c r="E110" s="267" t="s">
        <v>851</v>
      </c>
      <c r="F110" s="268" t="s">
        <v>852</v>
      </c>
      <c r="G110" s="269" t="s">
        <v>269</v>
      </c>
      <c r="H110" s="270">
        <v>4</v>
      </c>
      <c r="I110" s="271"/>
      <c r="J110" s="272">
        <f>ROUND(I110*H110,2)</f>
        <v>0</v>
      </c>
      <c r="K110" s="268" t="s">
        <v>19</v>
      </c>
      <c r="L110" s="273"/>
      <c r="M110" s="274" t="s">
        <v>19</v>
      </c>
      <c r="N110" s="275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839</v>
      </c>
      <c r="AT110" s="217" t="s">
        <v>370</v>
      </c>
      <c r="AU110" s="217" t="s">
        <v>161</v>
      </c>
      <c r="AY110" s="19" t="s">
        <v>140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840</v>
      </c>
      <c r="BM110" s="217" t="s">
        <v>853</v>
      </c>
    </row>
    <row r="111" spans="1:47" s="2" customFormat="1" ht="12">
      <c r="A111" s="40"/>
      <c r="B111" s="41"/>
      <c r="C111" s="42"/>
      <c r="D111" s="219" t="s">
        <v>149</v>
      </c>
      <c r="E111" s="42"/>
      <c r="F111" s="220" t="s">
        <v>852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149</v>
      </c>
      <c r="AU111" s="19" t="s">
        <v>161</v>
      </c>
    </row>
    <row r="112" spans="1:65" s="2" customFormat="1" ht="16.5" customHeight="1">
      <c r="A112" s="40"/>
      <c r="B112" s="41"/>
      <c r="C112" s="266" t="s">
        <v>169</v>
      </c>
      <c r="D112" s="266" t="s">
        <v>370</v>
      </c>
      <c r="E112" s="267" t="s">
        <v>854</v>
      </c>
      <c r="F112" s="268" t="s">
        <v>855</v>
      </c>
      <c r="G112" s="269" t="s">
        <v>278</v>
      </c>
      <c r="H112" s="270">
        <v>1</v>
      </c>
      <c r="I112" s="271"/>
      <c r="J112" s="272">
        <f>ROUND(I112*H112,2)</f>
        <v>0</v>
      </c>
      <c r="K112" s="268" t="s">
        <v>19</v>
      </c>
      <c r="L112" s="273"/>
      <c r="M112" s="274" t="s">
        <v>19</v>
      </c>
      <c r="N112" s="275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839</v>
      </c>
      <c r="AT112" s="217" t="s">
        <v>370</v>
      </c>
      <c r="AU112" s="217" t="s">
        <v>161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840</v>
      </c>
      <c r="BM112" s="217" t="s">
        <v>856</v>
      </c>
    </row>
    <row r="113" spans="1:47" s="2" customFormat="1" ht="12">
      <c r="A113" s="40"/>
      <c r="B113" s="41"/>
      <c r="C113" s="42"/>
      <c r="D113" s="219" t="s">
        <v>149</v>
      </c>
      <c r="E113" s="42"/>
      <c r="F113" s="220" t="s">
        <v>855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149</v>
      </c>
      <c r="AU113" s="19" t="s">
        <v>161</v>
      </c>
    </row>
    <row r="114" spans="1:63" s="12" customFormat="1" ht="20.85" customHeight="1">
      <c r="A114" s="12"/>
      <c r="B114" s="190"/>
      <c r="C114" s="191"/>
      <c r="D114" s="192" t="s">
        <v>71</v>
      </c>
      <c r="E114" s="204" t="s">
        <v>857</v>
      </c>
      <c r="F114" s="204" t="s">
        <v>858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SUM(P115:P126)</f>
        <v>0</v>
      </c>
      <c r="Q114" s="198"/>
      <c r="R114" s="199">
        <f>SUM(R115:R126)</f>
        <v>0</v>
      </c>
      <c r="S114" s="198"/>
      <c r="T114" s="200">
        <f>SUM(T115:T126)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161</v>
      </c>
      <c r="AT114" s="202" t="s">
        <v>71</v>
      </c>
      <c r="AU114" s="202" t="s">
        <v>82</v>
      </c>
      <c r="AY114" s="201" t="s">
        <v>140</v>
      </c>
      <c r="BK114" s="203">
        <f>SUM(BK115:BK126)</f>
        <v>0</v>
      </c>
    </row>
    <row r="115" spans="1:65" s="2" customFormat="1" ht="16.5" customHeight="1">
      <c r="A115" s="40"/>
      <c r="B115" s="41"/>
      <c r="C115" s="206" t="s">
        <v>107</v>
      </c>
      <c r="D115" s="206" t="s">
        <v>142</v>
      </c>
      <c r="E115" s="207" t="s">
        <v>859</v>
      </c>
      <c r="F115" s="208" t="s">
        <v>860</v>
      </c>
      <c r="G115" s="209" t="s">
        <v>240</v>
      </c>
      <c r="H115" s="210">
        <v>17</v>
      </c>
      <c r="I115" s="211"/>
      <c r="J115" s="212">
        <f>ROUND(I115*H115,2)</f>
        <v>0</v>
      </c>
      <c r="K115" s="208" t="s">
        <v>19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840</v>
      </c>
      <c r="AT115" s="217" t="s">
        <v>142</v>
      </c>
      <c r="AU115" s="217" t="s">
        <v>161</v>
      </c>
      <c r="AY115" s="19" t="s">
        <v>140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840</v>
      </c>
      <c r="BM115" s="217" t="s">
        <v>861</v>
      </c>
    </row>
    <row r="116" spans="1:47" s="2" customFormat="1" ht="12">
      <c r="A116" s="40"/>
      <c r="B116" s="41"/>
      <c r="C116" s="42"/>
      <c r="D116" s="219" t="s">
        <v>149</v>
      </c>
      <c r="E116" s="42"/>
      <c r="F116" s="220" t="s">
        <v>860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149</v>
      </c>
      <c r="AU116" s="19" t="s">
        <v>161</v>
      </c>
    </row>
    <row r="117" spans="1:65" s="2" customFormat="1" ht="16.5" customHeight="1">
      <c r="A117" s="40"/>
      <c r="B117" s="41"/>
      <c r="C117" s="206" t="s">
        <v>211</v>
      </c>
      <c r="D117" s="206" t="s">
        <v>142</v>
      </c>
      <c r="E117" s="207" t="s">
        <v>862</v>
      </c>
      <c r="F117" s="208" t="s">
        <v>863</v>
      </c>
      <c r="G117" s="209" t="s">
        <v>240</v>
      </c>
      <c r="H117" s="210">
        <v>17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840</v>
      </c>
      <c r="AT117" s="217" t="s">
        <v>142</v>
      </c>
      <c r="AU117" s="217" t="s">
        <v>161</v>
      </c>
      <c r="AY117" s="19" t="s">
        <v>140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840</v>
      </c>
      <c r="BM117" s="217" t="s">
        <v>864</v>
      </c>
    </row>
    <row r="118" spans="1:47" s="2" customFormat="1" ht="12">
      <c r="A118" s="40"/>
      <c r="B118" s="41"/>
      <c r="C118" s="42"/>
      <c r="D118" s="219" t="s">
        <v>149</v>
      </c>
      <c r="E118" s="42"/>
      <c r="F118" s="220" t="s">
        <v>863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149</v>
      </c>
      <c r="AU118" s="19" t="s">
        <v>161</v>
      </c>
    </row>
    <row r="119" spans="1:65" s="2" customFormat="1" ht="16.5" customHeight="1">
      <c r="A119" s="40"/>
      <c r="B119" s="41"/>
      <c r="C119" s="206" t="s">
        <v>221</v>
      </c>
      <c r="D119" s="206" t="s">
        <v>142</v>
      </c>
      <c r="E119" s="207" t="s">
        <v>865</v>
      </c>
      <c r="F119" s="208" t="s">
        <v>866</v>
      </c>
      <c r="G119" s="209" t="s">
        <v>269</v>
      </c>
      <c r="H119" s="210">
        <v>1</v>
      </c>
      <c r="I119" s="211"/>
      <c r="J119" s="212">
        <f>ROUND(I119*H119,2)</f>
        <v>0</v>
      </c>
      <c r="K119" s="208" t="s">
        <v>19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840</v>
      </c>
      <c r="AT119" s="217" t="s">
        <v>142</v>
      </c>
      <c r="AU119" s="217" t="s">
        <v>161</v>
      </c>
      <c r="AY119" s="19" t="s">
        <v>140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80</v>
      </c>
      <c r="BK119" s="218">
        <f>ROUND(I119*H119,2)</f>
        <v>0</v>
      </c>
      <c r="BL119" s="19" t="s">
        <v>840</v>
      </c>
      <c r="BM119" s="217" t="s">
        <v>867</v>
      </c>
    </row>
    <row r="120" spans="1:47" s="2" customFormat="1" ht="12">
      <c r="A120" s="40"/>
      <c r="B120" s="41"/>
      <c r="C120" s="42"/>
      <c r="D120" s="219" t="s">
        <v>149</v>
      </c>
      <c r="E120" s="42"/>
      <c r="F120" s="220" t="s">
        <v>866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149</v>
      </c>
      <c r="AU120" s="19" t="s">
        <v>161</v>
      </c>
    </row>
    <row r="121" spans="1:65" s="2" customFormat="1" ht="16.5" customHeight="1">
      <c r="A121" s="40"/>
      <c r="B121" s="41"/>
      <c r="C121" s="206" t="s">
        <v>229</v>
      </c>
      <c r="D121" s="206" t="s">
        <v>142</v>
      </c>
      <c r="E121" s="207" t="s">
        <v>868</v>
      </c>
      <c r="F121" s="208" t="s">
        <v>869</v>
      </c>
      <c r="G121" s="209" t="s">
        <v>269</v>
      </c>
      <c r="H121" s="210">
        <v>1</v>
      </c>
      <c r="I121" s="211"/>
      <c r="J121" s="212">
        <f>ROUND(I121*H121,2)</f>
        <v>0</v>
      </c>
      <c r="K121" s="208" t="s">
        <v>19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</v>
      </c>
      <c r="R121" s="215">
        <f>Q121*H121</f>
        <v>0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840</v>
      </c>
      <c r="AT121" s="217" t="s">
        <v>142</v>
      </c>
      <c r="AU121" s="217" t="s">
        <v>161</v>
      </c>
      <c r="AY121" s="19" t="s">
        <v>140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840</v>
      </c>
      <c r="BM121" s="217" t="s">
        <v>870</v>
      </c>
    </row>
    <row r="122" spans="1:47" s="2" customFormat="1" ht="12">
      <c r="A122" s="40"/>
      <c r="B122" s="41"/>
      <c r="C122" s="42"/>
      <c r="D122" s="219" t="s">
        <v>149</v>
      </c>
      <c r="E122" s="42"/>
      <c r="F122" s="220" t="s">
        <v>871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149</v>
      </c>
      <c r="AU122" s="19" t="s">
        <v>161</v>
      </c>
    </row>
    <row r="123" spans="1:65" s="2" customFormat="1" ht="16.5" customHeight="1">
      <c r="A123" s="40"/>
      <c r="B123" s="41"/>
      <c r="C123" s="206" t="s">
        <v>237</v>
      </c>
      <c r="D123" s="206" t="s">
        <v>142</v>
      </c>
      <c r="E123" s="207" t="s">
        <v>872</v>
      </c>
      <c r="F123" s="208" t="s">
        <v>873</v>
      </c>
      <c r="G123" s="209" t="s">
        <v>269</v>
      </c>
      <c r="H123" s="210">
        <v>1</v>
      </c>
      <c r="I123" s="211"/>
      <c r="J123" s="212">
        <f>ROUND(I123*H123,2)</f>
        <v>0</v>
      </c>
      <c r="K123" s="208" t="s">
        <v>19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840</v>
      </c>
      <c r="AT123" s="217" t="s">
        <v>142</v>
      </c>
      <c r="AU123" s="217" t="s">
        <v>161</v>
      </c>
      <c r="AY123" s="19" t="s">
        <v>140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80</v>
      </c>
      <c r="BK123" s="218">
        <f>ROUND(I123*H123,2)</f>
        <v>0</v>
      </c>
      <c r="BL123" s="19" t="s">
        <v>840</v>
      </c>
      <c r="BM123" s="217" t="s">
        <v>874</v>
      </c>
    </row>
    <row r="124" spans="1:47" s="2" customFormat="1" ht="12">
      <c r="A124" s="40"/>
      <c r="B124" s="41"/>
      <c r="C124" s="42"/>
      <c r="D124" s="219" t="s">
        <v>149</v>
      </c>
      <c r="E124" s="42"/>
      <c r="F124" s="220" t="s">
        <v>873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149</v>
      </c>
      <c r="AU124" s="19" t="s">
        <v>161</v>
      </c>
    </row>
    <row r="125" spans="1:65" s="2" customFormat="1" ht="16.5" customHeight="1">
      <c r="A125" s="40"/>
      <c r="B125" s="41"/>
      <c r="C125" s="206" t="s">
        <v>8</v>
      </c>
      <c r="D125" s="206" t="s">
        <v>142</v>
      </c>
      <c r="E125" s="207" t="s">
        <v>875</v>
      </c>
      <c r="F125" s="208" t="s">
        <v>876</v>
      </c>
      <c r="G125" s="209" t="s">
        <v>269</v>
      </c>
      <c r="H125" s="210">
        <v>1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840</v>
      </c>
      <c r="AT125" s="217" t="s">
        <v>142</v>
      </c>
      <c r="AU125" s="217" t="s">
        <v>161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840</v>
      </c>
      <c r="BM125" s="217" t="s">
        <v>877</v>
      </c>
    </row>
    <row r="126" spans="1:47" s="2" customFormat="1" ht="12">
      <c r="A126" s="40"/>
      <c r="B126" s="41"/>
      <c r="C126" s="42"/>
      <c r="D126" s="219" t="s">
        <v>149</v>
      </c>
      <c r="E126" s="42"/>
      <c r="F126" s="220" t="s">
        <v>876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149</v>
      </c>
      <c r="AU126" s="19" t="s">
        <v>161</v>
      </c>
    </row>
    <row r="127" spans="1:63" s="12" customFormat="1" ht="20.85" customHeight="1">
      <c r="A127" s="12"/>
      <c r="B127" s="190"/>
      <c r="C127" s="191"/>
      <c r="D127" s="192" t="s">
        <v>71</v>
      </c>
      <c r="E127" s="204" t="s">
        <v>878</v>
      </c>
      <c r="F127" s="204" t="s">
        <v>879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SUM(P128:P139)</f>
        <v>0</v>
      </c>
      <c r="Q127" s="198"/>
      <c r="R127" s="199">
        <f>SUM(R128:R139)</f>
        <v>0</v>
      </c>
      <c r="S127" s="198"/>
      <c r="T127" s="200">
        <f>SUM(T128:T139)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161</v>
      </c>
      <c r="AT127" s="202" t="s">
        <v>71</v>
      </c>
      <c r="AU127" s="202" t="s">
        <v>82</v>
      </c>
      <c r="AY127" s="201" t="s">
        <v>140</v>
      </c>
      <c r="BK127" s="203">
        <f>SUM(BK128:BK139)</f>
        <v>0</v>
      </c>
    </row>
    <row r="128" spans="1:65" s="2" customFormat="1" ht="16.5" customHeight="1">
      <c r="A128" s="40"/>
      <c r="B128" s="41"/>
      <c r="C128" s="206" t="s">
        <v>225</v>
      </c>
      <c r="D128" s="206" t="s">
        <v>142</v>
      </c>
      <c r="E128" s="207" t="s">
        <v>880</v>
      </c>
      <c r="F128" s="208" t="s">
        <v>881</v>
      </c>
      <c r="G128" s="209" t="s">
        <v>278</v>
      </c>
      <c r="H128" s="210">
        <v>1</v>
      </c>
      <c r="I128" s="211"/>
      <c r="J128" s="212">
        <f>ROUND(I128*H128,2)</f>
        <v>0</v>
      </c>
      <c r="K128" s="208" t="s">
        <v>19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840</v>
      </c>
      <c r="AT128" s="217" t="s">
        <v>142</v>
      </c>
      <c r="AU128" s="217" t="s">
        <v>161</v>
      </c>
      <c r="AY128" s="19" t="s">
        <v>140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840</v>
      </c>
      <c r="BM128" s="217" t="s">
        <v>882</v>
      </c>
    </row>
    <row r="129" spans="1:47" s="2" customFormat="1" ht="12">
      <c r="A129" s="40"/>
      <c r="B129" s="41"/>
      <c r="C129" s="42"/>
      <c r="D129" s="219" t="s">
        <v>149</v>
      </c>
      <c r="E129" s="42"/>
      <c r="F129" s="220" t="s">
        <v>881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149</v>
      </c>
      <c r="AU129" s="19" t="s">
        <v>161</v>
      </c>
    </row>
    <row r="130" spans="1:65" s="2" customFormat="1" ht="16.5" customHeight="1">
      <c r="A130" s="40"/>
      <c r="B130" s="41"/>
      <c r="C130" s="206" t="s">
        <v>350</v>
      </c>
      <c r="D130" s="206" t="s">
        <v>142</v>
      </c>
      <c r="E130" s="207" t="s">
        <v>883</v>
      </c>
      <c r="F130" s="208" t="s">
        <v>884</v>
      </c>
      <c r="G130" s="209" t="s">
        <v>278</v>
      </c>
      <c r="H130" s="210">
        <v>1</v>
      </c>
      <c r="I130" s="211"/>
      <c r="J130" s="212">
        <f>ROUND(I130*H130,2)</f>
        <v>0</v>
      </c>
      <c r="K130" s="208" t="s">
        <v>19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840</v>
      </c>
      <c r="AT130" s="217" t="s">
        <v>142</v>
      </c>
      <c r="AU130" s="217" t="s">
        <v>161</v>
      </c>
      <c r="AY130" s="19" t="s">
        <v>140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840</v>
      </c>
      <c r="BM130" s="217" t="s">
        <v>885</v>
      </c>
    </row>
    <row r="131" spans="1:47" s="2" customFormat="1" ht="12">
      <c r="A131" s="40"/>
      <c r="B131" s="41"/>
      <c r="C131" s="42"/>
      <c r="D131" s="219" t="s">
        <v>149</v>
      </c>
      <c r="E131" s="42"/>
      <c r="F131" s="220" t="s">
        <v>884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149</v>
      </c>
      <c r="AU131" s="19" t="s">
        <v>161</v>
      </c>
    </row>
    <row r="132" spans="1:65" s="2" customFormat="1" ht="16.5" customHeight="1">
      <c r="A132" s="40"/>
      <c r="B132" s="41"/>
      <c r="C132" s="206" t="s">
        <v>509</v>
      </c>
      <c r="D132" s="206" t="s">
        <v>142</v>
      </c>
      <c r="E132" s="207" t="s">
        <v>886</v>
      </c>
      <c r="F132" s="208" t="s">
        <v>887</v>
      </c>
      <c r="G132" s="209" t="s">
        <v>300</v>
      </c>
      <c r="H132" s="261"/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840</v>
      </c>
      <c r="AT132" s="217" t="s">
        <v>142</v>
      </c>
      <c r="AU132" s="217" t="s">
        <v>161</v>
      </c>
      <c r="AY132" s="19" t="s">
        <v>140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80</v>
      </c>
      <c r="BK132" s="218">
        <f>ROUND(I132*H132,2)</f>
        <v>0</v>
      </c>
      <c r="BL132" s="19" t="s">
        <v>840</v>
      </c>
      <c r="BM132" s="217" t="s">
        <v>888</v>
      </c>
    </row>
    <row r="133" spans="1:47" s="2" customFormat="1" ht="12">
      <c r="A133" s="40"/>
      <c r="B133" s="41"/>
      <c r="C133" s="42"/>
      <c r="D133" s="219" t="s">
        <v>149</v>
      </c>
      <c r="E133" s="42"/>
      <c r="F133" s="220" t="s">
        <v>887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149</v>
      </c>
      <c r="AU133" s="19" t="s">
        <v>161</v>
      </c>
    </row>
    <row r="134" spans="1:65" s="2" customFormat="1" ht="16.5" customHeight="1">
      <c r="A134" s="40"/>
      <c r="B134" s="41"/>
      <c r="C134" s="206" t="s">
        <v>516</v>
      </c>
      <c r="D134" s="206" t="s">
        <v>142</v>
      </c>
      <c r="E134" s="207" t="s">
        <v>889</v>
      </c>
      <c r="F134" s="208" t="s">
        <v>890</v>
      </c>
      <c r="G134" s="209" t="s">
        <v>300</v>
      </c>
      <c r="H134" s="261"/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840</v>
      </c>
      <c r="AT134" s="217" t="s">
        <v>142</v>
      </c>
      <c r="AU134" s="217" t="s">
        <v>161</v>
      </c>
      <c r="AY134" s="19" t="s">
        <v>140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80</v>
      </c>
      <c r="BK134" s="218">
        <f>ROUND(I134*H134,2)</f>
        <v>0</v>
      </c>
      <c r="BL134" s="19" t="s">
        <v>840</v>
      </c>
      <c r="BM134" s="217" t="s">
        <v>891</v>
      </c>
    </row>
    <row r="135" spans="1:47" s="2" customFormat="1" ht="12">
      <c r="A135" s="40"/>
      <c r="B135" s="41"/>
      <c r="C135" s="42"/>
      <c r="D135" s="219" t="s">
        <v>149</v>
      </c>
      <c r="E135" s="42"/>
      <c r="F135" s="220" t="s">
        <v>890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149</v>
      </c>
      <c r="AU135" s="19" t="s">
        <v>161</v>
      </c>
    </row>
    <row r="136" spans="1:65" s="2" customFormat="1" ht="16.5" customHeight="1">
      <c r="A136" s="40"/>
      <c r="B136" s="41"/>
      <c r="C136" s="206" t="s">
        <v>532</v>
      </c>
      <c r="D136" s="206" t="s">
        <v>142</v>
      </c>
      <c r="E136" s="207" t="s">
        <v>892</v>
      </c>
      <c r="F136" s="208" t="s">
        <v>893</v>
      </c>
      <c r="G136" s="209" t="s">
        <v>300</v>
      </c>
      <c r="H136" s="261"/>
      <c r="I136" s="211"/>
      <c r="J136" s="212">
        <f>ROUND(I136*H136,2)</f>
        <v>0</v>
      </c>
      <c r="K136" s="208" t="s">
        <v>19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840</v>
      </c>
      <c r="AT136" s="217" t="s">
        <v>142</v>
      </c>
      <c r="AU136" s="217" t="s">
        <v>161</v>
      </c>
      <c r="AY136" s="19" t="s">
        <v>140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840</v>
      </c>
      <c r="BM136" s="217" t="s">
        <v>894</v>
      </c>
    </row>
    <row r="137" spans="1:47" s="2" customFormat="1" ht="12">
      <c r="A137" s="40"/>
      <c r="B137" s="41"/>
      <c r="C137" s="42"/>
      <c r="D137" s="219" t="s">
        <v>149</v>
      </c>
      <c r="E137" s="42"/>
      <c r="F137" s="220" t="s">
        <v>893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149</v>
      </c>
      <c r="AU137" s="19" t="s">
        <v>161</v>
      </c>
    </row>
    <row r="138" spans="1:65" s="2" customFormat="1" ht="16.5" customHeight="1">
      <c r="A138" s="40"/>
      <c r="B138" s="41"/>
      <c r="C138" s="206" t="s">
        <v>7</v>
      </c>
      <c r="D138" s="206" t="s">
        <v>142</v>
      </c>
      <c r="E138" s="207" t="s">
        <v>895</v>
      </c>
      <c r="F138" s="208" t="s">
        <v>896</v>
      </c>
      <c r="G138" s="209" t="s">
        <v>300</v>
      </c>
      <c r="H138" s="261"/>
      <c r="I138" s="211"/>
      <c r="J138" s="212">
        <f>ROUND(I138*H138,2)</f>
        <v>0</v>
      </c>
      <c r="K138" s="208" t="s">
        <v>19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840</v>
      </c>
      <c r="AT138" s="217" t="s">
        <v>142</v>
      </c>
      <c r="AU138" s="217" t="s">
        <v>161</v>
      </c>
      <c r="AY138" s="19" t="s">
        <v>140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840</v>
      </c>
      <c r="BM138" s="217" t="s">
        <v>897</v>
      </c>
    </row>
    <row r="139" spans="1:47" s="2" customFormat="1" ht="12">
      <c r="A139" s="40"/>
      <c r="B139" s="41"/>
      <c r="C139" s="42"/>
      <c r="D139" s="219" t="s">
        <v>149</v>
      </c>
      <c r="E139" s="42"/>
      <c r="F139" s="220" t="s">
        <v>896</v>
      </c>
      <c r="G139" s="42"/>
      <c r="H139" s="42"/>
      <c r="I139" s="221"/>
      <c r="J139" s="42"/>
      <c r="K139" s="42"/>
      <c r="L139" s="46"/>
      <c r="M139" s="262"/>
      <c r="N139" s="263"/>
      <c r="O139" s="264"/>
      <c r="P139" s="264"/>
      <c r="Q139" s="264"/>
      <c r="R139" s="264"/>
      <c r="S139" s="264"/>
      <c r="T139" s="265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149</v>
      </c>
      <c r="AU139" s="19" t="s">
        <v>161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DD5F" sheet="1" objects="1" scenarios="1" formatColumns="0" formatRows="0" autoFilter="0"/>
  <autoFilter ref="C85:K1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1" r:id="rId1" display="https://podminky.urs.cz/item/CS_URS_2023_02/946112114"/>
    <hyperlink ref="F94" r:id="rId2" display="https://podminky.urs.cz/item/CS_URS_2023_02/946112214"/>
    <hyperlink ref="F98" r:id="rId3" display="https://podminky.urs.cz/item/CS_URS_2023_02/9461128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898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ROUND((SUM(BE87:BE120)),2)</f>
        <v>0</v>
      </c>
      <c r="G33" s="40"/>
      <c r="H33" s="40"/>
      <c r="I33" s="150">
        <v>0.21</v>
      </c>
      <c r="J33" s="149">
        <f>ROUND(((SUM(BE87:BE120))*I33),2)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ROUND((SUM(BF87:BF120)),2)</f>
        <v>0</v>
      </c>
      <c r="G34" s="40"/>
      <c r="H34" s="40"/>
      <c r="I34" s="150">
        <v>0.15</v>
      </c>
      <c r="J34" s="149">
        <f>ROUND(((SUM(BF87:BF120))*I34),2)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ROUND((SUM(BG87:BG120)),2)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ROUND((SUM(BH87:BH120)),2)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ROUND((SUM(BI87:BI120)),2)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10 - Vedlejší rozpočtové náklady a ostatní náklady stavby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119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899</v>
      </c>
      <c r="E62" s="170"/>
      <c r="F62" s="170"/>
      <c r="G62" s="170"/>
      <c r="H62" s="170"/>
      <c r="I62" s="170"/>
      <c r="J62" s="171">
        <f>J95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900</v>
      </c>
      <c r="E63" s="176"/>
      <c r="F63" s="176"/>
      <c r="G63" s="176"/>
      <c r="H63" s="176"/>
      <c r="I63" s="176"/>
      <c r="J63" s="177">
        <f>J96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901</v>
      </c>
      <c r="E64" s="176"/>
      <c r="F64" s="176"/>
      <c r="G64" s="176"/>
      <c r="H64" s="176"/>
      <c r="I64" s="176"/>
      <c r="J64" s="177">
        <f>J99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902</v>
      </c>
      <c r="E65" s="176"/>
      <c r="F65" s="176"/>
      <c r="G65" s="176"/>
      <c r="H65" s="176"/>
      <c r="I65" s="176"/>
      <c r="J65" s="177">
        <f>J104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903</v>
      </c>
      <c r="E66" s="176"/>
      <c r="F66" s="176"/>
      <c r="G66" s="176"/>
      <c r="H66" s="176"/>
      <c r="I66" s="176"/>
      <c r="J66" s="177">
        <f>J113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904</v>
      </c>
      <c r="E67" s="176"/>
      <c r="F67" s="176"/>
      <c r="G67" s="176"/>
      <c r="H67" s="176"/>
      <c r="I67" s="176"/>
      <c r="J67" s="177">
        <f>J117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AUTOCAMP Beroun - stavební úpravy AMFITEÁTRU -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10 - Vedlejší rozpočtové náklady a ostatní náklady stavby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Beroun</v>
      </c>
      <c r="G81" s="42"/>
      <c r="H81" s="42"/>
      <c r="I81" s="34" t="s">
        <v>23</v>
      </c>
      <c r="J81" s="74" t="str">
        <f>IF(J12="","",J12)</f>
        <v>12. 1. 2024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31</v>
      </c>
      <c r="J83" s="38" t="str">
        <f>E21</f>
        <v xml:space="preserve">SpektraPro spol. s r.o.,V Hlinkách 1548,266 01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p. Lenka Dejdarová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126</v>
      </c>
      <c r="D86" s="182" t="s">
        <v>57</v>
      </c>
      <c r="E86" s="182" t="s">
        <v>53</v>
      </c>
      <c r="F86" s="182" t="s">
        <v>54</v>
      </c>
      <c r="G86" s="182" t="s">
        <v>127</v>
      </c>
      <c r="H86" s="182" t="s">
        <v>128</v>
      </c>
      <c r="I86" s="182" t="s">
        <v>129</v>
      </c>
      <c r="J86" s="182" t="s">
        <v>115</v>
      </c>
      <c r="K86" s="183" t="s">
        <v>130</v>
      </c>
      <c r="L86" s="184"/>
      <c r="M86" s="94" t="s">
        <v>19</v>
      </c>
      <c r="N86" s="95" t="s">
        <v>42</v>
      </c>
      <c r="O86" s="95" t="s">
        <v>131</v>
      </c>
      <c r="P86" s="95" t="s">
        <v>132</v>
      </c>
      <c r="Q86" s="95" t="s">
        <v>133</v>
      </c>
      <c r="R86" s="95" t="s">
        <v>134</v>
      </c>
      <c r="S86" s="95" t="s">
        <v>135</v>
      </c>
      <c r="T86" s="96" t="s">
        <v>136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P88+P95</f>
        <v>0</v>
      </c>
      <c r="Q87" s="98"/>
      <c r="R87" s="187">
        <f>R88+R95</f>
        <v>4E-05</v>
      </c>
      <c r="S87" s="98"/>
      <c r="T87" s="188">
        <f>T88+T95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116</v>
      </c>
      <c r="BK87" s="189">
        <f>BK88+BK95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138</v>
      </c>
      <c r="F88" s="193" t="s">
        <v>139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</f>
        <v>0</v>
      </c>
      <c r="Q88" s="198"/>
      <c r="R88" s="199">
        <f>R89</f>
        <v>4E-05</v>
      </c>
      <c r="S88" s="198"/>
      <c r="T88" s="20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140</v>
      </c>
      <c r="BK88" s="203">
        <f>BK89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169</v>
      </c>
      <c r="F89" s="204" t="s">
        <v>170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SUM(P90:P94)</f>
        <v>0</v>
      </c>
      <c r="Q89" s="198"/>
      <c r="R89" s="199">
        <f>SUM(R90:R94)</f>
        <v>4E-05</v>
      </c>
      <c r="S89" s="198"/>
      <c r="T89" s="200">
        <f>SUM(T90:T94)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140</v>
      </c>
      <c r="BK89" s="203">
        <f>SUM(BK90:BK94)</f>
        <v>0</v>
      </c>
    </row>
    <row r="90" spans="1:65" s="2" customFormat="1" ht="16.5" customHeight="1">
      <c r="A90" s="40"/>
      <c r="B90" s="41"/>
      <c r="C90" s="206" t="s">
        <v>80</v>
      </c>
      <c r="D90" s="206" t="s">
        <v>142</v>
      </c>
      <c r="E90" s="207" t="s">
        <v>905</v>
      </c>
      <c r="F90" s="208" t="s">
        <v>906</v>
      </c>
      <c r="G90" s="209" t="s">
        <v>145</v>
      </c>
      <c r="H90" s="210">
        <v>320</v>
      </c>
      <c r="I90" s="211"/>
      <c r="J90" s="212">
        <f>ROUND(I90*H90,2)</f>
        <v>0</v>
      </c>
      <c r="K90" s="208" t="s">
        <v>19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147</v>
      </c>
      <c r="AT90" s="217" t="s">
        <v>142</v>
      </c>
      <c r="AU90" s="217" t="s">
        <v>82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147</v>
      </c>
      <c r="BM90" s="217" t="s">
        <v>907</v>
      </c>
    </row>
    <row r="91" spans="1:47" s="2" customFormat="1" ht="12">
      <c r="A91" s="40"/>
      <c r="B91" s="41"/>
      <c r="C91" s="42"/>
      <c r="D91" s="219" t="s">
        <v>149</v>
      </c>
      <c r="E91" s="42"/>
      <c r="F91" s="220" t="s">
        <v>908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82</v>
      </c>
    </row>
    <row r="92" spans="1:51" s="14" customFormat="1" ht="12">
      <c r="A92" s="14"/>
      <c r="B92" s="236"/>
      <c r="C92" s="237"/>
      <c r="D92" s="219" t="s">
        <v>153</v>
      </c>
      <c r="E92" s="238" t="s">
        <v>19</v>
      </c>
      <c r="F92" s="239" t="s">
        <v>909</v>
      </c>
      <c r="G92" s="237"/>
      <c r="H92" s="240">
        <v>320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153</v>
      </c>
      <c r="AU92" s="246" t="s">
        <v>82</v>
      </c>
      <c r="AV92" s="14" t="s">
        <v>82</v>
      </c>
      <c r="AW92" s="14" t="s">
        <v>33</v>
      </c>
      <c r="AX92" s="14" t="s">
        <v>80</v>
      </c>
      <c r="AY92" s="246" t="s">
        <v>140</v>
      </c>
    </row>
    <row r="93" spans="1:65" s="2" customFormat="1" ht="37.8" customHeight="1">
      <c r="A93" s="40"/>
      <c r="B93" s="41"/>
      <c r="C93" s="206" t="s">
        <v>82</v>
      </c>
      <c r="D93" s="206" t="s">
        <v>142</v>
      </c>
      <c r="E93" s="207" t="s">
        <v>910</v>
      </c>
      <c r="F93" s="208" t="s">
        <v>911</v>
      </c>
      <c r="G93" s="209" t="s">
        <v>278</v>
      </c>
      <c r="H93" s="210">
        <v>1</v>
      </c>
      <c r="I93" s="211"/>
      <c r="J93" s="212">
        <f>ROUND(I93*H93,2)</f>
        <v>0</v>
      </c>
      <c r="K93" s="208" t="s">
        <v>19</v>
      </c>
      <c r="L93" s="46"/>
      <c r="M93" s="213" t="s">
        <v>19</v>
      </c>
      <c r="N93" s="214" t="s">
        <v>43</v>
      </c>
      <c r="O93" s="86"/>
      <c r="P93" s="215">
        <f>O93*H93</f>
        <v>0</v>
      </c>
      <c r="Q93" s="215">
        <v>4E-05</v>
      </c>
      <c r="R93" s="215">
        <f>Q93*H93</f>
        <v>4E-05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147</v>
      </c>
      <c r="AT93" s="217" t="s">
        <v>142</v>
      </c>
      <c r="AU93" s="217" t="s">
        <v>82</v>
      </c>
      <c r="AY93" s="19" t="s">
        <v>140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80</v>
      </c>
      <c r="BK93" s="218">
        <f>ROUND(I93*H93,2)</f>
        <v>0</v>
      </c>
      <c r="BL93" s="19" t="s">
        <v>147</v>
      </c>
      <c r="BM93" s="217" t="s">
        <v>912</v>
      </c>
    </row>
    <row r="94" spans="1:47" s="2" customFormat="1" ht="12">
      <c r="A94" s="40"/>
      <c r="B94" s="41"/>
      <c r="C94" s="42"/>
      <c r="D94" s="219" t="s">
        <v>149</v>
      </c>
      <c r="E94" s="42"/>
      <c r="F94" s="220" t="s">
        <v>913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149</v>
      </c>
      <c r="AU94" s="19" t="s">
        <v>82</v>
      </c>
    </row>
    <row r="95" spans="1:63" s="12" customFormat="1" ht="25.9" customHeight="1">
      <c r="A95" s="12"/>
      <c r="B95" s="190"/>
      <c r="C95" s="191"/>
      <c r="D95" s="192" t="s">
        <v>71</v>
      </c>
      <c r="E95" s="193" t="s">
        <v>914</v>
      </c>
      <c r="F95" s="193" t="s">
        <v>915</v>
      </c>
      <c r="G95" s="191"/>
      <c r="H95" s="191"/>
      <c r="I95" s="194"/>
      <c r="J95" s="195">
        <f>BK95</f>
        <v>0</v>
      </c>
      <c r="K95" s="191"/>
      <c r="L95" s="196"/>
      <c r="M95" s="197"/>
      <c r="N95" s="198"/>
      <c r="O95" s="198"/>
      <c r="P95" s="199">
        <f>P96+P99+P104+P113+P117</f>
        <v>0</v>
      </c>
      <c r="Q95" s="198"/>
      <c r="R95" s="199">
        <f>R96+R99+R104+R113+R117</f>
        <v>0</v>
      </c>
      <c r="S95" s="198"/>
      <c r="T95" s="200">
        <f>T96+T99+T104+T113+T117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178</v>
      </c>
      <c r="AT95" s="202" t="s">
        <v>71</v>
      </c>
      <c r="AU95" s="202" t="s">
        <v>72</v>
      </c>
      <c r="AY95" s="201" t="s">
        <v>140</v>
      </c>
      <c r="BK95" s="203">
        <f>BK96+BK99+BK104+BK113+BK117</f>
        <v>0</v>
      </c>
    </row>
    <row r="96" spans="1:63" s="12" customFormat="1" ht="22.8" customHeight="1">
      <c r="A96" s="12"/>
      <c r="B96" s="190"/>
      <c r="C96" s="191"/>
      <c r="D96" s="192" t="s">
        <v>71</v>
      </c>
      <c r="E96" s="204" t="s">
        <v>916</v>
      </c>
      <c r="F96" s="204" t="s">
        <v>917</v>
      </c>
      <c r="G96" s="191"/>
      <c r="H96" s="191"/>
      <c r="I96" s="194"/>
      <c r="J96" s="205">
        <f>BK96</f>
        <v>0</v>
      </c>
      <c r="K96" s="191"/>
      <c r="L96" s="196"/>
      <c r="M96" s="197"/>
      <c r="N96" s="198"/>
      <c r="O96" s="198"/>
      <c r="P96" s="199">
        <f>SUM(P97:P98)</f>
        <v>0</v>
      </c>
      <c r="Q96" s="198"/>
      <c r="R96" s="199">
        <f>SUM(R97:R98)</f>
        <v>0</v>
      </c>
      <c r="S96" s="198"/>
      <c r="T96" s="200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80</v>
      </c>
      <c r="AT96" s="202" t="s">
        <v>71</v>
      </c>
      <c r="AU96" s="202" t="s">
        <v>80</v>
      </c>
      <c r="AY96" s="201" t="s">
        <v>140</v>
      </c>
      <c r="BK96" s="203">
        <f>SUM(BK97:BK98)</f>
        <v>0</v>
      </c>
    </row>
    <row r="97" spans="1:65" s="2" customFormat="1" ht="16.5" customHeight="1">
      <c r="A97" s="40"/>
      <c r="B97" s="41"/>
      <c r="C97" s="206" t="s">
        <v>161</v>
      </c>
      <c r="D97" s="206" t="s">
        <v>142</v>
      </c>
      <c r="E97" s="207" t="s">
        <v>918</v>
      </c>
      <c r="F97" s="208" t="s">
        <v>919</v>
      </c>
      <c r="G97" s="209" t="s">
        <v>278</v>
      </c>
      <c r="H97" s="210">
        <v>1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920</v>
      </c>
      <c r="AT97" s="217" t="s">
        <v>142</v>
      </c>
      <c r="AU97" s="217" t="s">
        <v>82</v>
      </c>
      <c r="AY97" s="19" t="s">
        <v>140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920</v>
      </c>
      <c r="BM97" s="217" t="s">
        <v>921</v>
      </c>
    </row>
    <row r="98" spans="1:47" s="2" customFormat="1" ht="12">
      <c r="A98" s="40"/>
      <c r="B98" s="41"/>
      <c r="C98" s="42"/>
      <c r="D98" s="219" t="s">
        <v>149</v>
      </c>
      <c r="E98" s="42"/>
      <c r="F98" s="220" t="s">
        <v>919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149</v>
      </c>
      <c r="AU98" s="19" t="s">
        <v>82</v>
      </c>
    </row>
    <row r="99" spans="1:63" s="12" customFormat="1" ht="22.8" customHeight="1">
      <c r="A99" s="12"/>
      <c r="B99" s="190"/>
      <c r="C99" s="191"/>
      <c r="D99" s="192" t="s">
        <v>71</v>
      </c>
      <c r="E99" s="204" t="s">
        <v>922</v>
      </c>
      <c r="F99" s="204" t="s">
        <v>923</v>
      </c>
      <c r="G99" s="191"/>
      <c r="H99" s="191"/>
      <c r="I99" s="194"/>
      <c r="J99" s="205">
        <f>BK99</f>
        <v>0</v>
      </c>
      <c r="K99" s="191"/>
      <c r="L99" s="196"/>
      <c r="M99" s="197"/>
      <c r="N99" s="198"/>
      <c r="O99" s="198"/>
      <c r="P99" s="199">
        <f>SUM(P100:P103)</f>
        <v>0</v>
      </c>
      <c r="Q99" s="198"/>
      <c r="R99" s="199">
        <f>SUM(R100:R103)</f>
        <v>0</v>
      </c>
      <c r="S99" s="198"/>
      <c r="T99" s="200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178</v>
      </c>
      <c r="AT99" s="202" t="s">
        <v>71</v>
      </c>
      <c r="AU99" s="202" t="s">
        <v>80</v>
      </c>
      <c r="AY99" s="201" t="s">
        <v>140</v>
      </c>
      <c r="BK99" s="203">
        <f>SUM(BK100:BK103)</f>
        <v>0</v>
      </c>
    </row>
    <row r="100" spans="1:65" s="2" customFormat="1" ht="16.5" customHeight="1">
      <c r="A100" s="40"/>
      <c r="B100" s="41"/>
      <c r="C100" s="206" t="s">
        <v>147</v>
      </c>
      <c r="D100" s="206" t="s">
        <v>142</v>
      </c>
      <c r="E100" s="207" t="s">
        <v>924</v>
      </c>
      <c r="F100" s="208" t="s">
        <v>925</v>
      </c>
      <c r="G100" s="209" t="s">
        <v>278</v>
      </c>
      <c r="H100" s="210">
        <v>1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920</v>
      </c>
      <c r="AT100" s="217" t="s">
        <v>142</v>
      </c>
      <c r="AU100" s="217" t="s">
        <v>82</v>
      </c>
      <c r="AY100" s="19" t="s">
        <v>140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920</v>
      </c>
      <c r="BM100" s="217" t="s">
        <v>926</v>
      </c>
    </row>
    <row r="101" spans="1:47" s="2" customFormat="1" ht="12">
      <c r="A101" s="40"/>
      <c r="B101" s="41"/>
      <c r="C101" s="42"/>
      <c r="D101" s="219" t="s">
        <v>149</v>
      </c>
      <c r="E101" s="42"/>
      <c r="F101" s="220" t="s">
        <v>925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149</v>
      </c>
      <c r="AU101" s="19" t="s">
        <v>82</v>
      </c>
    </row>
    <row r="102" spans="1:65" s="2" customFormat="1" ht="16.5" customHeight="1">
      <c r="A102" s="40"/>
      <c r="B102" s="41"/>
      <c r="C102" s="206" t="s">
        <v>178</v>
      </c>
      <c r="D102" s="206" t="s">
        <v>142</v>
      </c>
      <c r="E102" s="207" t="s">
        <v>927</v>
      </c>
      <c r="F102" s="208" t="s">
        <v>928</v>
      </c>
      <c r="G102" s="209" t="s">
        <v>278</v>
      </c>
      <c r="H102" s="210">
        <v>1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920</v>
      </c>
      <c r="AT102" s="217" t="s">
        <v>142</v>
      </c>
      <c r="AU102" s="217" t="s">
        <v>82</v>
      </c>
      <c r="AY102" s="19" t="s">
        <v>140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920</v>
      </c>
      <c r="BM102" s="217" t="s">
        <v>929</v>
      </c>
    </row>
    <row r="103" spans="1:47" s="2" customFormat="1" ht="12">
      <c r="A103" s="40"/>
      <c r="B103" s="41"/>
      <c r="C103" s="42"/>
      <c r="D103" s="219" t="s">
        <v>149</v>
      </c>
      <c r="E103" s="42"/>
      <c r="F103" s="220" t="s">
        <v>928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82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930</v>
      </c>
      <c r="F104" s="204" t="s">
        <v>931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SUM(P105:P112)</f>
        <v>0</v>
      </c>
      <c r="Q104" s="198"/>
      <c r="R104" s="199">
        <f>SUM(R105:R112)</f>
        <v>0</v>
      </c>
      <c r="S104" s="198"/>
      <c r="T104" s="200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178</v>
      </c>
      <c r="AT104" s="202" t="s">
        <v>71</v>
      </c>
      <c r="AU104" s="202" t="s">
        <v>80</v>
      </c>
      <c r="AY104" s="201" t="s">
        <v>140</v>
      </c>
      <c r="BK104" s="203">
        <f>SUM(BK105:BK112)</f>
        <v>0</v>
      </c>
    </row>
    <row r="105" spans="1:65" s="2" customFormat="1" ht="21.75" customHeight="1">
      <c r="A105" s="40"/>
      <c r="B105" s="41"/>
      <c r="C105" s="206" t="s">
        <v>185</v>
      </c>
      <c r="D105" s="206" t="s">
        <v>142</v>
      </c>
      <c r="E105" s="207" t="s">
        <v>932</v>
      </c>
      <c r="F105" s="208" t="s">
        <v>933</v>
      </c>
      <c r="G105" s="209" t="s">
        <v>278</v>
      </c>
      <c r="H105" s="210">
        <v>1</v>
      </c>
      <c r="I105" s="211"/>
      <c r="J105" s="212">
        <f>ROUND(I105*H105,2)</f>
        <v>0</v>
      </c>
      <c r="K105" s="208" t="s">
        <v>146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920</v>
      </c>
      <c r="AT105" s="217" t="s">
        <v>142</v>
      </c>
      <c r="AU105" s="217" t="s">
        <v>82</v>
      </c>
      <c r="AY105" s="19" t="s">
        <v>140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920</v>
      </c>
      <c r="BM105" s="217" t="s">
        <v>934</v>
      </c>
    </row>
    <row r="106" spans="1:47" s="2" customFormat="1" ht="12">
      <c r="A106" s="40"/>
      <c r="B106" s="41"/>
      <c r="C106" s="42"/>
      <c r="D106" s="219" t="s">
        <v>149</v>
      </c>
      <c r="E106" s="42"/>
      <c r="F106" s="220" t="s">
        <v>935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82</v>
      </c>
    </row>
    <row r="107" spans="1:47" s="2" customFormat="1" ht="12">
      <c r="A107" s="40"/>
      <c r="B107" s="41"/>
      <c r="C107" s="42"/>
      <c r="D107" s="224" t="s">
        <v>151</v>
      </c>
      <c r="E107" s="42"/>
      <c r="F107" s="225" t="s">
        <v>936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151</v>
      </c>
      <c r="AU107" s="19" t="s">
        <v>82</v>
      </c>
    </row>
    <row r="108" spans="1:65" s="2" customFormat="1" ht="16.5" customHeight="1">
      <c r="A108" s="40"/>
      <c r="B108" s="41"/>
      <c r="C108" s="206" t="s">
        <v>191</v>
      </c>
      <c r="D108" s="206" t="s">
        <v>142</v>
      </c>
      <c r="E108" s="207" t="s">
        <v>937</v>
      </c>
      <c r="F108" s="208" t="s">
        <v>938</v>
      </c>
      <c r="G108" s="209" t="s">
        <v>939</v>
      </c>
      <c r="H108" s="210">
        <v>120</v>
      </c>
      <c r="I108" s="211"/>
      <c r="J108" s="212">
        <f>ROUND(I108*H108,2)</f>
        <v>0</v>
      </c>
      <c r="K108" s="208" t="s">
        <v>146</v>
      </c>
      <c r="L108" s="46"/>
      <c r="M108" s="213" t="s">
        <v>19</v>
      </c>
      <c r="N108" s="214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920</v>
      </c>
      <c r="AT108" s="217" t="s">
        <v>142</v>
      </c>
      <c r="AU108" s="217" t="s">
        <v>82</v>
      </c>
      <c r="AY108" s="19" t="s">
        <v>140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80</v>
      </c>
      <c r="BK108" s="218">
        <f>ROUND(I108*H108,2)</f>
        <v>0</v>
      </c>
      <c r="BL108" s="19" t="s">
        <v>920</v>
      </c>
      <c r="BM108" s="217" t="s">
        <v>940</v>
      </c>
    </row>
    <row r="109" spans="1:47" s="2" customFormat="1" ht="12">
      <c r="A109" s="40"/>
      <c r="B109" s="41"/>
      <c r="C109" s="42"/>
      <c r="D109" s="219" t="s">
        <v>149</v>
      </c>
      <c r="E109" s="42"/>
      <c r="F109" s="220" t="s">
        <v>938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149</v>
      </c>
      <c r="AU109" s="19" t="s">
        <v>82</v>
      </c>
    </row>
    <row r="110" spans="1:47" s="2" customFormat="1" ht="12">
      <c r="A110" s="40"/>
      <c r="B110" s="41"/>
      <c r="C110" s="42"/>
      <c r="D110" s="224" t="s">
        <v>151</v>
      </c>
      <c r="E110" s="42"/>
      <c r="F110" s="225" t="s">
        <v>941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151</v>
      </c>
      <c r="AU110" s="19" t="s">
        <v>82</v>
      </c>
    </row>
    <row r="111" spans="1:65" s="2" customFormat="1" ht="16.5" customHeight="1">
      <c r="A111" s="40"/>
      <c r="B111" s="41"/>
      <c r="C111" s="206" t="s">
        <v>193</v>
      </c>
      <c r="D111" s="206" t="s">
        <v>142</v>
      </c>
      <c r="E111" s="207" t="s">
        <v>942</v>
      </c>
      <c r="F111" s="208" t="s">
        <v>943</v>
      </c>
      <c r="G111" s="209" t="s">
        <v>269</v>
      </c>
      <c r="H111" s="210">
        <v>1</v>
      </c>
      <c r="I111" s="211"/>
      <c r="J111" s="212">
        <f>ROUND(I111*H111,2)</f>
        <v>0</v>
      </c>
      <c r="K111" s="208" t="s">
        <v>19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920</v>
      </c>
      <c r="AT111" s="217" t="s">
        <v>142</v>
      </c>
      <c r="AU111" s="217" t="s">
        <v>82</v>
      </c>
      <c r="AY111" s="19" t="s">
        <v>140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80</v>
      </c>
      <c r="BK111" s="218">
        <f>ROUND(I111*H111,2)</f>
        <v>0</v>
      </c>
      <c r="BL111" s="19" t="s">
        <v>920</v>
      </c>
      <c r="BM111" s="217" t="s">
        <v>944</v>
      </c>
    </row>
    <row r="112" spans="1:47" s="2" customFormat="1" ht="12">
      <c r="A112" s="40"/>
      <c r="B112" s="41"/>
      <c r="C112" s="42"/>
      <c r="D112" s="219" t="s">
        <v>149</v>
      </c>
      <c r="E112" s="42"/>
      <c r="F112" s="220" t="s">
        <v>943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149</v>
      </c>
      <c r="AU112" s="19" t="s">
        <v>82</v>
      </c>
    </row>
    <row r="113" spans="1:63" s="12" customFormat="1" ht="22.8" customHeight="1">
      <c r="A113" s="12"/>
      <c r="B113" s="190"/>
      <c r="C113" s="191"/>
      <c r="D113" s="192" t="s">
        <v>71</v>
      </c>
      <c r="E113" s="204" t="s">
        <v>945</v>
      </c>
      <c r="F113" s="204" t="s">
        <v>946</v>
      </c>
      <c r="G113" s="191"/>
      <c r="H113" s="191"/>
      <c r="I113" s="194"/>
      <c r="J113" s="205">
        <f>BK113</f>
        <v>0</v>
      </c>
      <c r="K113" s="191"/>
      <c r="L113" s="196"/>
      <c r="M113" s="197"/>
      <c r="N113" s="198"/>
      <c r="O113" s="198"/>
      <c r="P113" s="199">
        <f>SUM(P114:P116)</f>
        <v>0</v>
      </c>
      <c r="Q113" s="198"/>
      <c r="R113" s="199">
        <f>SUM(R114:R116)</f>
        <v>0</v>
      </c>
      <c r="S113" s="198"/>
      <c r="T113" s="200">
        <f>SUM(T114:T116)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1" t="s">
        <v>178</v>
      </c>
      <c r="AT113" s="202" t="s">
        <v>71</v>
      </c>
      <c r="AU113" s="202" t="s">
        <v>80</v>
      </c>
      <c r="AY113" s="201" t="s">
        <v>140</v>
      </c>
      <c r="BK113" s="203">
        <f>SUM(BK114:BK116)</f>
        <v>0</v>
      </c>
    </row>
    <row r="114" spans="1:65" s="2" customFormat="1" ht="24.15" customHeight="1">
      <c r="A114" s="40"/>
      <c r="B114" s="41"/>
      <c r="C114" s="206" t="s">
        <v>169</v>
      </c>
      <c r="D114" s="206" t="s">
        <v>142</v>
      </c>
      <c r="E114" s="207" t="s">
        <v>947</v>
      </c>
      <c r="F114" s="208" t="s">
        <v>948</v>
      </c>
      <c r="G114" s="209" t="s">
        <v>278</v>
      </c>
      <c r="H114" s="210">
        <v>1</v>
      </c>
      <c r="I114" s="211"/>
      <c r="J114" s="212">
        <f>ROUND(I114*H114,2)</f>
        <v>0</v>
      </c>
      <c r="K114" s="208" t="s">
        <v>146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920</v>
      </c>
      <c r="AT114" s="217" t="s">
        <v>142</v>
      </c>
      <c r="AU114" s="217" t="s">
        <v>82</v>
      </c>
      <c r="AY114" s="19" t="s">
        <v>140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920</v>
      </c>
      <c r="BM114" s="217" t="s">
        <v>949</v>
      </c>
    </row>
    <row r="115" spans="1:47" s="2" customFormat="1" ht="12">
      <c r="A115" s="40"/>
      <c r="B115" s="41"/>
      <c r="C115" s="42"/>
      <c r="D115" s="219" t="s">
        <v>149</v>
      </c>
      <c r="E115" s="42"/>
      <c r="F115" s="220" t="s">
        <v>948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149</v>
      </c>
      <c r="AU115" s="19" t="s">
        <v>82</v>
      </c>
    </row>
    <row r="116" spans="1:47" s="2" customFormat="1" ht="12">
      <c r="A116" s="40"/>
      <c r="B116" s="41"/>
      <c r="C116" s="42"/>
      <c r="D116" s="224" t="s">
        <v>151</v>
      </c>
      <c r="E116" s="42"/>
      <c r="F116" s="225" t="s">
        <v>950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151</v>
      </c>
      <c r="AU116" s="19" t="s">
        <v>82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951</v>
      </c>
      <c r="F117" s="204" t="s">
        <v>952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SUM(P118:P120)</f>
        <v>0</v>
      </c>
      <c r="Q117" s="198"/>
      <c r="R117" s="199">
        <f>SUM(R118:R120)</f>
        <v>0</v>
      </c>
      <c r="S117" s="198"/>
      <c r="T117" s="200">
        <f>SUM(T118:T120)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178</v>
      </c>
      <c r="AT117" s="202" t="s">
        <v>71</v>
      </c>
      <c r="AU117" s="202" t="s">
        <v>80</v>
      </c>
      <c r="AY117" s="201" t="s">
        <v>140</v>
      </c>
      <c r="BK117" s="203">
        <f>SUM(BK118:BK120)</f>
        <v>0</v>
      </c>
    </row>
    <row r="118" spans="1:65" s="2" customFormat="1" ht="24.15" customHeight="1">
      <c r="A118" s="40"/>
      <c r="B118" s="41"/>
      <c r="C118" s="206" t="s">
        <v>107</v>
      </c>
      <c r="D118" s="206" t="s">
        <v>142</v>
      </c>
      <c r="E118" s="207" t="s">
        <v>953</v>
      </c>
      <c r="F118" s="208" t="s">
        <v>954</v>
      </c>
      <c r="G118" s="209" t="s">
        <v>278</v>
      </c>
      <c r="H118" s="210">
        <v>1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920</v>
      </c>
      <c r="AT118" s="217" t="s">
        <v>142</v>
      </c>
      <c r="AU118" s="217" t="s">
        <v>82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920</v>
      </c>
      <c r="BM118" s="217" t="s">
        <v>955</v>
      </c>
    </row>
    <row r="119" spans="1:47" s="2" customFormat="1" ht="12">
      <c r="A119" s="40"/>
      <c r="B119" s="41"/>
      <c r="C119" s="42"/>
      <c r="D119" s="219" t="s">
        <v>149</v>
      </c>
      <c r="E119" s="42"/>
      <c r="F119" s="220" t="s">
        <v>954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82</v>
      </c>
    </row>
    <row r="120" spans="1:47" s="2" customFormat="1" ht="12">
      <c r="A120" s="40"/>
      <c r="B120" s="41"/>
      <c r="C120" s="42"/>
      <c r="D120" s="224" t="s">
        <v>151</v>
      </c>
      <c r="E120" s="42"/>
      <c r="F120" s="225" t="s">
        <v>956</v>
      </c>
      <c r="G120" s="42"/>
      <c r="H120" s="42"/>
      <c r="I120" s="221"/>
      <c r="J120" s="42"/>
      <c r="K120" s="42"/>
      <c r="L120" s="46"/>
      <c r="M120" s="262"/>
      <c r="N120" s="263"/>
      <c r="O120" s="264"/>
      <c r="P120" s="264"/>
      <c r="Q120" s="264"/>
      <c r="R120" s="264"/>
      <c r="S120" s="264"/>
      <c r="T120" s="265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82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DD5F" sheet="1" objects="1" scenarios="1" formatColumns="0" formatRows="0" autoFilter="0"/>
  <autoFilter ref="C86:K120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107" r:id="rId1" display="https://podminky.urs.cz/item/CS_URS_2023_02/030001000"/>
    <hyperlink ref="F110" r:id="rId2" display="https://podminky.urs.cz/item/CS_URS_2023_02/034103000"/>
    <hyperlink ref="F116" r:id="rId3" display="https://podminky.urs.cz/item/CS_URS_2023_02/045002000"/>
    <hyperlink ref="F120" r:id="rId4" display="https://podminky.urs.cz/item/CS_URS_2023_02/081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0" customWidth="1"/>
    <col min="2" max="2" width="1.7109375" style="290" customWidth="1"/>
    <col min="3" max="4" width="5.00390625" style="290" customWidth="1"/>
    <col min="5" max="5" width="11.7109375" style="290" customWidth="1"/>
    <col min="6" max="6" width="9.140625" style="290" customWidth="1"/>
    <col min="7" max="7" width="5.00390625" style="290" customWidth="1"/>
    <col min="8" max="8" width="77.8515625" style="290" customWidth="1"/>
    <col min="9" max="10" width="20.00390625" style="290" customWidth="1"/>
    <col min="11" max="11" width="1.7109375" style="290" customWidth="1"/>
  </cols>
  <sheetData>
    <row r="1" s="1" customFormat="1" ht="37.5" customHeight="1"/>
    <row r="2" spans="2:11" s="1" customFormat="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17" customFormat="1" ht="45" customHeight="1">
      <c r="B3" s="294"/>
      <c r="C3" s="295" t="s">
        <v>957</v>
      </c>
      <c r="D3" s="295"/>
      <c r="E3" s="295"/>
      <c r="F3" s="295"/>
      <c r="G3" s="295"/>
      <c r="H3" s="295"/>
      <c r="I3" s="295"/>
      <c r="J3" s="295"/>
      <c r="K3" s="296"/>
    </row>
    <row r="4" spans="2:11" s="1" customFormat="1" ht="25.5" customHeight="1">
      <c r="B4" s="297"/>
      <c r="C4" s="298" t="s">
        <v>958</v>
      </c>
      <c r="D4" s="298"/>
      <c r="E4" s="298"/>
      <c r="F4" s="298"/>
      <c r="G4" s="298"/>
      <c r="H4" s="298"/>
      <c r="I4" s="298"/>
      <c r="J4" s="298"/>
      <c r="K4" s="299"/>
    </row>
    <row r="5" spans="2:11" s="1" customFormat="1" ht="5.25" customHeight="1">
      <c r="B5" s="297"/>
      <c r="C5" s="300"/>
      <c r="D5" s="300"/>
      <c r="E5" s="300"/>
      <c r="F5" s="300"/>
      <c r="G5" s="300"/>
      <c r="H5" s="300"/>
      <c r="I5" s="300"/>
      <c r="J5" s="300"/>
      <c r="K5" s="299"/>
    </row>
    <row r="6" spans="2:11" s="1" customFormat="1" ht="15" customHeight="1">
      <c r="B6" s="297"/>
      <c r="C6" s="301" t="s">
        <v>959</v>
      </c>
      <c r="D6" s="301"/>
      <c r="E6" s="301"/>
      <c r="F6" s="301"/>
      <c r="G6" s="301"/>
      <c r="H6" s="301"/>
      <c r="I6" s="301"/>
      <c r="J6" s="301"/>
      <c r="K6" s="299"/>
    </row>
    <row r="7" spans="2:11" s="1" customFormat="1" ht="15" customHeight="1">
      <c r="B7" s="302"/>
      <c r="C7" s="301" t="s">
        <v>960</v>
      </c>
      <c r="D7" s="301"/>
      <c r="E7" s="301"/>
      <c r="F7" s="301"/>
      <c r="G7" s="301"/>
      <c r="H7" s="301"/>
      <c r="I7" s="301"/>
      <c r="J7" s="301"/>
      <c r="K7" s="299"/>
    </row>
    <row r="8" spans="2:11" s="1" customFormat="1" ht="12.75" customHeight="1">
      <c r="B8" s="302"/>
      <c r="C8" s="301"/>
      <c r="D8" s="301"/>
      <c r="E8" s="301"/>
      <c r="F8" s="301"/>
      <c r="G8" s="301"/>
      <c r="H8" s="301"/>
      <c r="I8" s="301"/>
      <c r="J8" s="301"/>
      <c r="K8" s="299"/>
    </row>
    <row r="9" spans="2:11" s="1" customFormat="1" ht="15" customHeight="1">
      <c r="B9" s="302"/>
      <c r="C9" s="301" t="s">
        <v>961</v>
      </c>
      <c r="D9" s="301"/>
      <c r="E9" s="301"/>
      <c r="F9" s="301"/>
      <c r="G9" s="301"/>
      <c r="H9" s="301"/>
      <c r="I9" s="301"/>
      <c r="J9" s="301"/>
      <c r="K9" s="299"/>
    </row>
    <row r="10" spans="2:11" s="1" customFormat="1" ht="15" customHeight="1">
      <c r="B10" s="302"/>
      <c r="C10" s="301"/>
      <c r="D10" s="301" t="s">
        <v>962</v>
      </c>
      <c r="E10" s="301"/>
      <c r="F10" s="301"/>
      <c r="G10" s="301"/>
      <c r="H10" s="301"/>
      <c r="I10" s="301"/>
      <c r="J10" s="301"/>
      <c r="K10" s="299"/>
    </row>
    <row r="11" spans="2:11" s="1" customFormat="1" ht="15" customHeight="1">
      <c r="B11" s="302"/>
      <c r="C11" s="303"/>
      <c r="D11" s="301" t="s">
        <v>963</v>
      </c>
      <c r="E11" s="301"/>
      <c r="F11" s="301"/>
      <c r="G11" s="301"/>
      <c r="H11" s="301"/>
      <c r="I11" s="301"/>
      <c r="J11" s="301"/>
      <c r="K11" s="299"/>
    </row>
    <row r="12" spans="2:11" s="1" customFormat="1" ht="15" customHeight="1">
      <c r="B12" s="302"/>
      <c r="C12" s="303"/>
      <c r="D12" s="301"/>
      <c r="E12" s="301"/>
      <c r="F12" s="301"/>
      <c r="G12" s="301"/>
      <c r="H12" s="301"/>
      <c r="I12" s="301"/>
      <c r="J12" s="301"/>
      <c r="K12" s="299"/>
    </row>
    <row r="13" spans="2:11" s="1" customFormat="1" ht="15" customHeight="1">
      <c r="B13" s="302"/>
      <c r="C13" s="303"/>
      <c r="D13" s="304" t="s">
        <v>964</v>
      </c>
      <c r="E13" s="301"/>
      <c r="F13" s="301"/>
      <c r="G13" s="301"/>
      <c r="H13" s="301"/>
      <c r="I13" s="301"/>
      <c r="J13" s="301"/>
      <c r="K13" s="299"/>
    </row>
    <row r="14" spans="2:11" s="1" customFormat="1" ht="12.75" customHeight="1">
      <c r="B14" s="302"/>
      <c r="C14" s="303"/>
      <c r="D14" s="303"/>
      <c r="E14" s="303"/>
      <c r="F14" s="303"/>
      <c r="G14" s="303"/>
      <c r="H14" s="303"/>
      <c r="I14" s="303"/>
      <c r="J14" s="303"/>
      <c r="K14" s="299"/>
    </row>
    <row r="15" spans="2:11" s="1" customFormat="1" ht="15" customHeight="1">
      <c r="B15" s="302"/>
      <c r="C15" s="303"/>
      <c r="D15" s="301" t="s">
        <v>965</v>
      </c>
      <c r="E15" s="301"/>
      <c r="F15" s="301"/>
      <c r="G15" s="301"/>
      <c r="H15" s="301"/>
      <c r="I15" s="301"/>
      <c r="J15" s="301"/>
      <c r="K15" s="299"/>
    </row>
    <row r="16" spans="2:11" s="1" customFormat="1" ht="15" customHeight="1">
      <c r="B16" s="302"/>
      <c r="C16" s="303"/>
      <c r="D16" s="301" t="s">
        <v>966</v>
      </c>
      <c r="E16" s="301"/>
      <c r="F16" s="301"/>
      <c r="G16" s="301"/>
      <c r="H16" s="301"/>
      <c r="I16" s="301"/>
      <c r="J16" s="301"/>
      <c r="K16" s="299"/>
    </row>
    <row r="17" spans="2:11" s="1" customFormat="1" ht="15" customHeight="1">
      <c r="B17" s="302"/>
      <c r="C17" s="303"/>
      <c r="D17" s="301" t="s">
        <v>967</v>
      </c>
      <c r="E17" s="301"/>
      <c r="F17" s="301"/>
      <c r="G17" s="301"/>
      <c r="H17" s="301"/>
      <c r="I17" s="301"/>
      <c r="J17" s="301"/>
      <c r="K17" s="299"/>
    </row>
    <row r="18" spans="2:11" s="1" customFormat="1" ht="15" customHeight="1">
      <c r="B18" s="302"/>
      <c r="C18" s="303"/>
      <c r="D18" s="303"/>
      <c r="E18" s="305" t="s">
        <v>79</v>
      </c>
      <c r="F18" s="301" t="s">
        <v>968</v>
      </c>
      <c r="G18" s="301"/>
      <c r="H18" s="301"/>
      <c r="I18" s="301"/>
      <c r="J18" s="301"/>
      <c r="K18" s="299"/>
    </row>
    <row r="19" spans="2:11" s="1" customFormat="1" ht="15" customHeight="1">
      <c r="B19" s="302"/>
      <c r="C19" s="303"/>
      <c r="D19" s="303"/>
      <c r="E19" s="305" t="s">
        <v>969</v>
      </c>
      <c r="F19" s="301" t="s">
        <v>970</v>
      </c>
      <c r="G19" s="301"/>
      <c r="H19" s="301"/>
      <c r="I19" s="301"/>
      <c r="J19" s="301"/>
      <c r="K19" s="299"/>
    </row>
    <row r="20" spans="2:11" s="1" customFormat="1" ht="15" customHeight="1">
      <c r="B20" s="302"/>
      <c r="C20" s="303"/>
      <c r="D20" s="303"/>
      <c r="E20" s="305" t="s">
        <v>971</v>
      </c>
      <c r="F20" s="301" t="s">
        <v>972</v>
      </c>
      <c r="G20" s="301"/>
      <c r="H20" s="301"/>
      <c r="I20" s="301"/>
      <c r="J20" s="301"/>
      <c r="K20" s="299"/>
    </row>
    <row r="21" spans="2:11" s="1" customFormat="1" ht="15" customHeight="1">
      <c r="B21" s="302"/>
      <c r="C21" s="303"/>
      <c r="D21" s="303"/>
      <c r="E21" s="305" t="s">
        <v>973</v>
      </c>
      <c r="F21" s="301" t="s">
        <v>974</v>
      </c>
      <c r="G21" s="301"/>
      <c r="H21" s="301"/>
      <c r="I21" s="301"/>
      <c r="J21" s="301"/>
      <c r="K21" s="299"/>
    </row>
    <row r="22" spans="2:11" s="1" customFormat="1" ht="15" customHeight="1">
      <c r="B22" s="302"/>
      <c r="C22" s="303"/>
      <c r="D22" s="303"/>
      <c r="E22" s="305" t="s">
        <v>975</v>
      </c>
      <c r="F22" s="301" t="s">
        <v>976</v>
      </c>
      <c r="G22" s="301"/>
      <c r="H22" s="301"/>
      <c r="I22" s="301"/>
      <c r="J22" s="301"/>
      <c r="K22" s="299"/>
    </row>
    <row r="23" spans="2:11" s="1" customFormat="1" ht="15" customHeight="1">
      <c r="B23" s="302"/>
      <c r="C23" s="303"/>
      <c r="D23" s="303"/>
      <c r="E23" s="305" t="s">
        <v>977</v>
      </c>
      <c r="F23" s="301" t="s">
        <v>978</v>
      </c>
      <c r="G23" s="301"/>
      <c r="H23" s="301"/>
      <c r="I23" s="301"/>
      <c r="J23" s="301"/>
      <c r="K23" s="299"/>
    </row>
    <row r="24" spans="2:11" s="1" customFormat="1" ht="12.75" customHeight="1">
      <c r="B24" s="302"/>
      <c r="C24" s="303"/>
      <c r="D24" s="303"/>
      <c r="E24" s="303"/>
      <c r="F24" s="303"/>
      <c r="G24" s="303"/>
      <c r="H24" s="303"/>
      <c r="I24" s="303"/>
      <c r="J24" s="303"/>
      <c r="K24" s="299"/>
    </row>
    <row r="25" spans="2:11" s="1" customFormat="1" ht="15" customHeight="1">
      <c r="B25" s="302"/>
      <c r="C25" s="301" t="s">
        <v>979</v>
      </c>
      <c r="D25" s="301"/>
      <c r="E25" s="301"/>
      <c r="F25" s="301"/>
      <c r="G25" s="301"/>
      <c r="H25" s="301"/>
      <c r="I25" s="301"/>
      <c r="J25" s="301"/>
      <c r="K25" s="299"/>
    </row>
    <row r="26" spans="2:11" s="1" customFormat="1" ht="15" customHeight="1">
      <c r="B26" s="302"/>
      <c r="C26" s="301" t="s">
        <v>980</v>
      </c>
      <c r="D26" s="301"/>
      <c r="E26" s="301"/>
      <c r="F26" s="301"/>
      <c r="G26" s="301"/>
      <c r="H26" s="301"/>
      <c r="I26" s="301"/>
      <c r="J26" s="301"/>
      <c r="K26" s="299"/>
    </row>
    <row r="27" spans="2:11" s="1" customFormat="1" ht="15" customHeight="1">
      <c r="B27" s="302"/>
      <c r="C27" s="301"/>
      <c r="D27" s="301" t="s">
        <v>981</v>
      </c>
      <c r="E27" s="301"/>
      <c r="F27" s="301"/>
      <c r="G27" s="301"/>
      <c r="H27" s="301"/>
      <c r="I27" s="301"/>
      <c r="J27" s="301"/>
      <c r="K27" s="299"/>
    </row>
    <row r="28" spans="2:11" s="1" customFormat="1" ht="15" customHeight="1">
      <c r="B28" s="302"/>
      <c r="C28" s="303"/>
      <c r="D28" s="301" t="s">
        <v>982</v>
      </c>
      <c r="E28" s="301"/>
      <c r="F28" s="301"/>
      <c r="G28" s="301"/>
      <c r="H28" s="301"/>
      <c r="I28" s="301"/>
      <c r="J28" s="301"/>
      <c r="K28" s="299"/>
    </row>
    <row r="29" spans="2:11" s="1" customFormat="1" ht="12.75" customHeight="1">
      <c r="B29" s="302"/>
      <c r="C29" s="303"/>
      <c r="D29" s="303"/>
      <c r="E29" s="303"/>
      <c r="F29" s="303"/>
      <c r="G29" s="303"/>
      <c r="H29" s="303"/>
      <c r="I29" s="303"/>
      <c r="J29" s="303"/>
      <c r="K29" s="299"/>
    </row>
    <row r="30" spans="2:11" s="1" customFormat="1" ht="15" customHeight="1">
      <c r="B30" s="302"/>
      <c r="C30" s="303"/>
      <c r="D30" s="301" t="s">
        <v>983</v>
      </c>
      <c r="E30" s="301"/>
      <c r="F30" s="301"/>
      <c r="G30" s="301"/>
      <c r="H30" s="301"/>
      <c r="I30" s="301"/>
      <c r="J30" s="301"/>
      <c r="K30" s="299"/>
    </row>
    <row r="31" spans="2:11" s="1" customFormat="1" ht="15" customHeight="1">
      <c r="B31" s="302"/>
      <c r="C31" s="303"/>
      <c r="D31" s="301" t="s">
        <v>984</v>
      </c>
      <c r="E31" s="301"/>
      <c r="F31" s="301"/>
      <c r="G31" s="301"/>
      <c r="H31" s="301"/>
      <c r="I31" s="301"/>
      <c r="J31" s="301"/>
      <c r="K31" s="299"/>
    </row>
    <row r="32" spans="2:11" s="1" customFormat="1" ht="12.75" customHeight="1">
      <c r="B32" s="302"/>
      <c r="C32" s="303"/>
      <c r="D32" s="303"/>
      <c r="E32" s="303"/>
      <c r="F32" s="303"/>
      <c r="G32" s="303"/>
      <c r="H32" s="303"/>
      <c r="I32" s="303"/>
      <c r="J32" s="303"/>
      <c r="K32" s="299"/>
    </row>
    <row r="33" spans="2:11" s="1" customFormat="1" ht="15" customHeight="1">
      <c r="B33" s="302"/>
      <c r="C33" s="303"/>
      <c r="D33" s="301" t="s">
        <v>985</v>
      </c>
      <c r="E33" s="301"/>
      <c r="F33" s="301"/>
      <c r="G33" s="301"/>
      <c r="H33" s="301"/>
      <c r="I33" s="301"/>
      <c r="J33" s="301"/>
      <c r="K33" s="299"/>
    </row>
    <row r="34" spans="2:11" s="1" customFormat="1" ht="15" customHeight="1">
      <c r="B34" s="302"/>
      <c r="C34" s="303"/>
      <c r="D34" s="301" t="s">
        <v>986</v>
      </c>
      <c r="E34" s="301"/>
      <c r="F34" s="301"/>
      <c r="G34" s="301"/>
      <c r="H34" s="301"/>
      <c r="I34" s="301"/>
      <c r="J34" s="301"/>
      <c r="K34" s="299"/>
    </row>
    <row r="35" spans="2:11" s="1" customFormat="1" ht="15" customHeight="1">
      <c r="B35" s="302"/>
      <c r="C35" s="303"/>
      <c r="D35" s="301" t="s">
        <v>987</v>
      </c>
      <c r="E35" s="301"/>
      <c r="F35" s="301"/>
      <c r="G35" s="301"/>
      <c r="H35" s="301"/>
      <c r="I35" s="301"/>
      <c r="J35" s="301"/>
      <c r="K35" s="299"/>
    </row>
    <row r="36" spans="2:11" s="1" customFormat="1" ht="15" customHeight="1">
      <c r="B36" s="302"/>
      <c r="C36" s="303"/>
      <c r="D36" s="301"/>
      <c r="E36" s="304" t="s">
        <v>126</v>
      </c>
      <c r="F36" s="301"/>
      <c r="G36" s="301" t="s">
        <v>988</v>
      </c>
      <c r="H36" s="301"/>
      <c r="I36" s="301"/>
      <c r="J36" s="301"/>
      <c r="K36" s="299"/>
    </row>
    <row r="37" spans="2:11" s="1" customFormat="1" ht="30.75" customHeight="1">
      <c r="B37" s="302"/>
      <c r="C37" s="303"/>
      <c r="D37" s="301"/>
      <c r="E37" s="304" t="s">
        <v>989</v>
      </c>
      <c r="F37" s="301"/>
      <c r="G37" s="301" t="s">
        <v>990</v>
      </c>
      <c r="H37" s="301"/>
      <c r="I37" s="301"/>
      <c r="J37" s="301"/>
      <c r="K37" s="299"/>
    </row>
    <row r="38" spans="2:11" s="1" customFormat="1" ht="15" customHeight="1">
      <c r="B38" s="302"/>
      <c r="C38" s="303"/>
      <c r="D38" s="301"/>
      <c r="E38" s="304" t="s">
        <v>53</v>
      </c>
      <c r="F38" s="301"/>
      <c r="G38" s="301" t="s">
        <v>991</v>
      </c>
      <c r="H38" s="301"/>
      <c r="I38" s="301"/>
      <c r="J38" s="301"/>
      <c r="K38" s="299"/>
    </row>
    <row r="39" spans="2:11" s="1" customFormat="1" ht="15" customHeight="1">
      <c r="B39" s="302"/>
      <c r="C39" s="303"/>
      <c r="D39" s="301"/>
      <c r="E39" s="304" t="s">
        <v>54</v>
      </c>
      <c r="F39" s="301"/>
      <c r="G39" s="301" t="s">
        <v>992</v>
      </c>
      <c r="H39" s="301"/>
      <c r="I39" s="301"/>
      <c r="J39" s="301"/>
      <c r="K39" s="299"/>
    </row>
    <row r="40" spans="2:11" s="1" customFormat="1" ht="15" customHeight="1">
      <c r="B40" s="302"/>
      <c r="C40" s="303"/>
      <c r="D40" s="301"/>
      <c r="E40" s="304" t="s">
        <v>127</v>
      </c>
      <c r="F40" s="301"/>
      <c r="G40" s="301" t="s">
        <v>993</v>
      </c>
      <c r="H40" s="301"/>
      <c r="I40" s="301"/>
      <c r="J40" s="301"/>
      <c r="K40" s="299"/>
    </row>
    <row r="41" spans="2:11" s="1" customFormat="1" ht="15" customHeight="1">
      <c r="B41" s="302"/>
      <c r="C41" s="303"/>
      <c r="D41" s="301"/>
      <c r="E41" s="304" t="s">
        <v>128</v>
      </c>
      <c r="F41" s="301"/>
      <c r="G41" s="301" t="s">
        <v>994</v>
      </c>
      <c r="H41" s="301"/>
      <c r="I41" s="301"/>
      <c r="J41" s="301"/>
      <c r="K41" s="299"/>
    </row>
    <row r="42" spans="2:11" s="1" customFormat="1" ht="15" customHeight="1">
      <c r="B42" s="302"/>
      <c r="C42" s="303"/>
      <c r="D42" s="301"/>
      <c r="E42" s="304" t="s">
        <v>995</v>
      </c>
      <c r="F42" s="301"/>
      <c r="G42" s="301" t="s">
        <v>996</v>
      </c>
      <c r="H42" s="301"/>
      <c r="I42" s="301"/>
      <c r="J42" s="301"/>
      <c r="K42" s="299"/>
    </row>
    <row r="43" spans="2:11" s="1" customFormat="1" ht="15" customHeight="1">
      <c r="B43" s="302"/>
      <c r="C43" s="303"/>
      <c r="D43" s="301"/>
      <c r="E43" s="304"/>
      <c r="F43" s="301"/>
      <c r="G43" s="301" t="s">
        <v>997</v>
      </c>
      <c r="H43" s="301"/>
      <c r="I43" s="301"/>
      <c r="J43" s="301"/>
      <c r="K43" s="299"/>
    </row>
    <row r="44" spans="2:11" s="1" customFormat="1" ht="15" customHeight="1">
      <c r="B44" s="302"/>
      <c r="C44" s="303"/>
      <c r="D44" s="301"/>
      <c r="E44" s="304" t="s">
        <v>998</v>
      </c>
      <c r="F44" s="301"/>
      <c r="G44" s="301" t="s">
        <v>999</v>
      </c>
      <c r="H44" s="301"/>
      <c r="I44" s="301"/>
      <c r="J44" s="301"/>
      <c r="K44" s="299"/>
    </row>
    <row r="45" spans="2:11" s="1" customFormat="1" ht="15" customHeight="1">
      <c r="B45" s="302"/>
      <c r="C45" s="303"/>
      <c r="D45" s="301"/>
      <c r="E45" s="304" t="s">
        <v>130</v>
      </c>
      <c r="F45" s="301"/>
      <c r="G45" s="301" t="s">
        <v>1000</v>
      </c>
      <c r="H45" s="301"/>
      <c r="I45" s="301"/>
      <c r="J45" s="301"/>
      <c r="K45" s="299"/>
    </row>
    <row r="46" spans="2:11" s="1" customFormat="1" ht="12.75" customHeight="1">
      <c r="B46" s="302"/>
      <c r="C46" s="303"/>
      <c r="D46" s="301"/>
      <c r="E46" s="301"/>
      <c r="F46" s="301"/>
      <c r="G46" s="301"/>
      <c r="H46" s="301"/>
      <c r="I46" s="301"/>
      <c r="J46" s="301"/>
      <c r="K46" s="299"/>
    </row>
    <row r="47" spans="2:11" s="1" customFormat="1" ht="15" customHeight="1">
      <c r="B47" s="302"/>
      <c r="C47" s="303"/>
      <c r="D47" s="301" t="s">
        <v>1001</v>
      </c>
      <c r="E47" s="301"/>
      <c r="F47" s="301"/>
      <c r="G47" s="301"/>
      <c r="H47" s="301"/>
      <c r="I47" s="301"/>
      <c r="J47" s="301"/>
      <c r="K47" s="299"/>
    </row>
    <row r="48" spans="2:11" s="1" customFormat="1" ht="15" customHeight="1">
      <c r="B48" s="302"/>
      <c r="C48" s="303"/>
      <c r="D48" s="303"/>
      <c r="E48" s="301" t="s">
        <v>1002</v>
      </c>
      <c r="F48" s="301"/>
      <c r="G48" s="301"/>
      <c r="H48" s="301"/>
      <c r="I48" s="301"/>
      <c r="J48" s="301"/>
      <c r="K48" s="299"/>
    </row>
    <row r="49" spans="2:11" s="1" customFormat="1" ht="15" customHeight="1">
      <c r="B49" s="302"/>
      <c r="C49" s="303"/>
      <c r="D49" s="303"/>
      <c r="E49" s="301" t="s">
        <v>1003</v>
      </c>
      <c r="F49" s="301"/>
      <c r="G49" s="301"/>
      <c r="H49" s="301"/>
      <c r="I49" s="301"/>
      <c r="J49" s="301"/>
      <c r="K49" s="299"/>
    </row>
    <row r="50" spans="2:11" s="1" customFormat="1" ht="15" customHeight="1">
      <c r="B50" s="302"/>
      <c r="C50" s="303"/>
      <c r="D50" s="303"/>
      <c r="E50" s="301" t="s">
        <v>1004</v>
      </c>
      <c r="F50" s="301"/>
      <c r="G50" s="301"/>
      <c r="H50" s="301"/>
      <c r="I50" s="301"/>
      <c r="J50" s="301"/>
      <c r="K50" s="299"/>
    </row>
    <row r="51" spans="2:11" s="1" customFormat="1" ht="15" customHeight="1">
      <c r="B51" s="302"/>
      <c r="C51" s="303"/>
      <c r="D51" s="301" t="s">
        <v>1005</v>
      </c>
      <c r="E51" s="301"/>
      <c r="F51" s="301"/>
      <c r="G51" s="301"/>
      <c r="H51" s="301"/>
      <c r="I51" s="301"/>
      <c r="J51" s="301"/>
      <c r="K51" s="299"/>
    </row>
    <row r="52" spans="2:11" s="1" customFormat="1" ht="25.5" customHeight="1">
      <c r="B52" s="297"/>
      <c r="C52" s="298" t="s">
        <v>1006</v>
      </c>
      <c r="D52" s="298"/>
      <c r="E52" s="298"/>
      <c r="F52" s="298"/>
      <c r="G52" s="298"/>
      <c r="H52" s="298"/>
      <c r="I52" s="298"/>
      <c r="J52" s="298"/>
      <c r="K52" s="299"/>
    </row>
    <row r="53" spans="2:11" s="1" customFormat="1" ht="5.25" customHeight="1">
      <c r="B53" s="297"/>
      <c r="C53" s="300"/>
      <c r="D53" s="300"/>
      <c r="E53" s="300"/>
      <c r="F53" s="300"/>
      <c r="G53" s="300"/>
      <c r="H53" s="300"/>
      <c r="I53" s="300"/>
      <c r="J53" s="300"/>
      <c r="K53" s="299"/>
    </row>
    <row r="54" spans="2:11" s="1" customFormat="1" ht="15" customHeight="1">
      <c r="B54" s="297"/>
      <c r="C54" s="301" t="s">
        <v>1007</v>
      </c>
      <c r="D54" s="301"/>
      <c r="E54" s="301"/>
      <c r="F54" s="301"/>
      <c r="G54" s="301"/>
      <c r="H54" s="301"/>
      <c r="I54" s="301"/>
      <c r="J54" s="301"/>
      <c r="K54" s="299"/>
    </row>
    <row r="55" spans="2:11" s="1" customFormat="1" ht="15" customHeight="1">
      <c r="B55" s="297"/>
      <c r="C55" s="301" t="s">
        <v>1008</v>
      </c>
      <c r="D55" s="301"/>
      <c r="E55" s="301"/>
      <c r="F55" s="301"/>
      <c r="G55" s="301"/>
      <c r="H55" s="301"/>
      <c r="I55" s="301"/>
      <c r="J55" s="301"/>
      <c r="K55" s="299"/>
    </row>
    <row r="56" spans="2:11" s="1" customFormat="1" ht="12.75" customHeight="1">
      <c r="B56" s="297"/>
      <c r="C56" s="301"/>
      <c r="D56" s="301"/>
      <c r="E56" s="301"/>
      <c r="F56" s="301"/>
      <c r="G56" s="301"/>
      <c r="H56" s="301"/>
      <c r="I56" s="301"/>
      <c r="J56" s="301"/>
      <c r="K56" s="299"/>
    </row>
    <row r="57" spans="2:11" s="1" customFormat="1" ht="15" customHeight="1">
      <c r="B57" s="297"/>
      <c r="C57" s="301" t="s">
        <v>1009</v>
      </c>
      <c r="D57" s="301"/>
      <c r="E57" s="301"/>
      <c r="F57" s="301"/>
      <c r="G57" s="301"/>
      <c r="H57" s="301"/>
      <c r="I57" s="301"/>
      <c r="J57" s="301"/>
      <c r="K57" s="299"/>
    </row>
    <row r="58" spans="2:11" s="1" customFormat="1" ht="15" customHeight="1">
      <c r="B58" s="297"/>
      <c r="C58" s="303"/>
      <c r="D58" s="301" t="s">
        <v>1010</v>
      </c>
      <c r="E58" s="301"/>
      <c r="F58" s="301"/>
      <c r="G58" s="301"/>
      <c r="H58" s="301"/>
      <c r="I58" s="301"/>
      <c r="J58" s="301"/>
      <c r="K58" s="299"/>
    </row>
    <row r="59" spans="2:11" s="1" customFormat="1" ht="15" customHeight="1">
      <c r="B59" s="297"/>
      <c r="C59" s="303"/>
      <c r="D59" s="301" t="s">
        <v>1011</v>
      </c>
      <c r="E59" s="301"/>
      <c r="F59" s="301"/>
      <c r="G59" s="301"/>
      <c r="H59" s="301"/>
      <c r="I59" s="301"/>
      <c r="J59" s="301"/>
      <c r="K59" s="299"/>
    </row>
    <row r="60" spans="2:11" s="1" customFormat="1" ht="15" customHeight="1">
      <c r="B60" s="297"/>
      <c r="C60" s="303"/>
      <c r="D60" s="301" t="s">
        <v>1012</v>
      </c>
      <c r="E60" s="301"/>
      <c r="F60" s="301"/>
      <c r="G60" s="301"/>
      <c r="H60" s="301"/>
      <c r="I60" s="301"/>
      <c r="J60" s="301"/>
      <c r="K60" s="299"/>
    </row>
    <row r="61" spans="2:11" s="1" customFormat="1" ht="15" customHeight="1">
      <c r="B61" s="297"/>
      <c r="C61" s="303"/>
      <c r="D61" s="301" t="s">
        <v>1013</v>
      </c>
      <c r="E61" s="301"/>
      <c r="F61" s="301"/>
      <c r="G61" s="301"/>
      <c r="H61" s="301"/>
      <c r="I61" s="301"/>
      <c r="J61" s="301"/>
      <c r="K61" s="299"/>
    </row>
    <row r="62" spans="2:11" s="1" customFormat="1" ht="15" customHeight="1">
      <c r="B62" s="297"/>
      <c r="C62" s="303"/>
      <c r="D62" s="306" t="s">
        <v>1014</v>
      </c>
      <c r="E62" s="306"/>
      <c r="F62" s="306"/>
      <c r="G62" s="306"/>
      <c r="H62" s="306"/>
      <c r="I62" s="306"/>
      <c r="J62" s="306"/>
      <c r="K62" s="299"/>
    </row>
    <row r="63" spans="2:11" s="1" customFormat="1" ht="15" customHeight="1">
      <c r="B63" s="297"/>
      <c r="C63" s="303"/>
      <c r="D63" s="301" t="s">
        <v>1015</v>
      </c>
      <c r="E63" s="301"/>
      <c r="F63" s="301"/>
      <c r="G63" s="301"/>
      <c r="H63" s="301"/>
      <c r="I63" s="301"/>
      <c r="J63" s="301"/>
      <c r="K63" s="299"/>
    </row>
    <row r="64" spans="2:11" s="1" customFormat="1" ht="12.75" customHeight="1">
      <c r="B64" s="297"/>
      <c r="C64" s="303"/>
      <c r="D64" s="303"/>
      <c r="E64" s="307"/>
      <c r="F64" s="303"/>
      <c r="G64" s="303"/>
      <c r="H64" s="303"/>
      <c r="I64" s="303"/>
      <c r="J64" s="303"/>
      <c r="K64" s="299"/>
    </row>
    <row r="65" spans="2:11" s="1" customFormat="1" ht="15" customHeight="1">
      <c r="B65" s="297"/>
      <c r="C65" s="303"/>
      <c r="D65" s="301" t="s">
        <v>1016</v>
      </c>
      <c r="E65" s="301"/>
      <c r="F65" s="301"/>
      <c r="G65" s="301"/>
      <c r="H65" s="301"/>
      <c r="I65" s="301"/>
      <c r="J65" s="301"/>
      <c r="K65" s="299"/>
    </row>
    <row r="66" spans="2:11" s="1" customFormat="1" ht="15" customHeight="1">
      <c r="B66" s="297"/>
      <c r="C66" s="303"/>
      <c r="D66" s="306" t="s">
        <v>1017</v>
      </c>
      <c r="E66" s="306"/>
      <c r="F66" s="306"/>
      <c r="G66" s="306"/>
      <c r="H66" s="306"/>
      <c r="I66" s="306"/>
      <c r="J66" s="306"/>
      <c r="K66" s="299"/>
    </row>
    <row r="67" spans="2:11" s="1" customFormat="1" ht="15" customHeight="1">
      <c r="B67" s="297"/>
      <c r="C67" s="303"/>
      <c r="D67" s="301" t="s">
        <v>1018</v>
      </c>
      <c r="E67" s="301"/>
      <c r="F67" s="301"/>
      <c r="G67" s="301"/>
      <c r="H67" s="301"/>
      <c r="I67" s="301"/>
      <c r="J67" s="301"/>
      <c r="K67" s="299"/>
    </row>
    <row r="68" spans="2:11" s="1" customFormat="1" ht="15" customHeight="1">
      <c r="B68" s="297"/>
      <c r="C68" s="303"/>
      <c r="D68" s="301" t="s">
        <v>1019</v>
      </c>
      <c r="E68" s="301"/>
      <c r="F68" s="301"/>
      <c r="G68" s="301"/>
      <c r="H68" s="301"/>
      <c r="I68" s="301"/>
      <c r="J68" s="301"/>
      <c r="K68" s="299"/>
    </row>
    <row r="69" spans="2:11" s="1" customFormat="1" ht="15" customHeight="1">
      <c r="B69" s="297"/>
      <c r="C69" s="303"/>
      <c r="D69" s="301" t="s">
        <v>1020</v>
      </c>
      <c r="E69" s="301"/>
      <c r="F69" s="301"/>
      <c r="G69" s="301"/>
      <c r="H69" s="301"/>
      <c r="I69" s="301"/>
      <c r="J69" s="301"/>
      <c r="K69" s="299"/>
    </row>
    <row r="70" spans="2:11" s="1" customFormat="1" ht="15" customHeight="1">
      <c r="B70" s="297"/>
      <c r="C70" s="303"/>
      <c r="D70" s="301" t="s">
        <v>1021</v>
      </c>
      <c r="E70" s="301"/>
      <c r="F70" s="301"/>
      <c r="G70" s="301"/>
      <c r="H70" s="301"/>
      <c r="I70" s="301"/>
      <c r="J70" s="301"/>
      <c r="K70" s="299"/>
    </row>
    <row r="71" spans="2:11" s="1" customFormat="1" ht="12.75" customHeight="1">
      <c r="B71" s="308"/>
      <c r="C71" s="309"/>
      <c r="D71" s="309"/>
      <c r="E71" s="309"/>
      <c r="F71" s="309"/>
      <c r="G71" s="309"/>
      <c r="H71" s="309"/>
      <c r="I71" s="309"/>
      <c r="J71" s="309"/>
      <c r="K71" s="310"/>
    </row>
    <row r="72" spans="2:11" s="1" customFormat="1" ht="18.75" customHeight="1">
      <c r="B72" s="311"/>
      <c r="C72" s="311"/>
      <c r="D72" s="311"/>
      <c r="E72" s="311"/>
      <c r="F72" s="311"/>
      <c r="G72" s="311"/>
      <c r="H72" s="311"/>
      <c r="I72" s="311"/>
      <c r="J72" s="311"/>
      <c r="K72" s="312"/>
    </row>
    <row r="73" spans="2:11" s="1" customFormat="1" ht="18.75" customHeight="1">
      <c r="B73" s="312"/>
      <c r="C73" s="312"/>
      <c r="D73" s="312"/>
      <c r="E73" s="312"/>
      <c r="F73" s="312"/>
      <c r="G73" s="312"/>
      <c r="H73" s="312"/>
      <c r="I73" s="312"/>
      <c r="J73" s="312"/>
      <c r="K73" s="312"/>
    </row>
    <row r="74" spans="2:11" s="1" customFormat="1" ht="7.5" customHeight="1">
      <c r="B74" s="313"/>
      <c r="C74" s="314"/>
      <c r="D74" s="314"/>
      <c r="E74" s="314"/>
      <c r="F74" s="314"/>
      <c r="G74" s="314"/>
      <c r="H74" s="314"/>
      <c r="I74" s="314"/>
      <c r="J74" s="314"/>
      <c r="K74" s="315"/>
    </row>
    <row r="75" spans="2:11" s="1" customFormat="1" ht="45" customHeight="1">
      <c r="B75" s="316"/>
      <c r="C75" s="317" t="s">
        <v>1022</v>
      </c>
      <c r="D75" s="317"/>
      <c r="E75" s="317"/>
      <c r="F75" s="317"/>
      <c r="G75" s="317"/>
      <c r="H75" s="317"/>
      <c r="I75" s="317"/>
      <c r="J75" s="317"/>
      <c r="K75" s="318"/>
    </row>
    <row r="76" spans="2:11" s="1" customFormat="1" ht="17.25" customHeight="1">
      <c r="B76" s="316"/>
      <c r="C76" s="319" t="s">
        <v>1023</v>
      </c>
      <c r="D76" s="319"/>
      <c r="E76" s="319"/>
      <c r="F76" s="319" t="s">
        <v>1024</v>
      </c>
      <c r="G76" s="320"/>
      <c r="H76" s="319" t="s">
        <v>54</v>
      </c>
      <c r="I76" s="319" t="s">
        <v>57</v>
      </c>
      <c r="J76" s="319" t="s">
        <v>1025</v>
      </c>
      <c r="K76" s="318"/>
    </row>
    <row r="77" spans="2:11" s="1" customFormat="1" ht="17.25" customHeight="1">
      <c r="B77" s="316"/>
      <c r="C77" s="321" t="s">
        <v>1026</v>
      </c>
      <c r="D77" s="321"/>
      <c r="E77" s="321"/>
      <c r="F77" s="322" t="s">
        <v>1027</v>
      </c>
      <c r="G77" s="323"/>
      <c r="H77" s="321"/>
      <c r="I77" s="321"/>
      <c r="J77" s="321" t="s">
        <v>1028</v>
      </c>
      <c r="K77" s="318"/>
    </row>
    <row r="78" spans="2:11" s="1" customFormat="1" ht="5.25" customHeight="1">
      <c r="B78" s="316"/>
      <c r="C78" s="324"/>
      <c r="D78" s="324"/>
      <c r="E78" s="324"/>
      <c r="F78" s="324"/>
      <c r="G78" s="325"/>
      <c r="H78" s="324"/>
      <c r="I78" s="324"/>
      <c r="J78" s="324"/>
      <c r="K78" s="318"/>
    </row>
    <row r="79" spans="2:11" s="1" customFormat="1" ht="15" customHeight="1">
      <c r="B79" s="316"/>
      <c r="C79" s="304" t="s">
        <v>53</v>
      </c>
      <c r="D79" s="326"/>
      <c r="E79" s="326"/>
      <c r="F79" s="327" t="s">
        <v>1029</v>
      </c>
      <c r="G79" s="328"/>
      <c r="H79" s="304" t="s">
        <v>1030</v>
      </c>
      <c r="I79" s="304" t="s">
        <v>1031</v>
      </c>
      <c r="J79" s="304">
        <v>20</v>
      </c>
      <c r="K79" s="318"/>
    </row>
    <row r="80" spans="2:11" s="1" customFormat="1" ht="15" customHeight="1">
      <c r="B80" s="316"/>
      <c r="C80" s="304" t="s">
        <v>1032</v>
      </c>
      <c r="D80" s="304"/>
      <c r="E80" s="304"/>
      <c r="F80" s="327" t="s">
        <v>1029</v>
      </c>
      <c r="G80" s="328"/>
      <c r="H80" s="304" t="s">
        <v>1033</v>
      </c>
      <c r="I80" s="304" t="s">
        <v>1031</v>
      </c>
      <c r="J80" s="304">
        <v>120</v>
      </c>
      <c r="K80" s="318"/>
    </row>
    <row r="81" spans="2:11" s="1" customFormat="1" ht="15" customHeight="1">
      <c r="B81" s="329"/>
      <c r="C81" s="304" t="s">
        <v>1034</v>
      </c>
      <c r="D81" s="304"/>
      <c r="E81" s="304"/>
      <c r="F81" s="327" t="s">
        <v>1035</v>
      </c>
      <c r="G81" s="328"/>
      <c r="H81" s="304" t="s">
        <v>1036</v>
      </c>
      <c r="I81" s="304" t="s">
        <v>1031</v>
      </c>
      <c r="J81" s="304">
        <v>50</v>
      </c>
      <c r="K81" s="318"/>
    </row>
    <row r="82" spans="2:11" s="1" customFormat="1" ht="15" customHeight="1">
      <c r="B82" s="329"/>
      <c r="C82" s="304" t="s">
        <v>1037</v>
      </c>
      <c r="D82" s="304"/>
      <c r="E82" s="304"/>
      <c r="F82" s="327" t="s">
        <v>1029</v>
      </c>
      <c r="G82" s="328"/>
      <c r="H82" s="304" t="s">
        <v>1038</v>
      </c>
      <c r="I82" s="304" t="s">
        <v>1039</v>
      </c>
      <c r="J82" s="304"/>
      <c r="K82" s="318"/>
    </row>
    <row r="83" spans="2:11" s="1" customFormat="1" ht="15" customHeight="1">
      <c r="B83" s="329"/>
      <c r="C83" s="330" t="s">
        <v>1040</v>
      </c>
      <c r="D83" s="330"/>
      <c r="E83" s="330"/>
      <c r="F83" s="331" t="s">
        <v>1035</v>
      </c>
      <c r="G83" s="330"/>
      <c r="H83" s="330" t="s">
        <v>1041</v>
      </c>
      <c r="I83" s="330" t="s">
        <v>1031</v>
      </c>
      <c r="J83" s="330">
        <v>15</v>
      </c>
      <c r="K83" s="318"/>
    </row>
    <row r="84" spans="2:11" s="1" customFormat="1" ht="15" customHeight="1">
      <c r="B84" s="329"/>
      <c r="C84" s="330" t="s">
        <v>1042</v>
      </c>
      <c r="D84" s="330"/>
      <c r="E84" s="330"/>
      <c r="F84" s="331" t="s">
        <v>1035</v>
      </c>
      <c r="G84" s="330"/>
      <c r="H84" s="330" t="s">
        <v>1043</v>
      </c>
      <c r="I84" s="330" t="s">
        <v>1031</v>
      </c>
      <c r="J84" s="330">
        <v>15</v>
      </c>
      <c r="K84" s="318"/>
    </row>
    <row r="85" spans="2:11" s="1" customFormat="1" ht="15" customHeight="1">
      <c r="B85" s="329"/>
      <c r="C85" s="330" t="s">
        <v>1044</v>
      </c>
      <c r="D85" s="330"/>
      <c r="E85" s="330"/>
      <c r="F85" s="331" t="s">
        <v>1035</v>
      </c>
      <c r="G85" s="330"/>
      <c r="H85" s="330" t="s">
        <v>1045</v>
      </c>
      <c r="I85" s="330" t="s">
        <v>1031</v>
      </c>
      <c r="J85" s="330">
        <v>20</v>
      </c>
      <c r="K85" s="318"/>
    </row>
    <row r="86" spans="2:11" s="1" customFormat="1" ht="15" customHeight="1">
      <c r="B86" s="329"/>
      <c r="C86" s="330" t="s">
        <v>1046</v>
      </c>
      <c r="D86" s="330"/>
      <c r="E86" s="330"/>
      <c r="F86" s="331" t="s">
        <v>1035</v>
      </c>
      <c r="G86" s="330"/>
      <c r="H86" s="330" t="s">
        <v>1047</v>
      </c>
      <c r="I86" s="330" t="s">
        <v>1031</v>
      </c>
      <c r="J86" s="330">
        <v>20</v>
      </c>
      <c r="K86" s="318"/>
    </row>
    <row r="87" spans="2:11" s="1" customFormat="1" ht="15" customHeight="1">
      <c r="B87" s="329"/>
      <c r="C87" s="304" t="s">
        <v>1048</v>
      </c>
      <c r="D87" s="304"/>
      <c r="E87" s="304"/>
      <c r="F87" s="327" t="s">
        <v>1035</v>
      </c>
      <c r="G87" s="328"/>
      <c r="H87" s="304" t="s">
        <v>1049</v>
      </c>
      <c r="I87" s="304" t="s">
        <v>1031</v>
      </c>
      <c r="J87" s="304">
        <v>50</v>
      </c>
      <c r="K87" s="318"/>
    </row>
    <row r="88" spans="2:11" s="1" customFormat="1" ht="15" customHeight="1">
      <c r="B88" s="329"/>
      <c r="C88" s="304" t="s">
        <v>1050</v>
      </c>
      <c r="D88" s="304"/>
      <c r="E88" s="304"/>
      <c r="F88" s="327" t="s">
        <v>1035</v>
      </c>
      <c r="G88" s="328"/>
      <c r="H88" s="304" t="s">
        <v>1051</v>
      </c>
      <c r="I88" s="304" t="s">
        <v>1031</v>
      </c>
      <c r="J88" s="304">
        <v>20</v>
      </c>
      <c r="K88" s="318"/>
    </row>
    <row r="89" spans="2:11" s="1" customFormat="1" ht="15" customHeight="1">
      <c r="B89" s="329"/>
      <c r="C89" s="304" t="s">
        <v>1052</v>
      </c>
      <c r="D89" s="304"/>
      <c r="E89" s="304"/>
      <c r="F89" s="327" t="s">
        <v>1035</v>
      </c>
      <c r="G89" s="328"/>
      <c r="H89" s="304" t="s">
        <v>1053</v>
      </c>
      <c r="I89" s="304" t="s">
        <v>1031</v>
      </c>
      <c r="J89" s="304">
        <v>20</v>
      </c>
      <c r="K89" s="318"/>
    </row>
    <row r="90" spans="2:11" s="1" customFormat="1" ht="15" customHeight="1">
      <c r="B90" s="329"/>
      <c r="C90" s="304" t="s">
        <v>1054</v>
      </c>
      <c r="D90" s="304"/>
      <c r="E90" s="304"/>
      <c r="F90" s="327" t="s">
        <v>1035</v>
      </c>
      <c r="G90" s="328"/>
      <c r="H90" s="304" t="s">
        <v>1055</v>
      </c>
      <c r="I90" s="304" t="s">
        <v>1031</v>
      </c>
      <c r="J90" s="304">
        <v>50</v>
      </c>
      <c r="K90" s="318"/>
    </row>
    <row r="91" spans="2:11" s="1" customFormat="1" ht="15" customHeight="1">
      <c r="B91" s="329"/>
      <c r="C91" s="304" t="s">
        <v>1056</v>
      </c>
      <c r="D91" s="304"/>
      <c r="E91" s="304"/>
      <c r="F91" s="327" t="s">
        <v>1035</v>
      </c>
      <c r="G91" s="328"/>
      <c r="H91" s="304" t="s">
        <v>1056</v>
      </c>
      <c r="I91" s="304" t="s">
        <v>1031</v>
      </c>
      <c r="J91" s="304">
        <v>50</v>
      </c>
      <c r="K91" s="318"/>
    </row>
    <row r="92" spans="2:11" s="1" customFormat="1" ht="15" customHeight="1">
      <c r="B92" s="329"/>
      <c r="C92" s="304" t="s">
        <v>1057</v>
      </c>
      <c r="D92" s="304"/>
      <c r="E92" s="304"/>
      <c r="F92" s="327" t="s">
        <v>1035</v>
      </c>
      <c r="G92" s="328"/>
      <c r="H92" s="304" t="s">
        <v>1058</v>
      </c>
      <c r="I92" s="304" t="s">
        <v>1031</v>
      </c>
      <c r="J92" s="304">
        <v>255</v>
      </c>
      <c r="K92" s="318"/>
    </row>
    <row r="93" spans="2:11" s="1" customFormat="1" ht="15" customHeight="1">
      <c r="B93" s="329"/>
      <c r="C93" s="304" t="s">
        <v>1059</v>
      </c>
      <c r="D93" s="304"/>
      <c r="E93" s="304"/>
      <c r="F93" s="327" t="s">
        <v>1029</v>
      </c>
      <c r="G93" s="328"/>
      <c r="H93" s="304" t="s">
        <v>1060</v>
      </c>
      <c r="I93" s="304" t="s">
        <v>1061</v>
      </c>
      <c r="J93" s="304"/>
      <c r="K93" s="318"/>
    </row>
    <row r="94" spans="2:11" s="1" customFormat="1" ht="15" customHeight="1">
      <c r="B94" s="329"/>
      <c r="C94" s="304" t="s">
        <v>1062</v>
      </c>
      <c r="D94" s="304"/>
      <c r="E94" s="304"/>
      <c r="F94" s="327" t="s">
        <v>1029</v>
      </c>
      <c r="G94" s="328"/>
      <c r="H94" s="304" t="s">
        <v>1063</v>
      </c>
      <c r="I94" s="304" t="s">
        <v>1064</v>
      </c>
      <c r="J94" s="304"/>
      <c r="K94" s="318"/>
    </row>
    <row r="95" spans="2:11" s="1" customFormat="1" ht="15" customHeight="1">
      <c r="B95" s="329"/>
      <c r="C95" s="304" t="s">
        <v>1065</v>
      </c>
      <c r="D95" s="304"/>
      <c r="E95" s="304"/>
      <c r="F95" s="327" t="s">
        <v>1029</v>
      </c>
      <c r="G95" s="328"/>
      <c r="H95" s="304" t="s">
        <v>1065</v>
      </c>
      <c r="I95" s="304" t="s">
        <v>1064</v>
      </c>
      <c r="J95" s="304"/>
      <c r="K95" s="318"/>
    </row>
    <row r="96" spans="2:11" s="1" customFormat="1" ht="15" customHeight="1">
      <c r="B96" s="329"/>
      <c r="C96" s="304" t="s">
        <v>38</v>
      </c>
      <c r="D96" s="304"/>
      <c r="E96" s="304"/>
      <c r="F96" s="327" t="s">
        <v>1029</v>
      </c>
      <c r="G96" s="328"/>
      <c r="H96" s="304" t="s">
        <v>1066</v>
      </c>
      <c r="I96" s="304" t="s">
        <v>1064</v>
      </c>
      <c r="J96" s="304"/>
      <c r="K96" s="318"/>
    </row>
    <row r="97" spans="2:11" s="1" customFormat="1" ht="15" customHeight="1">
      <c r="B97" s="329"/>
      <c r="C97" s="304" t="s">
        <v>48</v>
      </c>
      <c r="D97" s="304"/>
      <c r="E97" s="304"/>
      <c r="F97" s="327" t="s">
        <v>1029</v>
      </c>
      <c r="G97" s="328"/>
      <c r="H97" s="304" t="s">
        <v>1067</v>
      </c>
      <c r="I97" s="304" t="s">
        <v>1064</v>
      </c>
      <c r="J97" s="304"/>
      <c r="K97" s="318"/>
    </row>
    <row r="98" spans="2:11" s="1" customFormat="1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spans="2:11" s="1" customFormat="1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spans="2:11" s="1" customFormat="1" ht="18.75" customHeight="1">
      <c r="B100" s="312"/>
      <c r="C100" s="312"/>
      <c r="D100" s="312"/>
      <c r="E100" s="312"/>
      <c r="F100" s="312"/>
      <c r="G100" s="312"/>
      <c r="H100" s="312"/>
      <c r="I100" s="312"/>
      <c r="J100" s="312"/>
      <c r="K100" s="312"/>
    </row>
    <row r="101" spans="2:11" s="1" customFormat="1" ht="7.5" customHeight="1">
      <c r="B101" s="313"/>
      <c r="C101" s="314"/>
      <c r="D101" s="314"/>
      <c r="E101" s="314"/>
      <c r="F101" s="314"/>
      <c r="G101" s="314"/>
      <c r="H101" s="314"/>
      <c r="I101" s="314"/>
      <c r="J101" s="314"/>
      <c r="K101" s="315"/>
    </row>
    <row r="102" spans="2:11" s="1" customFormat="1" ht="45" customHeight="1">
      <c r="B102" s="316"/>
      <c r="C102" s="317" t="s">
        <v>1068</v>
      </c>
      <c r="D102" s="317"/>
      <c r="E102" s="317"/>
      <c r="F102" s="317"/>
      <c r="G102" s="317"/>
      <c r="H102" s="317"/>
      <c r="I102" s="317"/>
      <c r="J102" s="317"/>
      <c r="K102" s="318"/>
    </row>
    <row r="103" spans="2:11" s="1" customFormat="1" ht="17.25" customHeight="1">
      <c r="B103" s="316"/>
      <c r="C103" s="319" t="s">
        <v>1023</v>
      </c>
      <c r="D103" s="319"/>
      <c r="E103" s="319"/>
      <c r="F103" s="319" t="s">
        <v>1024</v>
      </c>
      <c r="G103" s="320"/>
      <c r="H103" s="319" t="s">
        <v>54</v>
      </c>
      <c r="I103" s="319" t="s">
        <v>57</v>
      </c>
      <c r="J103" s="319" t="s">
        <v>1025</v>
      </c>
      <c r="K103" s="318"/>
    </row>
    <row r="104" spans="2:11" s="1" customFormat="1" ht="17.25" customHeight="1">
      <c r="B104" s="316"/>
      <c r="C104" s="321" t="s">
        <v>1026</v>
      </c>
      <c r="D104" s="321"/>
      <c r="E104" s="321"/>
      <c r="F104" s="322" t="s">
        <v>1027</v>
      </c>
      <c r="G104" s="323"/>
      <c r="H104" s="321"/>
      <c r="I104" s="321"/>
      <c r="J104" s="321" t="s">
        <v>1028</v>
      </c>
      <c r="K104" s="318"/>
    </row>
    <row r="105" spans="2:11" s="1" customFormat="1" ht="5.25" customHeight="1">
      <c r="B105" s="316"/>
      <c r="C105" s="319"/>
      <c r="D105" s="319"/>
      <c r="E105" s="319"/>
      <c r="F105" s="319"/>
      <c r="G105" s="337"/>
      <c r="H105" s="319"/>
      <c r="I105" s="319"/>
      <c r="J105" s="319"/>
      <c r="K105" s="318"/>
    </row>
    <row r="106" spans="2:11" s="1" customFormat="1" ht="15" customHeight="1">
      <c r="B106" s="316"/>
      <c r="C106" s="304" t="s">
        <v>53</v>
      </c>
      <c r="D106" s="326"/>
      <c r="E106" s="326"/>
      <c r="F106" s="327" t="s">
        <v>1029</v>
      </c>
      <c r="G106" s="304"/>
      <c r="H106" s="304" t="s">
        <v>1069</v>
      </c>
      <c r="I106" s="304" t="s">
        <v>1031</v>
      </c>
      <c r="J106" s="304">
        <v>20</v>
      </c>
      <c r="K106" s="318"/>
    </row>
    <row r="107" spans="2:11" s="1" customFormat="1" ht="15" customHeight="1">
      <c r="B107" s="316"/>
      <c r="C107" s="304" t="s">
        <v>1032</v>
      </c>
      <c r="D107" s="304"/>
      <c r="E107" s="304"/>
      <c r="F107" s="327" t="s">
        <v>1029</v>
      </c>
      <c r="G107" s="304"/>
      <c r="H107" s="304" t="s">
        <v>1069</v>
      </c>
      <c r="I107" s="304" t="s">
        <v>1031</v>
      </c>
      <c r="J107" s="304">
        <v>120</v>
      </c>
      <c r="K107" s="318"/>
    </row>
    <row r="108" spans="2:11" s="1" customFormat="1" ht="15" customHeight="1">
      <c r="B108" s="329"/>
      <c r="C108" s="304" t="s">
        <v>1034</v>
      </c>
      <c r="D108" s="304"/>
      <c r="E108" s="304"/>
      <c r="F108" s="327" t="s">
        <v>1035</v>
      </c>
      <c r="G108" s="304"/>
      <c r="H108" s="304" t="s">
        <v>1069</v>
      </c>
      <c r="I108" s="304" t="s">
        <v>1031</v>
      </c>
      <c r="J108" s="304">
        <v>50</v>
      </c>
      <c r="K108" s="318"/>
    </row>
    <row r="109" spans="2:11" s="1" customFormat="1" ht="15" customHeight="1">
      <c r="B109" s="329"/>
      <c r="C109" s="304" t="s">
        <v>1037</v>
      </c>
      <c r="D109" s="304"/>
      <c r="E109" s="304"/>
      <c r="F109" s="327" t="s">
        <v>1029</v>
      </c>
      <c r="G109" s="304"/>
      <c r="H109" s="304" t="s">
        <v>1069</v>
      </c>
      <c r="I109" s="304" t="s">
        <v>1039</v>
      </c>
      <c r="J109" s="304"/>
      <c r="K109" s="318"/>
    </row>
    <row r="110" spans="2:11" s="1" customFormat="1" ht="15" customHeight="1">
      <c r="B110" s="329"/>
      <c r="C110" s="304" t="s">
        <v>1048</v>
      </c>
      <c r="D110" s="304"/>
      <c r="E110" s="304"/>
      <c r="F110" s="327" t="s">
        <v>1035</v>
      </c>
      <c r="G110" s="304"/>
      <c r="H110" s="304" t="s">
        <v>1069</v>
      </c>
      <c r="I110" s="304" t="s">
        <v>1031</v>
      </c>
      <c r="J110" s="304">
        <v>50</v>
      </c>
      <c r="K110" s="318"/>
    </row>
    <row r="111" spans="2:11" s="1" customFormat="1" ht="15" customHeight="1">
      <c r="B111" s="329"/>
      <c r="C111" s="304" t="s">
        <v>1056</v>
      </c>
      <c r="D111" s="304"/>
      <c r="E111" s="304"/>
      <c r="F111" s="327" t="s">
        <v>1035</v>
      </c>
      <c r="G111" s="304"/>
      <c r="H111" s="304" t="s">
        <v>1069</v>
      </c>
      <c r="I111" s="304" t="s">
        <v>1031</v>
      </c>
      <c r="J111" s="304">
        <v>50</v>
      </c>
      <c r="K111" s="318"/>
    </row>
    <row r="112" spans="2:11" s="1" customFormat="1" ht="15" customHeight="1">
      <c r="B112" s="329"/>
      <c r="C112" s="304" t="s">
        <v>1054</v>
      </c>
      <c r="D112" s="304"/>
      <c r="E112" s="304"/>
      <c r="F112" s="327" t="s">
        <v>1035</v>
      </c>
      <c r="G112" s="304"/>
      <c r="H112" s="304" t="s">
        <v>1069</v>
      </c>
      <c r="I112" s="304" t="s">
        <v>1031</v>
      </c>
      <c r="J112" s="304">
        <v>50</v>
      </c>
      <c r="K112" s="318"/>
    </row>
    <row r="113" spans="2:11" s="1" customFormat="1" ht="15" customHeight="1">
      <c r="B113" s="329"/>
      <c r="C113" s="304" t="s">
        <v>53</v>
      </c>
      <c r="D113" s="304"/>
      <c r="E113" s="304"/>
      <c r="F113" s="327" t="s">
        <v>1029</v>
      </c>
      <c r="G113" s="304"/>
      <c r="H113" s="304" t="s">
        <v>1070</v>
      </c>
      <c r="I113" s="304" t="s">
        <v>1031</v>
      </c>
      <c r="J113" s="304">
        <v>20</v>
      </c>
      <c r="K113" s="318"/>
    </row>
    <row r="114" spans="2:11" s="1" customFormat="1" ht="15" customHeight="1">
      <c r="B114" s="329"/>
      <c r="C114" s="304" t="s">
        <v>1071</v>
      </c>
      <c r="D114" s="304"/>
      <c r="E114" s="304"/>
      <c r="F114" s="327" t="s">
        <v>1029</v>
      </c>
      <c r="G114" s="304"/>
      <c r="H114" s="304" t="s">
        <v>1072</v>
      </c>
      <c r="I114" s="304" t="s">
        <v>1031</v>
      </c>
      <c r="J114" s="304">
        <v>120</v>
      </c>
      <c r="K114" s="318"/>
    </row>
    <row r="115" spans="2:11" s="1" customFormat="1" ht="15" customHeight="1">
      <c r="B115" s="329"/>
      <c r="C115" s="304" t="s">
        <v>38</v>
      </c>
      <c r="D115" s="304"/>
      <c r="E115" s="304"/>
      <c r="F115" s="327" t="s">
        <v>1029</v>
      </c>
      <c r="G115" s="304"/>
      <c r="H115" s="304" t="s">
        <v>1073</v>
      </c>
      <c r="I115" s="304" t="s">
        <v>1064</v>
      </c>
      <c r="J115" s="304"/>
      <c r="K115" s="318"/>
    </row>
    <row r="116" spans="2:11" s="1" customFormat="1" ht="15" customHeight="1">
      <c r="B116" s="329"/>
      <c r="C116" s="304" t="s">
        <v>48</v>
      </c>
      <c r="D116" s="304"/>
      <c r="E116" s="304"/>
      <c r="F116" s="327" t="s">
        <v>1029</v>
      </c>
      <c r="G116" s="304"/>
      <c r="H116" s="304" t="s">
        <v>1074</v>
      </c>
      <c r="I116" s="304" t="s">
        <v>1064</v>
      </c>
      <c r="J116" s="304"/>
      <c r="K116" s="318"/>
    </row>
    <row r="117" spans="2:11" s="1" customFormat="1" ht="15" customHeight="1">
      <c r="B117" s="329"/>
      <c r="C117" s="304" t="s">
        <v>57</v>
      </c>
      <c r="D117" s="304"/>
      <c r="E117" s="304"/>
      <c r="F117" s="327" t="s">
        <v>1029</v>
      </c>
      <c r="G117" s="304"/>
      <c r="H117" s="304" t="s">
        <v>1075</v>
      </c>
      <c r="I117" s="304" t="s">
        <v>1076</v>
      </c>
      <c r="J117" s="304"/>
      <c r="K117" s="318"/>
    </row>
    <row r="118" spans="2:11" s="1" customFormat="1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spans="2:11" s="1" customFormat="1" ht="18.75" customHeight="1">
      <c r="B119" s="339"/>
      <c r="C119" s="340"/>
      <c r="D119" s="340"/>
      <c r="E119" s="340"/>
      <c r="F119" s="341"/>
      <c r="G119" s="340"/>
      <c r="H119" s="340"/>
      <c r="I119" s="340"/>
      <c r="J119" s="340"/>
      <c r="K119" s="339"/>
    </row>
    <row r="120" spans="2:11" s="1" customFormat="1" ht="18.75" customHeight="1"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</row>
    <row r="121" spans="2:11" s="1" customFormat="1" ht="7.5" customHeight="1">
      <c r="B121" s="342"/>
      <c r="C121" s="343"/>
      <c r="D121" s="343"/>
      <c r="E121" s="343"/>
      <c r="F121" s="343"/>
      <c r="G121" s="343"/>
      <c r="H121" s="343"/>
      <c r="I121" s="343"/>
      <c r="J121" s="343"/>
      <c r="K121" s="344"/>
    </row>
    <row r="122" spans="2:11" s="1" customFormat="1" ht="45" customHeight="1">
      <c r="B122" s="345"/>
      <c r="C122" s="295" t="s">
        <v>1077</v>
      </c>
      <c r="D122" s="295"/>
      <c r="E122" s="295"/>
      <c r="F122" s="295"/>
      <c r="G122" s="295"/>
      <c r="H122" s="295"/>
      <c r="I122" s="295"/>
      <c r="J122" s="295"/>
      <c r="K122" s="346"/>
    </row>
    <row r="123" spans="2:11" s="1" customFormat="1" ht="17.25" customHeight="1">
      <c r="B123" s="347"/>
      <c r="C123" s="319" t="s">
        <v>1023</v>
      </c>
      <c r="D123" s="319"/>
      <c r="E123" s="319"/>
      <c r="F123" s="319" t="s">
        <v>1024</v>
      </c>
      <c r="G123" s="320"/>
      <c r="H123" s="319" t="s">
        <v>54</v>
      </c>
      <c r="I123" s="319" t="s">
        <v>57</v>
      </c>
      <c r="J123" s="319" t="s">
        <v>1025</v>
      </c>
      <c r="K123" s="348"/>
    </row>
    <row r="124" spans="2:11" s="1" customFormat="1" ht="17.25" customHeight="1">
      <c r="B124" s="347"/>
      <c r="C124" s="321" t="s">
        <v>1026</v>
      </c>
      <c r="D124" s="321"/>
      <c r="E124" s="321"/>
      <c r="F124" s="322" t="s">
        <v>1027</v>
      </c>
      <c r="G124" s="323"/>
      <c r="H124" s="321"/>
      <c r="I124" s="321"/>
      <c r="J124" s="321" t="s">
        <v>1028</v>
      </c>
      <c r="K124" s="348"/>
    </row>
    <row r="125" spans="2:11" s="1" customFormat="1" ht="5.25" customHeight="1">
      <c r="B125" s="349"/>
      <c r="C125" s="324"/>
      <c r="D125" s="324"/>
      <c r="E125" s="324"/>
      <c r="F125" s="324"/>
      <c r="G125" s="350"/>
      <c r="H125" s="324"/>
      <c r="I125" s="324"/>
      <c r="J125" s="324"/>
      <c r="K125" s="351"/>
    </row>
    <row r="126" spans="2:11" s="1" customFormat="1" ht="15" customHeight="1">
      <c r="B126" s="349"/>
      <c r="C126" s="304" t="s">
        <v>1032</v>
      </c>
      <c r="D126" s="326"/>
      <c r="E126" s="326"/>
      <c r="F126" s="327" t="s">
        <v>1029</v>
      </c>
      <c r="G126" s="304"/>
      <c r="H126" s="304" t="s">
        <v>1069</v>
      </c>
      <c r="I126" s="304" t="s">
        <v>1031</v>
      </c>
      <c r="J126" s="304">
        <v>120</v>
      </c>
      <c r="K126" s="352"/>
    </row>
    <row r="127" spans="2:11" s="1" customFormat="1" ht="15" customHeight="1">
      <c r="B127" s="349"/>
      <c r="C127" s="304" t="s">
        <v>1078</v>
      </c>
      <c r="D127" s="304"/>
      <c r="E127" s="304"/>
      <c r="F127" s="327" t="s">
        <v>1029</v>
      </c>
      <c r="G127" s="304"/>
      <c r="H127" s="304" t="s">
        <v>1079</v>
      </c>
      <c r="I127" s="304" t="s">
        <v>1031</v>
      </c>
      <c r="J127" s="304" t="s">
        <v>1080</v>
      </c>
      <c r="K127" s="352"/>
    </row>
    <row r="128" spans="2:11" s="1" customFormat="1" ht="15" customHeight="1">
      <c r="B128" s="349"/>
      <c r="C128" s="304" t="s">
        <v>977</v>
      </c>
      <c r="D128" s="304"/>
      <c r="E128" s="304"/>
      <c r="F128" s="327" t="s">
        <v>1029</v>
      </c>
      <c r="G128" s="304"/>
      <c r="H128" s="304" t="s">
        <v>1081</v>
      </c>
      <c r="I128" s="304" t="s">
        <v>1031</v>
      </c>
      <c r="J128" s="304" t="s">
        <v>1080</v>
      </c>
      <c r="K128" s="352"/>
    </row>
    <row r="129" spans="2:11" s="1" customFormat="1" ht="15" customHeight="1">
      <c r="B129" s="349"/>
      <c r="C129" s="304" t="s">
        <v>1040</v>
      </c>
      <c r="D129" s="304"/>
      <c r="E129" s="304"/>
      <c r="F129" s="327" t="s">
        <v>1035</v>
      </c>
      <c r="G129" s="304"/>
      <c r="H129" s="304" t="s">
        <v>1041</v>
      </c>
      <c r="I129" s="304" t="s">
        <v>1031</v>
      </c>
      <c r="J129" s="304">
        <v>15</v>
      </c>
      <c r="K129" s="352"/>
    </row>
    <row r="130" spans="2:11" s="1" customFormat="1" ht="15" customHeight="1">
      <c r="B130" s="349"/>
      <c r="C130" s="330" t="s">
        <v>1042</v>
      </c>
      <c r="D130" s="330"/>
      <c r="E130" s="330"/>
      <c r="F130" s="331" t="s">
        <v>1035</v>
      </c>
      <c r="G130" s="330"/>
      <c r="H130" s="330" t="s">
        <v>1043</v>
      </c>
      <c r="I130" s="330" t="s">
        <v>1031</v>
      </c>
      <c r="J130" s="330">
        <v>15</v>
      </c>
      <c r="K130" s="352"/>
    </row>
    <row r="131" spans="2:11" s="1" customFormat="1" ht="15" customHeight="1">
      <c r="B131" s="349"/>
      <c r="C131" s="330" t="s">
        <v>1044</v>
      </c>
      <c r="D131" s="330"/>
      <c r="E131" s="330"/>
      <c r="F131" s="331" t="s">
        <v>1035</v>
      </c>
      <c r="G131" s="330"/>
      <c r="H131" s="330" t="s">
        <v>1045</v>
      </c>
      <c r="I131" s="330" t="s">
        <v>1031</v>
      </c>
      <c r="J131" s="330">
        <v>20</v>
      </c>
      <c r="K131" s="352"/>
    </row>
    <row r="132" spans="2:11" s="1" customFormat="1" ht="15" customHeight="1">
      <c r="B132" s="349"/>
      <c r="C132" s="330" t="s">
        <v>1046</v>
      </c>
      <c r="D132" s="330"/>
      <c r="E132" s="330"/>
      <c r="F132" s="331" t="s">
        <v>1035</v>
      </c>
      <c r="G132" s="330"/>
      <c r="H132" s="330" t="s">
        <v>1047</v>
      </c>
      <c r="I132" s="330" t="s">
        <v>1031</v>
      </c>
      <c r="J132" s="330">
        <v>20</v>
      </c>
      <c r="K132" s="352"/>
    </row>
    <row r="133" spans="2:11" s="1" customFormat="1" ht="15" customHeight="1">
      <c r="B133" s="349"/>
      <c r="C133" s="304" t="s">
        <v>1034</v>
      </c>
      <c r="D133" s="304"/>
      <c r="E133" s="304"/>
      <c r="F133" s="327" t="s">
        <v>1035</v>
      </c>
      <c r="G133" s="304"/>
      <c r="H133" s="304" t="s">
        <v>1069</v>
      </c>
      <c r="I133" s="304" t="s">
        <v>1031</v>
      </c>
      <c r="J133" s="304">
        <v>50</v>
      </c>
      <c r="K133" s="352"/>
    </row>
    <row r="134" spans="2:11" s="1" customFormat="1" ht="15" customHeight="1">
      <c r="B134" s="349"/>
      <c r="C134" s="304" t="s">
        <v>1048</v>
      </c>
      <c r="D134" s="304"/>
      <c r="E134" s="304"/>
      <c r="F134" s="327" t="s">
        <v>1035</v>
      </c>
      <c r="G134" s="304"/>
      <c r="H134" s="304" t="s">
        <v>1069</v>
      </c>
      <c r="I134" s="304" t="s">
        <v>1031</v>
      </c>
      <c r="J134" s="304">
        <v>50</v>
      </c>
      <c r="K134" s="352"/>
    </row>
    <row r="135" spans="2:11" s="1" customFormat="1" ht="15" customHeight="1">
      <c r="B135" s="349"/>
      <c r="C135" s="304" t="s">
        <v>1054</v>
      </c>
      <c r="D135" s="304"/>
      <c r="E135" s="304"/>
      <c r="F135" s="327" t="s">
        <v>1035</v>
      </c>
      <c r="G135" s="304"/>
      <c r="H135" s="304" t="s">
        <v>1069</v>
      </c>
      <c r="I135" s="304" t="s">
        <v>1031</v>
      </c>
      <c r="J135" s="304">
        <v>50</v>
      </c>
      <c r="K135" s="352"/>
    </row>
    <row r="136" spans="2:11" s="1" customFormat="1" ht="15" customHeight="1">
      <c r="B136" s="349"/>
      <c r="C136" s="304" t="s">
        <v>1056</v>
      </c>
      <c r="D136" s="304"/>
      <c r="E136" s="304"/>
      <c r="F136" s="327" t="s">
        <v>1035</v>
      </c>
      <c r="G136" s="304"/>
      <c r="H136" s="304" t="s">
        <v>1069</v>
      </c>
      <c r="I136" s="304" t="s">
        <v>1031</v>
      </c>
      <c r="J136" s="304">
        <v>50</v>
      </c>
      <c r="K136" s="352"/>
    </row>
    <row r="137" spans="2:11" s="1" customFormat="1" ht="15" customHeight="1">
      <c r="B137" s="349"/>
      <c r="C137" s="304" t="s">
        <v>1057</v>
      </c>
      <c r="D137" s="304"/>
      <c r="E137" s="304"/>
      <c r="F137" s="327" t="s">
        <v>1035</v>
      </c>
      <c r="G137" s="304"/>
      <c r="H137" s="304" t="s">
        <v>1082</v>
      </c>
      <c r="I137" s="304" t="s">
        <v>1031</v>
      </c>
      <c r="J137" s="304">
        <v>255</v>
      </c>
      <c r="K137" s="352"/>
    </row>
    <row r="138" spans="2:11" s="1" customFormat="1" ht="15" customHeight="1">
      <c r="B138" s="349"/>
      <c r="C138" s="304" t="s">
        <v>1059</v>
      </c>
      <c r="D138" s="304"/>
      <c r="E138" s="304"/>
      <c r="F138" s="327" t="s">
        <v>1029</v>
      </c>
      <c r="G138" s="304"/>
      <c r="H138" s="304" t="s">
        <v>1083</v>
      </c>
      <c r="I138" s="304" t="s">
        <v>1061</v>
      </c>
      <c r="J138" s="304"/>
      <c r="K138" s="352"/>
    </row>
    <row r="139" spans="2:11" s="1" customFormat="1" ht="15" customHeight="1">
      <c r="B139" s="349"/>
      <c r="C139" s="304" t="s">
        <v>1062</v>
      </c>
      <c r="D139" s="304"/>
      <c r="E139" s="304"/>
      <c r="F139" s="327" t="s">
        <v>1029</v>
      </c>
      <c r="G139" s="304"/>
      <c r="H139" s="304" t="s">
        <v>1084</v>
      </c>
      <c r="I139" s="304" t="s">
        <v>1064</v>
      </c>
      <c r="J139" s="304"/>
      <c r="K139" s="352"/>
    </row>
    <row r="140" spans="2:11" s="1" customFormat="1" ht="15" customHeight="1">
      <c r="B140" s="349"/>
      <c r="C140" s="304" t="s">
        <v>1065</v>
      </c>
      <c r="D140" s="304"/>
      <c r="E140" s="304"/>
      <c r="F140" s="327" t="s">
        <v>1029</v>
      </c>
      <c r="G140" s="304"/>
      <c r="H140" s="304" t="s">
        <v>1065</v>
      </c>
      <c r="I140" s="304" t="s">
        <v>1064</v>
      </c>
      <c r="J140" s="304"/>
      <c r="K140" s="352"/>
    </row>
    <row r="141" spans="2:11" s="1" customFormat="1" ht="15" customHeight="1">
      <c r="B141" s="349"/>
      <c r="C141" s="304" t="s">
        <v>38</v>
      </c>
      <c r="D141" s="304"/>
      <c r="E141" s="304"/>
      <c r="F141" s="327" t="s">
        <v>1029</v>
      </c>
      <c r="G141" s="304"/>
      <c r="H141" s="304" t="s">
        <v>1085</v>
      </c>
      <c r="I141" s="304" t="s">
        <v>1064</v>
      </c>
      <c r="J141" s="304"/>
      <c r="K141" s="352"/>
    </row>
    <row r="142" spans="2:11" s="1" customFormat="1" ht="15" customHeight="1">
      <c r="B142" s="349"/>
      <c r="C142" s="304" t="s">
        <v>1086</v>
      </c>
      <c r="D142" s="304"/>
      <c r="E142" s="304"/>
      <c r="F142" s="327" t="s">
        <v>1029</v>
      </c>
      <c r="G142" s="304"/>
      <c r="H142" s="304" t="s">
        <v>1087</v>
      </c>
      <c r="I142" s="304" t="s">
        <v>1064</v>
      </c>
      <c r="J142" s="304"/>
      <c r="K142" s="352"/>
    </row>
    <row r="143" spans="2:11" s="1" customFormat="1" ht="15" customHeight="1">
      <c r="B143" s="353"/>
      <c r="C143" s="354"/>
      <c r="D143" s="354"/>
      <c r="E143" s="354"/>
      <c r="F143" s="354"/>
      <c r="G143" s="354"/>
      <c r="H143" s="354"/>
      <c r="I143" s="354"/>
      <c r="J143" s="354"/>
      <c r="K143" s="355"/>
    </row>
    <row r="144" spans="2:11" s="1" customFormat="1" ht="18.75" customHeight="1">
      <c r="B144" s="340"/>
      <c r="C144" s="340"/>
      <c r="D144" s="340"/>
      <c r="E144" s="340"/>
      <c r="F144" s="341"/>
      <c r="G144" s="340"/>
      <c r="H144" s="340"/>
      <c r="I144" s="340"/>
      <c r="J144" s="340"/>
      <c r="K144" s="340"/>
    </row>
    <row r="145" spans="2:11" s="1" customFormat="1" ht="18.75" customHeight="1">
      <c r="B145" s="312"/>
      <c r="C145" s="312"/>
      <c r="D145" s="312"/>
      <c r="E145" s="312"/>
      <c r="F145" s="312"/>
      <c r="G145" s="312"/>
      <c r="H145" s="312"/>
      <c r="I145" s="312"/>
      <c r="J145" s="312"/>
      <c r="K145" s="312"/>
    </row>
    <row r="146" spans="2:11" s="1" customFormat="1" ht="7.5" customHeight="1">
      <c r="B146" s="313"/>
      <c r="C146" s="314"/>
      <c r="D146" s="314"/>
      <c r="E146" s="314"/>
      <c r="F146" s="314"/>
      <c r="G146" s="314"/>
      <c r="H146" s="314"/>
      <c r="I146" s="314"/>
      <c r="J146" s="314"/>
      <c r="K146" s="315"/>
    </row>
    <row r="147" spans="2:11" s="1" customFormat="1" ht="45" customHeight="1">
      <c r="B147" s="316"/>
      <c r="C147" s="317" t="s">
        <v>1088</v>
      </c>
      <c r="D147" s="317"/>
      <c r="E147" s="317"/>
      <c r="F147" s="317"/>
      <c r="G147" s="317"/>
      <c r="H147" s="317"/>
      <c r="I147" s="317"/>
      <c r="J147" s="317"/>
      <c r="K147" s="318"/>
    </row>
    <row r="148" spans="2:11" s="1" customFormat="1" ht="17.25" customHeight="1">
      <c r="B148" s="316"/>
      <c r="C148" s="319" t="s">
        <v>1023</v>
      </c>
      <c r="D148" s="319"/>
      <c r="E148" s="319"/>
      <c r="F148" s="319" t="s">
        <v>1024</v>
      </c>
      <c r="G148" s="320"/>
      <c r="H148" s="319" t="s">
        <v>54</v>
      </c>
      <c r="I148" s="319" t="s">
        <v>57</v>
      </c>
      <c r="J148" s="319" t="s">
        <v>1025</v>
      </c>
      <c r="K148" s="318"/>
    </row>
    <row r="149" spans="2:11" s="1" customFormat="1" ht="17.25" customHeight="1">
      <c r="B149" s="316"/>
      <c r="C149" s="321" t="s">
        <v>1026</v>
      </c>
      <c r="D149" s="321"/>
      <c r="E149" s="321"/>
      <c r="F149" s="322" t="s">
        <v>1027</v>
      </c>
      <c r="G149" s="323"/>
      <c r="H149" s="321"/>
      <c r="I149" s="321"/>
      <c r="J149" s="321" t="s">
        <v>1028</v>
      </c>
      <c r="K149" s="318"/>
    </row>
    <row r="150" spans="2:11" s="1" customFormat="1" ht="5.25" customHeight="1">
      <c r="B150" s="329"/>
      <c r="C150" s="324"/>
      <c r="D150" s="324"/>
      <c r="E150" s="324"/>
      <c r="F150" s="324"/>
      <c r="G150" s="325"/>
      <c r="H150" s="324"/>
      <c r="I150" s="324"/>
      <c r="J150" s="324"/>
      <c r="K150" s="352"/>
    </row>
    <row r="151" spans="2:11" s="1" customFormat="1" ht="15" customHeight="1">
      <c r="B151" s="329"/>
      <c r="C151" s="356" t="s">
        <v>1032</v>
      </c>
      <c r="D151" s="304"/>
      <c r="E151" s="304"/>
      <c r="F151" s="357" t="s">
        <v>1029</v>
      </c>
      <c r="G151" s="304"/>
      <c r="H151" s="356" t="s">
        <v>1069</v>
      </c>
      <c r="I151" s="356" t="s">
        <v>1031</v>
      </c>
      <c r="J151" s="356">
        <v>120</v>
      </c>
      <c r="K151" s="352"/>
    </row>
    <row r="152" spans="2:11" s="1" customFormat="1" ht="15" customHeight="1">
      <c r="B152" s="329"/>
      <c r="C152" s="356" t="s">
        <v>1078</v>
      </c>
      <c r="D152" s="304"/>
      <c r="E152" s="304"/>
      <c r="F152" s="357" t="s">
        <v>1029</v>
      </c>
      <c r="G152" s="304"/>
      <c r="H152" s="356" t="s">
        <v>1089</v>
      </c>
      <c r="I152" s="356" t="s">
        <v>1031</v>
      </c>
      <c r="J152" s="356" t="s">
        <v>1080</v>
      </c>
      <c r="K152" s="352"/>
    </row>
    <row r="153" spans="2:11" s="1" customFormat="1" ht="15" customHeight="1">
      <c r="B153" s="329"/>
      <c r="C153" s="356" t="s">
        <v>977</v>
      </c>
      <c r="D153" s="304"/>
      <c r="E153" s="304"/>
      <c r="F153" s="357" t="s">
        <v>1029</v>
      </c>
      <c r="G153" s="304"/>
      <c r="H153" s="356" t="s">
        <v>1090</v>
      </c>
      <c r="I153" s="356" t="s">
        <v>1031</v>
      </c>
      <c r="J153" s="356" t="s">
        <v>1080</v>
      </c>
      <c r="K153" s="352"/>
    </row>
    <row r="154" spans="2:11" s="1" customFormat="1" ht="15" customHeight="1">
      <c r="B154" s="329"/>
      <c r="C154" s="356" t="s">
        <v>1034</v>
      </c>
      <c r="D154" s="304"/>
      <c r="E154" s="304"/>
      <c r="F154" s="357" t="s">
        <v>1035</v>
      </c>
      <c r="G154" s="304"/>
      <c r="H154" s="356" t="s">
        <v>1069</v>
      </c>
      <c r="I154" s="356" t="s">
        <v>1031</v>
      </c>
      <c r="J154" s="356">
        <v>50</v>
      </c>
      <c r="K154" s="352"/>
    </row>
    <row r="155" spans="2:11" s="1" customFormat="1" ht="15" customHeight="1">
      <c r="B155" s="329"/>
      <c r="C155" s="356" t="s">
        <v>1037</v>
      </c>
      <c r="D155" s="304"/>
      <c r="E155" s="304"/>
      <c r="F155" s="357" t="s">
        <v>1029</v>
      </c>
      <c r="G155" s="304"/>
      <c r="H155" s="356" t="s">
        <v>1069</v>
      </c>
      <c r="I155" s="356" t="s">
        <v>1039</v>
      </c>
      <c r="J155" s="356"/>
      <c r="K155" s="352"/>
    </row>
    <row r="156" spans="2:11" s="1" customFormat="1" ht="15" customHeight="1">
      <c r="B156" s="329"/>
      <c r="C156" s="356" t="s">
        <v>1048</v>
      </c>
      <c r="D156" s="304"/>
      <c r="E156" s="304"/>
      <c r="F156" s="357" t="s">
        <v>1035</v>
      </c>
      <c r="G156" s="304"/>
      <c r="H156" s="356" t="s">
        <v>1069</v>
      </c>
      <c r="I156" s="356" t="s">
        <v>1031</v>
      </c>
      <c r="J156" s="356">
        <v>50</v>
      </c>
      <c r="K156" s="352"/>
    </row>
    <row r="157" spans="2:11" s="1" customFormat="1" ht="15" customHeight="1">
      <c r="B157" s="329"/>
      <c r="C157" s="356" t="s">
        <v>1056</v>
      </c>
      <c r="D157" s="304"/>
      <c r="E157" s="304"/>
      <c r="F157" s="357" t="s">
        <v>1035</v>
      </c>
      <c r="G157" s="304"/>
      <c r="H157" s="356" t="s">
        <v>1069</v>
      </c>
      <c r="I157" s="356" t="s">
        <v>1031</v>
      </c>
      <c r="J157" s="356">
        <v>50</v>
      </c>
      <c r="K157" s="352"/>
    </row>
    <row r="158" spans="2:11" s="1" customFormat="1" ht="15" customHeight="1">
      <c r="B158" s="329"/>
      <c r="C158" s="356" t="s">
        <v>1054</v>
      </c>
      <c r="D158" s="304"/>
      <c r="E158" s="304"/>
      <c r="F158" s="357" t="s">
        <v>1035</v>
      </c>
      <c r="G158" s="304"/>
      <c r="H158" s="356" t="s">
        <v>1069</v>
      </c>
      <c r="I158" s="356" t="s">
        <v>1031</v>
      </c>
      <c r="J158" s="356">
        <v>50</v>
      </c>
      <c r="K158" s="352"/>
    </row>
    <row r="159" spans="2:11" s="1" customFormat="1" ht="15" customHeight="1">
      <c r="B159" s="329"/>
      <c r="C159" s="356" t="s">
        <v>114</v>
      </c>
      <c r="D159" s="304"/>
      <c r="E159" s="304"/>
      <c r="F159" s="357" t="s">
        <v>1029</v>
      </c>
      <c r="G159" s="304"/>
      <c r="H159" s="356" t="s">
        <v>1091</v>
      </c>
      <c r="I159" s="356" t="s">
        <v>1031</v>
      </c>
      <c r="J159" s="356" t="s">
        <v>1092</v>
      </c>
      <c r="K159" s="352"/>
    </row>
    <row r="160" spans="2:11" s="1" customFormat="1" ht="15" customHeight="1">
      <c r="B160" s="329"/>
      <c r="C160" s="356" t="s">
        <v>1093</v>
      </c>
      <c r="D160" s="304"/>
      <c r="E160" s="304"/>
      <c r="F160" s="357" t="s">
        <v>1029</v>
      </c>
      <c r="G160" s="304"/>
      <c r="H160" s="356" t="s">
        <v>1094</v>
      </c>
      <c r="I160" s="356" t="s">
        <v>1064</v>
      </c>
      <c r="J160" s="356"/>
      <c r="K160" s="352"/>
    </row>
    <row r="161" spans="2:11" s="1" customFormat="1" ht="15" customHeight="1">
      <c r="B161" s="358"/>
      <c r="C161" s="338"/>
      <c r="D161" s="338"/>
      <c r="E161" s="338"/>
      <c r="F161" s="338"/>
      <c r="G161" s="338"/>
      <c r="H161" s="338"/>
      <c r="I161" s="338"/>
      <c r="J161" s="338"/>
      <c r="K161" s="359"/>
    </row>
    <row r="162" spans="2:11" s="1" customFormat="1" ht="18.75" customHeight="1">
      <c r="B162" s="340"/>
      <c r="C162" s="350"/>
      <c r="D162" s="350"/>
      <c r="E162" s="350"/>
      <c r="F162" s="360"/>
      <c r="G162" s="350"/>
      <c r="H162" s="350"/>
      <c r="I162" s="350"/>
      <c r="J162" s="350"/>
      <c r="K162" s="340"/>
    </row>
    <row r="163" spans="2:11" s="1" customFormat="1" ht="18.75" customHeight="1">
      <c r="B163" s="312"/>
      <c r="C163" s="312"/>
      <c r="D163" s="312"/>
      <c r="E163" s="312"/>
      <c r="F163" s="312"/>
      <c r="G163" s="312"/>
      <c r="H163" s="312"/>
      <c r="I163" s="312"/>
      <c r="J163" s="312"/>
      <c r="K163" s="312"/>
    </row>
    <row r="164" spans="2:11" s="1" customFormat="1" ht="7.5" customHeight="1">
      <c r="B164" s="291"/>
      <c r="C164" s="292"/>
      <c r="D164" s="292"/>
      <c r="E164" s="292"/>
      <c r="F164" s="292"/>
      <c r="G164" s="292"/>
      <c r="H164" s="292"/>
      <c r="I164" s="292"/>
      <c r="J164" s="292"/>
      <c r="K164" s="293"/>
    </row>
    <row r="165" spans="2:11" s="1" customFormat="1" ht="45" customHeight="1">
      <c r="B165" s="294"/>
      <c r="C165" s="295" t="s">
        <v>1095</v>
      </c>
      <c r="D165" s="295"/>
      <c r="E165" s="295"/>
      <c r="F165" s="295"/>
      <c r="G165" s="295"/>
      <c r="H165" s="295"/>
      <c r="I165" s="295"/>
      <c r="J165" s="295"/>
      <c r="K165" s="296"/>
    </row>
    <row r="166" spans="2:11" s="1" customFormat="1" ht="17.25" customHeight="1">
      <c r="B166" s="294"/>
      <c r="C166" s="319" t="s">
        <v>1023</v>
      </c>
      <c r="D166" s="319"/>
      <c r="E166" s="319"/>
      <c r="F166" s="319" t="s">
        <v>1024</v>
      </c>
      <c r="G166" s="361"/>
      <c r="H166" s="362" t="s">
        <v>54</v>
      </c>
      <c r="I166" s="362" t="s">
        <v>57</v>
      </c>
      <c r="J166" s="319" t="s">
        <v>1025</v>
      </c>
      <c r="K166" s="296"/>
    </row>
    <row r="167" spans="2:11" s="1" customFormat="1" ht="17.25" customHeight="1">
      <c r="B167" s="297"/>
      <c r="C167" s="321" t="s">
        <v>1026</v>
      </c>
      <c r="D167" s="321"/>
      <c r="E167" s="321"/>
      <c r="F167" s="322" t="s">
        <v>1027</v>
      </c>
      <c r="G167" s="363"/>
      <c r="H167" s="364"/>
      <c r="I167" s="364"/>
      <c r="J167" s="321" t="s">
        <v>1028</v>
      </c>
      <c r="K167" s="299"/>
    </row>
    <row r="168" spans="2:11" s="1" customFormat="1" ht="5.25" customHeight="1">
      <c r="B168" s="329"/>
      <c r="C168" s="324"/>
      <c r="D168" s="324"/>
      <c r="E168" s="324"/>
      <c r="F168" s="324"/>
      <c r="G168" s="325"/>
      <c r="H168" s="324"/>
      <c r="I168" s="324"/>
      <c r="J168" s="324"/>
      <c r="K168" s="352"/>
    </row>
    <row r="169" spans="2:11" s="1" customFormat="1" ht="15" customHeight="1">
      <c r="B169" s="329"/>
      <c r="C169" s="304" t="s">
        <v>1032</v>
      </c>
      <c r="D169" s="304"/>
      <c r="E169" s="304"/>
      <c r="F169" s="327" t="s">
        <v>1029</v>
      </c>
      <c r="G169" s="304"/>
      <c r="H169" s="304" t="s">
        <v>1069</v>
      </c>
      <c r="I169" s="304" t="s">
        <v>1031</v>
      </c>
      <c r="J169" s="304">
        <v>120</v>
      </c>
      <c r="K169" s="352"/>
    </row>
    <row r="170" spans="2:11" s="1" customFormat="1" ht="15" customHeight="1">
      <c r="B170" s="329"/>
      <c r="C170" s="304" t="s">
        <v>1078</v>
      </c>
      <c r="D170" s="304"/>
      <c r="E170" s="304"/>
      <c r="F170" s="327" t="s">
        <v>1029</v>
      </c>
      <c r="G170" s="304"/>
      <c r="H170" s="304" t="s">
        <v>1079</v>
      </c>
      <c r="I170" s="304" t="s">
        <v>1031</v>
      </c>
      <c r="J170" s="304" t="s">
        <v>1080</v>
      </c>
      <c r="K170" s="352"/>
    </row>
    <row r="171" spans="2:11" s="1" customFormat="1" ht="15" customHeight="1">
      <c r="B171" s="329"/>
      <c r="C171" s="304" t="s">
        <v>977</v>
      </c>
      <c r="D171" s="304"/>
      <c r="E171" s="304"/>
      <c r="F171" s="327" t="s">
        <v>1029</v>
      </c>
      <c r="G171" s="304"/>
      <c r="H171" s="304" t="s">
        <v>1096</v>
      </c>
      <c r="I171" s="304" t="s">
        <v>1031</v>
      </c>
      <c r="J171" s="304" t="s">
        <v>1080</v>
      </c>
      <c r="K171" s="352"/>
    </row>
    <row r="172" spans="2:11" s="1" customFormat="1" ht="15" customHeight="1">
      <c r="B172" s="329"/>
      <c r="C172" s="304" t="s">
        <v>1034</v>
      </c>
      <c r="D172" s="304"/>
      <c r="E172" s="304"/>
      <c r="F172" s="327" t="s">
        <v>1035</v>
      </c>
      <c r="G172" s="304"/>
      <c r="H172" s="304" t="s">
        <v>1096</v>
      </c>
      <c r="I172" s="304" t="s">
        <v>1031</v>
      </c>
      <c r="J172" s="304">
        <v>50</v>
      </c>
      <c r="K172" s="352"/>
    </row>
    <row r="173" spans="2:11" s="1" customFormat="1" ht="15" customHeight="1">
      <c r="B173" s="329"/>
      <c r="C173" s="304" t="s">
        <v>1037</v>
      </c>
      <c r="D173" s="304"/>
      <c r="E173" s="304"/>
      <c r="F173" s="327" t="s">
        <v>1029</v>
      </c>
      <c r="G173" s="304"/>
      <c r="H173" s="304" t="s">
        <v>1096</v>
      </c>
      <c r="I173" s="304" t="s">
        <v>1039</v>
      </c>
      <c r="J173" s="304"/>
      <c r="K173" s="352"/>
    </row>
    <row r="174" spans="2:11" s="1" customFormat="1" ht="15" customHeight="1">
      <c r="B174" s="329"/>
      <c r="C174" s="304" t="s">
        <v>1048</v>
      </c>
      <c r="D174" s="304"/>
      <c r="E174" s="304"/>
      <c r="F174" s="327" t="s">
        <v>1035</v>
      </c>
      <c r="G174" s="304"/>
      <c r="H174" s="304" t="s">
        <v>1096</v>
      </c>
      <c r="I174" s="304" t="s">
        <v>1031</v>
      </c>
      <c r="J174" s="304">
        <v>50</v>
      </c>
      <c r="K174" s="352"/>
    </row>
    <row r="175" spans="2:11" s="1" customFormat="1" ht="15" customHeight="1">
      <c r="B175" s="329"/>
      <c r="C175" s="304" t="s">
        <v>1056</v>
      </c>
      <c r="D175" s="304"/>
      <c r="E175" s="304"/>
      <c r="F175" s="327" t="s">
        <v>1035</v>
      </c>
      <c r="G175" s="304"/>
      <c r="H175" s="304" t="s">
        <v>1096</v>
      </c>
      <c r="I175" s="304" t="s">
        <v>1031</v>
      </c>
      <c r="J175" s="304">
        <v>50</v>
      </c>
      <c r="K175" s="352"/>
    </row>
    <row r="176" spans="2:11" s="1" customFormat="1" ht="15" customHeight="1">
      <c r="B176" s="329"/>
      <c r="C176" s="304" t="s">
        <v>1054</v>
      </c>
      <c r="D176" s="304"/>
      <c r="E176" s="304"/>
      <c r="F176" s="327" t="s">
        <v>1035</v>
      </c>
      <c r="G176" s="304"/>
      <c r="H176" s="304" t="s">
        <v>1096</v>
      </c>
      <c r="I176" s="304" t="s">
        <v>1031</v>
      </c>
      <c r="J176" s="304">
        <v>50</v>
      </c>
      <c r="K176" s="352"/>
    </row>
    <row r="177" spans="2:11" s="1" customFormat="1" ht="15" customHeight="1">
      <c r="B177" s="329"/>
      <c r="C177" s="304" t="s">
        <v>126</v>
      </c>
      <c r="D177" s="304"/>
      <c r="E177" s="304"/>
      <c r="F177" s="327" t="s">
        <v>1029</v>
      </c>
      <c r="G177" s="304"/>
      <c r="H177" s="304" t="s">
        <v>1097</v>
      </c>
      <c r="I177" s="304" t="s">
        <v>1098</v>
      </c>
      <c r="J177" s="304"/>
      <c r="K177" s="352"/>
    </row>
    <row r="178" spans="2:11" s="1" customFormat="1" ht="15" customHeight="1">
      <c r="B178" s="329"/>
      <c r="C178" s="304" t="s">
        <v>57</v>
      </c>
      <c r="D178" s="304"/>
      <c r="E178" s="304"/>
      <c r="F178" s="327" t="s">
        <v>1029</v>
      </c>
      <c r="G178" s="304"/>
      <c r="H178" s="304" t="s">
        <v>1099</v>
      </c>
      <c r="I178" s="304" t="s">
        <v>1100</v>
      </c>
      <c r="J178" s="304">
        <v>1</v>
      </c>
      <c r="K178" s="352"/>
    </row>
    <row r="179" spans="2:11" s="1" customFormat="1" ht="15" customHeight="1">
      <c r="B179" s="329"/>
      <c r="C179" s="304" t="s">
        <v>53</v>
      </c>
      <c r="D179" s="304"/>
      <c r="E179" s="304"/>
      <c r="F179" s="327" t="s">
        <v>1029</v>
      </c>
      <c r="G179" s="304"/>
      <c r="H179" s="304" t="s">
        <v>1101</v>
      </c>
      <c r="I179" s="304" t="s">
        <v>1031</v>
      </c>
      <c r="J179" s="304">
        <v>20</v>
      </c>
      <c r="K179" s="352"/>
    </row>
    <row r="180" spans="2:11" s="1" customFormat="1" ht="15" customHeight="1">
      <c r="B180" s="329"/>
      <c r="C180" s="304" t="s">
        <v>54</v>
      </c>
      <c r="D180" s="304"/>
      <c r="E180" s="304"/>
      <c r="F180" s="327" t="s">
        <v>1029</v>
      </c>
      <c r="G180" s="304"/>
      <c r="H180" s="304" t="s">
        <v>1102</v>
      </c>
      <c r="I180" s="304" t="s">
        <v>1031</v>
      </c>
      <c r="J180" s="304">
        <v>255</v>
      </c>
      <c r="K180" s="352"/>
    </row>
    <row r="181" spans="2:11" s="1" customFormat="1" ht="15" customHeight="1">
      <c r="B181" s="329"/>
      <c r="C181" s="304" t="s">
        <v>127</v>
      </c>
      <c r="D181" s="304"/>
      <c r="E181" s="304"/>
      <c r="F181" s="327" t="s">
        <v>1029</v>
      </c>
      <c r="G181" s="304"/>
      <c r="H181" s="304" t="s">
        <v>993</v>
      </c>
      <c r="I181" s="304" t="s">
        <v>1031</v>
      </c>
      <c r="J181" s="304">
        <v>10</v>
      </c>
      <c r="K181" s="352"/>
    </row>
    <row r="182" spans="2:11" s="1" customFormat="1" ht="15" customHeight="1">
      <c r="B182" s="329"/>
      <c r="C182" s="304" t="s">
        <v>128</v>
      </c>
      <c r="D182" s="304"/>
      <c r="E182" s="304"/>
      <c r="F182" s="327" t="s">
        <v>1029</v>
      </c>
      <c r="G182" s="304"/>
      <c r="H182" s="304" t="s">
        <v>1103</v>
      </c>
      <c r="I182" s="304" t="s">
        <v>1064</v>
      </c>
      <c r="J182" s="304"/>
      <c r="K182" s="352"/>
    </row>
    <row r="183" spans="2:11" s="1" customFormat="1" ht="15" customHeight="1">
      <c r="B183" s="329"/>
      <c r="C183" s="304" t="s">
        <v>1104</v>
      </c>
      <c r="D183" s="304"/>
      <c r="E183" s="304"/>
      <c r="F183" s="327" t="s">
        <v>1029</v>
      </c>
      <c r="G183" s="304"/>
      <c r="H183" s="304" t="s">
        <v>1105</v>
      </c>
      <c r="I183" s="304" t="s">
        <v>1064</v>
      </c>
      <c r="J183" s="304"/>
      <c r="K183" s="352"/>
    </row>
    <row r="184" spans="2:11" s="1" customFormat="1" ht="15" customHeight="1">
      <c r="B184" s="329"/>
      <c r="C184" s="304" t="s">
        <v>1093</v>
      </c>
      <c r="D184" s="304"/>
      <c r="E184" s="304"/>
      <c r="F184" s="327" t="s">
        <v>1029</v>
      </c>
      <c r="G184" s="304"/>
      <c r="H184" s="304" t="s">
        <v>1106</v>
      </c>
      <c r="I184" s="304" t="s">
        <v>1064</v>
      </c>
      <c r="J184" s="304"/>
      <c r="K184" s="352"/>
    </row>
    <row r="185" spans="2:11" s="1" customFormat="1" ht="15" customHeight="1">
      <c r="B185" s="329"/>
      <c r="C185" s="304" t="s">
        <v>130</v>
      </c>
      <c r="D185" s="304"/>
      <c r="E185" s="304"/>
      <c r="F185" s="327" t="s">
        <v>1035</v>
      </c>
      <c r="G185" s="304"/>
      <c r="H185" s="304" t="s">
        <v>1107</v>
      </c>
      <c r="I185" s="304" t="s">
        <v>1031</v>
      </c>
      <c r="J185" s="304">
        <v>50</v>
      </c>
      <c r="K185" s="352"/>
    </row>
    <row r="186" spans="2:11" s="1" customFormat="1" ht="15" customHeight="1">
      <c r="B186" s="329"/>
      <c r="C186" s="304" t="s">
        <v>1108</v>
      </c>
      <c r="D186" s="304"/>
      <c r="E186" s="304"/>
      <c r="F186" s="327" t="s">
        <v>1035</v>
      </c>
      <c r="G186" s="304"/>
      <c r="H186" s="304" t="s">
        <v>1109</v>
      </c>
      <c r="I186" s="304" t="s">
        <v>1110</v>
      </c>
      <c r="J186" s="304"/>
      <c r="K186" s="352"/>
    </row>
    <row r="187" spans="2:11" s="1" customFormat="1" ht="15" customHeight="1">
      <c r="B187" s="329"/>
      <c r="C187" s="304" t="s">
        <v>1111</v>
      </c>
      <c r="D187" s="304"/>
      <c r="E187" s="304"/>
      <c r="F187" s="327" t="s">
        <v>1035</v>
      </c>
      <c r="G187" s="304"/>
      <c r="H187" s="304" t="s">
        <v>1112</v>
      </c>
      <c r="I187" s="304" t="s">
        <v>1110</v>
      </c>
      <c r="J187" s="304"/>
      <c r="K187" s="352"/>
    </row>
    <row r="188" spans="2:11" s="1" customFormat="1" ht="15" customHeight="1">
      <c r="B188" s="329"/>
      <c r="C188" s="304" t="s">
        <v>1113</v>
      </c>
      <c r="D188" s="304"/>
      <c r="E188" s="304"/>
      <c r="F188" s="327" t="s">
        <v>1035</v>
      </c>
      <c r="G188" s="304"/>
      <c r="H188" s="304" t="s">
        <v>1114</v>
      </c>
      <c r="I188" s="304" t="s">
        <v>1110</v>
      </c>
      <c r="J188" s="304"/>
      <c r="K188" s="352"/>
    </row>
    <row r="189" spans="2:11" s="1" customFormat="1" ht="15" customHeight="1">
      <c r="B189" s="329"/>
      <c r="C189" s="365" t="s">
        <v>1115</v>
      </c>
      <c r="D189" s="304"/>
      <c r="E189" s="304"/>
      <c r="F189" s="327" t="s">
        <v>1035</v>
      </c>
      <c r="G189" s="304"/>
      <c r="H189" s="304" t="s">
        <v>1116</v>
      </c>
      <c r="I189" s="304" t="s">
        <v>1117</v>
      </c>
      <c r="J189" s="366" t="s">
        <v>1118</v>
      </c>
      <c r="K189" s="352"/>
    </row>
    <row r="190" spans="2:11" s="1" customFormat="1" ht="15" customHeight="1">
      <c r="B190" s="329"/>
      <c r="C190" s="365" t="s">
        <v>42</v>
      </c>
      <c r="D190" s="304"/>
      <c r="E190" s="304"/>
      <c r="F190" s="327" t="s">
        <v>1029</v>
      </c>
      <c r="G190" s="304"/>
      <c r="H190" s="301" t="s">
        <v>1119</v>
      </c>
      <c r="I190" s="304" t="s">
        <v>1120</v>
      </c>
      <c r="J190" s="304"/>
      <c r="K190" s="352"/>
    </row>
    <row r="191" spans="2:11" s="1" customFormat="1" ht="15" customHeight="1">
      <c r="B191" s="329"/>
      <c r="C191" s="365" t="s">
        <v>1121</v>
      </c>
      <c r="D191" s="304"/>
      <c r="E191" s="304"/>
      <c r="F191" s="327" t="s">
        <v>1029</v>
      </c>
      <c r="G191" s="304"/>
      <c r="H191" s="304" t="s">
        <v>1122</v>
      </c>
      <c r="I191" s="304" t="s">
        <v>1064</v>
      </c>
      <c r="J191" s="304"/>
      <c r="K191" s="352"/>
    </row>
    <row r="192" spans="2:11" s="1" customFormat="1" ht="15" customHeight="1">
      <c r="B192" s="329"/>
      <c r="C192" s="365" t="s">
        <v>1123</v>
      </c>
      <c r="D192" s="304"/>
      <c r="E192" s="304"/>
      <c r="F192" s="327" t="s">
        <v>1029</v>
      </c>
      <c r="G192" s="304"/>
      <c r="H192" s="304" t="s">
        <v>1124</v>
      </c>
      <c r="I192" s="304" t="s">
        <v>1064</v>
      </c>
      <c r="J192" s="304"/>
      <c r="K192" s="352"/>
    </row>
    <row r="193" spans="2:11" s="1" customFormat="1" ht="15" customHeight="1">
      <c r="B193" s="329"/>
      <c r="C193" s="365" t="s">
        <v>1125</v>
      </c>
      <c r="D193" s="304"/>
      <c r="E193" s="304"/>
      <c r="F193" s="327" t="s">
        <v>1035</v>
      </c>
      <c r="G193" s="304"/>
      <c r="H193" s="304" t="s">
        <v>1126</v>
      </c>
      <c r="I193" s="304" t="s">
        <v>1064</v>
      </c>
      <c r="J193" s="304"/>
      <c r="K193" s="352"/>
    </row>
    <row r="194" spans="2:11" s="1" customFormat="1" ht="15" customHeight="1">
      <c r="B194" s="358"/>
      <c r="C194" s="367"/>
      <c r="D194" s="338"/>
      <c r="E194" s="338"/>
      <c r="F194" s="338"/>
      <c r="G194" s="338"/>
      <c r="H194" s="338"/>
      <c r="I194" s="338"/>
      <c r="J194" s="338"/>
      <c r="K194" s="359"/>
    </row>
    <row r="195" spans="2:11" s="1" customFormat="1" ht="18.75" customHeight="1">
      <c r="B195" s="340"/>
      <c r="C195" s="350"/>
      <c r="D195" s="350"/>
      <c r="E195" s="350"/>
      <c r="F195" s="360"/>
      <c r="G195" s="350"/>
      <c r="H195" s="350"/>
      <c r="I195" s="350"/>
      <c r="J195" s="350"/>
      <c r="K195" s="340"/>
    </row>
    <row r="196" spans="2:11" s="1" customFormat="1" ht="18.75" customHeight="1">
      <c r="B196" s="340"/>
      <c r="C196" s="350"/>
      <c r="D196" s="350"/>
      <c r="E196" s="350"/>
      <c r="F196" s="360"/>
      <c r="G196" s="350"/>
      <c r="H196" s="350"/>
      <c r="I196" s="350"/>
      <c r="J196" s="350"/>
      <c r="K196" s="340"/>
    </row>
    <row r="197" spans="2:11" s="1" customFormat="1" ht="18.75" customHeight="1">
      <c r="B197" s="312"/>
      <c r="C197" s="312"/>
      <c r="D197" s="312"/>
      <c r="E197" s="312"/>
      <c r="F197" s="312"/>
      <c r="G197" s="312"/>
      <c r="H197" s="312"/>
      <c r="I197" s="312"/>
      <c r="J197" s="312"/>
      <c r="K197" s="312"/>
    </row>
    <row r="198" spans="2:11" s="1" customFormat="1" ht="13.5">
      <c r="B198" s="291"/>
      <c r="C198" s="292"/>
      <c r="D198" s="292"/>
      <c r="E198" s="292"/>
      <c r="F198" s="292"/>
      <c r="G198" s="292"/>
      <c r="H198" s="292"/>
      <c r="I198" s="292"/>
      <c r="J198" s="292"/>
      <c r="K198" s="293"/>
    </row>
    <row r="199" spans="2:11" s="1" customFormat="1" ht="21">
      <c r="B199" s="294"/>
      <c r="C199" s="295" t="s">
        <v>1127</v>
      </c>
      <c r="D199" s="295"/>
      <c r="E199" s="295"/>
      <c r="F199" s="295"/>
      <c r="G199" s="295"/>
      <c r="H199" s="295"/>
      <c r="I199" s="295"/>
      <c r="J199" s="295"/>
      <c r="K199" s="296"/>
    </row>
    <row r="200" spans="2:11" s="1" customFormat="1" ht="25.5" customHeight="1">
      <c r="B200" s="294"/>
      <c r="C200" s="368" t="s">
        <v>1128</v>
      </c>
      <c r="D200" s="368"/>
      <c r="E200" s="368"/>
      <c r="F200" s="368" t="s">
        <v>1129</v>
      </c>
      <c r="G200" s="369"/>
      <c r="H200" s="368" t="s">
        <v>1130</v>
      </c>
      <c r="I200" s="368"/>
      <c r="J200" s="368"/>
      <c r="K200" s="296"/>
    </row>
    <row r="201" spans="2:11" s="1" customFormat="1" ht="5.25" customHeight="1">
      <c r="B201" s="329"/>
      <c r="C201" s="324"/>
      <c r="D201" s="324"/>
      <c r="E201" s="324"/>
      <c r="F201" s="324"/>
      <c r="G201" s="350"/>
      <c r="H201" s="324"/>
      <c r="I201" s="324"/>
      <c r="J201" s="324"/>
      <c r="K201" s="352"/>
    </row>
    <row r="202" spans="2:11" s="1" customFormat="1" ht="15" customHeight="1">
      <c r="B202" s="329"/>
      <c r="C202" s="304" t="s">
        <v>1120</v>
      </c>
      <c r="D202" s="304"/>
      <c r="E202" s="304"/>
      <c r="F202" s="327" t="s">
        <v>43</v>
      </c>
      <c r="G202" s="304"/>
      <c r="H202" s="304" t="s">
        <v>1131</v>
      </c>
      <c r="I202" s="304"/>
      <c r="J202" s="304"/>
      <c r="K202" s="352"/>
    </row>
    <row r="203" spans="2:11" s="1" customFormat="1" ht="15" customHeight="1">
      <c r="B203" s="329"/>
      <c r="C203" s="304"/>
      <c r="D203" s="304"/>
      <c r="E203" s="304"/>
      <c r="F203" s="327" t="s">
        <v>44</v>
      </c>
      <c r="G203" s="304"/>
      <c r="H203" s="304" t="s">
        <v>1132</v>
      </c>
      <c r="I203" s="304"/>
      <c r="J203" s="304"/>
      <c r="K203" s="352"/>
    </row>
    <row r="204" spans="2:11" s="1" customFormat="1" ht="15" customHeight="1">
      <c r="B204" s="329"/>
      <c r="C204" s="304"/>
      <c r="D204" s="304"/>
      <c r="E204" s="304"/>
      <c r="F204" s="327" t="s">
        <v>47</v>
      </c>
      <c r="G204" s="304"/>
      <c r="H204" s="304" t="s">
        <v>1133</v>
      </c>
      <c r="I204" s="304"/>
      <c r="J204" s="304"/>
      <c r="K204" s="352"/>
    </row>
    <row r="205" spans="2:11" s="1" customFormat="1" ht="15" customHeight="1">
      <c r="B205" s="329"/>
      <c r="C205" s="304"/>
      <c r="D205" s="304"/>
      <c r="E205" s="304"/>
      <c r="F205" s="327" t="s">
        <v>45</v>
      </c>
      <c r="G205" s="304"/>
      <c r="H205" s="304" t="s">
        <v>1134</v>
      </c>
      <c r="I205" s="304"/>
      <c r="J205" s="304"/>
      <c r="K205" s="352"/>
    </row>
    <row r="206" spans="2:11" s="1" customFormat="1" ht="15" customHeight="1">
      <c r="B206" s="329"/>
      <c r="C206" s="304"/>
      <c r="D206" s="304"/>
      <c r="E206" s="304"/>
      <c r="F206" s="327" t="s">
        <v>46</v>
      </c>
      <c r="G206" s="304"/>
      <c r="H206" s="304" t="s">
        <v>1135</v>
      </c>
      <c r="I206" s="304"/>
      <c r="J206" s="304"/>
      <c r="K206" s="352"/>
    </row>
    <row r="207" spans="2:11" s="1" customFormat="1" ht="15" customHeight="1">
      <c r="B207" s="329"/>
      <c r="C207" s="304"/>
      <c r="D207" s="304"/>
      <c r="E207" s="304"/>
      <c r="F207" s="327"/>
      <c r="G207" s="304"/>
      <c r="H207" s="304"/>
      <c r="I207" s="304"/>
      <c r="J207" s="304"/>
      <c r="K207" s="352"/>
    </row>
    <row r="208" spans="2:11" s="1" customFormat="1" ht="15" customHeight="1">
      <c r="B208" s="329"/>
      <c r="C208" s="304" t="s">
        <v>1076</v>
      </c>
      <c r="D208" s="304"/>
      <c r="E208" s="304"/>
      <c r="F208" s="327" t="s">
        <v>79</v>
      </c>
      <c r="G208" s="304"/>
      <c r="H208" s="304" t="s">
        <v>1136</v>
      </c>
      <c r="I208" s="304"/>
      <c r="J208" s="304"/>
      <c r="K208" s="352"/>
    </row>
    <row r="209" spans="2:11" s="1" customFormat="1" ht="15" customHeight="1">
      <c r="B209" s="329"/>
      <c r="C209" s="304"/>
      <c r="D209" s="304"/>
      <c r="E209" s="304"/>
      <c r="F209" s="327" t="s">
        <v>971</v>
      </c>
      <c r="G209" s="304"/>
      <c r="H209" s="304" t="s">
        <v>972</v>
      </c>
      <c r="I209" s="304"/>
      <c r="J209" s="304"/>
      <c r="K209" s="352"/>
    </row>
    <row r="210" spans="2:11" s="1" customFormat="1" ht="15" customHeight="1">
      <c r="B210" s="329"/>
      <c r="C210" s="304"/>
      <c r="D210" s="304"/>
      <c r="E210" s="304"/>
      <c r="F210" s="327" t="s">
        <v>969</v>
      </c>
      <c r="G210" s="304"/>
      <c r="H210" s="304" t="s">
        <v>1137</v>
      </c>
      <c r="I210" s="304"/>
      <c r="J210" s="304"/>
      <c r="K210" s="352"/>
    </row>
    <row r="211" spans="2:11" s="1" customFormat="1" ht="15" customHeight="1">
      <c r="B211" s="370"/>
      <c r="C211" s="304"/>
      <c r="D211" s="304"/>
      <c r="E211" s="304"/>
      <c r="F211" s="327" t="s">
        <v>973</v>
      </c>
      <c r="G211" s="365"/>
      <c r="H211" s="356" t="s">
        <v>974</v>
      </c>
      <c r="I211" s="356"/>
      <c r="J211" s="356"/>
      <c r="K211" s="371"/>
    </row>
    <row r="212" spans="2:11" s="1" customFormat="1" ht="15" customHeight="1">
      <c r="B212" s="370"/>
      <c r="C212" s="304"/>
      <c r="D212" s="304"/>
      <c r="E212" s="304"/>
      <c r="F212" s="327" t="s">
        <v>975</v>
      </c>
      <c r="G212" s="365"/>
      <c r="H212" s="356" t="s">
        <v>917</v>
      </c>
      <c r="I212" s="356"/>
      <c r="J212" s="356"/>
      <c r="K212" s="371"/>
    </row>
    <row r="213" spans="2:11" s="1" customFormat="1" ht="15" customHeight="1">
      <c r="B213" s="370"/>
      <c r="C213" s="304"/>
      <c r="D213" s="304"/>
      <c r="E213" s="304"/>
      <c r="F213" s="327"/>
      <c r="G213" s="365"/>
      <c r="H213" s="356"/>
      <c r="I213" s="356"/>
      <c r="J213" s="356"/>
      <c r="K213" s="371"/>
    </row>
    <row r="214" spans="2:11" s="1" customFormat="1" ht="15" customHeight="1">
      <c r="B214" s="370"/>
      <c r="C214" s="304" t="s">
        <v>1100</v>
      </c>
      <c r="D214" s="304"/>
      <c r="E214" s="304"/>
      <c r="F214" s="327">
        <v>1</v>
      </c>
      <c r="G214" s="365"/>
      <c r="H214" s="356" t="s">
        <v>1138</v>
      </c>
      <c r="I214" s="356"/>
      <c r="J214" s="356"/>
      <c r="K214" s="371"/>
    </row>
    <row r="215" spans="2:11" s="1" customFormat="1" ht="15" customHeight="1">
      <c r="B215" s="370"/>
      <c r="C215" s="304"/>
      <c r="D215" s="304"/>
      <c r="E215" s="304"/>
      <c r="F215" s="327">
        <v>2</v>
      </c>
      <c r="G215" s="365"/>
      <c r="H215" s="356" t="s">
        <v>1139</v>
      </c>
      <c r="I215" s="356"/>
      <c r="J215" s="356"/>
      <c r="K215" s="371"/>
    </row>
    <row r="216" spans="2:11" s="1" customFormat="1" ht="15" customHeight="1">
      <c r="B216" s="370"/>
      <c r="C216" s="304"/>
      <c r="D216" s="304"/>
      <c r="E216" s="304"/>
      <c r="F216" s="327">
        <v>3</v>
      </c>
      <c r="G216" s="365"/>
      <c r="H216" s="356" t="s">
        <v>1140</v>
      </c>
      <c r="I216" s="356"/>
      <c r="J216" s="356"/>
      <c r="K216" s="371"/>
    </row>
    <row r="217" spans="2:11" s="1" customFormat="1" ht="15" customHeight="1">
      <c r="B217" s="370"/>
      <c r="C217" s="304"/>
      <c r="D217" s="304"/>
      <c r="E217" s="304"/>
      <c r="F217" s="327">
        <v>4</v>
      </c>
      <c r="G217" s="365"/>
      <c r="H217" s="356" t="s">
        <v>1141</v>
      </c>
      <c r="I217" s="356"/>
      <c r="J217" s="356"/>
      <c r="K217" s="371"/>
    </row>
    <row r="218" spans="2:11" s="1" customFormat="1" ht="12.75" customHeight="1">
      <c r="B218" s="372"/>
      <c r="C218" s="373"/>
      <c r="D218" s="373"/>
      <c r="E218" s="373"/>
      <c r="F218" s="373"/>
      <c r="G218" s="373"/>
      <c r="H218" s="373"/>
      <c r="I218" s="373"/>
      <c r="J218" s="373"/>
      <c r="K218" s="374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ROUND((SUM(BE87:BE149)),2)</f>
        <v>0</v>
      </c>
      <c r="G33" s="40"/>
      <c r="H33" s="40"/>
      <c r="I33" s="150">
        <v>0.21</v>
      </c>
      <c r="J33" s="149">
        <f>ROUND(((SUM(BE87:BE149))*I33),2)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ROUND((SUM(BF87:BF149)),2)</f>
        <v>0</v>
      </c>
      <c r="G34" s="40"/>
      <c r="H34" s="40"/>
      <c r="I34" s="150">
        <v>0.15</v>
      </c>
      <c r="J34" s="149">
        <f>ROUND(((SUM(BF87:BF149))*I34),2)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ROUND((SUM(BG87:BG149)),2)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ROUND((SUM(BH87:BH149)),2)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ROUND((SUM(BI87:BI149)),2)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01 - Bourací práce a demontáže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J103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120</v>
      </c>
      <c r="E63" s="176"/>
      <c r="F63" s="176"/>
      <c r="G63" s="176"/>
      <c r="H63" s="176"/>
      <c r="I63" s="176"/>
      <c r="J63" s="177">
        <f>J108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121</v>
      </c>
      <c r="E64" s="170"/>
      <c r="F64" s="170"/>
      <c r="G64" s="170"/>
      <c r="H64" s="170"/>
      <c r="I64" s="170"/>
      <c r="J64" s="171">
        <f>J133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122</v>
      </c>
      <c r="E65" s="176"/>
      <c r="F65" s="176"/>
      <c r="G65" s="176"/>
      <c r="H65" s="176"/>
      <c r="I65" s="176"/>
      <c r="J65" s="177">
        <f>J134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123</v>
      </c>
      <c r="E66" s="176"/>
      <c r="F66" s="176"/>
      <c r="G66" s="176"/>
      <c r="H66" s="176"/>
      <c r="I66" s="176"/>
      <c r="J66" s="177">
        <f>J137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124</v>
      </c>
      <c r="E67" s="176"/>
      <c r="F67" s="176"/>
      <c r="G67" s="176"/>
      <c r="H67" s="176"/>
      <c r="I67" s="176"/>
      <c r="J67" s="177">
        <f>J141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AUTOCAMP Beroun - stavební úpravy AMFITEÁTRU -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01 - Bourací práce a demontáže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Beroun</v>
      </c>
      <c r="G81" s="42"/>
      <c r="H81" s="42"/>
      <c r="I81" s="34" t="s">
        <v>23</v>
      </c>
      <c r="J81" s="74" t="str">
        <f>IF(J12="","",J12)</f>
        <v>12. 1. 2024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31</v>
      </c>
      <c r="J83" s="38" t="str">
        <f>E21</f>
        <v xml:space="preserve">SpektraPro spol. s r.o.,V Hlinkách 1548,266 01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p. Lenka Dejdarová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126</v>
      </c>
      <c r="D86" s="182" t="s">
        <v>57</v>
      </c>
      <c r="E86" s="182" t="s">
        <v>53</v>
      </c>
      <c r="F86" s="182" t="s">
        <v>54</v>
      </c>
      <c r="G86" s="182" t="s">
        <v>127</v>
      </c>
      <c r="H86" s="182" t="s">
        <v>128</v>
      </c>
      <c r="I86" s="182" t="s">
        <v>129</v>
      </c>
      <c r="J86" s="182" t="s">
        <v>115</v>
      </c>
      <c r="K86" s="183" t="s">
        <v>130</v>
      </c>
      <c r="L86" s="184"/>
      <c r="M86" s="94" t="s">
        <v>19</v>
      </c>
      <c r="N86" s="95" t="s">
        <v>42</v>
      </c>
      <c r="O86" s="95" t="s">
        <v>131</v>
      </c>
      <c r="P86" s="95" t="s">
        <v>132</v>
      </c>
      <c r="Q86" s="95" t="s">
        <v>133</v>
      </c>
      <c r="R86" s="95" t="s">
        <v>134</v>
      </c>
      <c r="S86" s="95" t="s">
        <v>135</v>
      </c>
      <c r="T86" s="96" t="s">
        <v>136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P88+P133</f>
        <v>0</v>
      </c>
      <c r="Q87" s="98"/>
      <c r="R87" s="187">
        <f>R88+R133</f>
        <v>0</v>
      </c>
      <c r="S87" s="98"/>
      <c r="T87" s="188">
        <f>T88+T133</f>
        <v>20.623922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116</v>
      </c>
      <c r="BK87" s="189">
        <f>BK88+BK133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138</v>
      </c>
      <c r="F88" s="193" t="s">
        <v>139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P89+P103+P108</f>
        <v>0</v>
      </c>
      <c r="Q88" s="198"/>
      <c r="R88" s="199">
        <f>R89+R103+R108</f>
        <v>0</v>
      </c>
      <c r="S88" s="198"/>
      <c r="T88" s="200">
        <f>T89+T103+T108</f>
        <v>20.069324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140</v>
      </c>
      <c r="BK88" s="203">
        <f>BK89+BK103+BK108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80</v>
      </c>
      <c r="F89" s="204" t="s">
        <v>141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SUM(P90:P102)</f>
        <v>0</v>
      </c>
      <c r="Q89" s="198"/>
      <c r="R89" s="199">
        <f>SUM(R90:R102)</f>
        <v>0</v>
      </c>
      <c r="S89" s="198"/>
      <c r="T89" s="200">
        <f>SUM(T90:T102)</f>
        <v>16.40095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140</v>
      </c>
      <c r="BK89" s="203">
        <f>SUM(BK90:BK102)</f>
        <v>0</v>
      </c>
    </row>
    <row r="90" spans="1:65" s="2" customFormat="1" ht="24.15" customHeight="1">
      <c r="A90" s="40"/>
      <c r="B90" s="41"/>
      <c r="C90" s="206" t="s">
        <v>80</v>
      </c>
      <c r="D90" s="206" t="s">
        <v>142</v>
      </c>
      <c r="E90" s="207" t="s">
        <v>143</v>
      </c>
      <c r="F90" s="208" t="s">
        <v>144</v>
      </c>
      <c r="G90" s="209" t="s">
        <v>145</v>
      </c>
      <c r="H90" s="210">
        <v>19.382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0.26</v>
      </c>
      <c r="T90" s="216">
        <f>S90*H90</f>
        <v>5.039320000000001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147</v>
      </c>
      <c r="AT90" s="217" t="s">
        <v>142</v>
      </c>
      <c r="AU90" s="217" t="s">
        <v>82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147</v>
      </c>
      <c r="BM90" s="217" t="s">
        <v>148</v>
      </c>
    </row>
    <row r="91" spans="1:47" s="2" customFormat="1" ht="12">
      <c r="A91" s="40"/>
      <c r="B91" s="41"/>
      <c r="C91" s="42"/>
      <c r="D91" s="219" t="s">
        <v>149</v>
      </c>
      <c r="E91" s="42"/>
      <c r="F91" s="220" t="s">
        <v>150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82</v>
      </c>
    </row>
    <row r="92" spans="1:47" s="2" customFormat="1" ht="12">
      <c r="A92" s="40"/>
      <c r="B92" s="41"/>
      <c r="C92" s="42"/>
      <c r="D92" s="224" t="s">
        <v>151</v>
      </c>
      <c r="E92" s="42"/>
      <c r="F92" s="225" t="s">
        <v>152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151</v>
      </c>
      <c r="AU92" s="19" t="s">
        <v>82</v>
      </c>
    </row>
    <row r="93" spans="1:51" s="13" customFormat="1" ht="12">
      <c r="A93" s="13"/>
      <c r="B93" s="226"/>
      <c r="C93" s="227"/>
      <c r="D93" s="219" t="s">
        <v>153</v>
      </c>
      <c r="E93" s="228" t="s">
        <v>19</v>
      </c>
      <c r="F93" s="229" t="s">
        <v>154</v>
      </c>
      <c r="G93" s="227"/>
      <c r="H93" s="228" t="s">
        <v>19</v>
      </c>
      <c r="I93" s="230"/>
      <c r="J93" s="227"/>
      <c r="K93" s="227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153</v>
      </c>
      <c r="AU93" s="235" t="s">
        <v>82</v>
      </c>
      <c r="AV93" s="13" t="s">
        <v>80</v>
      </c>
      <c r="AW93" s="13" t="s">
        <v>33</v>
      </c>
      <c r="AX93" s="13" t="s">
        <v>72</v>
      </c>
      <c r="AY93" s="235" t="s">
        <v>140</v>
      </c>
    </row>
    <row r="94" spans="1:51" s="14" customFormat="1" ht="12">
      <c r="A94" s="14"/>
      <c r="B94" s="236"/>
      <c r="C94" s="237"/>
      <c r="D94" s="219" t="s">
        <v>153</v>
      </c>
      <c r="E94" s="238" t="s">
        <v>19</v>
      </c>
      <c r="F94" s="239" t="s">
        <v>155</v>
      </c>
      <c r="G94" s="237"/>
      <c r="H94" s="240">
        <v>19.382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153</v>
      </c>
      <c r="AU94" s="246" t="s">
        <v>82</v>
      </c>
      <c r="AV94" s="14" t="s">
        <v>82</v>
      </c>
      <c r="AW94" s="14" t="s">
        <v>33</v>
      </c>
      <c r="AX94" s="14" t="s">
        <v>80</v>
      </c>
      <c r="AY94" s="246" t="s">
        <v>140</v>
      </c>
    </row>
    <row r="95" spans="1:65" s="2" customFormat="1" ht="24.15" customHeight="1">
      <c r="A95" s="40"/>
      <c r="B95" s="41"/>
      <c r="C95" s="206" t="s">
        <v>82</v>
      </c>
      <c r="D95" s="206" t="s">
        <v>142</v>
      </c>
      <c r="E95" s="207" t="s">
        <v>156</v>
      </c>
      <c r="F95" s="208" t="s">
        <v>157</v>
      </c>
      <c r="G95" s="209" t="s">
        <v>145</v>
      </c>
      <c r="H95" s="210">
        <v>19.382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0.24</v>
      </c>
      <c r="T95" s="216">
        <f>S95*H95</f>
        <v>4.65168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147</v>
      </c>
      <c r="AT95" s="217" t="s">
        <v>142</v>
      </c>
      <c r="AU95" s="217" t="s">
        <v>82</v>
      </c>
      <c r="AY95" s="19" t="s">
        <v>140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147</v>
      </c>
      <c r="BM95" s="217" t="s">
        <v>158</v>
      </c>
    </row>
    <row r="96" spans="1:47" s="2" customFormat="1" ht="12">
      <c r="A96" s="40"/>
      <c r="B96" s="41"/>
      <c r="C96" s="42"/>
      <c r="D96" s="219" t="s">
        <v>149</v>
      </c>
      <c r="E96" s="42"/>
      <c r="F96" s="220" t="s">
        <v>159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149</v>
      </c>
      <c r="AU96" s="19" t="s">
        <v>82</v>
      </c>
    </row>
    <row r="97" spans="1:47" s="2" customFormat="1" ht="12">
      <c r="A97" s="40"/>
      <c r="B97" s="41"/>
      <c r="C97" s="42"/>
      <c r="D97" s="224" t="s">
        <v>151</v>
      </c>
      <c r="E97" s="42"/>
      <c r="F97" s="225" t="s">
        <v>160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151</v>
      </c>
      <c r="AU97" s="19" t="s">
        <v>82</v>
      </c>
    </row>
    <row r="98" spans="1:65" s="2" customFormat="1" ht="24.15" customHeight="1">
      <c r="A98" s="40"/>
      <c r="B98" s="41"/>
      <c r="C98" s="206" t="s">
        <v>161</v>
      </c>
      <c r="D98" s="206" t="s">
        <v>142</v>
      </c>
      <c r="E98" s="207" t="s">
        <v>162</v>
      </c>
      <c r="F98" s="208" t="s">
        <v>163</v>
      </c>
      <c r="G98" s="209" t="s">
        <v>145</v>
      </c>
      <c r="H98" s="210">
        <v>20.646</v>
      </c>
      <c r="I98" s="211"/>
      <c r="J98" s="212">
        <f>ROUND(I98*H98,2)</f>
        <v>0</v>
      </c>
      <c r="K98" s="208" t="s">
        <v>146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0.325</v>
      </c>
      <c r="T98" s="216">
        <f>S98*H98</f>
        <v>6.70995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147</v>
      </c>
      <c r="AT98" s="217" t="s">
        <v>142</v>
      </c>
      <c r="AU98" s="217" t="s">
        <v>82</v>
      </c>
      <c r="AY98" s="19" t="s">
        <v>140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147</v>
      </c>
      <c r="BM98" s="217" t="s">
        <v>164</v>
      </c>
    </row>
    <row r="99" spans="1:47" s="2" customFormat="1" ht="12">
      <c r="A99" s="40"/>
      <c r="B99" s="41"/>
      <c r="C99" s="42"/>
      <c r="D99" s="219" t="s">
        <v>149</v>
      </c>
      <c r="E99" s="42"/>
      <c r="F99" s="220" t="s">
        <v>165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149</v>
      </c>
      <c r="AU99" s="19" t="s">
        <v>82</v>
      </c>
    </row>
    <row r="100" spans="1:47" s="2" customFormat="1" ht="12">
      <c r="A100" s="40"/>
      <c r="B100" s="41"/>
      <c r="C100" s="42"/>
      <c r="D100" s="224" t="s">
        <v>151</v>
      </c>
      <c r="E100" s="42"/>
      <c r="F100" s="225" t="s">
        <v>166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151</v>
      </c>
      <c r="AU100" s="19" t="s">
        <v>82</v>
      </c>
    </row>
    <row r="101" spans="1:51" s="13" customFormat="1" ht="12">
      <c r="A101" s="13"/>
      <c r="B101" s="226"/>
      <c r="C101" s="227"/>
      <c r="D101" s="219" t="s">
        <v>153</v>
      </c>
      <c r="E101" s="228" t="s">
        <v>19</v>
      </c>
      <c r="F101" s="229" t="s">
        <v>167</v>
      </c>
      <c r="G101" s="227"/>
      <c r="H101" s="228" t="s">
        <v>19</v>
      </c>
      <c r="I101" s="230"/>
      <c r="J101" s="227"/>
      <c r="K101" s="227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153</v>
      </c>
      <c r="AU101" s="235" t="s">
        <v>82</v>
      </c>
      <c r="AV101" s="13" t="s">
        <v>80</v>
      </c>
      <c r="AW101" s="13" t="s">
        <v>33</v>
      </c>
      <c r="AX101" s="13" t="s">
        <v>72</v>
      </c>
      <c r="AY101" s="235" t="s">
        <v>140</v>
      </c>
    </row>
    <row r="102" spans="1:51" s="14" customFormat="1" ht="12">
      <c r="A102" s="14"/>
      <c r="B102" s="236"/>
      <c r="C102" s="237"/>
      <c r="D102" s="219" t="s">
        <v>153</v>
      </c>
      <c r="E102" s="238" t="s">
        <v>19</v>
      </c>
      <c r="F102" s="239" t="s">
        <v>168</v>
      </c>
      <c r="G102" s="237"/>
      <c r="H102" s="240">
        <v>20.646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153</v>
      </c>
      <c r="AU102" s="246" t="s">
        <v>82</v>
      </c>
      <c r="AV102" s="14" t="s">
        <v>82</v>
      </c>
      <c r="AW102" s="14" t="s">
        <v>33</v>
      </c>
      <c r="AX102" s="14" t="s">
        <v>80</v>
      </c>
      <c r="AY102" s="246" t="s">
        <v>140</v>
      </c>
    </row>
    <row r="103" spans="1:63" s="12" customFormat="1" ht="22.8" customHeight="1">
      <c r="A103" s="12"/>
      <c r="B103" s="190"/>
      <c r="C103" s="191"/>
      <c r="D103" s="192" t="s">
        <v>71</v>
      </c>
      <c r="E103" s="204" t="s">
        <v>169</v>
      </c>
      <c r="F103" s="204" t="s">
        <v>170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</v>
      </c>
      <c r="S103" s="198"/>
      <c r="T103" s="200">
        <f>SUM(T104:T107)</f>
        <v>3.668374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80</v>
      </c>
      <c r="AT103" s="202" t="s">
        <v>71</v>
      </c>
      <c r="AU103" s="202" t="s">
        <v>80</v>
      </c>
      <c r="AY103" s="201" t="s">
        <v>140</v>
      </c>
      <c r="BK103" s="203">
        <f>SUM(BK104:BK107)</f>
        <v>0</v>
      </c>
    </row>
    <row r="104" spans="1:65" s="2" customFormat="1" ht="24.15" customHeight="1">
      <c r="A104" s="40"/>
      <c r="B104" s="41"/>
      <c r="C104" s="206" t="s">
        <v>147</v>
      </c>
      <c r="D104" s="206" t="s">
        <v>142</v>
      </c>
      <c r="E104" s="207" t="s">
        <v>171</v>
      </c>
      <c r="F104" s="208" t="s">
        <v>172</v>
      </c>
      <c r="G104" s="209" t="s">
        <v>145</v>
      </c>
      <c r="H104" s="210">
        <v>9.578</v>
      </c>
      <c r="I104" s="211"/>
      <c r="J104" s="212">
        <f>ROUND(I104*H104,2)</f>
        <v>0</v>
      </c>
      <c r="K104" s="208" t="s">
        <v>19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0.383</v>
      </c>
      <c r="T104" s="216">
        <f>S104*H104</f>
        <v>3.668374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147</v>
      </c>
      <c r="AT104" s="217" t="s">
        <v>142</v>
      </c>
      <c r="AU104" s="217" t="s">
        <v>82</v>
      </c>
      <c r="AY104" s="19" t="s">
        <v>140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147</v>
      </c>
      <c r="BM104" s="217" t="s">
        <v>173</v>
      </c>
    </row>
    <row r="105" spans="1:47" s="2" customFormat="1" ht="12">
      <c r="A105" s="40"/>
      <c r="B105" s="41"/>
      <c r="C105" s="42"/>
      <c r="D105" s="219" t="s">
        <v>149</v>
      </c>
      <c r="E105" s="42"/>
      <c r="F105" s="220" t="s">
        <v>172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149</v>
      </c>
      <c r="AU105" s="19" t="s">
        <v>82</v>
      </c>
    </row>
    <row r="106" spans="1:51" s="13" customFormat="1" ht="12">
      <c r="A106" s="13"/>
      <c r="B106" s="226"/>
      <c r="C106" s="227"/>
      <c r="D106" s="219" t="s">
        <v>153</v>
      </c>
      <c r="E106" s="228" t="s">
        <v>19</v>
      </c>
      <c r="F106" s="229" t="s">
        <v>174</v>
      </c>
      <c r="G106" s="227"/>
      <c r="H106" s="228" t="s">
        <v>19</v>
      </c>
      <c r="I106" s="230"/>
      <c r="J106" s="227"/>
      <c r="K106" s="227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153</v>
      </c>
      <c r="AU106" s="235" t="s">
        <v>82</v>
      </c>
      <c r="AV106" s="13" t="s">
        <v>80</v>
      </c>
      <c r="AW106" s="13" t="s">
        <v>33</v>
      </c>
      <c r="AX106" s="13" t="s">
        <v>72</v>
      </c>
      <c r="AY106" s="235" t="s">
        <v>140</v>
      </c>
    </row>
    <row r="107" spans="1:51" s="14" customFormat="1" ht="12">
      <c r="A107" s="14"/>
      <c r="B107" s="236"/>
      <c r="C107" s="237"/>
      <c r="D107" s="219" t="s">
        <v>153</v>
      </c>
      <c r="E107" s="238" t="s">
        <v>19</v>
      </c>
      <c r="F107" s="239" t="s">
        <v>175</v>
      </c>
      <c r="G107" s="237"/>
      <c r="H107" s="240">
        <v>9.578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153</v>
      </c>
      <c r="AU107" s="246" t="s">
        <v>82</v>
      </c>
      <c r="AV107" s="14" t="s">
        <v>82</v>
      </c>
      <c r="AW107" s="14" t="s">
        <v>33</v>
      </c>
      <c r="AX107" s="14" t="s">
        <v>80</v>
      </c>
      <c r="AY107" s="246" t="s">
        <v>140</v>
      </c>
    </row>
    <row r="108" spans="1:63" s="12" customFormat="1" ht="22.8" customHeight="1">
      <c r="A108" s="12"/>
      <c r="B108" s="190"/>
      <c r="C108" s="191"/>
      <c r="D108" s="192" t="s">
        <v>71</v>
      </c>
      <c r="E108" s="204" t="s">
        <v>176</v>
      </c>
      <c r="F108" s="204" t="s">
        <v>177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SUM(P109:P132)</f>
        <v>0</v>
      </c>
      <c r="Q108" s="198"/>
      <c r="R108" s="199">
        <f>SUM(R109:R132)</f>
        <v>0</v>
      </c>
      <c r="S108" s="198"/>
      <c r="T108" s="200">
        <f>SUM(T109:T132)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80</v>
      </c>
      <c r="AT108" s="202" t="s">
        <v>71</v>
      </c>
      <c r="AU108" s="202" t="s">
        <v>80</v>
      </c>
      <c r="AY108" s="201" t="s">
        <v>140</v>
      </c>
      <c r="BK108" s="203">
        <f>SUM(BK109:BK132)</f>
        <v>0</v>
      </c>
    </row>
    <row r="109" spans="1:65" s="2" customFormat="1" ht="16.5" customHeight="1">
      <c r="A109" s="40"/>
      <c r="B109" s="41"/>
      <c r="C109" s="206" t="s">
        <v>178</v>
      </c>
      <c r="D109" s="206" t="s">
        <v>142</v>
      </c>
      <c r="E109" s="207" t="s">
        <v>179</v>
      </c>
      <c r="F109" s="208" t="s">
        <v>180</v>
      </c>
      <c r="G109" s="209" t="s">
        <v>181</v>
      </c>
      <c r="H109" s="210">
        <v>20.624</v>
      </c>
      <c r="I109" s="211"/>
      <c r="J109" s="212">
        <f>ROUND(I109*H109,2)</f>
        <v>0</v>
      </c>
      <c r="K109" s="208" t="s">
        <v>146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147</v>
      </c>
      <c r="AT109" s="217" t="s">
        <v>142</v>
      </c>
      <c r="AU109" s="217" t="s">
        <v>82</v>
      </c>
      <c r="AY109" s="19" t="s">
        <v>140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147</v>
      </c>
      <c r="BM109" s="217" t="s">
        <v>182</v>
      </c>
    </row>
    <row r="110" spans="1:47" s="2" customFormat="1" ht="12">
      <c r="A110" s="40"/>
      <c r="B110" s="41"/>
      <c r="C110" s="42"/>
      <c r="D110" s="219" t="s">
        <v>149</v>
      </c>
      <c r="E110" s="42"/>
      <c r="F110" s="220" t="s">
        <v>183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149</v>
      </c>
      <c r="AU110" s="19" t="s">
        <v>82</v>
      </c>
    </row>
    <row r="111" spans="1:47" s="2" customFormat="1" ht="12">
      <c r="A111" s="40"/>
      <c r="B111" s="41"/>
      <c r="C111" s="42"/>
      <c r="D111" s="224" t="s">
        <v>151</v>
      </c>
      <c r="E111" s="42"/>
      <c r="F111" s="225" t="s">
        <v>184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151</v>
      </c>
      <c r="AU111" s="19" t="s">
        <v>82</v>
      </c>
    </row>
    <row r="112" spans="1:65" s="2" customFormat="1" ht="24.15" customHeight="1">
      <c r="A112" s="40"/>
      <c r="B112" s="41"/>
      <c r="C112" s="206" t="s">
        <v>185</v>
      </c>
      <c r="D112" s="206" t="s">
        <v>142</v>
      </c>
      <c r="E112" s="207" t="s">
        <v>186</v>
      </c>
      <c r="F112" s="208" t="s">
        <v>187</v>
      </c>
      <c r="G112" s="209" t="s">
        <v>181</v>
      </c>
      <c r="H112" s="210">
        <v>20.624</v>
      </c>
      <c r="I112" s="211"/>
      <c r="J112" s="212">
        <f>ROUND(I112*H112,2)</f>
        <v>0</v>
      </c>
      <c r="K112" s="208" t="s">
        <v>146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147</v>
      </c>
      <c r="AT112" s="217" t="s">
        <v>142</v>
      </c>
      <c r="AU112" s="217" t="s">
        <v>82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147</v>
      </c>
      <c r="BM112" s="217" t="s">
        <v>188</v>
      </c>
    </row>
    <row r="113" spans="1:47" s="2" customFormat="1" ht="12">
      <c r="A113" s="40"/>
      <c r="B113" s="41"/>
      <c r="C113" s="42"/>
      <c r="D113" s="219" t="s">
        <v>149</v>
      </c>
      <c r="E113" s="42"/>
      <c r="F113" s="220" t="s">
        <v>189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149</v>
      </c>
      <c r="AU113" s="19" t="s">
        <v>82</v>
      </c>
    </row>
    <row r="114" spans="1:47" s="2" customFormat="1" ht="12">
      <c r="A114" s="40"/>
      <c r="B114" s="41"/>
      <c r="C114" s="42"/>
      <c r="D114" s="224" t="s">
        <v>151</v>
      </c>
      <c r="E114" s="42"/>
      <c r="F114" s="225" t="s">
        <v>190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151</v>
      </c>
      <c r="AU114" s="19" t="s">
        <v>82</v>
      </c>
    </row>
    <row r="115" spans="1:65" s="2" customFormat="1" ht="24.15" customHeight="1">
      <c r="A115" s="40"/>
      <c r="B115" s="41"/>
      <c r="C115" s="206" t="s">
        <v>191</v>
      </c>
      <c r="D115" s="206" t="s">
        <v>142</v>
      </c>
      <c r="E115" s="207" t="s">
        <v>186</v>
      </c>
      <c r="F115" s="208" t="s">
        <v>187</v>
      </c>
      <c r="G115" s="209" t="s">
        <v>181</v>
      </c>
      <c r="H115" s="210">
        <v>20.624</v>
      </c>
      <c r="I115" s="211"/>
      <c r="J115" s="212">
        <f>ROUND(I115*H115,2)</f>
        <v>0</v>
      </c>
      <c r="K115" s="208" t="s">
        <v>146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147</v>
      </c>
      <c r="AT115" s="217" t="s">
        <v>142</v>
      </c>
      <c r="AU115" s="217" t="s">
        <v>82</v>
      </c>
      <c r="AY115" s="19" t="s">
        <v>140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147</v>
      </c>
      <c r="BM115" s="217" t="s">
        <v>192</v>
      </c>
    </row>
    <row r="116" spans="1:47" s="2" customFormat="1" ht="12">
      <c r="A116" s="40"/>
      <c r="B116" s="41"/>
      <c r="C116" s="42"/>
      <c r="D116" s="219" t="s">
        <v>149</v>
      </c>
      <c r="E116" s="42"/>
      <c r="F116" s="220" t="s">
        <v>189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149</v>
      </c>
      <c r="AU116" s="19" t="s">
        <v>82</v>
      </c>
    </row>
    <row r="117" spans="1:47" s="2" customFormat="1" ht="12">
      <c r="A117" s="40"/>
      <c r="B117" s="41"/>
      <c r="C117" s="42"/>
      <c r="D117" s="224" t="s">
        <v>151</v>
      </c>
      <c r="E117" s="42"/>
      <c r="F117" s="225" t="s">
        <v>190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151</v>
      </c>
      <c r="AU117" s="19" t="s">
        <v>82</v>
      </c>
    </row>
    <row r="118" spans="1:65" s="2" customFormat="1" ht="24.15" customHeight="1">
      <c r="A118" s="40"/>
      <c r="B118" s="41"/>
      <c r="C118" s="206" t="s">
        <v>193</v>
      </c>
      <c r="D118" s="206" t="s">
        <v>142</v>
      </c>
      <c r="E118" s="207" t="s">
        <v>194</v>
      </c>
      <c r="F118" s="208" t="s">
        <v>195</v>
      </c>
      <c r="G118" s="209" t="s">
        <v>181</v>
      </c>
      <c r="H118" s="210">
        <v>206.24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147</v>
      </c>
      <c r="AT118" s="217" t="s">
        <v>142</v>
      </c>
      <c r="AU118" s="217" t="s">
        <v>82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147</v>
      </c>
      <c r="BM118" s="217" t="s">
        <v>196</v>
      </c>
    </row>
    <row r="119" spans="1:47" s="2" customFormat="1" ht="12">
      <c r="A119" s="40"/>
      <c r="B119" s="41"/>
      <c r="C119" s="42"/>
      <c r="D119" s="219" t="s">
        <v>149</v>
      </c>
      <c r="E119" s="42"/>
      <c r="F119" s="220" t="s">
        <v>197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82</v>
      </c>
    </row>
    <row r="120" spans="1:47" s="2" customFormat="1" ht="12">
      <c r="A120" s="40"/>
      <c r="B120" s="41"/>
      <c r="C120" s="42"/>
      <c r="D120" s="224" t="s">
        <v>151</v>
      </c>
      <c r="E120" s="42"/>
      <c r="F120" s="225" t="s">
        <v>198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82</v>
      </c>
    </row>
    <row r="121" spans="1:51" s="14" customFormat="1" ht="12">
      <c r="A121" s="14"/>
      <c r="B121" s="236"/>
      <c r="C121" s="237"/>
      <c r="D121" s="219" t="s">
        <v>153</v>
      </c>
      <c r="E121" s="237"/>
      <c r="F121" s="239" t="s">
        <v>199</v>
      </c>
      <c r="G121" s="237"/>
      <c r="H121" s="240">
        <v>206.24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153</v>
      </c>
      <c r="AU121" s="246" t="s">
        <v>82</v>
      </c>
      <c r="AV121" s="14" t="s">
        <v>82</v>
      </c>
      <c r="AW121" s="14" t="s">
        <v>4</v>
      </c>
      <c r="AX121" s="14" t="s">
        <v>80</v>
      </c>
      <c r="AY121" s="246" t="s">
        <v>140</v>
      </c>
    </row>
    <row r="122" spans="1:65" s="2" customFormat="1" ht="33" customHeight="1">
      <c r="A122" s="40"/>
      <c r="B122" s="41"/>
      <c r="C122" s="206" t="s">
        <v>169</v>
      </c>
      <c r="D122" s="206" t="s">
        <v>142</v>
      </c>
      <c r="E122" s="207" t="s">
        <v>200</v>
      </c>
      <c r="F122" s="208" t="s">
        <v>201</v>
      </c>
      <c r="G122" s="209" t="s">
        <v>181</v>
      </c>
      <c r="H122" s="210">
        <v>0.271</v>
      </c>
      <c r="I122" s="211"/>
      <c r="J122" s="212">
        <f>ROUND(I122*H122,2)</f>
        <v>0</v>
      </c>
      <c r="K122" s="208" t="s">
        <v>146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147</v>
      </c>
      <c r="AT122" s="217" t="s">
        <v>142</v>
      </c>
      <c r="AU122" s="217" t="s">
        <v>82</v>
      </c>
      <c r="AY122" s="19" t="s">
        <v>140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147</v>
      </c>
      <c r="BM122" s="217" t="s">
        <v>202</v>
      </c>
    </row>
    <row r="123" spans="1:47" s="2" customFormat="1" ht="12">
      <c r="A123" s="40"/>
      <c r="B123" s="41"/>
      <c r="C123" s="42"/>
      <c r="D123" s="219" t="s">
        <v>149</v>
      </c>
      <c r="E123" s="42"/>
      <c r="F123" s="220" t="s">
        <v>203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149</v>
      </c>
      <c r="AU123" s="19" t="s">
        <v>82</v>
      </c>
    </row>
    <row r="124" spans="1:47" s="2" customFormat="1" ht="12">
      <c r="A124" s="40"/>
      <c r="B124" s="41"/>
      <c r="C124" s="42"/>
      <c r="D124" s="224" t="s">
        <v>151</v>
      </c>
      <c r="E124" s="42"/>
      <c r="F124" s="225" t="s">
        <v>204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151</v>
      </c>
      <c r="AU124" s="19" t="s">
        <v>82</v>
      </c>
    </row>
    <row r="125" spans="1:65" s="2" customFormat="1" ht="44.25" customHeight="1">
      <c r="A125" s="40"/>
      <c r="B125" s="41"/>
      <c r="C125" s="206" t="s">
        <v>107</v>
      </c>
      <c r="D125" s="206" t="s">
        <v>142</v>
      </c>
      <c r="E125" s="207" t="s">
        <v>205</v>
      </c>
      <c r="F125" s="208" t="s">
        <v>206</v>
      </c>
      <c r="G125" s="209" t="s">
        <v>181</v>
      </c>
      <c r="H125" s="210">
        <v>19.67</v>
      </c>
      <c r="I125" s="211"/>
      <c r="J125" s="212">
        <f>ROUND(I125*H125,2)</f>
        <v>0</v>
      </c>
      <c r="K125" s="208" t="s">
        <v>146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147</v>
      </c>
      <c r="AT125" s="217" t="s">
        <v>142</v>
      </c>
      <c r="AU125" s="217" t="s">
        <v>82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147</v>
      </c>
      <c r="BM125" s="217" t="s">
        <v>207</v>
      </c>
    </row>
    <row r="126" spans="1:47" s="2" customFormat="1" ht="12">
      <c r="A126" s="40"/>
      <c r="B126" s="41"/>
      <c r="C126" s="42"/>
      <c r="D126" s="219" t="s">
        <v>149</v>
      </c>
      <c r="E126" s="42"/>
      <c r="F126" s="220" t="s">
        <v>208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149</v>
      </c>
      <c r="AU126" s="19" t="s">
        <v>82</v>
      </c>
    </row>
    <row r="127" spans="1:47" s="2" customFormat="1" ht="12">
      <c r="A127" s="40"/>
      <c r="B127" s="41"/>
      <c r="C127" s="42"/>
      <c r="D127" s="224" t="s">
        <v>151</v>
      </c>
      <c r="E127" s="42"/>
      <c r="F127" s="225" t="s">
        <v>209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151</v>
      </c>
      <c r="AU127" s="19" t="s">
        <v>82</v>
      </c>
    </row>
    <row r="128" spans="1:51" s="14" customFormat="1" ht="12">
      <c r="A128" s="14"/>
      <c r="B128" s="236"/>
      <c r="C128" s="237"/>
      <c r="D128" s="219" t="s">
        <v>153</v>
      </c>
      <c r="E128" s="238" t="s">
        <v>19</v>
      </c>
      <c r="F128" s="239" t="s">
        <v>210</v>
      </c>
      <c r="G128" s="237"/>
      <c r="H128" s="240">
        <v>19.67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153</v>
      </c>
      <c r="AU128" s="246" t="s">
        <v>82</v>
      </c>
      <c r="AV128" s="14" t="s">
        <v>82</v>
      </c>
      <c r="AW128" s="14" t="s">
        <v>33</v>
      </c>
      <c r="AX128" s="14" t="s">
        <v>80</v>
      </c>
      <c r="AY128" s="246" t="s">
        <v>140</v>
      </c>
    </row>
    <row r="129" spans="1:65" s="2" customFormat="1" ht="16.5" customHeight="1">
      <c r="A129" s="40"/>
      <c r="B129" s="41"/>
      <c r="C129" s="206" t="s">
        <v>211</v>
      </c>
      <c r="D129" s="206" t="s">
        <v>142</v>
      </c>
      <c r="E129" s="207" t="s">
        <v>212</v>
      </c>
      <c r="F129" s="208" t="s">
        <v>213</v>
      </c>
      <c r="G129" s="209" t="s">
        <v>181</v>
      </c>
      <c r="H129" s="210">
        <v>0.683</v>
      </c>
      <c r="I129" s="211"/>
      <c r="J129" s="212">
        <f>ROUND(I129*H129,2)</f>
        <v>0</v>
      </c>
      <c r="K129" s="208" t="s">
        <v>19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147</v>
      </c>
      <c r="AT129" s="217" t="s">
        <v>142</v>
      </c>
      <c r="AU129" s="217" t="s">
        <v>82</v>
      </c>
      <c r="AY129" s="19" t="s">
        <v>140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147</v>
      </c>
      <c r="BM129" s="217" t="s">
        <v>214</v>
      </c>
    </row>
    <row r="130" spans="1:47" s="2" customFormat="1" ht="12">
      <c r="A130" s="40"/>
      <c r="B130" s="41"/>
      <c r="C130" s="42"/>
      <c r="D130" s="219" t="s">
        <v>149</v>
      </c>
      <c r="E130" s="42"/>
      <c r="F130" s="220" t="s">
        <v>213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149</v>
      </c>
      <c r="AU130" s="19" t="s">
        <v>82</v>
      </c>
    </row>
    <row r="131" spans="1:51" s="13" customFormat="1" ht="12">
      <c r="A131" s="13"/>
      <c r="B131" s="226"/>
      <c r="C131" s="227"/>
      <c r="D131" s="219" t="s">
        <v>153</v>
      </c>
      <c r="E131" s="228" t="s">
        <v>19</v>
      </c>
      <c r="F131" s="229" t="s">
        <v>215</v>
      </c>
      <c r="G131" s="227"/>
      <c r="H131" s="228" t="s">
        <v>19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153</v>
      </c>
      <c r="AU131" s="235" t="s">
        <v>82</v>
      </c>
      <c r="AV131" s="13" t="s">
        <v>80</v>
      </c>
      <c r="AW131" s="13" t="s">
        <v>33</v>
      </c>
      <c r="AX131" s="13" t="s">
        <v>72</v>
      </c>
      <c r="AY131" s="235" t="s">
        <v>140</v>
      </c>
    </row>
    <row r="132" spans="1:51" s="14" customFormat="1" ht="12">
      <c r="A132" s="14"/>
      <c r="B132" s="236"/>
      <c r="C132" s="237"/>
      <c r="D132" s="219" t="s">
        <v>153</v>
      </c>
      <c r="E132" s="238" t="s">
        <v>19</v>
      </c>
      <c r="F132" s="239" t="s">
        <v>216</v>
      </c>
      <c r="G132" s="237"/>
      <c r="H132" s="240">
        <v>0.683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153</v>
      </c>
      <c r="AU132" s="246" t="s">
        <v>82</v>
      </c>
      <c r="AV132" s="14" t="s">
        <v>82</v>
      </c>
      <c r="AW132" s="14" t="s">
        <v>33</v>
      </c>
      <c r="AX132" s="14" t="s">
        <v>80</v>
      </c>
      <c r="AY132" s="246" t="s">
        <v>140</v>
      </c>
    </row>
    <row r="133" spans="1:63" s="12" customFormat="1" ht="25.9" customHeight="1">
      <c r="A133" s="12"/>
      <c r="B133" s="190"/>
      <c r="C133" s="191"/>
      <c r="D133" s="192" t="s">
        <v>71</v>
      </c>
      <c r="E133" s="193" t="s">
        <v>217</v>
      </c>
      <c r="F133" s="193" t="s">
        <v>218</v>
      </c>
      <c r="G133" s="191"/>
      <c r="H133" s="191"/>
      <c r="I133" s="194"/>
      <c r="J133" s="195">
        <f>BK133</f>
        <v>0</v>
      </c>
      <c r="K133" s="191"/>
      <c r="L133" s="196"/>
      <c r="M133" s="197"/>
      <c r="N133" s="198"/>
      <c r="O133" s="198"/>
      <c r="P133" s="199">
        <f>P134+P137+P141</f>
        <v>0</v>
      </c>
      <c r="Q133" s="198"/>
      <c r="R133" s="199">
        <f>R134+R137+R141</f>
        <v>0</v>
      </c>
      <c r="S133" s="198"/>
      <c r="T133" s="200">
        <f>T134+T137+T141</f>
        <v>0.554598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82</v>
      </c>
      <c r="AT133" s="202" t="s">
        <v>71</v>
      </c>
      <c r="AU133" s="202" t="s">
        <v>72</v>
      </c>
      <c r="AY133" s="201" t="s">
        <v>140</v>
      </c>
      <c r="BK133" s="203">
        <f>BK134+BK137+BK141</f>
        <v>0</v>
      </c>
    </row>
    <row r="134" spans="1:63" s="12" customFormat="1" ht="22.8" customHeight="1">
      <c r="A134" s="12"/>
      <c r="B134" s="190"/>
      <c r="C134" s="191"/>
      <c r="D134" s="192" t="s">
        <v>71</v>
      </c>
      <c r="E134" s="204" t="s">
        <v>219</v>
      </c>
      <c r="F134" s="204" t="s">
        <v>220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SUM(P135:P136)</f>
        <v>0</v>
      </c>
      <c r="Q134" s="198"/>
      <c r="R134" s="199">
        <f>SUM(R135:R136)</f>
        <v>0</v>
      </c>
      <c r="S134" s="198"/>
      <c r="T134" s="200">
        <f>SUM(T135:T136)</f>
        <v>0.1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82</v>
      </c>
      <c r="AT134" s="202" t="s">
        <v>71</v>
      </c>
      <c r="AU134" s="202" t="s">
        <v>80</v>
      </c>
      <c r="AY134" s="201" t="s">
        <v>140</v>
      </c>
      <c r="BK134" s="203">
        <f>SUM(BK135:BK136)</f>
        <v>0</v>
      </c>
    </row>
    <row r="135" spans="1:65" s="2" customFormat="1" ht="16.5" customHeight="1">
      <c r="A135" s="40"/>
      <c r="B135" s="41"/>
      <c r="C135" s="206" t="s">
        <v>221</v>
      </c>
      <c r="D135" s="206" t="s">
        <v>142</v>
      </c>
      <c r="E135" s="207" t="s">
        <v>222</v>
      </c>
      <c r="F135" s="208" t="s">
        <v>223</v>
      </c>
      <c r="G135" s="209" t="s">
        <v>224</v>
      </c>
      <c r="H135" s="210">
        <v>1</v>
      </c>
      <c r="I135" s="211"/>
      <c r="J135" s="212">
        <f>ROUND(I135*H135,2)</f>
        <v>0</v>
      </c>
      <c r="K135" s="208" t="s">
        <v>19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0</v>
      </c>
      <c r="R135" s="215">
        <f>Q135*H135</f>
        <v>0</v>
      </c>
      <c r="S135" s="215">
        <v>0.1</v>
      </c>
      <c r="T135" s="216">
        <f>S135*H135</f>
        <v>0.1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225</v>
      </c>
      <c r="AT135" s="217" t="s">
        <v>142</v>
      </c>
      <c r="AU135" s="217" t="s">
        <v>82</v>
      </c>
      <c r="AY135" s="19" t="s">
        <v>140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225</v>
      </c>
      <c r="BM135" s="217" t="s">
        <v>226</v>
      </c>
    </row>
    <row r="136" spans="1:47" s="2" customFormat="1" ht="12">
      <c r="A136" s="40"/>
      <c r="B136" s="41"/>
      <c r="C136" s="42"/>
      <c r="D136" s="219" t="s">
        <v>149</v>
      </c>
      <c r="E136" s="42"/>
      <c r="F136" s="220" t="s">
        <v>223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149</v>
      </c>
      <c r="AU136" s="19" t="s">
        <v>82</v>
      </c>
    </row>
    <row r="137" spans="1:63" s="12" customFormat="1" ht="22.8" customHeight="1">
      <c r="A137" s="12"/>
      <c r="B137" s="190"/>
      <c r="C137" s="191"/>
      <c r="D137" s="192" t="s">
        <v>71</v>
      </c>
      <c r="E137" s="204" t="s">
        <v>227</v>
      </c>
      <c r="F137" s="204" t="s">
        <v>228</v>
      </c>
      <c r="G137" s="191"/>
      <c r="H137" s="191"/>
      <c r="I137" s="194"/>
      <c r="J137" s="205">
        <f>BK137</f>
        <v>0</v>
      </c>
      <c r="K137" s="191"/>
      <c r="L137" s="196"/>
      <c r="M137" s="197"/>
      <c r="N137" s="198"/>
      <c r="O137" s="198"/>
      <c r="P137" s="199">
        <f>SUM(P138:P140)</f>
        <v>0</v>
      </c>
      <c r="Q137" s="198"/>
      <c r="R137" s="199">
        <f>SUM(R138:R140)</f>
        <v>0</v>
      </c>
      <c r="S137" s="198"/>
      <c r="T137" s="200">
        <f>SUM(T138:T140)</f>
        <v>0.27134800000000003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1" t="s">
        <v>82</v>
      </c>
      <c r="AT137" s="202" t="s">
        <v>71</v>
      </c>
      <c r="AU137" s="202" t="s">
        <v>80</v>
      </c>
      <c r="AY137" s="201" t="s">
        <v>140</v>
      </c>
      <c r="BK137" s="203">
        <f>SUM(BK138:BK140)</f>
        <v>0</v>
      </c>
    </row>
    <row r="138" spans="1:65" s="2" customFormat="1" ht="21.75" customHeight="1">
      <c r="A138" s="40"/>
      <c r="B138" s="41"/>
      <c r="C138" s="206" t="s">
        <v>229</v>
      </c>
      <c r="D138" s="206" t="s">
        <v>142</v>
      </c>
      <c r="E138" s="207" t="s">
        <v>230</v>
      </c>
      <c r="F138" s="208" t="s">
        <v>231</v>
      </c>
      <c r="G138" s="209" t="s">
        <v>145</v>
      </c>
      <c r="H138" s="210">
        <v>19.382</v>
      </c>
      <c r="I138" s="211"/>
      <c r="J138" s="212">
        <f>ROUND(I138*H138,2)</f>
        <v>0</v>
      </c>
      <c r="K138" s="208" t="s">
        <v>146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0.014</v>
      </c>
      <c r="T138" s="216">
        <f>S138*H138</f>
        <v>0.27134800000000003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225</v>
      </c>
      <c r="AT138" s="217" t="s">
        <v>142</v>
      </c>
      <c r="AU138" s="217" t="s">
        <v>82</v>
      </c>
      <c r="AY138" s="19" t="s">
        <v>140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80</v>
      </c>
      <c r="BK138" s="218">
        <f>ROUND(I138*H138,2)</f>
        <v>0</v>
      </c>
      <c r="BL138" s="19" t="s">
        <v>225</v>
      </c>
      <c r="BM138" s="217" t="s">
        <v>232</v>
      </c>
    </row>
    <row r="139" spans="1:47" s="2" customFormat="1" ht="12">
      <c r="A139" s="40"/>
      <c r="B139" s="41"/>
      <c r="C139" s="42"/>
      <c r="D139" s="219" t="s">
        <v>149</v>
      </c>
      <c r="E139" s="42"/>
      <c r="F139" s="220" t="s">
        <v>233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149</v>
      </c>
      <c r="AU139" s="19" t="s">
        <v>82</v>
      </c>
    </row>
    <row r="140" spans="1:47" s="2" customFormat="1" ht="12">
      <c r="A140" s="40"/>
      <c r="B140" s="41"/>
      <c r="C140" s="42"/>
      <c r="D140" s="224" t="s">
        <v>151</v>
      </c>
      <c r="E140" s="42"/>
      <c r="F140" s="225" t="s">
        <v>234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151</v>
      </c>
      <c r="AU140" s="19" t="s">
        <v>82</v>
      </c>
    </row>
    <row r="141" spans="1:63" s="12" customFormat="1" ht="22.8" customHeight="1">
      <c r="A141" s="12"/>
      <c r="B141" s="190"/>
      <c r="C141" s="191"/>
      <c r="D141" s="192" t="s">
        <v>71</v>
      </c>
      <c r="E141" s="204" t="s">
        <v>235</v>
      </c>
      <c r="F141" s="204" t="s">
        <v>236</v>
      </c>
      <c r="G141" s="191"/>
      <c r="H141" s="191"/>
      <c r="I141" s="194"/>
      <c r="J141" s="205">
        <f>BK141</f>
        <v>0</v>
      </c>
      <c r="K141" s="191"/>
      <c r="L141" s="196"/>
      <c r="M141" s="197"/>
      <c r="N141" s="198"/>
      <c r="O141" s="198"/>
      <c r="P141" s="199">
        <f>SUM(P142:P149)</f>
        <v>0</v>
      </c>
      <c r="Q141" s="198"/>
      <c r="R141" s="199">
        <f>SUM(R142:R149)</f>
        <v>0</v>
      </c>
      <c r="S141" s="198"/>
      <c r="T141" s="200">
        <f>SUM(T142:T149)</f>
        <v>0.18325000000000002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1" t="s">
        <v>82</v>
      </c>
      <c r="AT141" s="202" t="s">
        <v>71</v>
      </c>
      <c r="AU141" s="202" t="s">
        <v>80</v>
      </c>
      <c r="AY141" s="201" t="s">
        <v>140</v>
      </c>
      <c r="BK141" s="203">
        <f>SUM(BK142:BK149)</f>
        <v>0</v>
      </c>
    </row>
    <row r="142" spans="1:65" s="2" customFormat="1" ht="24.15" customHeight="1">
      <c r="A142" s="40"/>
      <c r="B142" s="41"/>
      <c r="C142" s="206" t="s">
        <v>237</v>
      </c>
      <c r="D142" s="206" t="s">
        <v>142</v>
      </c>
      <c r="E142" s="207" t="s">
        <v>238</v>
      </c>
      <c r="F142" s="208" t="s">
        <v>239</v>
      </c>
      <c r="G142" s="209" t="s">
        <v>240</v>
      </c>
      <c r="H142" s="210">
        <v>7.33</v>
      </c>
      <c r="I142" s="211"/>
      <c r="J142" s="212">
        <f>ROUND(I142*H142,2)</f>
        <v>0</v>
      </c>
      <c r="K142" s="208" t="s">
        <v>146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0</v>
      </c>
      <c r="R142" s="215">
        <f>Q142*H142</f>
        <v>0</v>
      </c>
      <c r="S142" s="215">
        <v>0.025</v>
      </c>
      <c r="T142" s="216">
        <f>S142*H142</f>
        <v>0.18325000000000002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225</v>
      </c>
      <c r="AT142" s="217" t="s">
        <v>142</v>
      </c>
      <c r="AU142" s="217" t="s">
        <v>82</v>
      </c>
      <c r="AY142" s="19" t="s">
        <v>140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225</v>
      </c>
      <c r="BM142" s="217" t="s">
        <v>241</v>
      </c>
    </row>
    <row r="143" spans="1:47" s="2" customFormat="1" ht="12">
      <c r="A143" s="40"/>
      <c r="B143" s="41"/>
      <c r="C143" s="42"/>
      <c r="D143" s="219" t="s">
        <v>149</v>
      </c>
      <c r="E143" s="42"/>
      <c r="F143" s="220" t="s">
        <v>242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82</v>
      </c>
    </row>
    <row r="144" spans="1:47" s="2" customFormat="1" ht="12">
      <c r="A144" s="40"/>
      <c r="B144" s="41"/>
      <c r="C144" s="42"/>
      <c r="D144" s="224" t="s">
        <v>151</v>
      </c>
      <c r="E144" s="42"/>
      <c r="F144" s="225" t="s">
        <v>243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151</v>
      </c>
      <c r="AU144" s="19" t="s">
        <v>82</v>
      </c>
    </row>
    <row r="145" spans="1:51" s="13" customFormat="1" ht="12">
      <c r="A145" s="13"/>
      <c r="B145" s="226"/>
      <c r="C145" s="227"/>
      <c r="D145" s="219" t="s">
        <v>153</v>
      </c>
      <c r="E145" s="228" t="s">
        <v>19</v>
      </c>
      <c r="F145" s="229" t="s">
        <v>174</v>
      </c>
      <c r="G145" s="227"/>
      <c r="H145" s="228" t="s">
        <v>19</v>
      </c>
      <c r="I145" s="230"/>
      <c r="J145" s="227"/>
      <c r="K145" s="227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153</v>
      </c>
      <c r="AU145" s="235" t="s">
        <v>82</v>
      </c>
      <c r="AV145" s="13" t="s">
        <v>80</v>
      </c>
      <c r="AW145" s="13" t="s">
        <v>33</v>
      </c>
      <c r="AX145" s="13" t="s">
        <v>72</v>
      </c>
      <c r="AY145" s="235" t="s">
        <v>140</v>
      </c>
    </row>
    <row r="146" spans="1:51" s="14" customFormat="1" ht="12">
      <c r="A146" s="14"/>
      <c r="B146" s="236"/>
      <c r="C146" s="237"/>
      <c r="D146" s="219" t="s">
        <v>153</v>
      </c>
      <c r="E146" s="238" t="s">
        <v>19</v>
      </c>
      <c r="F146" s="239" t="s">
        <v>244</v>
      </c>
      <c r="G146" s="237"/>
      <c r="H146" s="240">
        <v>6.26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153</v>
      </c>
      <c r="AU146" s="246" t="s">
        <v>82</v>
      </c>
      <c r="AV146" s="14" t="s">
        <v>82</v>
      </c>
      <c r="AW146" s="14" t="s">
        <v>33</v>
      </c>
      <c r="AX146" s="14" t="s">
        <v>72</v>
      </c>
      <c r="AY146" s="246" t="s">
        <v>140</v>
      </c>
    </row>
    <row r="147" spans="1:51" s="13" customFormat="1" ht="12">
      <c r="A147" s="13"/>
      <c r="B147" s="226"/>
      <c r="C147" s="227"/>
      <c r="D147" s="219" t="s">
        <v>153</v>
      </c>
      <c r="E147" s="228" t="s">
        <v>19</v>
      </c>
      <c r="F147" s="229" t="s">
        <v>245</v>
      </c>
      <c r="G147" s="227"/>
      <c r="H147" s="228" t="s">
        <v>19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153</v>
      </c>
      <c r="AU147" s="235" t="s">
        <v>82</v>
      </c>
      <c r="AV147" s="13" t="s">
        <v>80</v>
      </c>
      <c r="AW147" s="13" t="s">
        <v>33</v>
      </c>
      <c r="AX147" s="13" t="s">
        <v>72</v>
      </c>
      <c r="AY147" s="235" t="s">
        <v>140</v>
      </c>
    </row>
    <row r="148" spans="1:51" s="14" customFormat="1" ht="12">
      <c r="A148" s="14"/>
      <c r="B148" s="236"/>
      <c r="C148" s="237"/>
      <c r="D148" s="219" t="s">
        <v>153</v>
      </c>
      <c r="E148" s="238" t="s">
        <v>19</v>
      </c>
      <c r="F148" s="239" t="s">
        <v>246</v>
      </c>
      <c r="G148" s="237"/>
      <c r="H148" s="240">
        <v>1.07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153</v>
      </c>
      <c r="AU148" s="246" t="s">
        <v>82</v>
      </c>
      <c r="AV148" s="14" t="s">
        <v>82</v>
      </c>
      <c r="AW148" s="14" t="s">
        <v>33</v>
      </c>
      <c r="AX148" s="14" t="s">
        <v>72</v>
      </c>
      <c r="AY148" s="246" t="s">
        <v>140</v>
      </c>
    </row>
    <row r="149" spans="1:51" s="15" customFormat="1" ht="12">
      <c r="A149" s="15"/>
      <c r="B149" s="247"/>
      <c r="C149" s="248"/>
      <c r="D149" s="219" t="s">
        <v>153</v>
      </c>
      <c r="E149" s="249" t="s">
        <v>19</v>
      </c>
      <c r="F149" s="250" t="s">
        <v>247</v>
      </c>
      <c r="G149" s="248"/>
      <c r="H149" s="251">
        <v>7.33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7" t="s">
        <v>153</v>
      </c>
      <c r="AU149" s="257" t="s">
        <v>82</v>
      </c>
      <c r="AV149" s="15" t="s">
        <v>147</v>
      </c>
      <c r="AW149" s="15" t="s">
        <v>33</v>
      </c>
      <c r="AX149" s="15" t="s">
        <v>80</v>
      </c>
      <c r="AY149" s="257" t="s">
        <v>140</v>
      </c>
    </row>
    <row r="150" spans="1:31" s="2" customFormat="1" ht="6.95" customHeight="1">
      <c r="A150" s="40"/>
      <c r="B150" s="61"/>
      <c r="C150" s="62"/>
      <c r="D150" s="62"/>
      <c r="E150" s="62"/>
      <c r="F150" s="62"/>
      <c r="G150" s="62"/>
      <c r="H150" s="62"/>
      <c r="I150" s="62"/>
      <c r="J150" s="62"/>
      <c r="K150" s="62"/>
      <c r="L150" s="46"/>
      <c r="M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</row>
  </sheetData>
  <sheetProtection password="DD5F" sheet="1" objects="1" scenarios="1" formatColumns="0" formatRows="0" autoFilter="0"/>
  <autoFilter ref="C86:K14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2/113106123"/>
    <hyperlink ref="F97" r:id="rId2" display="https://podminky.urs.cz/item/CS_URS_2023_02/113107130"/>
    <hyperlink ref="F100" r:id="rId3" display="https://podminky.urs.cz/item/CS_URS_2023_02/113107331"/>
    <hyperlink ref="F111" r:id="rId4" display="https://podminky.urs.cz/item/CS_URS_2023_02/997002611"/>
    <hyperlink ref="F114" r:id="rId5" display="https://podminky.urs.cz/item/CS_URS_2023_02/997013501"/>
    <hyperlink ref="F117" r:id="rId6" display="https://podminky.urs.cz/item/CS_URS_2023_02/997013501"/>
    <hyperlink ref="F120" r:id="rId7" display="https://podminky.urs.cz/item/CS_URS_2023_02/997013509"/>
    <hyperlink ref="F124" r:id="rId8" display="https://podminky.urs.cz/item/CS_URS_2023_02/997013811"/>
    <hyperlink ref="F127" r:id="rId9" display="https://podminky.urs.cz/item/CS_URS_2023_02/997013869"/>
    <hyperlink ref="F140" r:id="rId10" display="https://podminky.urs.cz/item/CS_URS_2023_02/762811811"/>
    <hyperlink ref="F144" r:id="rId11" display="https://podminky.urs.cz/item/CS_URS_2023_02/7671618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248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ROUND(J85,2)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ROUND((SUM(BE85:BE187)),2)</f>
        <v>0</v>
      </c>
      <c r="G33" s="40"/>
      <c r="H33" s="40"/>
      <c r="I33" s="150">
        <v>0.21</v>
      </c>
      <c r="J33" s="149">
        <f>ROUND(((SUM(BE85:BE187))*I33),2)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ROUND((SUM(BF85:BF187)),2)</f>
        <v>0</v>
      </c>
      <c r="G34" s="40"/>
      <c r="H34" s="40"/>
      <c r="I34" s="150">
        <v>0.15</v>
      </c>
      <c r="J34" s="149">
        <f>ROUND(((SUM(BF85:BF187))*I34),2)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ROUND((SUM(BG85:BG187)),2)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ROUND((SUM(BH85:BH187)),2)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ROUND((SUM(BI85:BI187)),2)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02 - Oprava a statické zesílení stáv. ocel. nosné konstrukce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119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121</v>
      </c>
      <c r="E62" s="170"/>
      <c r="F62" s="170"/>
      <c r="G62" s="170"/>
      <c r="H62" s="170"/>
      <c r="I62" s="170"/>
      <c r="J62" s="171">
        <f>J103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124</v>
      </c>
      <c r="E63" s="176"/>
      <c r="F63" s="176"/>
      <c r="G63" s="176"/>
      <c r="H63" s="176"/>
      <c r="I63" s="176"/>
      <c r="J63" s="177">
        <f>J104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249</v>
      </c>
      <c r="E64" s="176"/>
      <c r="F64" s="176"/>
      <c r="G64" s="176"/>
      <c r="H64" s="176"/>
      <c r="I64" s="176"/>
      <c r="J64" s="177">
        <f>J127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250</v>
      </c>
      <c r="E65" s="176"/>
      <c r="F65" s="176"/>
      <c r="G65" s="176"/>
      <c r="H65" s="176"/>
      <c r="I65" s="176"/>
      <c r="J65" s="177">
        <f>J174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125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62" t="str">
        <f>E7</f>
        <v>AUTOCAMP Beroun - stavební úpravy AMFITEÁTRU -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111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30" customHeight="1">
      <c r="A77" s="40"/>
      <c r="B77" s="41"/>
      <c r="C77" s="42"/>
      <c r="D77" s="42"/>
      <c r="E77" s="71" t="str">
        <f>E9</f>
        <v>02 - Oprava a statické zesílení stáv. ocel. nosné konstrukce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Beroun</v>
      </c>
      <c r="G79" s="42"/>
      <c r="H79" s="42"/>
      <c r="I79" s="34" t="s">
        <v>23</v>
      </c>
      <c r="J79" s="74" t="str">
        <f>IF(J12="","",J12)</f>
        <v>12. 1. 2024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40.05" customHeight="1">
      <c r="A81" s="40"/>
      <c r="B81" s="41"/>
      <c r="C81" s="34" t="s">
        <v>25</v>
      </c>
      <c r="D81" s="42"/>
      <c r="E81" s="42"/>
      <c r="F81" s="29" t="str">
        <f>E15</f>
        <v>Město Beroun</v>
      </c>
      <c r="G81" s="42"/>
      <c r="H81" s="42"/>
      <c r="I81" s="34" t="s">
        <v>31</v>
      </c>
      <c r="J81" s="38" t="str">
        <f>E21</f>
        <v xml:space="preserve">SpektraPro spol. s r.o.,V Hlinkách 1548,266 01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p. Lenka Dejdarová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79"/>
      <c r="B84" s="180"/>
      <c r="C84" s="181" t="s">
        <v>126</v>
      </c>
      <c r="D84" s="182" t="s">
        <v>57</v>
      </c>
      <c r="E84" s="182" t="s">
        <v>53</v>
      </c>
      <c r="F84" s="182" t="s">
        <v>54</v>
      </c>
      <c r="G84" s="182" t="s">
        <v>127</v>
      </c>
      <c r="H84" s="182" t="s">
        <v>128</v>
      </c>
      <c r="I84" s="182" t="s">
        <v>129</v>
      </c>
      <c r="J84" s="182" t="s">
        <v>115</v>
      </c>
      <c r="K84" s="183" t="s">
        <v>130</v>
      </c>
      <c r="L84" s="184"/>
      <c r="M84" s="94" t="s">
        <v>19</v>
      </c>
      <c r="N84" s="95" t="s">
        <v>42</v>
      </c>
      <c r="O84" s="95" t="s">
        <v>131</v>
      </c>
      <c r="P84" s="95" t="s">
        <v>132</v>
      </c>
      <c r="Q84" s="95" t="s">
        <v>133</v>
      </c>
      <c r="R84" s="95" t="s">
        <v>134</v>
      </c>
      <c r="S84" s="95" t="s">
        <v>135</v>
      </c>
      <c r="T84" s="96" t="s">
        <v>136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40"/>
      <c r="B85" s="41"/>
      <c r="C85" s="101" t="s">
        <v>137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P86+P103</f>
        <v>0</v>
      </c>
      <c r="Q85" s="98"/>
      <c r="R85" s="187">
        <f>R86+R103</f>
        <v>0.20520385000000002</v>
      </c>
      <c r="S85" s="98"/>
      <c r="T85" s="188">
        <f>T86+T103</f>
        <v>5.26388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116</v>
      </c>
      <c r="BK85" s="189">
        <f>BK86+BK103</f>
        <v>0</v>
      </c>
    </row>
    <row r="86" spans="1:63" s="12" customFormat="1" ht="25.9" customHeight="1">
      <c r="A86" s="12"/>
      <c r="B86" s="190"/>
      <c r="C86" s="191"/>
      <c r="D86" s="192" t="s">
        <v>71</v>
      </c>
      <c r="E86" s="193" t="s">
        <v>138</v>
      </c>
      <c r="F86" s="193" t="s">
        <v>139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0.04747909</v>
      </c>
      <c r="S86" s="198"/>
      <c r="T86" s="200">
        <f>T87</f>
        <v>4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72</v>
      </c>
      <c r="AY86" s="201" t="s">
        <v>140</v>
      </c>
      <c r="BK86" s="203">
        <f>BK87</f>
        <v>0</v>
      </c>
    </row>
    <row r="87" spans="1:63" s="12" customFormat="1" ht="22.8" customHeight="1">
      <c r="A87" s="12"/>
      <c r="B87" s="190"/>
      <c r="C87" s="191"/>
      <c r="D87" s="192" t="s">
        <v>71</v>
      </c>
      <c r="E87" s="204" t="s">
        <v>169</v>
      </c>
      <c r="F87" s="204" t="s">
        <v>170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SUM(P88:P102)</f>
        <v>0</v>
      </c>
      <c r="Q87" s="198"/>
      <c r="R87" s="199">
        <f>SUM(R88:R102)</f>
        <v>0.04747909</v>
      </c>
      <c r="S87" s="198"/>
      <c r="T87" s="200">
        <f>SUM(T88:T102)</f>
        <v>4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80</v>
      </c>
      <c r="AY87" s="201" t="s">
        <v>140</v>
      </c>
      <c r="BK87" s="203">
        <f>SUM(BK88:BK102)</f>
        <v>0</v>
      </c>
    </row>
    <row r="88" spans="1:65" s="2" customFormat="1" ht="33" customHeight="1">
      <c r="A88" s="40"/>
      <c r="B88" s="41"/>
      <c r="C88" s="206" t="s">
        <v>80</v>
      </c>
      <c r="D88" s="206" t="s">
        <v>142</v>
      </c>
      <c r="E88" s="207" t="s">
        <v>251</v>
      </c>
      <c r="F88" s="208" t="s">
        <v>252</v>
      </c>
      <c r="G88" s="209" t="s">
        <v>224</v>
      </c>
      <c r="H88" s="210">
        <v>2</v>
      </c>
      <c r="I88" s="211"/>
      <c r="J88" s="212">
        <f>ROUND(I88*H88,2)</f>
        <v>0</v>
      </c>
      <c r="K88" s="208" t="s">
        <v>146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147</v>
      </c>
      <c r="AT88" s="217" t="s">
        <v>142</v>
      </c>
      <c r="AU88" s="217" t="s">
        <v>82</v>
      </c>
      <c r="AY88" s="19" t="s">
        <v>140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80</v>
      </c>
      <c r="BK88" s="218">
        <f>ROUND(I88*H88,2)</f>
        <v>0</v>
      </c>
      <c r="BL88" s="19" t="s">
        <v>147</v>
      </c>
      <c r="BM88" s="217" t="s">
        <v>253</v>
      </c>
    </row>
    <row r="89" spans="1:47" s="2" customFormat="1" ht="12">
      <c r="A89" s="40"/>
      <c r="B89" s="41"/>
      <c r="C89" s="42"/>
      <c r="D89" s="219" t="s">
        <v>149</v>
      </c>
      <c r="E89" s="42"/>
      <c r="F89" s="220" t="s">
        <v>254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149</v>
      </c>
      <c r="AU89" s="19" t="s">
        <v>82</v>
      </c>
    </row>
    <row r="90" spans="1:47" s="2" customFormat="1" ht="12">
      <c r="A90" s="40"/>
      <c r="B90" s="41"/>
      <c r="C90" s="42"/>
      <c r="D90" s="224" t="s">
        <v>151</v>
      </c>
      <c r="E90" s="42"/>
      <c r="F90" s="225" t="s">
        <v>255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151</v>
      </c>
      <c r="AU90" s="19" t="s">
        <v>82</v>
      </c>
    </row>
    <row r="91" spans="1:65" s="2" customFormat="1" ht="33" customHeight="1">
      <c r="A91" s="40"/>
      <c r="B91" s="41"/>
      <c r="C91" s="206" t="s">
        <v>82</v>
      </c>
      <c r="D91" s="206" t="s">
        <v>142</v>
      </c>
      <c r="E91" s="207" t="s">
        <v>256</v>
      </c>
      <c r="F91" s="208" t="s">
        <v>257</v>
      </c>
      <c r="G91" s="209" t="s">
        <v>224</v>
      </c>
      <c r="H91" s="210">
        <v>40</v>
      </c>
      <c r="I91" s="211"/>
      <c r="J91" s="212">
        <f>ROUND(I91*H91,2)</f>
        <v>0</v>
      </c>
      <c r="K91" s="208" t="s">
        <v>146</v>
      </c>
      <c r="L91" s="46"/>
      <c r="M91" s="213" t="s">
        <v>19</v>
      </c>
      <c r="N91" s="214" t="s">
        <v>43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147</v>
      </c>
      <c r="AT91" s="217" t="s">
        <v>142</v>
      </c>
      <c r="AU91" s="217" t="s">
        <v>82</v>
      </c>
      <c r="AY91" s="19" t="s">
        <v>140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80</v>
      </c>
      <c r="BK91" s="218">
        <f>ROUND(I91*H91,2)</f>
        <v>0</v>
      </c>
      <c r="BL91" s="19" t="s">
        <v>147</v>
      </c>
      <c r="BM91" s="217" t="s">
        <v>258</v>
      </c>
    </row>
    <row r="92" spans="1:47" s="2" customFormat="1" ht="12">
      <c r="A92" s="40"/>
      <c r="B92" s="41"/>
      <c r="C92" s="42"/>
      <c r="D92" s="219" t="s">
        <v>149</v>
      </c>
      <c r="E92" s="42"/>
      <c r="F92" s="220" t="s">
        <v>259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149</v>
      </c>
      <c r="AU92" s="19" t="s">
        <v>82</v>
      </c>
    </row>
    <row r="93" spans="1:47" s="2" customFormat="1" ht="12">
      <c r="A93" s="40"/>
      <c r="B93" s="41"/>
      <c r="C93" s="42"/>
      <c r="D93" s="224" t="s">
        <v>151</v>
      </c>
      <c r="E93" s="42"/>
      <c r="F93" s="225" t="s">
        <v>260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151</v>
      </c>
      <c r="AU93" s="19" t="s">
        <v>82</v>
      </c>
    </row>
    <row r="94" spans="1:51" s="14" customFormat="1" ht="12">
      <c r="A94" s="14"/>
      <c r="B94" s="236"/>
      <c r="C94" s="237"/>
      <c r="D94" s="219" t="s">
        <v>153</v>
      </c>
      <c r="E94" s="237"/>
      <c r="F94" s="239" t="s">
        <v>261</v>
      </c>
      <c r="G94" s="237"/>
      <c r="H94" s="240">
        <v>40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153</v>
      </c>
      <c r="AU94" s="246" t="s">
        <v>82</v>
      </c>
      <c r="AV94" s="14" t="s">
        <v>82</v>
      </c>
      <c r="AW94" s="14" t="s">
        <v>4</v>
      </c>
      <c r="AX94" s="14" t="s">
        <v>80</v>
      </c>
      <c r="AY94" s="246" t="s">
        <v>140</v>
      </c>
    </row>
    <row r="95" spans="1:65" s="2" customFormat="1" ht="33" customHeight="1">
      <c r="A95" s="40"/>
      <c r="B95" s="41"/>
      <c r="C95" s="206" t="s">
        <v>161</v>
      </c>
      <c r="D95" s="206" t="s">
        <v>142</v>
      </c>
      <c r="E95" s="207" t="s">
        <v>262</v>
      </c>
      <c r="F95" s="208" t="s">
        <v>263</v>
      </c>
      <c r="G95" s="209" t="s">
        <v>224</v>
      </c>
      <c r="H95" s="210">
        <v>2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147</v>
      </c>
      <c r="AT95" s="217" t="s">
        <v>142</v>
      </c>
      <c r="AU95" s="217" t="s">
        <v>82</v>
      </c>
      <c r="AY95" s="19" t="s">
        <v>140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147</v>
      </c>
      <c r="BM95" s="217" t="s">
        <v>264</v>
      </c>
    </row>
    <row r="96" spans="1:47" s="2" customFormat="1" ht="12">
      <c r="A96" s="40"/>
      <c r="B96" s="41"/>
      <c r="C96" s="42"/>
      <c r="D96" s="219" t="s">
        <v>149</v>
      </c>
      <c r="E96" s="42"/>
      <c r="F96" s="220" t="s">
        <v>265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149</v>
      </c>
      <c r="AU96" s="19" t="s">
        <v>82</v>
      </c>
    </row>
    <row r="97" spans="1:47" s="2" customFormat="1" ht="12">
      <c r="A97" s="40"/>
      <c r="B97" s="41"/>
      <c r="C97" s="42"/>
      <c r="D97" s="224" t="s">
        <v>151</v>
      </c>
      <c r="E97" s="42"/>
      <c r="F97" s="225" t="s">
        <v>266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151</v>
      </c>
      <c r="AU97" s="19" t="s">
        <v>82</v>
      </c>
    </row>
    <row r="98" spans="1:65" s="2" customFormat="1" ht="24.15" customHeight="1">
      <c r="A98" s="40"/>
      <c r="B98" s="41"/>
      <c r="C98" s="206" t="s">
        <v>147</v>
      </c>
      <c r="D98" s="206" t="s">
        <v>142</v>
      </c>
      <c r="E98" s="207" t="s">
        <v>267</v>
      </c>
      <c r="F98" s="208" t="s">
        <v>268</v>
      </c>
      <c r="G98" s="209" t="s">
        <v>269</v>
      </c>
      <c r="H98" s="210">
        <v>2</v>
      </c>
      <c r="I98" s="211"/>
      <c r="J98" s="212">
        <f>ROUND(I98*H98,2)</f>
        <v>0</v>
      </c>
      <c r="K98" s="208" t="s">
        <v>19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2</v>
      </c>
      <c r="T98" s="216">
        <f>S98*H98</f>
        <v>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147</v>
      </c>
      <c r="AT98" s="217" t="s">
        <v>142</v>
      </c>
      <c r="AU98" s="217" t="s">
        <v>82</v>
      </c>
      <c r="AY98" s="19" t="s">
        <v>140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147</v>
      </c>
      <c r="BM98" s="217" t="s">
        <v>270</v>
      </c>
    </row>
    <row r="99" spans="1:47" s="2" customFormat="1" ht="12">
      <c r="A99" s="40"/>
      <c r="B99" s="41"/>
      <c r="C99" s="42"/>
      <c r="D99" s="219" t="s">
        <v>149</v>
      </c>
      <c r="E99" s="42"/>
      <c r="F99" s="220" t="s">
        <v>268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149</v>
      </c>
      <c r="AU99" s="19" t="s">
        <v>82</v>
      </c>
    </row>
    <row r="100" spans="1:65" s="2" customFormat="1" ht="16.5" customHeight="1">
      <c r="A100" s="40"/>
      <c r="B100" s="41"/>
      <c r="C100" s="206" t="s">
        <v>178</v>
      </c>
      <c r="D100" s="206" t="s">
        <v>142</v>
      </c>
      <c r="E100" s="207" t="s">
        <v>271</v>
      </c>
      <c r="F100" s="208" t="s">
        <v>272</v>
      </c>
      <c r="G100" s="209" t="s">
        <v>273</v>
      </c>
      <c r="H100" s="210">
        <v>0.029</v>
      </c>
      <c r="I100" s="211"/>
      <c r="J100" s="212">
        <f>ROUND(I100*H100,2)</f>
        <v>0</v>
      </c>
      <c r="K100" s="208" t="s">
        <v>19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1.63721</v>
      </c>
      <c r="R100" s="215">
        <f>Q100*H100</f>
        <v>0.04747909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147</v>
      </c>
      <c r="AT100" s="217" t="s">
        <v>142</v>
      </c>
      <c r="AU100" s="217" t="s">
        <v>82</v>
      </c>
      <c r="AY100" s="19" t="s">
        <v>140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147</v>
      </c>
      <c r="BM100" s="217" t="s">
        <v>274</v>
      </c>
    </row>
    <row r="101" spans="1:47" s="2" customFormat="1" ht="12">
      <c r="A101" s="40"/>
      <c r="B101" s="41"/>
      <c r="C101" s="42"/>
      <c r="D101" s="219" t="s">
        <v>149</v>
      </c>
      <c r="E101" s="42"/>
      <c r="F101" s="220" t="s">
        <v>272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149</v>
      </c>
      <c r="AU101" s="19" t="s">
        <v>82</v>
      </c>
    </row>
    <row r="102" spans="1:51" s="14" customFormat="1" ht="12">
      <c r="A102" s="14"/>
      <c r="B102" s="236"/>
      <c r="C102" s="237"/>
      <c r="D102" s="219" t="s">
        <v>153</v>
      </c>
      <c r="E102" s="238" t="s">
        <v>19</v>
      </c>
      <c r="F102" s="239" t="s">
        <v>275</v>
      </c>
      <c r="G102" s="237"/>
      <c r="H102" s="240">
        <v>0.029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153</v>
      </c>
      <c r="AU102" s="246" t="s">
        <v>82</v>
      </c>
      <c r="AV102" s="14" t="s">
        <v>82</v>
      </c>
      <c r="AW102" s="14" t="s">
        <v>33</v>
      </c>
      <c r="AX102" s="14" t="s">
        <v>80</v>
      </c>
      <c r="AY102" s="246" t="s">
        <v>140</v>
      </c>
    </row>
    <row r="103" spans="1:63" s="12" customFormat="1" ht="25.9" customHeight="1">
      <c r="A103" s="12"/>
      <c r="B103" s="190"/>
      <c r="C103" s="191"/>
      <c r="D103" s="192" t="s">
        <v>71</v>
      </c>
      <c r="E103" s="193" t="s">
        <v>217</v>
      </c>
      <c r="F103" s="193" t="s">
        <v>218</v>
      </c>
      <c r="G103" s="191"/>
      <c r="H103" s="191"/>
      <c r="I103" s="194"/>
      <c r="J103" s="195">
        <f>BK103</f>
        <v>0</v>
      </c>
      <c r="K103" s="191"/>
      <c r="L103" s="196"/>
      <c r="M103" s="197"/>
      <c r="N103" s="198"/>
      <c r="O103" s="198"/>
      <c r="P103" s="199">
        <f>P104+P127+P174</f>
        <v>0</v>
      </c>
      <c r="Q103" s="198"/>
      <c r="R103" s="199">
        <f>R104+R127+R174</f>
        <v>0.15772476000000002</v>
      </c>
      <c r="S103" s="198"/>
      <c r="T103" s="200">
        <f>T104+T127+T174</f>
        <v>1.2638800000000001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82</v>
      </c>
      <c r="AT103" s="202" t="s">
        <v>71</v>
      </c>
      <c r="AU103" s="202" t="s">
        <v>72</v>
      </c>
      <c r="AY103" s="201" t="s">
        <v>140</v>
      </c>
      <c r="BK103" s="203">
        <f>BK104+BK127+BK174</f>
        <v>0</v>
      </c>
    </row>
    <row r="104" spans="1:63" s="12" customFormat="1" ht="22.8" customHeight="1">
      <c r="A104" s="12"/>
      <c r="B104" s="190"/>
      <c r="C104" s="191"/>
      <c r="D104" s="192" t="s">
        <v>71</v>
      </c>
      <c r="E104" s="204" t="s">
        <v>235</v>
      </c>
      <c r="F104" s="204" t="s">
        <v>236</v>
      </c>
      <c r="G104" s="191"/>
      <c r="H104" s="191"/>
      <c r="I104" s="194"/>
      <c r="J104" s="205">
        <f>BK104</f>
        <v>0</v>
      </c>
      <c r="K104" s="191"/>
      <c r="L104" s="196"/>
      <c r="M104" s="197"/>
      <c r="N104" s="198"/>
      <c r="O104" s="198"/>
      <c r="P104" s="199">
        <f>SUM(P105:P126)</f>
        <v>0</v>
      </c>
      <c r="Q104" s="198"/>
      <c r="R104" s="199">
        <f>SUM(R105:R126)</f>
        <v>0.06367378000000001</v>
      </c>
      <c r="S104" s="198"/>
      <c r="T104" s="200">
        <f>SUM(T105:T126)</f>
        <v>1.2638800000000001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82</v>
      </c>
      <c r="AT104" s="202" t="s">
        <v>71</v>
      </c>
      <c r="AU104" s="202" t="s">
        <v>80</v>
      </c>
      <c r="AY104" s="201" t="s">
        <v>140</v>
      </c>
      <c r="BK104" s="203">
        <f>SUM(BK105:BK126)</f>
        <v>0</v>
      </c>
    </row>
    <row r="105" spans="1:65" s="2" customFormat="1" ht="16.5" customHeight="1">
      <c r="A105" s="40"/>
      <c r="B105" s="41"/>
      <c r="C105" s="206" t="s">
        <v>185</v>
      </c>
      <c r="D105" s="206" t="s">
        <v>142</v>
      </c>
      <c r="E105" s="207" t="s">
        <v>276</v>
      </c>
      <c r="F105" s="208" t="s">
        <v>277</v>
      </c>
      <c r="G105" s="209" t="s">
        <v>278</v>
      </c>
      <c r="H105" s="210">
        <v>1</v>
      </c>
      <c r="I105" s="211"/>
      <c r="J105" s="212">
        <f>ROUND(I105*H105,2)</f>
        <v>0</v>
      </c>
      <c r="K105" s="208" t="s">
        <v>19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225</v>
      </c>
      <c r="AT105" s="217" t="s">
        <v>142</v>
      </c>
      <c r="AU105" s="217" t="s">
        <v>82</v>
      </c>
      <c r="AY105" s="19" t="s">
        <v>140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225</v>
      </c>
      <c r="BM105" s="217" t="s">
        <v>279</v>
      </c>
    </row>
    <row r="106" spans="1:47" s="2" customFormat="1" ht="12">
      <c r="A106" s="40"/>
      <c r="B106" s="41"/>
      <c r="C106" s="42"/>
      <c r="D106" s="219" t="s">
        <v>149</v>
      </c>
      <c r="E106" s="42"/>
      <c r="F106" s="220" t="s">
        <v>277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82</v>
      </c>
    </row>
    <row r="107" spans="1:65" s="2" customFormat="1" ht="24.15" customHeight="1">
      <c r="A107" s="40"/>
      <c r="B107" s="41"/>
      <c r="C107" s="206" t="s">
        <v>191</v>
      </c>
      <c r="D107" s="206" t="s">
        <v>142</v>
      </c>
      <c r="E107" s="207" t="s">
        <v>280</v>
      </c>
      <c r="F107" s="208" t="s">
        <v>281</v>
      </c>
      <c r="G107" s="209" t="s">
        <v>282</v>
      </c>
      <c r="H107" s="210">
        <v>1263.88</v>
      </c>
      <c r="I107" s="211"/>
      <c r="J107" s="212">
        <f>ROUND(I107*H107,2)</f>
        <v>0</v>
      </c>
      <c r="K107" s="208" t="s">
        <v>19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5E-05</v>
      </c>
      <c r="R107" s="215">
        <f>Q107*H107</f>
        <v>0.06319400000000001</v>
      </c>
      <c r="S107" s="215">
        <v>0.001</v>
      </c>
      <c r="T107" s="216">
        <f>S107*H107</f>
        <v>1.2638800000000001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225</v>
      </c>
      <c r="AT107" s="217" t="s">
        <v>142</v>
      </c>
      <c r="AU107" s="217" t="s">
        <v>82</v>
      </c>
      <c r="AY107" s="19" t="s">
        <v>140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80</v>
      </c>
      <c r="BK107" s="218">
        <f>ROUND(I107*H107,2)</f>
        <v>0</v>
      </c>
      <c r="BL107" s="19" t="s">
        <v>225</v>
      </c>
      <c r="BM107" s="217" t="s">
        <v>283</v>
      </c>
    </row>
    <row r="108" spans="1:47" s="2" customFormat="1" ht="12">
      <c r="A108" s="40"/>
      <c r="B108" s="41"/>
      <c r="C108" s="42"/>
      <c r="D108" s="219" t="s">
        <v>149</v>
      </c>
      <c r="E108" s="42"/>
      <c r="F108" s="220" t="s">
        <v>281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149</v>
      </c>
      <c r="AU108" s="19" t="s">
        <v>82</v>
      </c>
    </row>
    <row r="109" spans="1:51" s="13" customFormat="1" ht="12">
      <c r="A109" s="13"/>
      <c r="B109" s="226"/>
      <c r="C109" s="227"/>
      <c r="D109" s="219" t="s">
        <v>153</v>
      </c>
      <c r="E109" s="228" t="s">
        <v>19</v>
      </c>
      <c r="F109" s="229" t="s">
        <v>284</v>
      </c>
      <c r="G109" s="227"/>
      <c r="H109" s="228" t="s">
        <v>19</v>
      </c>
      <c r="I109" s="230"/>
      <c r="J109" s="227"/>
      <c r="K109" s="227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153</v>
      </c>
      <c r="AU109" s="235" t="s">
        <v>82</v>
      </c>
      <c r="AV109" s="13" t="s">
        <v>80</v>
      </c>
      <c r="AW109" s="13" t="s">
        <v>33</v>
      </c>
      <c r="AX109" s="13" t="s">
        <v>72</v>
      </c>
      <c r="AY109" s="235" t="s">
        <v>140</v>
      </c>
    </row>
    <row r="110" spans="1:51" s="14" customFormat="1" ht="12">
      <c r="A110" s="14"/>
      <c r="B110" s="236"/>
      <c r="C110" s="237"/>
      <c r="D110" s="219" t="s">
        <v>153</v>
      </c>
      <c r="E110" s="238" t="s">
        <v>19</v>
      </c>
      <c r="F110" s="239" t="s">
        <v>285</v>
      </c>
      <c r="G110" s="237"/>
      <c r="H110" s="240">
        <v>1296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153</v>
      </c>
      <c r="AU110" s="246" t="s">
        <v>82</v>
      </c>
      <c r="AV110" s="14" t="s">
        <v>82</v>
      </c>
      <c r="AW110" s="14" t="s">
        <v>33</v>
      </c>
      <c r="AX110" s="14" t="s">
        <v>72</v>
      </c>
      <c r="AY110" s="246" t="s">
        <v>140</v>
      </c>
    </row>
    <row r="111" spans="1:51" s="14" customFormat="1" ht="12">
      <c r="A111" s="14"/>
      <c r="B111" s="236"/>
      <c r="C111" s="237"/>
      <c r="D111" s="219" t="s">
        <v>153</v>
      </c>
      <c r="E111" s="238" t="s">
        <v>19</v>
      </c>
      <c r="F111" s="239" t="s">
        <v>286</v>
      </c>
      <c r="G111" s="237"/>
      <c r="H111" s="240">
        <v>1806.6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153</v>
      </c>
      <c r="AU111" s="246" t="s">
        <v>82</v>
      </c>
      <c r="AV111" s="14" t="s">
        <v>82</v>
      </c>
      <c r="AW111" s="14" t="s">
        <v>33</v>
      </c>
      <c r="AX111" s="14" t="s">
        <v>72</v>
      </c>
      <c r="AY111" s="246" t="s">
        <v>140</v>
      </c>
    </row>
    <row r="112" spans="1:51" s="14" customFormat="1" ht="12">
      <c r="A112" s="14"/>
      <c r="B112" s="236"/>
      <c r="C112" s="237"/>
      <c r="D112" s="219" t="s">
        <v>153</v>
      </c>
      <c r="E112" s="238" t="s">
        <v>19</v>
      </c>
      <c r="F112" s="239" t="s">
        <v>287</v>
      </c>
      <c r="G112" s="237"/>
      <c r="H112" s="240">
        <v>639.2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153</v>
      </c>
      <c r="AU112" s="246" t="s">
        <v>82</v>
      </c>
      <c r="AV112" s="14" t="s">
        <v>82</v>
      </c>
      <c r="AW112" s="14" t="s">
        <v>33</v>
      </c>
      <c r="AX112" s="14" t="s">
        <v>72</v>
      </c>
      <c r="AY112" s="246" t="s">
        <v>140</v>
      </c>
    </row>
    <row r="113" spans="1:51" s="14" customFormat="1" ht="12">
      <c r="A113" s="14"/>
      <c r="B113" s="236"/>
      <c r="C113" s="237"/>
      <c r="D113" s="219" t="s">
        <v>153</v>
      </c>
      <c r="E113" s="238" t="s">
        <v>19</v>
      </c>
      <c r="F113" s="239" t="s">
        <v>288</v>
      </c>
      <c r="G113" s="237"/>
      <c r="H113" s="240">
        <v>1220.4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153</v>
      </c>
      <c r="AU113" s="246" t="s">
        <v>82</v>
      </c>
      <c r="AV113" s="14" t="s">
        <v>82</v>
      </c>
      <c r="AW113" s="14" t="s">
        <v>33</v>
      </c>
      <c r="AX113" s="14" t="s">
        <v>72</v>
      </c>
      <c r="AY113" s="246" t="s">
        <v>140</v>
      </c>
    </row>
    <row r="114" spans="1:51" s="14" customFormat="1" ht="12">
      <c r="A114" s="14"/>
      <c r="B114" s="236"/>
      <c r="C114" s="237"/>
      <c r="D114" s="219" t="s">
        <v>153</v>
      </c>
      <c r="E114" s="238" t="s">
        <v>19</v>
      </c>
      <c r="F114" s="239" t="s">
        <v>289</v>
      </c>
      <c r="G114" s="237"/>
      <c r="H114" s="240">
        <v>1357.2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153</v>
      </c>
      <c r="AU114" s="246" t="s">
        <v>82</v>
      </c>
      <c r="AV114" s="14" t="s">
        <v>82</v>
      </c>
      <c r="AW114" s="14" t="s">
        <v>33</v>
      </c>
      <c r="AX114" s="14" t="s">
        <v>72</v>
      </c>
      <c r="AY114" s="246" t="s">
        <v>140</v>
      </c>
    </row>
    <row r="115" spans="1:51" s="15" customFormat="1" ht="12">
      <c r="A115" s="15"/>
      <c r="B115" s="247"/>
      <c r="C115" s="248"/>
      <c r="D115" s="219" t="s">
        <v>153</v>
      </c>
      <c r="E115" s="249" t="s">
        <v>19</v>
      </c>
      <c r="F115" s="250" t="s">
        <v>247</v>
      </c>
      <c r="G115" s="248"/>
      <c r="H115" s="251">
        <v>6319.400000000001</v>
      </c>
      <c r="I115" s="252"/>
      <c r="J115" s="248"/>
      <c r="K115" s="248"/>
      <c r="L115" s="253"/>
      <c r="M115" s="258"/>
      <c r="N115" s="259"/>
      <c r="O115" s="259"/>
      <c r="P115" s="259"/>
      <c r="Q115" s="259"/>
      <c r="R115" s="259"/>
      <c r="S115" s="259"/>
      <c r="T115" s="260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7" t="s">
        <v>153</v>
      </c>
      <c r="AU115" s="257" t="s">
        <v>82</v>
      </c>
      <c r="AV115" s="15" t="s">
        <v>147</v>
      </c>
      <c r="AW115" s="15" t="s">
        <v>33</v>
      </c>
      <c r="AX115" s="15" t="s">
        <v>72</v>
      </c>
      <c r="AY115" s="257" t="s">
        <v>140</v>
      </c>
    </row>
    <row r="116" spans="1:51" s="14" customFormat="1" ht="12">
      <c r="A116" s="14"/>
      <c r="B116" s="236"/>
      <c r="C116" s="237"/>
      <c r="D116" s="219" t="s">
        <v>153</v>
      </c>
      <c r="E116" s="238" t="s">
        <v>19</v>
      </c>
      <c r="F116" s="239" t="s">
        <v>290</v>
      </c>
      <c r="G116" s="237"/>
      <c r="H116" s="240">
        <v>1263.88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153</v>
      </c>
      <c r="AU116" s="246" t="s">
        <v>82</v>
      </c>
      <c r="AV116" s="14" t="s">
        <v>82</v>
      </c>
      <c r="AW116" s="14" t="s">
        <v>33</v>
      </c>
      <c r="AX116" s="14" t="s">
        <v>80</v>
      </c>
      <c r="AY116" s="246" t="s">
        <v>140</v>
      </c>
    </row>
    <row r="117" spans="1:65" s="2" customFormat="1" ht="37.8" customHeight="1">
      <c r="A117" s="40"/>
      <c r="B117" s="41"/>
      <c r="C117" s="206" t="s">
        <v>193</v>
      </c>
      <c r="D117" s="206" t="s">
        <v>142</v>
      </c>
      <c r="E117" s="207" t="s">
        <v>291</v>
      </c>
      <c r="F117" s="208" t="s">
        <v>292</v>
      </c>
      <c r="G117" s="209" t="s">
        <v>282</v>
      </c>
      <c r="H117" s="210">
        <v>6.854</v>
      </c>
      <c r="I117" s="211"/>
      <c r="J117" s="212">
        <f>ROUND(I117*H117,2)</f>
        <v>0</v>
      </c>
      <c r="K117" s="208" t="s">
        <v>19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7E-05</v>
      </c>
      <c r="R117" s="215">
        <f>Q117*H117</f>
        <v>0.00047977999999999996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225</v>
      </c>
      <c r="AT117" s="217" t="s">
        <v>142</v>
      </c>
      <c r="AU117" s="217" t="s">
        <v>82</v>
      </c>
      <c r="AY117" s="19" t="s">
        <v>140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80</v>
      </c>
      <c r="BK117" s="218">
        <f>ROUND(I117*H117,2)</f>
        <v>0</v>
      </c>
      <c r="BL117" s="19" t="s">
        <v>225</v>
      </c>
      <c r="BM117" s="217" t="s">
        <v>293</v>
      </c>
    </row>
    <row r="118" spans="1:47" s="2" customFormat="1" ht="12">
      <c r="A118" s="40"/>
      <c r="B118" s="41"/>
      <c r="C118" s="42"/>
      <c r="D118" s="219" t="s">
        <v>149</v>
      </c>
      <c r="E118" s="42"/>
      <c r="F118" s="220" t="s">
        <v>292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149</v>
      </c>
      <c r="AU118" s="19" t="s">
        <v>82</v>
      </c>
    </row>
    <row r="119" spans="1:51" s="13" customFormat="1" ht="12">
      <c r="A119" s="13"/>
      <c r="B119" s="226"/>
      <c r="C119" s="227"/>
      <c r="D119" s="219" t="s">
        <v>153</v>
      </c>
      <c r="E119" s="228" t="s">
        <v>19</v>
      </c>
      <c r="F119" s="229" t="s">
        <v>294</v>
      </c>
      <c r="G119" s="227"/>
      <c r="H119" s="228" t="s">
        <v>19</v>
      </c>
      <c r="I119" s="230"/>
      <c r="J119" s="227"/>
      <c r="K119" s="227"/>
      <c r="L119" s="231"/>
      <c r="M119" s="232"/>
      <c r="N119" s="233"/>
      <c r="O119" s="233"/>
      <c r="P119" s="233"/>
      <c r="Q119" s="233"/>
      <c r="R119" s="233"/>
      <c r="S119" s="233"/>
      <c r="T119" s="23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5" t="s">
        <v>153</v>
      </c>
      <c r="AU119" s="235" t="s">
        <v>82</v>
      </c>
      <c r="AV119" s="13" t="s">
        <v>80</v>
      </c>
      <c r="AW119" s="13" t="s">
        <v>33</v>
      </c>
      <c r="AX119" s="13" t="s">
        <v>72</v>
      </c>
      <c r="AY119" s="235" t="s">
        <v>140</v>
      </c>
    </row>
    <row r="120" spans="1:51" s="14" customFormat="1" ht="12">
      <c r="A120" s="14"/>
      <c r="B120" s="236"/>
      <c r="C120" s="237"/>
      <c r="D120" s="219" t="s">
        <v>153</v>
      </c>
      <c r="E120" s="238" t="s">
        <v>19</v>
      </c>
      <c r="F120" s="239" t="s">
        <v>295</v>
      </c>
      <c r="G120" s="237"/>
      <c r="H120" s="240">
        <v>1.08</v>
      </c>
      <c r="I120" s="241"/>
      <c r="J120" s="237"/>
      <c r="K120" s="237"/>
      <c r="L120" s="242"/>
      <c r="M120" s="243"/>
      <c r="N120" s="244"/>
      <c r="O120" s="244"/>
      <c r="P120" s="244"/>
      <c r="Q120" s="244"/>
      <c r="R120" s="244"/>
      <c r="S120" s="244"/>
      <c r="T120" s="245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6" t="s">
        <v>153</v>
      </c>
      <c r="AU120" s="246" t="s">
        <v>82</v>
      </c>
      <c r="AV120" s="14" t="s">
        <v>82</v>
      </c>
      <c r="AW120" s="14" t="s">
        <v>33</v>
      </c>
      <c r="AX120" s="14" t="s">
        <v>72</v>
      </c>
      <c r="AY120" s="246" t="s">
        <v>140</v>
      </c>
    </row>
    <row r="121" spans="1:51" s="14" customFormat="1" ht="12">
      <c r="A121" s="14"/>
      <c r="B121" s="236"/>
      <c r="C121" s="237"/>
      <c r="D121" s="219" t="s">
        <v>153</v>
      </c>
      <c r="E121" s="238" t="s">
        <v>19</v>
      </c>
      <c r="F121" s="239" t="s">
        <v>296</v>
      </c>
      <c r="G121" s="237"/>
      <c r="H121" s="240">
        <v>3.24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153</v>
      </c>
      <c r="AU121" s="246" t="s">
        <v>82</v>
      </c>
      <c r="AV121" s="14" t="s">
        <v>82</v>
      </c>
      <c r="AW121" s="14" t="s">
        <v>33</v>
      </c>
      <c r="AX121" s="14" t="s">
        <v>72</v>
      </c>
      <c r="AY121" s="246" t="s">
        <v>140</v>
      </c>
    </row>
    <row r="122" spans="1:51" s="14" customFormat="1" ht="12">
      <c r="A122" s="14"/>
      <c r="B122" s="236"/>
      <c r="C122" s="237"/>
      <c r="D122" s="219" t="s">
        <v>153</v>
      </c>
      <c r="E122" s="238" t="s">
        <v>19</v>
      </c>
      <c r="F122" s="239" t="s">
        <v>297</v>
      </c>
      <c r="G122" s="237"/>
      <c r="H122" s="240">
        <v>2.534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153</v>
      </c>
      <c r="AU122" s="246" t="s">
        <v>82</v>
      </c>
      <c r="AV122" s="14" t="s">
        <v>82</v>
      </c>
      <c r="AW122" s="14" t="s">
        <v>33</v>
      </c>
      <c r="AX122" s="14" t="s">
        <v>72</v>
      </c>
      <c r="AY122" s="246" t="s">
        <v>140</v>
      </c>
    </row>
    <row r="123" spans="1:51" s="15" customFormat="1" ht="12">
      <c r="A123" s="15"/>
      <c r="B123" s="247"/>
      <c r="C123" s="248"/>
      <c r="D123" s="219" t="s">
        <v>153</v>
      </c>
      <c r="E123" s="249" t="s">
        <v>19</v>
      </c>
      <c r="F123" s="250" t="s">
        <v>247</v>
      </c>
      <c r="G123" s="248"/>
      <c r="H123" s="251">
        <v>6.854</v>
      </c>
      <c r="I123" s="252"/>
      <c r="J123" s="248"/>
      <c r="K123" s="248"/>
      <c r="L123" s="253"/>
      <c r="M123" s="258"/>
      <c r="N123" s="259"/>
      <c r="O123" s="259"/>
      <c r="P123" s="259"/>
      <c r="Q123" s="259"/>
      <c r="R123" s="259"/>
      <c r="S123" s="259"/>
      <c r="T123" s="26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153</v>
      </c>
      <c r="AU123" s="257" t="s">
        <v>82</v>
      </c>
      <c r="AV123" s="15" t="s">
        <v>147</v>
      </c>
      <c r="AW123" s="15" t="s">
        <v>33</v>
      </c>
      <c r="AX123" s="15" t="s">
        <v>80</v>
      </c>
      <c r="AY123" s="257" t="s">
        <v>140</v>
      </c>
    </row>
    <row r="124" spans="1:65" s="2" customFormat="1" ht="24.15" customHeight="1">
      <c r="A124" s="40"/>
      <c r="B124" s="41"/>
      <c r="C124" s="206" t="s">
        <v>169</v>
      </c>
      <c r="D124" s="206" t="s">
        <v>142</v>
      </c>
      <c r="E124" s="207" t="s">
        <v>298</v>
      </c>
      <c r="F124" s="208" t="s">
        <v>299</v>
      </c>
      <c r="G124" s="209" t="s">
        <v>300</v>
      </c>
      <c r="H124" s="261"/>
      <c r="I124" s="211"/>
      <c r="J124" s="212">
        <f>ROUND(I124*H124,2)</f>
        <v>0</v>
      </c>
      <c r="K124" s="208" t="s">
        <v>146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225</v>
      </c>
      <c r="AT124" s="217" t="s">
        <v>142</v>
      </c>
      <c r="AU124" s="217" t="s">
        <v>82</v>
      </c>
      <c r="AY124" s="19" t="s">
        <v>140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225</v>
      </c>
      <c r="BM124" s="217" t="s">
        <v>301</v>
      </c>
    </row>
    <row r="125" spans="1:47" s="2" customFormat="1" ht="12">
      <c r="A125" s="40"/>
      <c r="B125" s="41"/>
      <c r="C125" s="42"/>
      <c r="D125" s="219" t="s">
        <v>149</v>
      </c>
      <c r="E125" s="42"/>
      <c r="F125" s="220" t="s">
        <v>302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149</v>
      </c>
      <c r="AU125" s="19" t="s">
        <v>82</v>
      </c>
    </row>
    <row r="126" spans="1:47" s="2" customFormat="1" ht="12">
      <c r="A126" s="40"/>
      <c r="B126" s="41"/>
      <c r="C126" s="42"/>
      <c r="D126" s="224" t="s">
        <v>151</v>
      </c>
      <c r="E126" s="42"/>
      <c r="F126" s="225" t="s">
        <v>303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151</v>
      </c>
      <c r="AU126" s="19" t="s">
        <v>82</v>
      </c>
    </row>
    <row r="127" spans="1:63" s="12" customFormat="1" ht="22.8" customHeight="1">
      <c r="A127" s="12"/>
      <c r="B127" s="190"/>
      <c r="C127" s="191"/>
      <c r="D127" s="192" t="s">
        <v>71</v>
      </c>
      <c r="E127" s="204" t="s">
        <v>304</v>
      </c>
      <c r="F127" s="204" t="s">
        <v>305</v>
      </c>
      <c r="G127" s="191"/>
      <c r="H127" s="191"/>
      <c r="I127" s="194"/>
      <c r="J127" s="205">
        <f>BK127</f>
        <v>0</v>
      </c>
      <c r="K127" s="191"/>
      <c r="L127" s="196"/>
      <c r="M127" s="197"/>
      <c r="N127" s="198"/>
      <c r="O127" s="198"/>
      <c r="P127" s="199">
        <f>SUM(P128:P173)</f>
        <v>0</v>
      </c>
      <c r="Q127" s="198"/>
      <c r="R127" s="199">
        <f>SUM(R128:R173)</f>
        <v>0.09405098</v>
      </c>
      <c r="S127" s="198"/>
      <c r="T127" s="200">
        <f>SUM(T128:T173)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1" t="s">
        <v>82</v>
      </c>
      <c r="AT127" s="202" t="s">
        <v>71</v>
      </c>
      <c r="AU127" s="202" t="s">
        <v>80</v>
      </c>
      <c r="AY127" s="201" t="s">
        <v>140</v>
      </c>
      <c r="BK127" s="203">
        <f>SUM(BK128:BK173)</f>
        <v>0</v>
      </c>
    </row>
    <row r="128" spans="1:65" s="2" customFormat="1" ht="24.15" customHeight="1">
      <c r="A128" s="40"/>
      <c r="B128" s="41"/>
      <c r="C128" s="206" t="s">
        <v>107</v>
      </c>
      <c r="D128" s="206" t="s">
        <v>142</v>
      </c>
      <c r="E128" s="207" t="s">
        <v>306</v>
      </c>
      <c r="F128" s="208" t="s">
        <v>307</v>
      </c>
      <c r="G128" s="209" t="s">
        <v>145</v>
      </c>
      <c r="H128" s="210">
        <v>123.245</v>
      </c>
      <c r="I128" s="211"/>
      <c r="J128" s="212">
        <f>ROUND(I128*H128,2)</f>
        <v>0</v>
      </c>
      <c r="K128" s="208" t="s">
        <v>146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7E-05</v>
      </c>
      <c r="R128" s="215">
        <f>Q128*H128</f>
        <v>0.00862715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225</v>
      </c>
      <c r="AT128" s="217" t="s">
        <v>142</v>
      </c>
      <c r="AU128" s="217" t="s">
        <v>82</v>
      </c>
      <c r="AY128" s="19" t="s">
        <v>140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80</v>
      </c>
      <c r="BK128" s="218">
        <f>ROUND(I128*H128,2)</f>
        <v>0</v>
      </c>
      <c r="BL128" s="19" t="s">
        <v>225</v>
      </c>
      <c r="BM128" s="217" t="s">
        <v>308</v>
      </c>
    </row>
    <row r="129" spans="1:47" s="2" customFormat="1" ht="12">
      <c r="A129" s="40"/>
      <c r="B129" s="41"/>
      <c r="C129" s="42"/>
      <c r="D129" s="219" t="s">
        <v>149</v>
      </c>
      <c r="E129" s="42"/>
      <c r="F129" s="220" t="s">
        <v>309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149</v>
      </c>
      <c r="AU129" s="19" t="s">
        <v>82</v>
      </c>
    </row>
    <row r="130" spans="1:47" s="2" customFormat="1" ht="12">
      <c r="A130" s="40"/>
      <c r="B130" s="41"/>
      <c r="C130" s="42"/>
      <c r="D130" s="224" t="s">
        <v>151</v>
      </c>
      <c r="E130" s="42"/>
      <c r="F130" s="225" t="s">
        <v>310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151</v>
      </c>
      <c r="AU130" s="19" t="s">
        <v>82</v>
      </c>
    </row>
    <row r="131" spans="1:51" s="13" customFormat="1" ht="12">
      <c r="A131" s="13"/>
      <c r="B131" s="226"/>
      <c r="C131" s="227"/>
      <c r="D131" s="219" t="s">
        <v>153</v>
      </c>
      <c r="E131" s="228" t="s">
        <v>19</v>
      </c>
      <c r="F131" s="229" t="s">
        <v>284</v>
      </c>
      <c r="G131" s="227"/>
      <c r="H131" s="228" t="s">
        <v>19</v>
      </c>
      <c r="I131" s="230"/>
      <c r="J131" s="227"/>
      <c r="K131" s="227"/>
      <c r="L131" s="231"/>
      <c r="M131" s="232"/>
      <c r="N131" s="233"/>
      <c r="O131" s="233"/>
      <c r="P131" s="233"/>
      <c r="Q131" s="233"/>
      <c r="R131" s="233"/>
      <c r="S131" s="233"/>
      <c r="T131" s="23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5" t="s">
        <v>153</v>
      </c>
      <c r="AU131" s="235" t="s">
        <v>82</v>
      </c>
      <c r="AV131" s="13" t="s">
        <v>80</v>
      </c>
      <c r="AW131" s="13" t="s">
        <v>33</v>
      </c>
      <c r="AX131" s="13" t="s">
        <v>72</v>
      </c>
      <c r="AY131" s="235" t="s">
        <v>140</v>
      </c>
    </row>
    <row r="132" spans="1:51" s="14" customFormat="1" ht="12">
      <c r="A132" s="14"/>
      <c r="B132" s="236"/>
      <c r="C132" s="237"/>
      <c r="D132" s="219" t="s">
        <v>153</v>
      </c>
      <c r="E132" s="238" t="s">
        <v>19</v>
      </c>
      <c r="F132" s="239" t="s">
        <v>311</v>
      </c>
      <c r="G132" s="237"/>
      <c r="H132" s="240">
        <v>16.12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153</v>
      </c>
      <c r="AU132" s="246" t="s">
        <v>82</v>
      </c>
      <c r="AV132" s="14" t="s">
        <v>82</v>
      </c>
      <c r="AW132" s="14" t="s">
        <v>33</v>
      </c>
      <c r="AX132" s="14" t="s">
        <v>72</v>
      </c>
      <c r="AY132" s="246" t="s">
        <v>140</v>
      </c>
    </row>
    <row r="133" spans="1:51" s="14" customFormat="1" ht="12">
      <c r="A133" s="14"/>
      <c r="B133" s="236"/>
      <c r="C133" s="237"/>
      <c r="D133" s="219" t="s">
        <v>153</v>
      </c>
      <c r="E133" s="238" t="s">
        <v>19</v>
      </c>
      <c r="F133" s="239" t="s">
        <v>312</v>
      </c>
      <c r="G133" s="237"/>
      <c r="H133" s="240">
        <v>28.714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153</v>
      </c>
      <c r="AU133" s="246" t="s">
        <v>82</v>
      </c>
      <c r="AV133" s="14" t="s">
        <v>82</v>
      </c>
      <c r="AW133" s="14" t="s">
        <v>33</v>
      </c>
      <c r="AX133" s="14" t="s">
        <v>72</v>
      </c>
      <c r="AY133" s="246" t="s">
        <v>140</v>
      </c>
    </row>
    <row r="134" spans="1:51" s="14" customFormat="1" ht="12">
      <c r="A134" s="14"/>
      <c r="B134" s="236"/>
      <c r="C134" s="237"/>
      <c r="D134" s="219" t="s">
        <v>153</v>
      </c>
      <c r="E134" s="238" t="s">
        <v>19</v>
      </c>
      <c r="F134" s="239" t="s">
        <v>313</v>
      </c>
      <c r="G134" s="237"/>
      <c r="H134" s="240">
        <v>10.88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153</v>
      </c>
      <c r="AU134" s="246" t="s">
        <v>82</v>
      </c>
      <c r="AV134" s="14" t="s">
        <v>82</v>
      </c>
      <c r="AW134" s="14" t="s">
        <v>33</v>
      </c>
      <c r="AX134" s="14" t="s">
        <v>72</v>
      </c>
      <c r="AY134" s="246" t="s">
        <v>140</v>
      </c>
    </row>
    <row r="135" spans="1:51" s="14" customFormat="1" ht="12">
      <c r="A135" s="14"/>
      <c r="B135" s="236"/>
      <c r="C135" s="237"/>
      <c r="D135" s="219" t="s">
        <v>153</v>
      </c>
      <c r="E135" s="238" t="s">
        <v>19</v>
      </c>
      <c r="F135" s="239" t="s">
        <v>314</v>
      </c>
      <c r="G135" s="237"/>
      <c r="H135" s="240">
        <v>17.28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153</v>
      </c>
      <c r="AU135" s="246" t="s">
        <v>82</v>
      </c>
      <c r="AV135" s="14" t="s">
        <v>82</v>
      </c>
      <c r="AW135" s="14" t="s">
        <v>33</v>
      </c>
      <c r="AX135" s="14" t="s">
        <v>72</v>
      </c>
      <c r="AY135" s="246" t="s">
        <v>140</v>
      </c>
    </row>
    <row r="136" spans="1:51" s="14" customFormat="1" ht="12">
      <c r="A136" s="14"/>
      <c r="B136" s="236"/>
      <c r="C136" s="237"/>
      <c r="D136" s="219" t="s">
        <v>153</v>
      </c>
      <c r="E136" s="238" t="s">
        <v>19</v>
      </c>
      <c r="F136" s="239" t="s">
        <v>315</v>
      </c>
      <c r="G136" s="237"/>
      <c r="H136" s="240">
        <v>49.92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153</v>
      </c>
      <c r="AU136" s="246" t="s">
        <v>82</v>
      </c>
      <c r="AV136" s="14" t="s">
        <v>82</v>
      </c>
      <c r="AW136" s="14" t="s">
        <v>33</v>
      </c>
      <c r="AX136" s="14" t="s">
        <v>72</v>
      </c>
      <c r="AY136" s="246" t="s">
        <v>140</v>
      </c>
    </row>
    <row r="137" spans="1:51" s="13" customFormat="1" ht="12">
      <c r="A137" s="13"/>
      <c r="B137" s="226"/>
      <c r="C137" s="227"/>
      <c r="D137" s="219" t="s">
        <v>153</v>
      </c>
      <c r="E137" s="228" t="s">
        <v>19</v>
      </c>
      <c r="F137" s="229" t="s">
        <v>294</v>
      </c>
      <c r="G137" s="227"/>
      <c r="H137" s="228" t="s">
        <v>19</v>
      </c>
      <c r="I137" s="230"/>
      <c r="J137" s="227"/>
      <c r="K137" s="227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153</v>
      </c>
      <c r="AU137" s="235" t="s">
        <v>82</v>
      </c>
      <c r="AV137" s="13" t="s">
        <v>80</v>
      </c>
      <c r="AW137" s="13" t="s">
        <v>33</v>
      </c>
      <c r="AX137" s="13" t="s">
        <v>72</v>
      </c>
      <c r="AY137" s="235" t="s">
        <v>140</v>
      </c>
    </row>
    <row r="138" spans="1:51" s="14" customFormat="1" ht="12">
      <c r="A138" s="14"/>
      <c r="B138" s="236"/>
      <c r="C138" s="237"/>
      <c r="D138" s="219" t="s">
        <v>153</v>
      </c>
      <c r="E138" s="238" t="s">
        <v>19</v>
      </c>
      <c r="F138" s="239" t="s">
        <v>316</v>
      </c>
      <c r="G138" s="237"/>
      <c r="H138" s="240">
        <v>0.09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153</v>
      </c>
      <c r="AU138" s="246" t="s">
        <v>82</v>
      </c>
      <c r="AV138" s="14" t="s">
        <v>82</v>
      </c>
      <c r="AW138" s="14" t="s">
        <v>33</v>
      </c>
      <c r="AX138" s="14" t="s">
        <v>72</v>
      </c>
      <c r="AY138" s="246" t="s">
        <v>140</v>
      </c>
    </row>
    <row r="139" spans="1:51" s="14" customFormat="1" ht="12">
      <c r="A139" s="14"/>
      <c r="B139" s="236"/>
      <c r="C139" s="237"/>
      <c r="D139" s="219" t="s">
        <v>153</v>
      </c>
      <c r="E139" s="238" t="s">
        <v>19</v>
      </c>
      <c r="F139" s="239" t="s">
        <v>317</v>
      </c>
      <c r="G139" s="237"/>
      <c r="H139" s="240">
        <v>0.135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153</v>
      </c>
      <c r="AU139" s="246" t="s">
        <v>82</v>
      </c>
      <c r="AV139" s="14" t="s">
        <v>82</v>
      </c>
      <c r="AW139" s="14" t="s">
        <v>33</v>
      </c>
      <c r="AX139" s="14" t="s">
        <v>72</v>
      </c>
      <c r="AY139" s="246" t="s">
        <v>140</v>
      </c>
    </row>
    <row r="140" spans="1:51" s="14" customFormat="1" ht="12">
      <c r="A140" s="14"/>
      <c r="B140" s="236"/>
      <c r="C140" s="237"/>
      <c r="D140" s="219" t="s">
        <v>153</v>
      </c>
      <c r="E140" s="238" t="s">
        <v>19</v>
      </c>
      <c r="F140" s="239" t="s">
        <v>318</v>
      </c>
      <c r="G140" s="237"/>
      <c r="H140" s="240">
        <v>0.106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153</v>
      </c>
      <c r="AU140" s="246" t="s">
        <v>82</v>
      </c>
      <c r="AV140" s="14" t="s">
        <v>82</v>
      </c>
      <c r="AW140" s="14" t="s">
        <v>33</v>
      </c>
      <c r="AX140" s="14" t="s">
        <v>72</v>
      </c>
      <c r="AY140" s="246" t="s">
        <v>140</v>
      </c>
    </row>
    <row r="141" spans="1:51" s="15" customFormat="1" ht="12">
      <c r="A141" s="15"/>
      <c r="B141" s="247"/>
      <c r="C141" s="248"/>
      <c r="D141" s="219" t="s">
        <v>153</v>
      </c>
      <c r="E141" s="249" t="s">
        <v>19</v>
      </c>
      <c r="F141" s="250" t="s">
        <v>247</v>
      </c>
      <c r="G141" s="248"/>
      <c r="H141" s="251">
        <v>123.245</v>
      </c>
      <c r="I141" s="252"/>
      <c r="J141" s="248"/>
      <c r="K141" s="248"/>
      <c r="L141" s="253"/>
      <c r="M141" s="258"/>
      <c r="N141" s="259"/>
      <c r="O141" s="259"/>
      <c r="P141" s="259"/>
      <c r="Q141" s="259"/>
      <c r="R141" s="259"/>
      <c r="S141" s="259"/>
      <c r="T141" s="26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153</v>
      </c>
      <c r="AU141" s="257" t="s">
        <v>82</v>
      </c>
      <c r="AV141" s="15" t="s">
        <v>147</v>
      </c>
      <c r="AW141" s="15" t="s">
        <v>33</v>
      </c>
      <c r="AX141" s="15" t="s">
        <v>80</v>
      </c>
      <c r="AY141" s="257" t="s">
        <v>140</v>
      </c>
    </row>
    <row r="142" spans="1:65" s="2" customFormat="1" ht="16.5" customHeight="1">
      <c r="A142" s="40"/>
      <c r="B142" s="41"/>
      <c r="C142" s="206" t="s">
        <v>211</v>
      </c>
      <c r="D142" s="206" t="s">
        <v>142</v>
      </c>
      <c r="E142" s="207" t="s">
        <v>319</v>
      </c>
      <c r="F142" s="208" t="s">
        <v>320</v>
      </c>
      <c r="G142" s="209" t="s">
        <v>145</v>
      </c>
      <c r="H142" s="210">
        <v>123.245</v>
      </c>
      <c r="I142" s="211"/>
      <c r="J142" s="212">
        <f>ROUND(I142*H142,2)</f>
        <v>0</v>
      </c>
      <c r="K142" s="208" t="s">
        <v>146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7E-05</v>
      </c>
      <c r="R142" s="215">
        <f>Q142*H142</f>
        <v>0.00862715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225</v>
      </c>
      <c r="AT142" s="217" t="s">
        <v>142</v>
      </c>
      <c r="AU142" s="217" t="s">
        <v>82</v>
      </c>
      <c r="AY142" s="19" t="s">
        <v>140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225</v>
      </c>
      <c r="BM142" s="217" t="s">
        <v>321</v>
      </c>
    </row>
    <row r="143" spans="1:47" s="2" customFormat="1" ht="12">
      <c r="A143" s="40"/>
      <c r="B143" s="41"/>
      <c r="C143" s="42"/>
      <c r="D143" s="219" t="s">
        <v>149</v>
      </c>
      <c r="E143" s="42"/>
      <c r="F143" s="220" t="s">
        <v>322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82</v>
      </c>
    </row>
    <row r="144" spans="1:47" s="2" customFormat="1" ht="12">
      <c r="A144" s="40"/>
      <c r="B144" s="41"/>
      <c r="C144" s="42"/>
      <c r="D144" s="224" t="s">
        <v>151</v>
      </c>
      <c r="E144" s="42"/>
      <c r="F144" s="225" t="s">
        <v>323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151</v>
      </c>
      <c r="AU144" s="19" t="s">
        <v>82</v>
      </c>
    </row>
    <row r="145" spans="1:51" s="13" customFormat="1" ht="12">
      <c r="A145" s="13"/>
      <c r="B145" s="226"/>
      <c r="C145" s="227"/>
      <c r="D145" s="219" t="s">
        <v>153</v>
      </c>
      <c r="E145" s="228" t="s">
        <v>19</v>
      </c>
      <c r="F145" s="229" t="s">
        <v>284</v>
      </c>
      <c r="G145" s="227"/>
      <c r="H145" s="228" t="s">
        <v>19</v>
      </c>
      <c r="I145" s="230"/>
      <c r="J145" s="227"/>
      <c r="K145" s="227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153</v>
      </c>
      <c r="AU145" s="235" t="s">
        <v>82</v>
      </c>
      <c r="AV145" s="13" t="s">
        <v>80</v>
      </c>
      <c r="AW145" s="13" t="s">
        <v>33</v>
      </c>
      <c r="AX145" s="13" t="s">
        <v>72</v>
      </c>
      <c r="AY145" s="235" t="s">
        <v>140</v>
      </c>
    </row>
    <row r="146" spans="1:51" s="14" customFormat="1" ht="12">
      <c r="A146" s="14"/>
      <c r="B146" s="236"/>
      <c r="C146" s="237"/>
      <c r="D146" s="219" t="s">
        <v>153</v>
      </c>
      <c r="E146" s="238" t="s">
        <v>19</v>
      </c>
      <c r="F146" s="239" t="s">
        <v>311</v>
      </c>
      <c r="G146" s="237"/>
      <c r="H146" s="240">
        <v>16.12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153</v>
      </c>
      <c r="AU146" s="246" t="s">
        <v>82</v>
      </c>
      <c r="AV146" s="14" t="s">
        <v>82</v>
      </c>
      <c r="AW146" s="14" t="s">
        <v>33</v>
      </c>
      <c r="AX146" s="14" t="s">
        <v>72</v>
      </c>
      <c r="AY146" s="246" t="s">
        <v>140</v>
      </c>
    </row>
    <row r="147" spans="1:51" s="14" customFormat="1" ht="12">
      <c r="A147" s="14"/>
      <c r="B147" s="236"/>
      <c r="C147" s="237"/>
      <c r="D147" s="219" t="s">
        <v>153</v>
      </c>
      <c r="E147" s="238" t="s">
        <v>19</v>
      </c>
      <c r="F147" s="239" t="s">
        <v>312</v>
      </c>
      <c r="G147" s="237"/>
      <c r="H147" s="240">
        <v>28.714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153</v>
      </c>
      <c r="AU147" s="246" t="s">
        <v>82</v>
      </c>
      <c r="AV147" s="14" t="s">
        <v>82</v>
      </c>
      <c r="AW147" s="14" t="s">
        <v>33</v>
      </c>
      <c r="AX147" s="14" t="s">
        <v>72</v>
      </c>
      <c r="AY147" s="246" t="s">
        <v>140</v>
      </c>
    </row>
    <row r="148" spans="1:51" s="14" customFormat="1" ht="12">
      <c r="A148" s="14"/>
      <c r="B148" s="236"/>
      <c r="C148" s="237"/>
      <c r="D148" s="219" t="s">
        <v>153</v>
      </c>
      <c r="E148" s="238" t="s">
        <v>19</v>
      </c>
      <c r="F148" s="239" t="s">
        <v>313</v>
      </c>
      <c r="G148" s="237"/>
      <c r="H148" s="240">
        <v>10.88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153</v>
      </c>
      <c r="AU148" s="246" t="s">
        <v>82</v>
      </c>
      <c r="AV148" s="14" t="s">
        <v>82</v>
      </c>
      <c r="AW148" s="14" t="s">
        <v>33</v>
      </c>
      <c r="AX148" s="14" t="s">
        <v>72</v>
      </c>
      <c r="AY148" s="246" t="s">
        <v>140</v>
      </c>
    </row>
    <row r="149" spans="1:51" s="14" customFormat="1" ht="12">
      <c r="A149" s="14"/>
      <c r="B149" s="236"/>
      <c r="C149" s="237"/>
      <c r="D149" s="219" t="s">
        <v>153</v>
      </c>
      <c r="E149" s="238" t="s">
        <v>19</v>
      </c>
      <c r="F149" s="239" t="s">
        <v>314</v>
      </c>
      <c r="G149" s="237"/>
      <c r="H149" s="240">
        <v>17.28</v>
      </c>
      <c r="I149" s="241"/>
      <c r="J149" s="237"/>
      <c r="K149" s="237"/>
      <c r="L149" s="242"/>
      <c r="M149" s="243"/>
      <c r="N149" s="244"/>
      <c r="O149" s="244"/>
      <c r="P149" s="244"/>
      <c r="Q149" s="244"/>
      <c r="R149" s="244"/>
      <c r="S149" s="244"/>
      <c r="T149" s="24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6" t="s">
        <v>153</v>
      </c>
      <c r="AU149" s="246" t="s">
        <v>82</v>
      </c>
      <c r="AV149" s="14" t="s">
        <v>82</v>
      </c>
      <c r="AW149" s="14" t="s">
        <v>33</v>
      </c>
      <c r="AX149" s="14" t="s">
        <v>72</v>
      </c>
      <c r="AY149" s="246" t="s">
        <v>140</v>
      </c>
    </row>
    <row r="150" spans="1:51" s="14" customFormat="1" ht="12">
      <c r="A150" s="14"/>
      <c r="B150" s="236"/>
      <c r="C150" s="237"/>
      <c r="D150" s="219" t="s">
        <v>153</v>
      </c>
      <c r="E150" s="238" t="s">
        <v>19</v>
      </c>
      <c r="F150" s="239" t="s">
        <v>315</v>
      </c>
      <c r="G150" s="237"/>
      <c r="H150" s="240">
        <v>49.92</v>
      </c>
      <c r="I150" s="241"/>
      <c r="J150" s="237"/>
      <c r="K150" s="237"/>
      <c r="L150" s="242"/>
      <c r="M150" s="243"/>
      <c r="N150" s="244"/>
      <c r="O150" s="244"/>
      <c r="P150" s="244"/>
      <c r="Q150" s="244"/>
      <c r="R150" s="244"/>
      <c r="S150" s="244"/>
      <c r="T150" s="24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6" t="s">
        <v>153</v>
      </c>
      <c r="AU150" s="246" t="s">
        <v>82</v>
      </c>
      <c r="AV150" s="14" t="s">
        <v>82</v>
      </c>
      <c r="AW150" s="14" t="s">
        <v>33</v>
      </c>
      <c r="AX150" s="14" t="s">
        <v>72</v>
      </c>
      <c r="AY150" s="246" t="s">
        <v>140</v>
      </c>
    </row>
    <row r="151" spans="1:51" s="13" customFormat="1" ht="12">
      <c r="A151" s="13"/>
      <c r="B151" s="226"/>
      <c r="C151" s="227"/>
      <c r="D151" s="219" t="s">
        <v>153</v>
      </c>
      <c r="E151" s="228" t="s">
        <v>19</v>
      </c>
      <c r="F151" s="229" t="s">
        <v>294</v>
      </c>
      <c r="G151" s="227"/>
      <c r="H151" s="228" t="s">
        <v>19</v>
      </c>
      <c r="I151" s="230"/>
      <c r="J151" s="227"/>
      <c r="K151" s="227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153</v>
      </c>
      <c r="AU151" s="235" t="s">
        <v>82</v>
      </c>
      <c r="AV151" s="13" t="s">
        <v>80</v>
      </c>
      <c r="AW151" s="13" t="s">
        <v>33</v>
      </c>
      <c r="AX151" s="13" t="s">
        <v>72</v>
      </c>
      <c r="AY151" s="235" t="s">
        <v>140</v>
      </c>
    </row>
    <row r="152" spans="1:51" s="14" customFormat="1" ht="12">
      <c r="A152" s="14"/>
      <c r="B152" s="236"/>
      <c r="C152" s="237"/>
      <c r="D152" s="219" t="s">
        <v>153</v>
      </c>
      <c r="E152" s="238" t="s">
        <v>19</v>
      </c>
      <c r="F152" s="239" t="s">
        <v>316</v>
      </c>
      <c r="G152" s="237"/>
      <c r="H152" s="240">
        <v>0.09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153</v>
      </c>
      <c r="AU152" s="246" t="s">
        <v>82</v>
      </c>
      <c r="AV152" s="14" t="s">
        <v>82</v>
      </c>
      <c r="AW152" s="14" t="s">
        <v>33</v>
      </c>
      <c r="AX152" s="14" t="s">
        <v>72</v>
      </c>
      <c r="AY152" s="246" t="s">
        <v>140</v>
      </c>
    </row>
    <row r="153" spans="1:51" s="14" customFormat="1" ht="12">
      <c r="A153" s="14"/>
      <c r="B153" s="236"/>
      <c r="C153" s="237"/>
      <c r="D153" s="219" t="s">
        <v>153</v>
      </c>
      <c r="E153" s="238" t="s">
        <v>19</v>
      </c>
      <c r="F153" s="239" t="s">
        <v>317</v>
      </c>
      <c r="G153" s="237"/>
      <c r="H153" s="240">
        <v>0.135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153</v>
      </c>
      <c r="AU153" s="246" t="s">
        <v>82</v>
      </c>
      <c r="AV153" s="14" t="s">
        <v>82</v>
      </c>
      <c r="AW153" s="14" t="s">
        <v>33</v>
      </c>
      <c r="AX153" s="14" t="s">
        <v>72</v>
      </c>
      <c r="AY153" s="246" t="s">
        <v>140</v>
      </c>
    </row>
    <row r="154" spans="1:51" s="14" customFormat="1" ht="12">
      <c r="A154" s="14"/>
      <c r="B154" s="236"/>
      <c r="C154" s="237"/>
      <c r="D154" s="219" t="s">
        <v>153</v>
      </c>
      <c r="E154" s="238" t="s">
        <v>19</v>
      </c>
      <c r="F154" s="239" t="s">
        <v>318</v>
      </c>
      <c r="G154" s="237"/>
      <c r="H154" s="240">
        <v>0.106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153</v>
      </c>
      <c r="AU154" s="246" t="s">
        <v>82</v>
      </c>
      <c r="AV154" s="14" t="s">
        <v>82</v>
      </c>
      <c r="AW154" s="14" t="s">
        <v>33</v>
      </c>
      <c r="AX154" s="14" t="s">
        <v>72</v>
      </c>
      <c r="AY154" s="246" t="s">
        <v>140</v>
      </c>
    </row>
    <row r="155" spans="1:51" s="15" customFormat="1" ht="12">
      <c r="A155" s="15"/>
      <c r="B155" s="247"/>
      <c r="C155" s="248"/>
      <c r="D155" s="219" t="s">
        <v>153</v>
      </c>
      <c r="E155" s="249" t="s">
        <v>19</v>
      </c>
      <c r="F155" s="250" t="s">
        <v>247</v>
      </c>
      <c r="G155" s="248"/>
      <c r="H155" s="251">
        <v>123.245</v>
      </c>
      <c r="I155" s="252"/>
      <c r="J155" s="248"/>
      <c r="K155" s="248"/>
      <c r="L155" s="253"/>
      <c r="M155" s="258"/>
      <c r="N155" s="259"/>
      <c r="O155" s="259"/>
      <c r="P155" s="259"/>
      <c r="Q155" s="259"/>
      <c r="R155" s="259"/>
      <c r="S155" s="259"/>
      <c r="T155" s="260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57" t="s">
        <v>153</v>
      </c>
      <c r="AU155" s="257" t="s">
        <v>82</v>
      </c>
      <c r="AV155" s="15" t="s">
        <v>147</v>
      </c>
      <c r="AW155" s="15" t="s">
        <v>33</v>
      </c>
      <c r="AX155" s="15" t="s">
        <v>80</v>
      </c>
      <c r="AY155" s="257" t="s">
        <v>140</v>
      </c>
    </row>
    <row r="156" spans="1:65" s="2" customFormat="1" ht="21.75" customHeight="1">
      <c r="A156" s="40"/>
      <c r="B156" s="41"/>
      <c r="C156" s="206" t="s">
        <v>221</v>
      </c>
      <c r="D156" s="206" t="s">
        <v>142</v>
      </c>
      <c r="E156" s="207" t="s">
        <v>324</v>
      </c>
      <c r="F156" s="208" t="s">
        <v>325</v>
      </c>
      <c r="G156" s="209" t="s">
        <v>145</v>
      </c>
      <c r="H156" s="210">
        <v>122.914</v>
      </c>
      <c r="I156" s="211"/>
      <c r="J156" s="212">
        <f>ROUND(I156*H156,2)</f>
        <v>0</v>
      </c>
      <c r="K156" s="208" t="s">
        <v>19</v>
      </c>
      <c r="L156" s="46"/>
      <c r="M156" s="213" t="s">
        <v>19</v>
      </c>
      <c r="N156" s="214" t="s">
        <v>43</v>
      </c>
      <c r="O156" s="86"/>
      <c r="P156" s="215">
        <f>O156*H156</f>
        <v>0</v>
      </c>
      <c r="Q156" s="215">
        <v>3E-05</v>
      </c>
      <c r="R156" s="215">
        <f>Q156*H156</f>
        <v>0.0036874200000000003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225</v>
      </c>
      <c r="AT156" s="217" t="s">
        <v>142</v>
      </c>
      <c r="AU156" s="217" t="s">
        <v>82</v>
      </c>
      <c r="AY156" s="19" t="s">
        <v>140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80</v>
      </c>
      <c r="BK156" s="218">
        <f>ROUND(I156*H156,2)</f>
        <v>0</v>
      </c>
      <c r="BL156" s="19" t="s">
        <v>225</v>
      </c>
      <c r="BM156" s="217" t="s">
        <v>326</v>
      </c>
    </row>
    <row r="157" spans="1:47" s="2" customFormat="1" ht="12">
      <c r="A157" s="40"/>
      <c r="B157" s="41"/>
      <c r="C157" s="42"/>
      <c r="D157" s="219" t="s">
        <v>149</v>
      </c>
      <c r="E157" s="42"/>
      <c r="F157" s="220" t="s">
        <v>327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149</v>
      </c>
      <c r="AU157" s="19" t="s">
        <v>82</v>
      </c>
    </row>
    <row r="158" spans="1:51" s="13" customFormat="1" ht="12">
      <c r="A158" s="13"/>
      <c r="B158" s="226"/>
      <c r="C158" s="227"/>
      <c r="D158" s="219" t="s">
        <v>153</v>
      </c>
      <c r="E158" s="228" t="s">
        <v>19</v>
      </c>
      <c r="F158" s="229" t="s">
        <v>284</v>
      </c>
      <c r="G158" s="227"/>
      <c r="H158" s="228" t="s">
        <v>19</v>
      </c>
      <c r="I158" s="230"/>
      <c r="J158" s="227"/>
      <c r="K158" s="227"/>
      <c r="L158" s="231"/>
      <c r="M158" s="232"/>
      <c r="N158" s="233"/>
      <c r="O158" s="233"/>
      <c r="P158" s="233"/>
      <c r="Q158" s="233"/>
      <c r="R158" s="233"/>
      <c r="S158" s="233"/>
      <c r="T158" s="234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5" t="s">
        <v>153</v>
      </c>
      <c r="AU158" s="235" t="s">
        <v>82</v>
      </c>
      <c r="AV158" s="13" t="s">
        <v>80</v>
      </c>
      <c r="AW158" s="13" t="s">
        <v>33</v>
      </c>
      <c r="AX158" s="13" t="s">
        <v>72</v>
      </c>
      <c r="AY158" s="235" t="s">
        <v>140</v>
      </c>
    </row>
    <row r="159" spans="1:51" s="14" customFormat="1" ht="12">
      <c r="A159" s="14"/>
      <c r="B159" s="236"/>
      <c r="C159" s="237"/>
      <c r="D159" s="219" t="s">
        <v>153</v>
      </c>
      <c r="E159" s="238" t="s">
        <v>19</v>
      </c>
      <c r="F159" s="239" t="s">
        <v>311</v>
      </c>
      <c r="G159" s="237"/>
      <c r="H159" s="240">
        <v>16.12</v>
      </c>
      <c r="I159" s="241"/>
      <c r="J159" s="237"/>
      <c r="K159" s="237"/>
      <c r="L159" s="242"/>
      <c r="M159" s="243"/>
      <c r="N159" s="244"/>
      <c r="O159" s="244"/>
      <c r="P159" s="244"/>
      <c r="Q159" s="244"/>
      <c r="R159" s="244"/>
      <c r="S159" s="244"/>
      <c r="T159" s="24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6" t="s">
        <v>153</v>
      </c>
      <c r="AU159" s="246" t="s">
        <v>82</v>
      </c>
      <c r="AV159" s="14" t="s">
        <v>82</v>
      </c>
      <c r="AW159" s="14" t="s">
        <v>33</v>
      </c>
      <c r="AX159" s="14" t="s">
        <v>72</v>
      </c>
      <c r="AY159" s="246" t="s">
        <v>140</v>
      </c>
    </row>
    <row r="160" spans="1:51" s="14" customFormat="1" ht="12">
      <c r="A160" s="14"/>
      <c r="B160" s="236"/>
      <c r="C160" s="237"/>
      <c r="D160" s="219" t="s">
        <v>153</v>
      </c>
      <c r="E160" s="238" t="s">
        <v>19</v>
      </c>
      <c r="F160" s="239" t="s">
        <v>312</v>
      </c>
      <c r="G160" s="237"/>
      <c r="H160" s="240">
        <v>28.714</v>
      </c>
      <c r="I160" s="241"/>
      <c r="J160" s="237"/>
      <c r="K160" s="237"/>
      <c r="L160" s="242"/>
      <c r="M160" s="243"/>
      <c r="N160" s="244"/>
      <c r="O160" s="244"/>
      <c r="P160" s="244"/>
      <c r="Q160" s="244"/>
      <c r="R160" s="244"/>
      <c r="S160" s="244"/>
      <c r="T160" s="24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6" t="s">
        <v>153</v>
      </c>
      <c r="AU160" s="246" t="s">
        <v>82</v>
      </c>
      <c r="AV160" s="14" t="s">
        <v>82</v>
      </c>
      <c r="AW160" s="14" t="s">
        <v>33</v>
      </c>
      <c r="AX160" s="14" t="s">
        <v>72</v>
      </c>
      <c r="AY160" s="246" t="s">
        <v>140</v>
      </c>
    </row>
    <row r="161" spans="1:51" s="14" customFormat="1" ht="12">
      <c r="A161" s="14"/>
      <c r="B161" s="236"/>
      <c r="C161" s="237"/>
      <c r="D161" s="219" t="s">
        <v>153</v>
      </c>
      <c r="E161" s="238" t="s">
        <v>19</v>
      </c>
      <c r="F161" s="239" t="s">
        <v>313</v>
      </c>
      <c r="G161" s="237"/>
      <c r="H161" s="240">
        <v>10.88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153</v>
      </c>
      <c r="AU161" s="246" t="s">
        <v>82</v>
      </c>
      <c r="AV161" s="14" t="s">
        <v>82</v>
      </c>
      <c r="AW161" s="14" t="s">
        <v>33</v>
      </c>
      <c r="AX161" s="14" t="s">
        <v>72</v>
      </c>
      <c r="AY161" s="246" t="s">
        <v>140</v>
      </c>
    </row>
    <row r="162" spans="1:51" s="14" customFormat="1" ht="12">
      <c r="A162" s="14"/>
      <c r="B162" s="236"/>
      <c r="C162" s="237"/>
      <c r="D162" s="219" t="s">
        <v>153</v>
      </c>
      <c r="E162" s="238" t="s">
        <v>19</v>
      </c>
      <c r="F162" s="239" t="s">
        <v>314</v>
      </c>
      <c r="G162" s="237"/>
      <c r="H162" s="240">
        <v>17.28</v>
      </c>
      <c r="I162" s="241"/>
      <c r="J162" s="237"/>
      <c r="K162" s="237"/>
      <c r="L162" s="242"/>
      <c r="M162" s="243"/>
      <c r="N162" s="244"/>
      <c r="O162" s="244"/>
      <c r="P162" s="244"/>
      <c r="Q162" s="244"/>
      <c r="R162" s="244"/>
      <c r="S162" s="244"/>
      <c r="T162" s="24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6" t="s">
        <v>153</v>
      </c>
      <c r="AU162" s="246" t="s">
        <v>82</v>
      </c>
      <c r="AV162" s="14" t="s">
        <v>82</v>
      </c>
      <c r="AW162" s="14" t="s">
        <v>33</v>
      </c>
      <c r="AX162" s="14" t="s">
        <v>72</v>
      </c>
      <c r="AY162" s="246" t="s">
        <v>140</v>
      </c>
    </row>
    <row r="163" spans="1:51" s="14" customFormat="1" ht="12">
      <c r="A163" s="14"/>
      <c r="B163" s="236"/>
      <c r="C163" s="237"/>
      <c r="D163" s="219" t="s">
        <v>153</v>
      </c>
      <c r="E163" s="238" t="s">
        <v>19</v>
      </c>
      <c r="F163" s="239" t="s">
        <v>315</v>
      </c>
      <c r="G163" s="237"/>
      <c r="H163" s="240">
        <v>49.92</v>
      </c>
      <c r="I163" s="241"/>
      <c r="J163" s="237"/>
      <c r="K163" s="237"/>
      <c r="L163" s="242"/>
      <c r="M163" s="243"/>
      <c r="N163" s="244"/>
      <c r="O163" s="244"/>
      <c r="P163" s="244"/>
      <c r="Q163" s="244"/>
      <c r="R163" s="244"/>
      <c r="S163" s="244"/>
      <c r="T163" s="24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6" t="s">
        <v>153</v>
      </c>
      <c r="AU163" s="246" t="s">
        <v>82</v>
      </c>
      <c r="AV163" s="14" t="s">
        <v>82</v>
      </c>
      <c r="AW163" s="14" t="s">
        <v>33</v>
      </c>
      <c r="AX163" s="14" t="s">
        <v>72</v>
      </c>
      <c r="AY163" s="246" t="s">
        <v>140</v>
      </c>
    </row>
    <row r="164" spans="1:51" s="15" customFormat="1" ht="12">
      <c r="A164" s="15"/>
      <c r="B164" s="247"/>
      <c r="C164" s="248"/>
      <c r="D164" s="219" t="s">
        <v>153</v>
      </c>
      <c r="E164" s="249" t="s">
        <v>19</v>
      </c>
      <c r="F164" s="250" t="s">
        <v>247</v>
      </c>
      <c r="G164" s="248"/>
      <c r="H164" s="251">
        <v>122.914</v>
      </c>
      <c r="I164" s="252"/>
      <c r="J164" s="248"/>
      <c r="K164" s="248"/>
      <c r="L164" s="253"/>
      <c r="M164" s="258"/>
      <c r="N164" s="259"/>
      <c r="O164" s="259"/>
      <c r="P164" s="259"/>
      <c r="Q164" s="259"/>
      <c r="R164" s="259"/>
      <c r="S164" s="259"/>
      <c r="T164" s="260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57" t="s">
        <v>153</v>
      </c>
      <c r="AU164" s="257" t="s">
        <v>82</v>
      </c>
      <c r="AV164" s="15" t="s">
        <v>147</v>
      </c>
      <c r="AW164" s="15" t="s">
        <v>33</v>
      </c>
      <c r="AX164" s="15" t="s">
        <v>80</v>
      </c>
      <c r="AY164" s="257" t="s">
        <v>140</v>
      </c>
    </row>
    <row r="165" spans="1:65" s="2" customFormat="1" ht="66.75" customHeight="1">
      <c r="A165" s="40"/>
      <c r="B165" s="41"/>
      <c r="C165" s="206" t="s">
        <v>229</v>
      </c>
      <c r="D165" s="206" t="s">
        <v>142</v>
      </c>
      <c r="E165" s="207" t="s">
        <v>328</v>
      </c>
      <c r="F165" s="208" t="s">
        <v>329</v>
      </c>
      <c r="G165" s="209" t="s">
        <v>145</v>
      </c>
      <c r="H165" s="210">
        <v>123.914</v>
      </c>
      <c r="I165" s="211"/>
      <c r="J165" s="212">
        <f>ROUND(I165*H165,2)</f>
        <v>0</v>
      </c>
      <c r="K165" s="208" t="s">
        <v>146</v>
      </c>
      <c r="L165" s="46"/>
      <c r="M165" s="213" t="s">
        <v>19</v>
      </c>
      <c r="N165" s="214" t="s">
        <v>43</v>
      </c>
      <c r="O165" s="86"/>
      <c r="P165" s="215">
        <f>O165*H165</f>
        <v>0</v>
      </c>
      <c r="Q165" s="215">
        <v>0.00013</v>
      </c>
      <c r="R165" s="215">
        <f>Q165*H165</f>
        <v>0.01610882</v>
      </c>
      <c r="S165" s="215">
        <v>0</v>
      </c>
      <c r="T165" s="216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17" t="s">
        <v>225</v>
      </c>
      <c r="AT165" s="217" t="s">
        <v>142</v>
      </c>
      <c r="AU165" s="217" t="s">
        <v>82</v>
      </c>
      <c r="AY165" s="19" t="s">
        <v>140</v>
      </c>
      <c r="BE165" s="218">
        <f>IF(N165="základní",J165,0)</f>
        <v>0</v>
      </c>
      <c r="BF165" s="218">
        <f>IF(N165="snížená",J165,0)</f>
        <v>0</v>
      </c>
      <c r="BG165" s="218">
        <f>IF(N165="zákl. přenesená",J165,0)</f>
        <v>0</v>
      </c>
      <c r="BH165" s="218">
        <f>IF(N165="sníž. přenesená",J165,0)</f>
        <v>0</v>
      </c>
      <c r="BI165" s="218">
        <f>IF(N165="nulová",J165,0)</f>
        <v>0</v>
      </c>
      <c r="BJ165" s="19" t="s">
        <v>80</v>
      </c>
      <c r="BK165" s="218">
        <f>ROUND(I165*H165,2)</f>
        <v>0</v>
      </c>
      <c r="BL165" s="19" t="s">
        <v>225</v>
      </c>
      <c r="BM165" s="217" t="s">
        <v>330</v>
      </c>
    </row>
    <row r="166" spans="1:47" s="2" customFormat="1" ht="12">
      <c r="A166" s="40"/>
      <c r="B166" s="41"/>
      <c r="C166" s="42"/>
      <c r="D166" s="219" t="s">
        <v>149</v>
      </c>
      <c r="E166" s="42"/>
      <c r="F166" s="220" t="s">
        <v>331</v>
      </c>
      <c r="G166" s="42"/>
      <c r="H166" s="42"/>
      <c r="I166" s="221"/>
      <c r="J166" s="42"/>
      <c r="K166" s="42"/>
      <c r="L166" s="46"/>
      <c r="M166" s="222"/>
      <c r="N166" s="223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149</v>
      </c>
      <c r="AU166" s="19" t="s">
        <v>82</v>
      </c>
    </row>
    <row r="167" spans="1:47" s="2" customFormat="1" ht="12">
      <c r="A167" s="40"/>
      <c r="B167" s="41"/>
      <c r="C167" s="42"/>
      <c r="D167" s="224" t="s">
        <v>151</v>
      </c>
      <c r="E167" s="42"/>
      <c r="F167" s="225" t="s">
        <v>332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151</v>
      </c>
      <c r="AU167" s="19" t="s">
        <v>82</v>
      </c>
    </row>
    <row r="168" spans="1:65" s="2" customFormat="1" ht="76.35" customHeight="1">
      <c r="A168" s="40"/>
      <c r="B168" s="41"/>
      <c r="C168" s="206" t="s">
        <v>237</v>
      </c>
      <c r="D168" s="206" t="s">
        <v>142</v>
      </c>
      <c r="E168" s="207" t="s">
        <v>333</v>
      </c>
      <c r="F168" s="208" t="s">
        <v>334</v>
      </c>
      <c r="G168" s="209" t="s">
        <v>145</v>
      </c>
      <c r="H168" s="210">
        <v>123.914</v>
      </c>
      <c r="I168" s="211"/>
      <c r="J168" s="212">
        <f>ROUND(I168*H168,2)</f>
        <v>0</v>
      </c>
      <c r="K168" s="208" t="s">
        <v>146</v>
      </c>
      <c r="L168" s="46"/>
      <c r="M168" s="213" t="s">
        <v>19</v>
      </c>
      <c r="N168" s="214" t="s">
        <v>43</v>
      </c>
      <c r="O168" s="86"/>
      <c r="P168" s="215">
        <f>O168*H168</f>
        <v>0</v>
      </c>
      <c r="Q168" s="215">
        <v>0.00023</v>
      </c>
      <c r="R168" s="215">
        <f>Q168*H168</f>
        <v>0.02850022</v>
      </c>
      <c r="S168" s="215">
        <v>0</v>
      </c>
      <c r="T168" s="216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7" t="s">
        <v>225</v>
      </c>
      <c r="AT168" s="217" t="s">
        <v>142</v>
      </c>
      <c r="AU168" s="217" t="s">
        <v>82</v>
      </c>
      <c r="AY168" s="19" t="s">
        <v>140</v>
      </c>
      <c r="BE168" s="218">
        <f>IF(N168="základní",J168,0)</f>
        <v>0</v>
      </c>
      <c r="BF168" s="218">
        <f>IF(N168="snížená",J168,0)</f>
        <v>0</v>
      </c>
      <c r="BG168" s="218">
        <f>IF(N168="zákl. přenesená",J168,0)</f>
        <v>0</v>
      </c>
      <c r="BH168" s="218">
        <f>IF(N168="sníž. přenesená",J168,0)</f>
        <v>0</v>
      </c>
      <c r="BI168" s="218">
        <f>IF(N168="nulová",J168,0)</f>
        <v>0</v>
      </c>
      <c r="BJ168" s="19" t="s">
        <v>80</v>
      </c>
      <c r="BK168" s="218">
        <f>ROUND(I168*H168,2)</f>
        <v>0</v>
      </c>
      <c r="BL168" s="19" t="s">
        <v>225</v>
      </c>
      <c r="BM168" s="217" t="s">
        <v>335</v>
      </c>
    </row>
    <row r="169" spans="1:47" s="2" customFormat="1" ht="12">
      <c r="A169" s="40"/>
      <c r="B169" s="41"/>
      <c r="C169" s="42"/>
      <c r="D169" s="219" t="s">
        <v>149</v>
      </c>
      <c r="E169" s="42"/>
      <c r="F169" s="220" t="s">
        <v>336</v>
      </c>
      <c r="G169" s="42"/>
      <c r="H169" s="42"/>
      <c r="I169" s="221"/>
      <c r="J169" s="42"/>
      <c r="K169" s="42"/>
      <c r="L169" s="46"/>
      <c r="M169" s="222"/>
      <c r="N169" s="223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149</v>
      </c>
      <c r="AU169" s="19" t="s">
        <v>82</v>
      </c>
    </row>
    <row r="170" spans="1:47" s="2" customFormat="1" ht="12">
      <c r="A170" s="40"/>
      <c r="B170" s="41"/>
      <c r="C170" s="42"/>
      <c r="D170" s="224" t="s">
        <v>151</v>
      </c>
      <c r="E170" s="42"/>
      <c r="F170" s="225" t="s">
        <v>337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151</v>
      </c>
      <c r="AU170" s="19" t="s">
        <v>82</v>
      </c>
    </row>
    <row r="171" spans="1:65" s="2" customFormat="1" ht="66.75" customHeight="1">
      <c r="A171" s="40"/>
      <c r="B171" s="41"/>
      <c r="C171" s="206" t="s">
        <v>8</v>
      </c>
      <c r="D171" s="206" t="s">
        <v>142</v>
      </c>
      <c r="E171" s="207" t="s">
        <v>338</v>
      </c>
      <c r="F171" s="208" t="s">
        <v>339</v>
      </c>
      <c r="G171" s="209" t="s">
        <v>145</v>
      </c>
      <c r="H171" s="210">
        <v>123.914</v>
      </c>
      <c r="I171" s="211"/>
      <c r="J171" s="212">
        <f>ROUND(I171*H171,2)</f>
        <v>0</v>
      </c>
      <c r="K171" s="208" t="s">
        <v>146</v>
      </c>
      <c r="L171" s="46"/>
      <c r="M171" s="213" t="s">
        <v>19</v>
      </c>
      <c r="N171" s="214" t="s">
        <v>43</v>
      </c>
      <c r="O171" s="86"/>
      <c r="P171" s="215">
        <f>O171*H171</f>
        <v>0</v>
      </c>
      <c r="Q171" s="215">
        <v>0.00023</v>
      </c>
      <c r="R171" s="215">
        <f>Q171*H171</f>
        <v>0.02850022</v>
      </c>
      <c r="S171" s="215">
        <v>0</v>
      </c>
      <c r="T171" s="216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7" t="s">
        <v>225</v>
      </c>
      <c r="AT171" s="217" t="s">
        <v>142</v>
      </c>
      <c r="AU171" s="217" t="s">
        <v>82</v>
      </c>
      <c r="AY171" s="19" t="s">
        <v>140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9" t="s">
        <v>80</v>
      </c>
      <c r="BK171" s="218">
        <f>ROUND(I171*H171,2)</f>
        <v>0</v>
      </c>
      <c r="BL171" s="19" t="s">
        <v>225</v>
      </c>
      <c r="BM171" s="217" t="s">
        <v>340</v>
      </c>
    </row>
    <row r="172" spans="1:47" s="2" customFormat="1" ht="12">
      <c r="A172" s="40"/>
      <c r="B172" s="41"/>
      <c r="C172" s="42"/>
      <c r="D172" s="219" t="s">
        <v>149</v>
      </c>
      <c r="E172" s="42"/>
      <c r="F172" s="220" t="s">
        <v>341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149</v>
      </c>
      <c r="AU172" s="19" t="s">
        <v>82</v>
      </c>
    </row>
    <row r="173" spans="1:47" s="2" customFormat="1" ht="12">
      <c r="A173" s="40"/>
      <c r="B173" s="41"/>
      <c r="C173" s="42"/>
      <c r="D173" s="224" t="s">
        <v>151</v>
      </c>
      <c r="E173" s="42"/>
      <c r="F173" s="225" t="s">
        <v>342</v>
      </c>
      <c r="G173" s="42"/>
      <c r="H173" s="42"/>
      <c r="I173" s="221"/>
      <c r="J173" s="42"/>
      <c r="K173" s="42"/>
      <c r="L173" s="46"/>
      <c r="M173" s="222"/>
      <c r="N173" s="223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151</v>
      </c>
      <c r="AU173" s="19" t="s">
        <v>82</v>
      </c>
    </row>
    <row r="174" spans="1:63" s="12" customFormat="1" ht="22.8" customHeight="1">
      <c r="A174" s="12"/>
      <c r="B174" s="190"/>
      <c r="C174" s="191"/>
      <c r="D174" s="192" t="s">
        <v>71</v>
      </c>
      <c r="E174" s="204" t="s">
        <v>343</v>
      </c>
      <c r="F174" s="204" t="s">
        <v>344</v>
      </c>
      <c r="G174" s="191"/>
      <c r="H174" s="191"/>
      <c r="I174" s="194"/>
      <c r="J174" s="205">
        <f>BK174</f>
        <v>0</v>
      </c>
      <c r="K174" s="191"/>
      <c r="L174" s="196"/>
      <c r="M174" s="197"/>
      <c r="N174" s="198"/>
      <c r="O174" s="198"/>
      <c r="P174" s="199">
        <f>SUM(P175:P187)</f>
        <v>0</v>
      </c>
      <c r="Q174" s="198"/>
      <c r="R174" s="199">
        <f>SUM(R175:R187)</f>
        <v>0</v>
      </c>
      <c r="S174" s="198"/>
      <c r="T174" s="200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1" t="s">
        <v>82</v>
      </c>
      <c r="AT174" s="202" t="s">
        <v>71</v>
      </c>
      <c r="AU174" s="202" t="s">
        <v>80</v>
      </c>
      <c r="AY174" s="201" t="s">
        <v>140</v>
      </c>
      <c r="BK174" s="203">
        <f>SUM(BK175:BK187)</f>
        <v>0</v>
      </c>
    </row>
    <row r="175" spans="1:65" s="2" customFormat="1" ht="24.15" customHeight="1">
      <c r="A175" s="40"/>
      <c r="B175" s="41"/>
      <c r="C175" s="206" t="s">
        <v>225</v>
      </c>
      <c r="D175" s="206" t="s">
        <v>142</v>
      </c>
      <c r="E175" s="207" t="s">
        <v>345</v>
      </c>
      <c r="F175" s="208" t="s">
        <v>346</v>
      </c>
      <c r="G175" s="209" t="s">
        <v>145</v>
      </c>
      <c r="H175" s="210">
        <v>122.914</v>
      </c>
      <c r="I175" s="211"/>
      <c r="J175" s="212">
        <f>ROUND(I175*H175,2)</f>
        <v>0</v>
      </c>
      <c r="K175" s="208" t="s">
        <v>146</v>
      </c>
      <c r="L175" s="46"/>
      <c r="M175" s="213" t="s">
        <v>19</v>
      </c>
      <c r="N175" s="214" t="s">
        <v>43</v>
      </c>
      <c r="O175" s="86"/>
      <c r="P175" s="215">
        <f>O175*H175</f>
        <v>0</v>
      </c>
      <c r="Q175" s="215">
        <v>0</v>
      </c>
      <c r="R175" s="215">
        <f>Q175*H175</f>
        <v>0</v>
      </c>
      <c r="S175" s="215">
        <v>0</v>
      </c>
      <c r="T175" s="216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17" t="s">
        <v>225</v>
      </c>
      <c r="AT175" s="217" t="s">
        <v>142</v>
      </c>
      <c r="AU175" s="217" t="s">
        <v>82</v>
      </c>
      <c r="AY175" s="19" t="s">
        <v>140</v>
      </c>
      <c r="BE175" s="218">
        <f>IF(N175="základní",J175,0)</f>
        <v>0</v>
      </c>
      <c r="BF175" s="218">
        <f>IF(N175="snížená",J175,0)</f>
        <v>0</v>
      </c>
      <c r="BG175" s="218">
        <f>IF(N175="zákl. přenesená",J175,0)</f>
        <v>0</v>
      </c>
      <c r="BH175" s="218">
        <f>IF(N175="sníž. přenesená",J175,0)</f>
        <v>0</v>
      </c>
      <c r="BI175" s="218">
        <f>IF(N175="nulová",J175,0)</f>
        <v>0</v>
      </c>
      <c r="BJ175" s="19" t="s">
        <v>80</v>
      </c>
      <c r="BK175" s="218">
        <f>ROUND(I175*H175,2)</f>
        <v>0</v>
      </c>
      <c r="BL175" s="19" t="s">
        <v>225</v>
      </c>
      <c r="BM175" s="217" t="s">
        <v>347</v>
      </c>
    </row>
    <row r="176" spans="1:47" s="2" customFormat="1" ht="12">
      <c r="A176" s="40"/>
      <c r="B176" s="41"/>
      <c r="C176" s="42"/>
      <c r="D176" s="219" t="s">
        <v>149</v>
      </c>
      <c r="E176" s="42"/>
      <c r="F176" s="220" t="s">
        <v>348</v>
      </c>
      <c r="G176" s="42"/>
      <c r="H176" s="42"/>
      <c r="I176" s="221"/>
      <c r="J176" s="42"/>
      <c r="K176" s="42"/>
      <c r="L176" s="46"/>
      <c r="M176" s="222"/>
      <c r="N176" s="223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149</v>
      </c>
      <c r="AU176" s="19" t="s">
        <v>82</v>
      </c>
    </row>
    <row r="177" spans="1:47" s="2" customFormat="1" ht="12">
      <c r="A177" s="40"/>
      <c r="B177" s="41"/>
      <c r="C177" s="42"/>
      <c r="D177" s="224" t="s">
        <v>151</v>
      </c>
      <c r="E177" s="42"/>
      <c r="F177" s="225" t="s">
        <v>349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151</v>
      </c>
      <c r="AU177" s="19" t="s">
        <v>82</v>
      </c>
    </row>
    <row r="178" spans="1:51" s="13" customFormat="1" ht="12">
      <c r="A178" s="13"/>
      <c r="B178" s="226"/>
      <c r="C178" s="227"/>
      <c r="D178" s="219" t="s">
        <v>153</v>
      </c>
      <c r="E178" s="228" t="s">
        <v>19</v>
      </c>
      <c r="F178" s="229" t="s">
        <v>284</v>
      </c>
      <c r="G178" s="227"/>
      <c r="H178" s="228" t="s">
        <v>19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153</v>
      </c>
      <c r="AU178" s="235" t="s">
        <v>82</v>
      </c>
      <c r="AV178" s="13" t="s">
        <v>80</v>
      </c>
      <c r="AW178" s="13" t="s">
        <v>33</v>
      </c>
      <c r="AX178" s="13" t="s">
        <v>72</v>
      </c>
      <c r="AY178" s="235" t="s">
        <v>140</v>
      </c>
    </row>
    <row r="179" spans="1:51" s="14" customFormat="1" ht="12">
      <c r="A179" s="14"/>
      <c r="B179" s="236"/>
      <c r="C179" s="237"/>
      <c r="D179" s="219" t="s">
        <v>153</v>
      </c>
      <c r="E179" s="238" t="s">
        <v>19</v>
      </c>
      <c r="F179" s="239" t="s">
        <v>311</v>
      </c>
      <c r="G179" s="237"/>
      <c r="H179" s="240">
        <v>16.12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153</v>
      </c>
      <c r="AU179" s="246" t="s">
        <v>82</v>
      </c>
      <c r="AV179" s="14" t="s">
        <v>82</v>
      </c>
      <c r="AW179" s="14" t="s">
        <v>33</v>
      </c>
      <c r="AX179" s="14" t="s">
        <v>72</v>
      </c>
      <c r="AY179" s="246" t="s">
        <v>140</v>
      </c>
    </row>
    <row r="180" spans="1:51" s="14" customFormat="1" ht="12">
      <c r="A180" s="14"/>
      <c r="B180" s="236"/>
      <c r="C180" s="237"/>
      <c r="D180" s="219" t="s">
        <v>153</v>
      </c>
      <c r="E180" s="238" t="s">
        <v>19</v>
      </c>
      <c r="F180" s="239" t="s">
        <v>312</v>
      </c>
      <c r="G180" s="237"/>
      <c r="H180" s="240">
        <v>28.714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153</v>
      </c>
      <c r="AU180" s="246" t="s">
        <v>82</v>
      </c>
      <c r="AV180" s="14" t="s">
        <v>82</v>
      </c>
      <c r="AW180" s="14" t="s">
        <v>33</v>
      </c>
      <c r="AX180" s="14" t="s">
        <v>72</v>
      </c>
      <c r="AY180" s="246" t="s">
        <v>140</v>
      </c>
    </row>
    <row r="181" spans="1:51" s="14" customFormat="1" ht="12">
      <c r="A181" s="14"/>
      <c r="B181" s="236"/>
      <c r="C181" s="237"/>
      <c r="D181" s="219" t="s">
        <v>153</v>
      </c>
      <c r="E181" s="238" t="s">
        <v>19</v>
      </c>
      <c r="F181" s="239" t="s">
        <v>313</v>
      </c>
      <c r="G181" s="237"/>
      <c r="H181" s="240">
        <v>10.88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153</v>
      </c>
      <c r="AU181" s="246" t="s">
        <v>82</v>
      </c>
      <c r="AV181" s="14" t="s">
        <v>82</v>
      </c>
      <c r="AW181" s="14" t="s">
        <v>33</v>
      </c>
      <c r="AX181" s="14" t="s">
        <v>72</v>
      </c>
      <c r="AY181" s="246" t="s">
        <v>140</v>
      </c>
    </row>
    <row r="182" spans="1:51" s="14" customFormat="1" ht="12">
      <c r="A182" s="14"/>
      <c r="B182" s="236"/>
      <c r="C182" s="237"/>
      <c r="D182" s="219" t="s">
        <v>153</v>
      </c>
      <c r="E182" s="238" t="s">
        <v>19</v>
      </c>
      <c r="F182" s="239" t="s">
        <v>314</v>
      </c>
      <c r="G182" s="237"/>
      <c r="H182" s="240">
        <v>17.28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153</v>
      </c>
      <c r="AU182" s="246" t="s">
        <v>82</v>
      </c>
      <c r="AV182" s="14" t="s">
        <v>82</v>
      </c>
      <c r="AW182" s="14" t="s">
        <v>33</v>
      </c>
      <c r="AX182" s="14" t="s">
        <v>72</v>
      </c>
      <c r="AY182" s="246" t="s">
        <v>140</v>
      </c>
    </row>
    <row r="183" spans="1:51" s="14" customFormat="1" ht="12">
      <c r="A183" s="14"/>
      <c r="B183" s="236"/>
      <c r="C183" s="237"/>
      <c r="D183" s="219" t="s">
        <v>153</v>
      </c>
      <c r="E183" s="238" t="s">
        <v>19</v>
      </c>
      <c r="F183" s="239" t="s">
        <v>315</v>
      </c>
      <c r="G183" s="237"/>
      <c r="H183" s="240">
        <v>49.92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153</v>
      </c>
      <c r="AU183" s="246" t="s">
        <v>82</v>
      </c>
      <c r="AV183" s="14" t="s">
        <v>82</v>
      </c>
      <c r="AW183" s="14" t="s">
        <v>33</v>
      </c>
      <c r="AX183" s="14" t="s">
        <v>72</v>
      </c>
      <c r="AY183" s="246" t="s">
        <v>140</v>
      </c>
    </row>
    <row r="184" spans="1:51" s="15" customFormat="1" ht="12">
      <c r="A184" s="15"/>
      <c r="B184" s="247"/>
      <c r="C184" s="248"/>
      <c r="D184" s="219" t="s">
        <v>153</v>
      </c>
      <c r="E184" s="249" t="s">
        <v>19</v>
      </c>
      <c r="F184" s="250" t="s">
        <v>247</v>
      </c>
      <c r="G184" s="248"/>
      <c r="H184" s="251">
        <v>122.914</v>
      </c>
      <c r="I184" s="252"/>
      <c r="J184" s="248"/>
      <c r="K184" s="248"/>
      <c r="L184" s="253"/>
      <c r="M184" s="258"/>
      <c r="N184" s="259"/>
      <c r="O184" s="259"/>
      <c r="P184" s="259"/>
      <c r="Q184" s="259"/>
      <c r="R184" s="259"/>
      <c r="S184" s="259"/>
      <c r="T184" s="260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7" t="s">
        <v>153</v>
      </c>
      <c r="AU184" s="257" t="s">
        <v>82</v>
      </c>
      <c r="AV184" s="15" t="s">
        <v>147</v>
      </c>
      <c r="AW184" s="15" t="s">
        <v>33</v>
      </c>
      <c r="AX184" s="15" t="s">
        <v>80</v>
      </c>
      <c r="AY184" s="257" t="s">
        <v>140</v>
      </c>
    </row>
    <row r="185" spans="1:65" s="2" customFormat="1" ht="16.5" customHeight="1">
      <c r="A185" s="40"/>
      <c r="B185" s="41"/>
      <c r="C185" s="206" t="s">
        <v>350</v>
      </c>
      <c r="D185" s="206" t="s">
        <v>142</v>
      </c>
      <c r="E185" s="207" t="s">
        <v>351</v>
      </c>
      <c r="F185" s="208" t="s">
        <v>352</v>
      </c>
      <c r="G185" s="209" t="s">
        <v>145</v>
      </c>
      <c r="H185" s="210">
        <v>122.914</v>
      </c>
      <c r="I185" s="211"/>
      <c r="J185" s="212">
        <f>ROUND(I185*H185,2)</f>
        <v>0</v>
      </c>
      <c r="K185" s="208" t="s">
        <v>146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225</v>
      </c>
      <c r="AT185" s="217" t="s">
        <v>142</v>
      </c>
      <c r="AU185" s="217" t="s">
        <v>82</v>
      </c>
      <c r="AY185" s="19" t="s">
        <v>140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225</v>
      </c>
      <c r="BM185" s="217" t="s">
        <v>353</v>
      </c>
    </row>
    <row r="186" spans="1:47" s="2" customFormat="1" ht="12">
      <c r="A186" s="40"/>
      <c r="B186" s="41"/>
      <c r="C186" s="42"/>
      <c r="D186" s="219" t="s">
        <v>149</v>
      </c>
      <c r="E186" s="42"/>
      <c r="F186" s="220" t="s">
        <v>354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149</v>
      </c>
      <c r="AU186" s="19" t="s">
        <v>82</v>
      </c>
    </row>
    <row r="187" spans="1:47" s="2" customFormat="1" ht="12">
      <c r="A187" s="40"/>
      <c r="B187" s="41"/>
      <c r="C187" s="42"/>
      <c r="D187" s="224" t="s">
        <v>151</v>
      </c>
      <c r="E187" s="42"/>
      <c r="F187" s="225" t="s">
        <v>355</v>
      </c>
      <c r="G187" s="42"/>
      <c r="H187" s="42"/>
      <c r="I187" s="221"/>
      <c r="J187" s="42"/>
      <c r="K187" s="42"/>
      <c r="L187" s="46"/>
      <c r="M187" s="262"/>
      <c r="N187" s="263"/>
      <c r="O187" s="264"/>
      <c r="P187" s="264"/>
      <c r="Q187" s="264"/>
      <c r="R187" s="264"/>
      <c r="S187" s="264"/>
      <c r="T187" s="265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151</v>
      </c>
      <c r="AU187" s="19" t="s">
        <v>82</v>
      </c>
    </row>
    <row r="188" spans="1:31" s="2" customFormat="1" ht="6.95" customHeight="1">
      <c r="A188" s="40"/>
      <c r="B188" s="61"/>
      <c r="C188" s="62"/>
      <c r="D188" s="62"/>
      <c r="E188" s="62"/>
      <c r="F188" s="62"/>
      <c r="G188" s="62"/>
      <c r="H188" s="62"/>
      <c r="I188" s="62"/>
      <c r="J188" s="62"/>
      <c r="K188" s="62"/>
      <c r="L188" s="46"/>
      <c r="M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</row>
  </sheetData>
  <sheetProtection password="DD5F" sheet="1" objects="1" scenarios="1" formatColumns="0" formatRows="0" autoFilter="0"/>
  <autoFilter ref="C84:K18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3_02/946112114"/>
    <hyperlink ref="F93" r:id="rId2" display="https://podminky.urs.cz/item/CS_URS_2023_02/946112214"/>
    <hyperlink ref="F97" r:id="rId3" display="https://podminky.urs.cz/item/CS_URS_2023_02/946112814"/>
    <hyperlink ref="F126" r:id="rId4" display="https://podminky.urs.cz/item/CS_URS_2023_02/998767201"/>
    <hyperlink ref="F130" r:id="rId5" display="https://podminky.urs.cz/item/CS_URS_2023_02/783301313"/>
    <hyperlink ref="F144" r:id="rId6" display="https://podminky.urs.cz/item/CS_URS_2023_02/783301303"/>
    <hyperlink ref="F167" r:id="rId7" display="https://podminky.urs.cz/item/CS_URS_2023_02/783334101"/>
    <hyperlink ref="F170" r:id="rId8" display="https://podminky.urs.cz/item/CS_URS_2023_02/783335101"/>
    <hyperlink ref="F173" r:id="rId9" display="https://podminky.urs.cz/item/CS_URS_2023_02/783337101"/>
    <hyperlink ref="F177" r:id="rId10" display="https://podminky.urs.cz/item/CS_URS_2023_02/789121152"/>
    <hyperlink ref="F187" r:id="rId11" display="https://podminky.urs.cz/item/CS_URS_2023_02/7891212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356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ROUND((SUM(BE84:BE139)),2)</f>
        <v>0</v>
      </c>
      <c r="G33" s="40"/>
      <c r="H33" s="40"/>
      <c r="I33" s="150">
        <v>0.21</v>
      </c>
      <c r="J33" s="149">
        <f>ROUND(((SUM(BE84:BE139))*I33),2)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ROUND((SUM(BF84:BF139)),2)</f>
        <v>0</v>
      </c>
      <c r="G34" s="40"/>
      <c r="H34" s="40"/>
      <c r="I34" s="150">
        <v>0.15</v>
      </c>
      <c r="J34" s="149">
        <f>ROUND(((SUM(BF84:BF139))*I34),2)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ROUND((SUM(BG84:BG139)),2)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ROUND((SUM(BH84:BH139)),2)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ROUND((SUM(BI84:BI139)),2)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Zesílení a nátěr dřevěných prvků střechy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119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7"/>
      <c r="C62" s="168"/>
      <c r="D62" s="169" t="s">
        <v>121</v>
      </c>
      <c r="E62" s="170"/>
      <c r="F62" s="170"/>
      <c r="G62" s="170"/>
      <c r="H62" s="170"/>
      <c r="I62" s="170"/>
      <c r="J62" s="171">
        <f>J99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123</v>
      </c>
      <c r="E63" s="176"/>
      <c r="F63" s="176"/>
      <c r="G63" s="176"/>
      <c r="H63" s="176"/>
      <c r="I63" s="176"/>
      <c r="J63" s="177">
        <f>J100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249</v>
      </c>
      <c r="E64" s="176"/>
      <c r="F64" s="176"/>
      <c r="G64" s="176"/>
      <c r="H64" s="176"/>
      <c r="I64" s="176"/>
      <c r="J64" s="177">
        <f>J117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125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AUTOCAMP Beroun - stavební úpravy AMFITEÁTRU -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111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03 - Zesílení a nátěr dřevěných prvků střechy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Beroun</v>
      </c>
      <c r="G78" s="42"/>
      <c r="H78" s="42"/>
      <c r="I78" s="34" t="s">
        <v>23</v>
      </c>
      <c r="J78" s="74" t="str">
        <f>IF(J12="","",J12)</f>
        <v>12. 1. 2024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Město Beroun</v>
      </c>
      <c r="G80" s="42"/>
      <c r="H80" s="42"/>
      <c r="I80" s="34" t="s">
        <v>31</v>
      </c>
      <c r="J80" s="38" t="str">
        <f>E21</f>
        <v xml:space="preserve">SpektraPro spol. s r.o.,V Hlinkách 1548,266 01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p. Lenka Dejdarová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126</v>
      </c>
      <c r="D83" s="182" t="s">
        <v>57</v>
      </c>
      <c r="E83" s="182" t="s">
        <v>53</v>
      </c>
      <c r="F83" s="182" t="s">
        <v>54</v>
      </c>
      <c r="G83" s="182" t="s">
        <v>127</v>
      </c>
      <c r="H83" s="182" t="s">
        <v>128</v>
      </c>
      <c r="I83" s="182" t="s">
        <v>129</v>
      </c>
      <c r="J83" s="182" t="s">
        <v>115</v>
      </c>
      <c r="K83" s="183" t="s">
        <v>130</v>
      </c>
      <c r="L83" s="184"/>
      <c r="M83" s="94" t="s">
        <v>19</v>
      </c>
      <c r="N83" s="95" t="s">
        <v>42</v>
      </c>
      <c r="O83" s="95" t="s">
        <v>131</v>
      </c>
      <c r="P83" s="95" t="s">
        <v>132</v>
      </c>
      <c r="Q83" s="95" t="s">
        <v>133</v>
      </c>
      <c r="R83" s="95" t="s">
        <v>134</v>
      </c>
      <c r="S83" s="95" t="s">
        <v>135</v>
      </c>
      <c r="T83" s="96" t="s">
        <v>136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137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P85+P99</f>
        <v>0</v>
      </c>
      <c r="Q84" s="98"/>
      <c r="R84" s="187">
        <f>R85+R99</f>
        <v>0.8454550600000001</v>
      </c>
      <c r="S84" s="98"/>
      <c r="T84" s="188">
        <f>T85+T99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71</v>
      </c>
      <c r="AU84" s="19" t="s">
        <v>116</v>
      </c>
      <c r="BK84" s="189">
        <f>BK85+BK99</f>
        <v>0</v>
      </c>
    </row>
    <row r="85" spans="1:63" s="12" customFormat="1" ht="25.9" customHeight="1">
      <c r="A85" s="12"/>
      <c r="B85" s="190"/>
      <c r="C85" s="191"/>
      <c r="D85" s="192" t="s">
        <v>71</v>
      </c>
      <c r="E85" s="193" t="s">
        <v>138</v>
      </c>
      <c r="F85" s="193" t="s">
        <v>139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</f>
        <v>0</v>
      </c>
      <c r="Q85" s="198"/>
      <c r="R85" s="199">
        <f>R86</f>
        <v>0</v>
      </c>
      <c r="S85" s="198"/>
      <c r="T85" s="200">
        <f>T86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80</v>
      </c>
      <c r="AT85" s="202" t="s">
        <v>71</v>
      </c>
      <c r="AU85" s="202" t="s">
        <v>72</v>
      </c>
      <c r="AY85" s="201" t="s">
        <v>140</v>
      </c>
      <c r="BK85" s="203">
        <f>BK86</f>
        <v>0</v>
      </c>
    </row>
    <row r="86" spans="1:63" s="12" customFormat="1" ht="22.8" customHeight="1">
      <c r="A86" s="12"/>
      <c r="B86" s="190"/>
      <c r="C86" s="191"/>
      <c r="D86" s="192" t="s">
        <v>71</v>
      </c>
      <c r="E86" s="204" t="s">
        <v>169</v>
      </c>
      <c r="F86" s="204" t="s">
        <v>170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SUM(P87:P98)</f>
        <v>0</v>
      </c>
      <c r="Q86" s="198"/>
      <c r="R86" s="199">
        <f>SUM(R87:R98)</f>
        <v>0</v>
      </c>
      <c r="S86" s="198"/>
      <c r="T86" s="200">
        <f>SUM(T87:T98)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80</v>
      </c>
      <c r="AT86" s="202" t="s">
        <v>71</v>
      </c>
      <c r="AU86" s="202" t="s">
        <v>80</v>
      </c>
      <c r="AY86" s="201" t="s">
        <v>140</v>
      </c>
      <c r="BK86" s="203">
        <f>SUM(BK87:BK98)</f>
        <v>0</v>
      </c>
    </row>
    <row r="87" spans="1:65" s="2" customFormat="1" ht="33" customHeight="1">
      <c r="A87" s="40"/>
      <c r="B87" s="41"/>
      <c r="C87" s="206" t="s">
        <v>80</v>
      </c>
      <c r="D87" s="206" t="s">
        <v>142</v>
      </c>
      <c r="E87" s="207" t="s">
        <v>251</v>
      </c>
      <c r="F87" s="208" t="s">
        <v>252</v>
      </c>
      <c r="G87" s="209" t="s">
        <v>224</v>
      </c>
      <c r="H87" s="210">
        <v>2</v>
      </c>
      <c r="I87" s="211"/>
      <c r="J87" s="212">
        <f>ROUND(I87*H87,2)</f>
        <v>0</v>
      </c>
      <c r="K87" s="208" t="s">
        <v>146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147</v>
      </c>
      <c r="AT87" s="217" t="s">
        <v>142</v>
      </c>
      <c r="AU87" s="217" t="s">
        <v>82</v>
      </c>
      <c r="AY87" s="19" t="s">
        <v>140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80</v>
      </c>
      <c r="BK87" s="218">
        <f>ROUND(I87*H87,2)</f>
        <v>0</v>
      </c>
      <c r="BL87" s="19" t="s">
        <v>147</v>
      </c>
      <c r="BM87" s="217" t="s">
        <v>357</v>
      </c>
    </row>
    <row r="88" spans="1:47" s="2" customFormat="1" ht="12">
      <c r="A88" s="40"/>
      <c r="B88" s="41"/>
      <c r="C88" s="42"/>
      <c r="D88" s="219" t="s">
        <v>149</v>
      </c>
      <c r="E88" s="42"/>
      <c r="F88" s="220" t="s">
        <v>254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149</v>
      </c>
      <c r="AU88" s="19" t="s">
        <v>82</v>
      </c>
    </row>
    <row r="89" spans="1:47" s="2" customFormat="1" ht="12">
      <c r="A89" s="40"/>
      <c r="B89" s="41"/>
      <c r="C89" s="42"/>
      <c r="D89" s="224" t="s">
        <v>151</v>
      </c>
      <c r="E89" s="42"/>
      <c r="F89" s="225" t="s">
        <v>255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151</v>
      </c>
      <c r="AU89" s="19" t="s">
        <v>82</v>
      </c>
    </row>
    <row r="90" spans="1:65" s="2" customFormat="1" ht="33" customHeight="1">
      <c r="A90" s="40"/>
      <c r="B90" s="41"/>
      <c r="C90" s="206" t="s">
        <v>82</v>
      </c>
      <c r="D90" s="206" t="s">
        <v>142</v>
      </c>
      <c r="E90" s="207" t="s">
        <v>256</v>
      </c>
      <c r="F90" s="208" t="s">
        <v>257</v>
      </c>
      <c r="G90" s="209" t="s">
        <v>224</v>
      </c>
      <c r="H90" s="210">
        <v>20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147</v>
      </c>
      <c r="AT90" s="217" t="s">
        <v>142</v>
      </c>
      <c r="AU90" s="217" t="s">
        <v>82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147</v>
      </c>
      <c r="BM90" s="217" t="s">
        <v>358</v>
      </c>
    </row>
    <row r="91" spans="1:47" s="2" customFormat="1" ht="12">
      <c r="A91" s="40"/>
      <c r="B91" s="41"/>
      <c r="C91" s="42"/>
      <c r="D91" s="219" t="s">
        <v>149</v>
      </c>
      <c r="E91" s="42"/>
      <c r="F91" s="220" t="s">
        <v>259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82</v>
      </c>
    </row>
    <row r="92" spans="1:47" s="2" customFormat="1" ht="12">
      <c r="A92" s="40"/>
      <c r="B92" s="41"/>
      <c r="C92" s="42"/>
      <c r="D92" s="224" t="s">
        <v>151</v>
      </c>
      <c r="E92" s="42"/>
      <c r="F92" s="225" t="s">
        <v>260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151</v>
      </c>
      <c r="AU92" s="19" t="s">
        <v>82</v>
      </c>
    </row>
    <row r="93" spans="1:51" s="14" customFormat="1" ht="12">
      <c r="A93" s="14"/>
      <c r="B93" s="236"/>
      <c r="C93" s="237"/>
      <c r="D93" s="219" t="s">
        <v>153</v>
      </c>
      <c r="E93" s="237"/>
      <c r="F93" s="239" t="s">
        <v>359</v>
      </c>
      <c r="G93" s="237"/>
      <c r="H93" s="240">
        <v>20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153</v>
      </c>
      <c r="AU93" s="246" t="s">
        <v>82</v>
      </c>
      <c r="AV93" s="14" t="s">
        <v>82</v>
      </c>
      <c r="AW93" s="14" t="s">
        <v>4</v>
      </c>
      <c r="AX93" s="14" t="s">
        <v>80</v>
      </c>
      <c r="AY93" s="246" t="s">
        <v>140</v>
      </c>
    </row>
    <row r="94" spans="1:65" s="2" customFormat="1" ht="33" customHeight="1">
      <c r="A94" s="40"/>
      <c r="B94" s="41"/>
      <c r="C94" s="206" t="s">
        <v>161</v>
      </c>
      <c r="D94" s="206" t="s">
        <v>142</v>
      </c>
      <c r="E94" s="207" t="s">
        <v>262</v>
      </c>
      <c r="F94" s="208" t="s">
        <v>263</v>
      </c>
      <c r="G94" s="209" t="s">
        <v>224</v>
      </c>
      <c r="H94" s="210">
        <v>2</v>
      </c>
      <c r="I94" s="211"/>
      <c r="J94" s="212">
        <f>ROUND(I94*H94,2)</f>
        <v>0</v>
      </c>
      <c r="K94" s="208" t="s">
        <v>146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147</v>
      </c>
      <c r="AT94" s="217" t="s">
        <v>142</v>
      </c>
      <c r="AU94" s="217" t="s">
        <v>82</v>
      </c>
      <c r="AY94" s="19" t="s">
        <v>140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147</v>
      </c>
      <c r="BM94" s="217" t="s">
        <v>360</v>
      </c>
    </row>
    <row r="95" spans="1:47" s="2" customFormat="1" ht="12">
      <c r="A95" s="40"/>
      <c r="B95" s="41"/>
      <c r="C95" s="42"/>
      <c r="D95" s="219" t="s">
        <v>149</v>
      </c>
      <c r="E95" s="42"/>
      <c r="F95" s="220" t="s">
        <v>265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149</v>
      </c>
      <c r="AU95" s="19" t="s">
        <v>82</v>
      </c>
    </row>
    <row r="96" spans="1:47" s="2" customFormat="1" ht="12">
      <c r="A96" s="40"/>
      <c r="B96" s="41"/>
      <c r="C96" s="42"/>
      <c r="D96" s="224" t="s">
        <v>151</v>
      </c>
      <c r="E96" s="42"/>
      <c r="F96" s="225" t="s">
        <v>266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151</v>
      </c>
      <c r="AU96" s="19" t="s">
        <v>82</v>
      </c>
    </row>
    <row r="97" spans="1:65" s="2" customFormat="1" ht="16.5" customHeight="1">
      <c r="A97" s="40"/>
      <c r="B97" s="41"/>
      <c r="C97" s="206" t="s">
        <v>147</v>
      </c>
      <c r="D97" s="206" t="s">
        <v>142</v>
      </c>
      <c r="E97" s="207" t="s">
        <v>361</v>
      </c>
      <c r="F97" s="208" t="s">
        <v>362</v>
      </c>
      <c r="G97" s="209" t="s">
        <v>363</v>
      </c>
      <c r="H97" s="210">
        <v>10</v>
      </c>
      <c r="I97" s="211"/>
      <c r="J97" s="212">
        <f>ROUND(I97*H97,2)</f>
        <v>0</v>
      </c>
      <c r="K97" s="208" t="s">
        <v>19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147</v>
      </c>
      <c r="AT97" s="217" t="s">
        <v>142</v>
      </c>
      <c r="AU97" s="217" t="s">
        <v>82</v>
      </c>
      <c r="AY97" s="19" t="s">
        <v>140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80</v>
      </c>
      <c r="BK97" s="218">
        <f>ROUND(I97*H97,2)</f>
        <v>0</v>
      </c>
      <c r="BL97" s="19" t="s">
        <v>147</v>
      </c>
      <c r="BM97" s="217" t="s">
        <v>364</v>
      </c>
    </row>
    <row r="98" spans="1:47" s="2" customFormat="1" ht="12">
      <c r="A98" s="40"/>
      <c r="B98" s="41"/>
      <c r="C98" s="42"/>
      <c r="D98" s="219" t="s">
        <v>149</v>
      </c>
      <c r="E98" s="42"/>
      <c r="F98" s="220" t="s">
        <v>362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149</v>
      </c>
      <c r="AU98" s="19" t="s">
        <v>82</v>
      </c>
    </row>
    <row r="99" spans="1:63" s="12" customFormat="1" ht="25.9" customHeight="1">
      <c r="A99" s="12"/>
      <c r="B99" s="190"/>
      <c r="C99" s="191"/>
      <c r="D99" s="192" t="s">
        <v>71</v>
      </c>
      <c r="E99" s="193" t="s">
        <v>217</v>
      </c>
      <c r="F99" s="193" t="s">
        <v>218</v>
      </c>
      <c r="G99" s="191"/>
      <c r="H99" s="191"/>
      <c r="I99" s="194"/>
      <c r="J99" s="195">
        <f>BK99</f>
        <v>0</v>
      </c>
      <c r="K99" s="191"/>
      <c r="L99" s="196"/>
      <c r="M99" s="197"/>
      <c r="N99" s="198"/>
      <c r="O99" s="198"/>
      <c r="P99" s="199">
        <f>P100+P117</f>
        <v>0</v>
      </c>
      <c r="Q99" s="198"/>
      <c r="R99" s="199">
        <f>R100+R117</f>
        <v>0.8454550600000001</v>
      </c>
      <c r="S99" s="198"/>
      <c r="T99" s="200">
        <f>T100+T117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1" t="s">
        <v>82</v>
      </c>
      <c r="AT99" s="202" t="s">
        <v>71</v>
      </c>
      <c r="AU99" s="202" t="s">
        <v>72</v>
      </c>
      <c r="AY99" s="201" t="s">
        <v>140</v>
      </c>
      <c r="BK99" s="203">
        <f>BK100+BK117</f>
        <v>0</v>
      </c>
    </row>
    <row r="100" spans="1:63" s="12" customFormat="1" ht="22.8" customHeight="1">
      <c r="A100" s="12"/>
      <c r="B100" s="190"/>
      <c r="C100" s="191"/>
      <c r="D100" s="192" t="s">
        <v>71</v>
      </c>
      <c r="E100" s="204" t="s">
        <v>227</v>
      </c>
      <c r="F100" s="204" t="s">
        <v>228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SUM(P101:P116)</f>
        <v>0</v>
      </c>
      <c r="Q100" s="198"/>
      <c r="R100" s="199">
        <f>SUM(R101:R116)</f>
        <v>0.7914500000000001</v>
      </c>
      <c r="S100" s="198"/>
      <c r="T100" s="200">
        <f>SUM(T101:T116)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82</v>
      </c>
      <c r="AT100" s="202" t="s">
        <v>71</v>
      </c>
      <c r="AU100" s="202" t="s">
        <v>80</v>
      </c>
      <c r="AY100" s="201" t="s">
        <v>140</v>
      </c>
      <c r="BK100" s="203">
        <f>SUM(BK101:BK116)</f>
        <v>0</v>
      </c>
    </row>
    <row r="101" spans="1:65" s="2" customFormat="1" ht="33" customHeight="1">
      <c r="A101" s="40"/>
      <c r="B101" s="41"/>
      <c r="C101" s="206" t="s">
        <v>178</v>
      </c>
      <c r="D101" s="206" t="s">
        <v>142</v>
      </c>
      <c r="E101" s="207" t="s">
        <v>365</v>
      </c>
      <c r="F101" s="208" t="s">
        <v>366</v>
      </c>
      <c r="G101" s="209" t="s">
        <v>240</v>
      </c>
      <c r="H101" s="210">
        <v>287.575</v>
      </c>
      <c r="I101" s="211"/>
      <c r="J101" s="212">
        <f>ROUND(I101*H101,2)</f>
        <v>0</v>
      </c>
      <c r="K101" s="208" t="s">
        <v>19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225</v>
      </c>
      <c r="AT101" s="217" t="s">
        <v>142</v>
      </c>
      <c r="AU101" s="217" t="s">
        <v>82</v>
      </c>
      <c r="AY101" s="19" t="s">
        <v>140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80</v>
      </c>
      <c r="BK101" s="218">
        <f>ROUND(I101*H101,2)</f>
        <v>0</v>
      </c>
      <c r="BL101" s="19" t="s">
        <v>225</v>
      </c>
      <c r="BM101" s="217" t="s">
        <v>367</v>
      </c>
    </row>
    <row r="102" spans="1:47" s="2" customFormat="1" ht="12">
      <c r="A102" s="40"/>
      <c r="B102" s="41"/>
      <c r="C102" s="42"/>
      <c r="D102" s="219" t="s">
        <v>149</v>
      </c>
      <c r="E102" s="42"/>
      <c r="F102" s="220" t="s">
        <v>366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149</v>
      </c>
      <c r="AU102" s="19" t="s">
        <v>82</v>
      </c>
    </row>
    <row r="103" spans="1:51" s="14" customFormat="1" ht="12">
      <c r="A103" s="14"/>
      <c r="B103" s="236"/>
      <c r="C103" s="237"/>
      <c r="D103" s="219" t="s">
        <v>153</v>
      </c>
      <c r="E103" s="238" t="s">
        <v>19</v>
      </c>
      <c r="F103" s="239" t="s">
        <v>368</v>
      </c>
      <c r="G103" s="237"/>
      <c r="H103" s="240">
        <v>231.7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153</v>
      </c>
      <c r="AU103" s="246" t="s">
        <v>82</v>
      </c>
      <c r="AV103" s="14" t="s">
        <v>82</v>
      </c>
      <c r="AW103" s="14" t="s">
        <v>33</v>
      </c>
      <c r="AX103" s="14" t="s">
        <v>72</v>
      </c>
      <c r="AY103" s="246" t="s">
        <v>140</v>
      </c>
    </row>
    <row r="104" spans="1:51" s="14" customFormat="1" ht="12">
      <c r="A104" s="14"/>
      <c r="B104" s="236"/>
      <c r="C104" s="237"/>
      <c r="D104" s="219" t="s">
        <v>153</v>
      </c>
      <c r="E104" s="238" t="s">
        <v>19</v>
      </c>
      <c r="F104" s="239" t="s">
        <v>369</v>
      </c>
      <c r="G104" s="237"/>
      <c r="H104" s="240">
        <v>55.875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153</v>
      </c>
      <c r="AU104" s="246" t="s">
        <v>82</v>
      </c>
      <c r="AV104" s="14" t="s">
        <v>82</v>
      </c>
      <c r="AW104" s="14" t="s">
        <v>33</v>
      </c>
      <c r="AX104" s="14" t="s">
        <v>72</v>
      </c>
      <c r="AY104" s="246" t="s">
        <v>140</v>
      </c>
    </row>
    <row r="105" spans="1:51" s="15" customFormat="1" ht="12">
      <c r="A105" s="15"/>
      <c r="B105" s="247"/>
      <c r="C105" s="248"/>
      <c r="D105" s="219" t="s">
        <v>153</v>
      </c>
      <c r="E105" s="249" t="s">
        <v>19</v>
      </c>
      <c r="F105" s="250" t="s">
        <v>247</v>
      </c>
      <c r="G105" s="248"/>
      <c r="H105" s="251">
        <v>287.575</v>
      </c>
      <c r="I105" s="252"/>
      <c r="J105" s="248"/>
      <c r="K105" s="248"/>
      <c r="L105" s="253"/>
      <c r="M105" s="258"/>
      <c r="N105" s="259"/>
      <c r="O105" s="259"/>
      <c r="P105" s="259"/>
      <c r="Q105" s="259"/>
      <c r="R105" s="259"/>
      <c r="S105" s="259"/>
      <c r="T105" s="260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7" t="s">
        <v>153</v>
      </c>
      <c r="AU105" s="257" t="s">
        <v>82</v>
      </c>
      <c r="AV105" s="15" t="s">
        <v>147</v>
      </c>
      <c r="AW105" s="15" t="s">
        <v>33</v>
      </c>
      <c r="AX105" s="15" t="s">
        <v>80</v>
      </c>
      <c r="AY105" s="257" t="s">
        <v>140</v>
      </c>
    </row>
    <row r="106" spans="1:65" s="2" customFormat="1" ht="21.75" customHeight="1">
      <c r="A106" s="40"/>
      <c r="B106" s="41"/>
      <c r="C106" s="266" t="s">
        <v>185</v>
      </c>
      <c r="D106" s="266" t="s">
        <v>370</v>
      </c>
      <c r="E106" s="267" t="s">
        <v>371</v>
      </c>
      <c r="F106" s="268" t="s">
        <v>372</v>
      </c>
      <c r="G106" s="269" t="s">
        <v>273</v>
      </c>
      <c r="H106" s="270">
        <v>1.439</v>
      </c>
      <c r="I106" s="271"/>
      <c r="J106" s="272">
        <f>ROUND(I106*H106,2)</f>
        <v>0</v>
      </c>
      <c r="K106" s="268" t="s">
        <v>146</v>
      </c>
      <c r="L106" s="273"/>
      <c r="M106" s="274" t="s">
        <v>19</v>
      </c>
      <c r="N106" s="275" t="s">
        <v>43</v>
      </c>
      <c r="O106" s="86"/>
      <c r="P106" s="215">
        <f>O106*H106</f>
        <v>0</v>
      </c>
      <c r="Q106" s="215">
        <v>0.55</v>
      </c>
      <c r="R106" s="215">
        <f>Q106*H106</f>
        <v>0.7914500000000001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373</v>
      </c>
      <c r="AT106" s="217" t="s">
        <v>370</v>
      </c>
      <c r="AU106" s="217" t="s">
        <v>82</v>
      </c>
      <c r="AY106" s="19" t="s">
        <v>140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225</v>
      </c>
      <c r="BM106" s="217" t="s">
        <v>374</v>
      </c>
    </row>
    <row r="107" spans="1:47" s="2" customFormat="1" ht="12">
      <c r="A107" s="40"/>
      <c r="B107" s="41"/>
      <c r="C107" s="42"/>
      <c r="D107" s="219" t="s">
        <v>149</v>
      </c>
      <c r="E107" s="42"/>
      <c r="F107" s="220" t="s">
        <v>372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149</v>
      </c>
      <c r="AU107" s="19" t="s">
        <v>82</v>
      </c>
    </row>
    <row r="108" spans="1:51" s="14" customFormat="1" ht="12">
      <c r="A108" s="14"/>
      <c r="B108" s="236"/>
      <c r="C108" s="237"/>
      <c r="D108" s="219" t="s">
        <v>153</v>
      </c>
      <c r="E108" s="238" t="s">
        <v>19</v>
      </c>
      <c r="F108" s="239" t="s">
        <v>375</v>
      </c>
      <c r="G108" s="237"/>
      <c r="H108" s="240">
        <v>0.973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153</v>
      </c>
      <c r="AU108" s="246" t="s">
        <v>82</v>
      </c>
      <c r="AV108" s="14" t="s">
        <v>82</v>
      </c>
      <c r="AW108" s="14" t="s">
        <v>33</v>
      </c>
      <c r="AX108" s="14" t="s">
        <v>72</v>
      </c>
      <c r="AY108" s="246" t="s">
        <v>140</v>
      </c>
    </row>
    <row r="109" spans="1:51" s="14" customFormat="1" ht="12">
      <c r="A109" s="14"/>
      <c r="B109" s="236"/>
      <c r="C109" s="237"/>
      <c r="D109" s="219" t="s">
        <v>153</v>
      </c>
      <c r="E109" s="238" t="s">
        <v>19</v>
      </c>
      <c r="F109" s="239" t="s">
        <v>376</v>
      </c>
      <c r="G109" s="237"/>
      <c r="H109" s="240">
        <v>0.335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153</v>
      </c>
      <c r="AU109" s="246" t="s">
        <v>82</v>
      </c>
      <c r="AV109" s="14" t="s">
        <v>82</v>
      </c>
      <c r="AW109" s="14" t="s">
        <v>33</v>
      </c>
      <c r="AX109" s="14" t="s">
        <v>72</v>
      </c>
      <c r="AY109" s="246" t="s">
        <v>140</v>
      </c>
    </row>
    <row r="110" spans="1:51" s="15" customFormat="1" ht="12">
      <c r="A110" s="15"/>
      <c r="B110" s="247"/>
      <c r="C110" s="248"/>
      <c r="D110" s="219" t="s">
        <v>153</v>
      </c>
      <c r="E110" s="249" t="s">
        <v>19</v>
      </c>
      <c r="F110" s="250" t="s">
        <v>247</v>
      </c>
      <c r="G110" s="248"/>
      <c r="H110" s="251">
        <v>1.308</v>
      </c>
      <c r="I110" s="252"/>
      <c r="J110" s="248"/>
      <c r="K110" s="248"/>
      <c r="L110" s="253"/>
      <c r="M110" s="258"/>
      <c r="N110" s="259"/>
      <c r="O110" s="259"/>
      <c r="P110" s="259"/>
      <c r="Q110" s="259"/>
      <c r="R110" s="259"/>
      <c r="S110" s="259"/>
      <c r="T110" s="260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7" t="s">
        <v>153</v>
      </c>
      <c r="AU110" s="257" t="s">
        <v>82</v>
      </c>
      <c r="AV110" s="15" t="s">
        <v>147</v>
      </c>
      <c r="AW110" s="15" t="s">
        <v>33</v>
      </c>
      <c r="AX110" s="15" t="s">
        <v>80</v>
      </c>
      <c r="AY110" s="257" t="s">
        <v>140</v>
      </c>
    </row>
    <row r="111" spans="1:51" s="14" customFormat="1" ht="12">
      <c r="A111" s="14"/>
      <c r="B111" s="236"/>
      <c r="C111" s="237"/>
      <c r="D111" s="219" t="s">
        <v>153</v>
      </c>
      <c r="E111" s="237"/>
      <c r="F111" s="239" t="s">
        <v>377</v>
      </c>
      <c r="G111" s="237"/>
      <c r="H111" s="240">
        <v>1.439</v>
      </c>
      <c r="I111" s="241"/>
      <c r="J111" s="237"/>
      <c r="K111" s="237"/>
      <c r="L111" s="242"/>
      <c r="M111" s="243"/>
      <c r="N111" s="244"/>
      <c r="O111" s="244"/>
      <c r="P111" s="244"/>
      <c r="Q111" s="244"/>
      <c r="R111" s="244"/>
      <c r="S111" s="244"/>
      <c r="T111" s="245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6" t="s">
        <v>153</v>
      </c>
      <c r="AU111" s="246" t="s">
        <v>82</v>
      </c>
      <c r="AV111" s="14" t="s">
        <v>82</v>
      </c>
      <c r="AW111" s="14" t="s">
        <v>4</v>
      </c>
      <c r="AX111" s="14" t="s">
        <v>80</v>
      </c>
      <c r="AY111" s="246" t="s">
        <v>140</v>
      </c>
    </row>
    <row r="112" spans="1:65" s="2" customFormat="1" ht="16.5" customHeight="1">
      <c r="A112" s="40"/>
      <c r="B112" s="41"/>
      <c r="C112" s="266" t="s">
        <v>191</v>
      </c>
      <c r="D112" s="266" t="s">
        <v>370</v>
      </c>
      <c r="E112" s="267" t="s">
        <v>378</v>
      </c>
      <c r="F112" s="268" t="s">
        <v>19</v>
      </c>
      <c r="G112" s="269" t="s">
        <v>379</v>
      </c>
      <c r="H112" s="270">
        <v>850</v>
      </c>
      <c r="I112" s="271"/>
      <c r="J112" s="272">
        <f>ROUND(I112*H112,2)</f>
        <v>0</v>
      </c>
      <c r="K112" s="268" t="s">
        <v>19</v>
      </c>
      <c r="L112" s="273"/>
      <c r="M112" s="274" t="s">
        <v>19</v>
      </c>
      <c r="N112" s="275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373</v>
      </c>
      <c r="AT112" s="217" t="s">
        <v>370</v>
      </c>
      <c r="AU112" s="217" t="s">
        <v>82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225</v>
      </c>
      <c r="BM112" s="217" t="s">
        <v>380</v>
      </c>
    </row>
    <row r="113" spans="1:47" s="2" customFormat="1" ht="12">
      <c r="A113" s="40"/>
      <c r="B113" s="41"/>
      <c r="C113" s="42"/>
      <c r="D113" s="219" t="s">
        <v>149</v>
      </c>
      <c r="E113" s="42"/>
      <c r="F113" s="220" t="s">
        <v>381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149</v>
      </c>
      <c r="AU113" s="19" t="s">
        <v>82</v>
      </c>
    </row>
    <row r="114" spans="1:65" s="2" customFormat="1" ht="24.15" customHeight="1">
      <c r="A114" s="40"/>
      <c r="B114" s="41"/>
      <c r="C114" s="206" t="s">
        <v>193</v>
      </c>
      <c r="D114" s="206" t="s">
        <v>142</v>
      </c>
      <c r="E114" s="207" t="s">
        <v>382</v>
      </c>
      <c r="F114" s="208" t="s">
        <v>383</v>
      </c>
      <c r="G114" s="209" t="s">
        <v>300</v>
      </c>
      <c r="H114" s="261"/>
      <c r="I114" s="211"/>
      <c r="J114" s="212">
        <f>ROUND(I114*H114,2)</f>
        <v>0</v>
      </c>
      <c r="K114" s="208" t="s">
        <v>146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225</v>
      </c>
      <c r="AT114" s="217" t="s">
        <v>142</v>
      </c>
      <c r="AU114" s="217" t="s">
        <v>82</v>
      </c>
      <c r="AY114" s="19" t="s">
        <v>140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225</v>
      </c>
      <c r="BM114" s="217" t="s">
        <v>384</v>
      </c>
    </row>
    <row r="115" spans="1:47" s="2" customFormat="1" ht="12">
      <c r="A115" s="40"/>
      <c r="B115" s="41"/>
      <c r="C115" s="42"/>
      <c r="D115" s="219" t="s">
        <v>149</v>
      </c>
      <c r="E115" s="42"/>
      <c r="F115" s="220" t="s">
        <v>385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149</v>
      </c>
      <c r="AU115" s="19" t="s">
        <v>82</v>
      </c>
    </row>
    <row r="116" spans="1:47" s="2" customFormat="1" ht="12">
      <c r="A116" s="40"/>
      <c r="B116" s="41"/>
      <c r="C116" s="42"/>
      <c r="D116" s="224" t="s">
        <v>151</v>
      </c>
      <c r="E116" s="42"/>
      <c r="F116" s="225" t="s">
        <v>386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151</v>
      </c>
      <c r="AU116" s="19" t="s">
        <v>82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304</v>
      </c>
      <c r="F117" s="204" t="s">
        <v>305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SUM(P118:P139)</f>
        <v>0</v>
      </c>
      <c r="Q117" s="198"/>
      <c r="R117" s="199">
        <f>SUM(R118:R139)</f>
        <v>0.054005059999999994</v>
      </c>
      <c r="S117" s="198"/>
      <c r="T117" s="200">
        <f>SUM(T118:T139)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82</v>
      </c>
      <c r="AT117" s="202" t="s">
        <v>71</v>
      </c>
      <c r="AU117" s="202" t="s">
        <v>80</v>
      </c>
      <c r="AY117" s="201" t="s">
        <v>140</v>
      </c>
      <c r="BK117" s="203">
        <f>SUM(BK118:BK139)</f>
        <v>0</v>
      </c>
    </row>
    <row r="118" spans="1:65" s="2" customFormat="1" ht="24.15" customHeight="1">
      <c r="A118" s="40"/>
      <c r="B118" s="41"/>
      <c r="C118" s="206" t="s">
        <v>169</v>
      </c>
      <c r="D118" s="206" t="s">
        <v>142</v>
      </c>
      <c r="E118" s="207" t="s">
        <v>387</v>
      </c>
      <c r="F118" s="208" t="s">
        <v>388</v>
      </c>
      <c r="G118" s="209" t="s">
        <v>145</v>
      </c>
      <c r="H118" s="210">
        <v>101.128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2E-05</v>
      </c>
      <c r="R118" s="215">
        <f>Q118*H118</f>
        <v>0.00202256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225</v>
      </c>
      <c r="AT118" s="217" t="s">
        <v>142</v>
      </c>
      <c r="AU118" s="217" t="s">
        <v>82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225</v>
      </c>
      <c r="BM118" s="217" t="s">
        <v>389</v>
      </c>
    </row>
    <row r="119" spans="1:47" s="2" customFormat="1" ht="12">
      <c r="A119" s="40"/>
      <c r="B119" s="41"/>
      <c r="C119" s="42"/>
      <c r="D119" s="219" t="s">
        <v>149</v>
      </c>
      <c r="E119" s="42"/>
      <c r="F119" s="220" t="s">
        <v>390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82</v>
      </c>
    </row>
    <row r="120" spans="1:47" s="2" customFormat="1" ht="12">
      <c r="A120" s="40"/>
      <c r="B120" s="41"/>
      <c r="C120" s="42"/>
      <c r="D120" s="224" t="s">
        <v>151</v>
      </c>
      <c r="E120" s="42"/>
      <c r="F120" s="225" t="s">
        <v>391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82</v>
      </c>
    </row>
    <row r="121" spans="1:51" s="14" customFormat="1" ht="12">
      <c r="A121" s="14"/>
      <c r="B121" s="236"/>
      <c r="C121" s="237"/>
      <c r="D121" s="219" t="s">
        <v>153</v>
      </c>
      <c r="E121" s="238" t="s">
        <v>19</v>
      </c>
      <c r="F121" s="239" t="s">
        <v>392</v>
      </c>
      <c r="G121" s="237"/>
      <c r="H121" s="240">
        <v>78.778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153</v>
      </c>
      <c r="AU121" s="246" t="s">
        <v>82</v>
      </c>
      <c r="AV121" s="14" t="s">
        <v>82</v>
      </c>
      <c r="AW121" s="14" t="s">
        <v>33</v>
      </c>
      <c r="AX121" s="14" t="s">
        <v>72</v>
      </c>
      <c r="AY121" s="246" t="s">
        <v>140</v>
      </c>
    </row>
    <row r="122" spans="1:51" s="14" customFormat="1" ht="12">
      <c r="A122" s="14"/>
      <c r="B122" s="236"/>
      <c r="C122" s="237"/>
      <c r="D122" s="219" t="s">
        <v>153</v>
      </c>
      <c r="E122" s="238" t="s">
        <v>19</v>
      </c>
      <c r="F122" s="239" t="s">
        <v>393</v>
      </c>
      <c r="G122" s="237"/>
      <c r="H122" s="240">
        <v>22.35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153</v>
      </c>
      <c r="AU122" s="246" t="s">
        <v>82</v>
      </c>
      <c r="AV122" s="14" t="s">
        <v>82</v>
      </c>
      <c r="AW122" s="14" t="s">
        <v>33</v>
      </c>
      <c r="AX122" s="14" t="s">
        <v>72</v>
      </c>
      <c r="AY122" s="246" t="s">
        <v>140</v>
      </c>
    </row>
    <row r="123" spans="1:51" s="15" customFormat="1" ht="12">
      <c r="A123" s="15"/>
      <c r="B123" s="247"/>
      <c r="C123" s="248"/>
      <c r="D123" s="219" t="s">
        <v>153</v>
      </c>
      <c r="E123" s="249" t="s">
        <v>19</v>
      </c>
      <c r="F123" s="250" t="s">
        <v>247</v>
      </c>
      <c r="G123" s="248"/>
      <c r="H123" s="251">
        <v>101.12800000000001</v>
      </c>
      <c r="I123" s="252"/>
      <c r="J123" s="248"/>
      <c r="K123" s="248"/>
      <c r="L123" s="253"/>
      <c r="M123" s="258"/>
      <c r="N123" s="259"/>
      <c r="O123" s="259"/>
      <c r="P123" s="259"/>
      <c r="Q123" s="259"/>
      <c r="R123" s="259"/>
      <c r="S123" s="259"/>
      <c r="T123" s="260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7" t="s">
        <v>153</v>
      </c>
      <c r="AU123" s="257" t="s">
        <v>82</v>
      </c>
      <c r="AV123" s="15" t="s">
        <v>147</v>
      </c>
      <c r="AW123" s="15" t="s">
        <v>33</v>
      </c>
      <c r="AX123" s="15" t="s">
        <v>80</v>
      </c>
      <c r="AY123" s="257" t="s">
        <v>140</v>
      </c>
    </row>
    <row r="124" spans="1:65" s="2" customFormat="1" ht="24.15" customHeight="1">
      <c r="A124" s="40"/>
      <c r="B124" s="41"/>
      <c r="C124" s="206" t="s">
        <v>107</v>
      </c>
      <c r="D124" s="206" t="s">
        <v>142</v>
      </c>
      <c r="E124" s="207" t="s">
        <v>394</v>
      </c>
      <c r="F124" s="208" t="s">
        <v>395</v>
      </c>
      <c r="G124" s="209" t="s">
        <v>145</v>
      </c>
      <c r="H124" s="210">
        <v>101.128</v>
      </c>
      <c r="I124" s="211"/>
      <c r="J124" s="212">
        <f>ROUND(I124*H124,2)</f>
        <v>0</v>
      </c>
      <c r="K124" s="208" t="s">
        <v>146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225</v>
      </c>
      <c r="AT124" s="217" t="s">
        <v>142</v>
      </c>
      <c r="AU124" s="217" t="s">
        <v>82</v>
      </c>
      <c r="AY124" s="19" t="s">
        <v>140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225</v>
      </c>
      <c r="BM124" s="217" t="s">
        <v>396</v>
      </c>
    </row>
    <row r="125" spans="1:47" s="2" customFormat="1" ht="12">
      <c r="A125" s="40"/>
      <c r="B125" s="41"/>
      <c r="C125" s="42"/>
      <c r="D125" s="219" t="s">
        <v>149</v>
      </c>
      <c r="E125" s="42"/>
      <c r="F125" s="220" t="s">
        <v>397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149</v>
      </c>
      <c r="AU125" s="19" t="s">
        <v>82</v>
      </c>
    </row>
    <row r="126" spans="1:47" s="2" customFormat="1" ht="12">
      <c r="A126" s="40"/>
      <c r="B126" s="41"/>
      <c r="C126" s="42"/>
      <c r="D126" s="224" t="s">
        <v>151</v>
      </c>
      <c r="E126" s="42"/>
      <c r="F126" s="225" t="s">
        <v>398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151</v>
      </c>
      <c r="AU126" s="19" t="s">
        <v>82</v>
      </c>
    </row>
    <row r="127" spans="1:65" s="2" customFormat="1" ht="24.15" customHeight="1">
      <c r="A127" s="40"/>
      <c r="B127" s="41"/>
      <c r="C127" s="206" t="s">
        <v>211</v>
      </c>
      <c r="D127" s="206" t="s">
        <v>142</v>
      </c>
      <c r="E127" s="207" t="s">
        <v>399</v>
      </c>
      <c r="F127" s="208" t="s">
        <v>400</v>
      </c>
      <c r="G127" s="209" t="s">
        <v>145</v>
      </c>
      <c r="H127" s="210">
        <v>179.25</v>
      </c>
      <c r="I127" s="211"/>
      <c r="J127" s="212">
        <f>ROUND(I127*H127,2)</f>
        <v>0</v>
      </c>
      <c r="K127" s="208" t="s">
        <v>146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0.00014</v>
      </c>
      <c r="R127" s="215">
        <f>Q127*H127</f>
        <v>0.025095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225</v>
      </c>
      <c r="AT127" s="217" t="s">
        <v>142</v>
      </c>
      <c r="AU127" s="217" t="s">
        <v>82</v>
      </c>
      <c r="AY127" s="19" t="s">
        <v>140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225</v>
      </c>
      <c r="BM127" s="217" t="s">
        <v>401</v>
      </c>
    </row>
    <row r="128" spans="1:47" s="2" customFormat="1" ht="12">
      <c r="A128" s="40"/>
      <c r="B128" s="41"/>
      <c r="C128" s="42"/>
      <c r="D128" s="219" t="s">
        <v>149</v>
      </c>
      <c r="E128" s="42"/>
      <c r="F128" s="220" t="s">
        <v>402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149</v>
      </c>
      <c r="AU128" s="19" t="s">
        <v>82</v>
      </c>
    </row>
    <row r="129" spans="1:47" s="2" customFormat="1" ht="12">
      <c r="A129" s="40"/>
      <c r="B129" s="41"/>
      <c r="C129" s="42"/>
      <c r="D129" s="224" t="s">
        <v>151</v>
      </c>
      <c r="E129" s="42"/>
      <c r="F129" s="225" t="s">
        <v>403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151</v>
      </c>
      <c r="AU129" s="19" t="s">
        <v>82</v>
      </c>
    </row>
    <row r="130" spans="1:51" s="13" customFormat="1" ht="12">
      <c r="A130" s="13"/>
      <c r="B130" s="226"/>
      <c r="C130" s="227"/>
      <c r="D130" s="219" t="s">
        <v>153</v>
      </c>
      <c r="E130" s="228" t="s">
        <v>19</v>
      </c>
      <c r="F130" s="229" t="s">
        <v>404</v>
      </c>
      <c r="G130" s="227"/>
      <c r="H130" s="228" t="s">
        <v>19</v>
      </c>
      <c r="I130" s="230"/>
      <c r="J130" s="227"/>
      <c r="K130" s="227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153</v>
      </c>
      <c r="AU130" s="235" t="s">
        <v>82</v>
      </c>
      <c r="AV130" s="13" t="s">
        <v>80</v>
      </c>
      <c r="AW130" s="13" t="s">
        <v>33</v>
      </c>
      <c r="AX130" s="13" t="s">
        <v>72</v>
      </c>
      <c r="AY130" s="235" t="s">
        <v>140</v>
      </c>
    </row>
    <row r="131" spans="1:51" s="14" customFormat="1" ht="12">
      <c r="A131" s="14"/>
      <c r="B131" s="236"/>
      <c r="C131" s="237"/>
      <c r="D131" s="219" t="s">
        <v>153</v>
      </c>
      <c r="E131" s="238" t="s">
        <v>19</v>
      </c>
      <c r="F131" s="239" t="s">
        <v>392</v>
      </c>
      <c r="G131" s="237"/>
      <c r="H131" s="240">
        <v>78.778</v>
      </c>
      <c r="I131" s="241"/>
      <c r="J131" s="237"/>
      <c r="K131" s="237"/>
      <c r="L131" s="242"/>
      <c r="M131" s="243"/>
      <c r="N131" s="244"/>
      <c r="O131" s="244"/>
      <c r="P131" s="244"/>
      <c r="Q131" s="244"/>
      <c r="R131" s="244"/>
      <c r="S131" s="244"/>
      <c r="T131" s="24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6" t="s">
        <v>153</v>
      </c>
      <c r="AU131" s="246" t="s">
        <v>82</v>
      </c>
      <c r="AV131" s="14" t="s">
        <v>82</v>
      </c>
      <c r="AW131" s="14" t="s">
        <v>33</v>
      </c>
      <c r="AX131" s="14" t="s">
        <v>72</v>
      </c>
      <c r="AY131" s="246" t="s">
        <v>140</v>
      </c>
    </row>
    <row r="132" spans="1:51" s="14" customFormat="1" ht="12">
      <c r="A132" s="14"/>
      <c r="B132" s="236"/>
      <c r="C132" s="237"/>
      <c r="D132" s="219" t="s">
        <v>153</v>
      </c>
      <c r="E132" s="238" t="s">
        <v>19</v>
      </c>
      <c r="F132" s="239" t="s">
        <v>393</v>
      </c>
      <c r="G132" s="237"/>
      <c r="H132" s="240">
        <v>22.35</v>
      </c>
      <c r="I132" s="241"/>
      <c r="J132" s="237"/>
      <c r="K132" s="237"/>
      <c r="L132" s="242"/>
      <c r="M132" s="243"/>
      <c r="N132" s="244"/>
      <c r="O132" s="244"/>
      <c r="P132" s="244"/>
      <c r="Q132" s="244"/>
      <c r="R132" s="244"/>
      <c r="S132" s="244"/>
      <c r="T132" s="24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6" t="s">
        <v>153</v>
      </c>
      <c r="AU132" s="246" t="s">
        <v>82</v>
      </c>
      <c r="AV132" s="14" t="s">
        <v>82</v>
      </c>
      <c r="AW132" s="14" t="s">
        <v>33</v>
      </c>
      <c r="AX132" s="14" t="s">
        <v>72</v>
      </c>
      <c r="AY132" s="246" t="s">
        <v>140</v>
      </c>
    </row>
    <row r="133" spans="1:51" s="13" customFormat="1" ht="12">
      <c r="A133" s="13"/>
      <c r="B133" s="226"/>
      <c r="C133" s="227"/>
      <c r="D133" s="219" t="s">
        <v>153</v>
      </c>
      <c r="E133" s="228" t="s">
        <v>19</v>
      </c>
      <c r="F133" s="229" t="s">
        <v>405</v>
      </c>
      <c r="G133" s="227"/>
      <c r="H133" s="228" t="s">
        <v>19</v>
      </c>
      <c r="I133" s="230"/>
      <c r="J133" s="227"/>
      <c r="K133" s="227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153</v>
      </c>
      <c r="AU133" s="235" t="s">
        <v>82</v>
      </c>
      <c r="AV133" s="13" t="s">
        <v>80</v>
      </c>
      <c r="AW133" s="13" t="s">
        <v>33</v>
      </c>
      <c r="AX133" s="13" t="s">
        <v>72</v>
      </c>
      <c r="AY133" s="235" t="s">
        <v>140</v>
      </c>
    </row>
    <row r="134" spans="1:51" s="14" customFormat="1" ht="12">
      <c r="A134" s="14"/>
      <c r="B134" s="236"/>
      <c r="C134" s="237"/>
      <c r="D134" s="219" t="s">
        <v>153</v>
      </c>
      <c r="E134" s="238" t="s">
        <v>19</v>
      </c>
      <c r="F134" s="239" t="s">
        <v>406</v>
      </c>
      <c r="G134" s="237"/>
      <c r="H134" s="240">
        <v>60.242</v>
      </c>
      <c r="I134" s="241"/>
      <c r="J134" s="237"/>
      <c r="K134" s="237"/>
      <c r="L134" s="242"/>
      <c r="M134" s="243"/>
      <c r="N134" s="244"/>
      <c r="O134" s="244"/>
      <c r="P134" s="244"/>
      <c r="Q134" s="244"/>
      <c r="R134" s="244"/>
      <c r="S134" s="244"/>
      <c r="T134" s="245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6" t="s">
        <v>153</v>
      </c>
      <c r="AU134" s="246" t="s">
        <v>82</v>
      </c>
      <c r="AV134" s="14" t="s">
        <v>82</v>
      </c>
      <c r="AW134" s="14" t="s">
        <v>33</v>
      </c>
      <c r="AX134" s="14" t="s">
        <v>72</v>
      </c>
      <c r="AY134" s="246" t="s">
        <v>140</v>
      </c>
    </row>
    <row r="135" spans="1:51" s="14" customFormat="1" ht="12">
      <c r="A135" s="14"/>
      <c r="B135" s="236"/>
      <c r="C135" s="237"/>
      <c r="D135" s="219" t="s">
        <v>153</v>
      </c>
      <c r="E135" s="238" t="s">
        <v>19</v>
      </c>
      <c r="F135" s="239" t="s">
        <v>407</v>
      </c>
      <c r="G135" s="237"/>
      <c r="H135" s="240">
        <v>17.88</v>
      </c>
      <c r="I135" s="241"/>
      <c r="J135" s="237"/>
      <c r="K135" s="237"/>
      <c r="L135" s="242"/>
      <c r="M135" s="243"/>
      <c r="N135" s="244"/>
      <c r="O135" s="244"/>
      <c r="P135" s="244"/>
      <c r="Q135" s="244"/>
      <c r="R135" s="244"/>
      <c r="S135" s="244"/>
      <c r="T135" s="24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6" t="s">
        <v>153</v>
      </c>
      <c r="AU135" s="246" t="s">
        <v>82</v>
      </c>
      <c r="AV135" s="14" t="s">
        <v>82</v>
      </c>
      <c r="AW135" s="14" t="s">
        <v>33</v>
      </c>
      <c r="AX135" s="14" t="s">
        <v>72</v>
      </c>
      <c r="AY135" s="246" t="s">
        <v>140</v>
      </c>
    </row>
    <row r="136" spans="1:51" s="15" customFormat="1" ht="12">
      <c r="A136" s="15"/>
      <c r="B136" s="247"/>
      <c r="C136" s="248"/>
      <c r="D136" s="219" t="s">
        <v>153</v>
      </c>
      <c r="E136" s="249" t="s">
        <v>19</v>
      </c>
      <c r="F136" s="250" t="s">
        <v>247</v>
      </c>
      <c r="G136" s="248"/>
      <c r="H136" s="251">
        <v>179.25</v>
      </c>
      <c r="I136" s="252"/>
      <c r="J136" s="248"/>
      <c r="K136" s="248"/>
      <c r="L136" s="253"/>
      <c r="M136" s="258"/>
      <c r="N136" s="259"/>
      <c r="O136" s="259"/>
      <c r="P136" s="259"/>
      <c r="Q136" s="259"/>
      <c r="R136" s="259"/>
      <c r="S136" s="259"/>
      <c r="T136" s="260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7" t="s">
        <v>153</v>
      </c>
      <c r="AU136" s="257" t="s">
        <v>82</v>
      </c>
      <c r="AV136" s="15" t="s">
        <v>147</v>
      </c>
      <c r="AW136" s="15" t="s">
        <v>33</v>
      </c>
      <c r="AX136" s="15" t="s">
        <v>80</v>
      </c>
      <c r="AY136" s="257" t="s">
        <v>140</v>
      </c>
    </row>
    <row r="137" spans="1:65" s="2" customFormat="1" ht="24.15" customHeight="1">
      <c r="A137" s="40"/>
      <c r="B137" s="41"/>
      <c r="C137" s="206" t="s">
        <v>221</v>
      </c>
      <c r="D137" s="206" t="s">
        <v>142</v>
      </c>
      <c r="E137" s="207" t="s">
        <v>408</v>
      </c>
      <c r="F137" s="208" t="s">
        <v>409</v>
      </c>
      <c r="G137" s="209" t="s">
        <v>145</v>
      </c>
      <c r="H137" s="210">
        <v>179.25</v>
      </c>
      <c r="I137" s="211"/>
      <c r="J137" s="212">
        <f>ROUND(I137*H137,2)</f>
        <v>0</v>
      </c>
      <c r="K137" s="208" t="s">
        <v>146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0.00015</v>
      </c>
      <c r="R137" s="215">
        <f>Q137*H137</f>
        <v>0.026887499999999998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225</v>
      </c>
      <c r="AT137" s="217" t="s">
        <v>142</v>
      </c>
      <c r="AU137" s="217" t="s">
        <v>82</v>
      </c>
      <c r="AY137" s="19" t="s">
        <v>140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225</v>
      </c>
      <c r="BM137" s="217" t="s">
        <v>410</v>
      </c>
    </row>
    <row r="138" spans="1:47" s="2" customFormat="1" ht="12">
      <c r="A138" s="40"/>
      <c r="B138" s="41"/>
      <c r="C138" s="42"/>
      <c r="D138" s="219" t="s">
        <v>149</v>
      </c>
      <c r="E138" s="42"/>
      <c r="F138" s="220" t="s">
        <v>411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149</v>
      </c>
      <c r="AU138" s="19" t="s">
        <v>82</v>
      </c>
    </row>
    <row r="139" spans="1:47" s="2" customFormat="1" ht="12">
      <c r="A139" s="40"/>
      <c r="B139" s="41"/>
      <c r="C139" s="42"/>
      <c r="D139" s="224" t="s">
        <v>151</v>
      </c>
      <c r="E139" s="42"/>
      <c r="F139" s="225" t="s">
        <v>412</v>
      </c>
      <c r="G139" s="42"/>
      <c r="H139" s="42"/>
      <c r="I139" s="221"/>
      <c r="J139" s="42"/>
      <c r="K139" s="42"/>
      <c r="L139" s="46"/>
      <c r="M139" s="262"/>
      <c r="N139" s="263"/>
      <c r="O139" s="264"/>
      <c r="P139" s="264"/>
      <c r="Q139" s="264"/>
      <c r="R139" s="264"/>
      <c r="S139" s="264"/>
      <c r="T139" s="265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151</v>
      </c>
      <c r="AU139" s="19" t="s">
        <v>82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DD5F" sheet="1" objects="1" scenarios="1" formatColumns="0" formatRows="0" autoFilter="0"/>
  <autoFilter ref="C83:K13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2/946112114"/>
    <hyperlink ref="F92" r:id="rId2" display="https://podminky.urs.cz/item/CS_URS_2023_02/946112214"/>
    <hyperlink ref="F96" r:id="rId3" display="https://podminky.urs.cz/item/CS_URS_2023_02/946112814"/>
    <hyperlink ref="F116" r:id="rId4" display="https://podminky.urs.cz/item/CS_URS_2023_02/998762201"/>
    <hyperlink ref="F120" r:id="rId5" display="https://podminky.urs.cz/item/CS_URS_2023_02/783201201"/>
    <hyperlink ref="F126" r:id="rId6" display="https://podminky.urs.cz/item/CS_URS_2023_02/783201403"/>
    <hyperlink ref="F129" r:id="rId7" display="https://podminky.urs.cz/item/CS_URS_2023_02/783264101"/>
    <hyperlink ref="F139" r:id="rId8" display="https://podminky.urs.cz/item/CS_URS_2023_02/783268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413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ROUND((SUM(BE81:BE88)),2)</f>
        <v>0</v>
      </c>
      <c r="G33" s="40"/>
      <c r="H33" s="40"/>
      <c r="I33" s="150">
        <v>0.21</v>
      </c>
      <c r="J33" s="149">
        <f>ROUND(((SUM(BE81:BE88))*I33),2)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ROUND((SUM(BF81:BF88)),2)</f>
        <v>0</v>
      </c>
      <c r="G34" s="40"/>
      <c r="H34" s="40"/>
      <c r="I34" s="150">
        <v>0.15</v>
      </c>
      <c r="J34" s="149">
        <f>ROUND(((SUM(BF81:BF88))*I34),2)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ROUND((SUM(BG81:BG88)),2)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ROUND((SUM(BH81:BH88)),2)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ROUND((SUM(BI81:BI88)),2)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Kontrola střešních plechů a kontrola kotvení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121</v>
      </c>
      <c r="E60" s="170"/>
      <c r="F60" s="170"/>
      <c r="G60" s="170"/>
      <c r="H60" s="170"/>
      <c r="I60" s="170"/>
      <c r="J60" s="171">
        <f>J82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124</v>
      </c>
      <c r="E61" s="176"/>
      <c r="F61" s="176"/>
      <c r="G61" s="176"/>
      <c r="H61" s="176"/>
      <c r="I61" s="176"/>
      <c r="J61" s="177">
        <f>J83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3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7" spans="1:31" s="2" customFormat="1" ht="6.95" customHeight="1">
      <c r="A67" s="40"/>
      <c r="B67" s="63"/>
      <c r="C67" s="64"/>
      <c r="D67" s="64"/>
      <c r="E67" s="64"/>
      <c r="F67" s="64"/>
      <c r="G67" s="64"/>
      <c r="H67" s="64"/>
      <c r="I67" s="64"/>
      <c r="J67" s="64"/>
      <c r="K67" s="64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24.95" customHeight="1">
      <c r="A68" s="40"/>
      <c r="B68" s="41"/>
      <c r="C68" s="25" t="s">
        <v>125</v>
      </c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12" customHeight="1">
      <c r="A70" s="40"/>
      <c r="B70" s="41"/>
      <c r="C70" s="34" t="s">
        <v>16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6.5" customHeight="1">
      <c r="A71" s="40"/>
      <c r="B71" s="41"/>
      <c r="C71" s="42"/>
      <c r="D71" s="42"/>
      <c r="E71" s="162" t="str">
        <f>E7</f>
        <v>AUTOCAMP Beroun - stavební úpravy AMFITEÁTRU -</v>
      </c>
      <c r="F71" s="34"/>
      <c r="G71" s="34"/>
      <c r="H71" s="34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111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71" t="str">
        <f>E9</f>
        <v>04 - Kontrola střešních plechů a kontrola kotvení</v>
      </c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21</v>
      </c>
      <c r="D75" s="42"/>
      <c r="E75" s="42"/>
      <c r="F75" s="29" t="str">
        <f>F12</f>
        <v>Beroun</v>
      </c>
      <c r="G75" s="42"/>
      <c r="H75" s="42"/>
      <c r="I75" s="34" t="s">
        <v>23</v>
      </c>
      <c r="J75" s="74" t="str">
        <f>IF(J12="","",J12)</f>
        <v>12. 1. 2024</v>
      </c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40.05" customHeight="1">
      <c r="A77" s="40"/>
      <c r="B77" s="41"/>
      <c r="C77" s="34" t="s">
        <v>25</v>
      </c>
      <c r="D77" s="42"/>
      <c r="E77" s="42"/>
      <c r="F77" s="29" t="str">
        <f>E15</f>
        <v>Město Beroun</v>
      </c>
      <c r="G77" s="42"/>
      <c r="H77" s="42"/>
      <c r="I77" s="34" t="s">
        <v>31</v>
      </c>
      <c r="J77" s="38" t="str">
        <f>E21</f>
        <v xml:space="preserve">SpektraPro spol. s r.o.,V Hlinkách 1548,266 01 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5.15" customHeight="1">
      <c r="A78" s="40"/>
      <c r="B78" s="41"/>
      <c r="C78" s="34" t="s">
        <v>29</v>
      </c>
      <c r="D78" s="42"/>
      <c r="E78" s="42"/>
      <c r="F78" s="29" t="str">
        <f>IF(E18="","",E18)</f>
        <v>Vyplň údaj</v>
      </c>
      <c r="G78" s="42"/>
      <c r="H78" s="42"/>
      <c r="I78" s="34" t="s">
        <v>34</v>
      </c>
      <c r="J78" s="38" t="str">
        <f>E24</f>
        <v>p. Lenka Dejdarová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0.3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11" customFormat="1" ht="29.25" customHeight="1">
      <c r="A80" s="179"/>
      <c r="B80" s="180"/>
      <c r="C80" s="181" t="s">
        <v>126</v>
      </c>
      <c r="D80" s="182" t="s">
        <v>57</v>
      </c>
      <c r="E80" s="182" t="s">
        <v>53</v>
      </c>
      <c r="F80" s="182" t="s">
        <v>54</v>
      </c>
      <c r="G80" s="182" t="s">
        <v>127</v>
      </c>
      <c r="H80" s="182" t="s">
        <v>128</v>
      </c>
      <c r="I80" s="182" t="s">
        <v>129</v>
      </c>
      <c r="J80" s="182" t="s">
        <v>115</v>
      </c>
      <c r="K80" s="183" t="s">
        <v>130</v>
      </c>
      <c r="L80" s="184"/>
      <c r="M80" s="94" t="s">
        <v>19</v>
      </c>
      <c r="N80" s="95" t="s">
        <v>42</v>
      </c>
      <c r="O80" s="95" t="s">
        <v>131</v>
      </c>
      <c r="P80" s="95" t="s">
        <v>132</v>
      </c>
      <c r="Q80" s="95" t="s">
        <v>133</v>
      </c>
      <c r="R80" s="95" t="s">
        <v>134</v>
      </c>
      <c r="S80" s="95" t="s">
        <v>135</v>
      </c>
      <c r="T80" s="96" t="s">
        <v>136</v>
      </c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</row>
    <row r="81" spans="1:63" s="2" customFormat="1" ht="22.8" customHeight="1">
      <c r="A81" s="40"/>
      <c r="B81" s="41"/>
      <c r="C81" s="101" t="s">
        <v>137</v>
      </c>
      <c r="D81" s="42"/>
      <c r="E81" s="42"/>
      <c r="F81" s="42"/>
      <c r="G81" s="42"/>
      <c r="H81" s="42"/>
      <c r="I81" s="42"/>
      <c r="J81" s="185">
        <f>BK81</f>
        <v>0</v>
      </c>
      <c r="K81" s="42"/>
      <c r="L81" s="46"/>
      <c r="M81" s="97"/>
      <c r="N81" s="186"/>
      <c r="O81" s="98"/>
      <c r="P81" s="187">
        <f>P82</f>
        <v>0</v>
      </c>
      <c r="Q81" s="98"/>
      <c r="R81" s="187">
        <f>R82</f>
        <v>0</v>
      </c>
      <c r="S81" s="98"/>
      <c r="T81" s="188">
        <f>T82</f>
        <v>0</v>
      </c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T81" s="19" t="s">
        <v>71</v>
      </c>
      <c r="AU81" s="19" t="s">
        <v>116</v>
      </c>
      <c r="BK81" s="189">
        <f>BK82</f>
        <v>0</v>
      </c>
    </row>
    <row r="82" spans="1:63" s="12" customFormat="1" ht="25.9" customHeight="1">
      <c r="A82" s="12"/>
      <c r="B82" s="190"/>
      <c r="C82" s="191"/>
      <c r="D82" s="192" t="s">
        <v>71</v>
      </c>
      <c r="E82" s="193" t="s">
        <v>217</v>
      </c>
      <c r="F82" s="193" t="s">
        <v>218</v>
      </c>
      <c r="G82" s="191"/>
      <c r="H82" s="191"/>
      <c r="I82" s="194"/>
      <c r="J82" s="195">
        <f>BK82</f>
        <v>0</v>
      </c>
      <c r="K82" s="191"/>
      <c r="L82" s="196"/>
      <c r="M82" s="197"/>
      <c r="N82" s="198"/>
      <c r="O82" s="198"/>
      <c r="P82" s="199">
        <f>P83</f>
        <v>0</v>
      </c>
      <c r="Q82" s="198"/>
      <c r="R82" s="199">
        <f>R83</f>
        <v>0</v>
      </c>
      <c r="S82" s="198"/>
      <c r="T82" s="200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1" t="s">
        <v>82</v>
      </c>
      <c r="AT82" s="202" t="s">
        <v>71</v>
      </c>
      <c r="AU82" s="202" t="s">
        <v>72</v>
      </c>
      <c r="AY82" s="201" t="s">
        <v>140</v>
      </c>
      <c r="BK82" s="203">
        <f>BK83</f>
        <v>0</v>
      </c>
    </row>
    <row r="83" spans="1:63" s="12" customFormat="1" ht="22.8" customHeight="1">
      <c r="A83" s="12"/>
      <c r="B83" s="190"/>
      <c r="C83" s="191"/>
      <c r="D83" s="192" t="s">
        <v>71</v>
      </c>
      <c r="E83" s="204" t="s">
        <v>235</v>
      </c>
      <c r="F83" s="204" t="s">
        <v>236</v>
      </c>
      <c r="G83" s="191"/>
      <c r="H83" s="191"/>
      <c r="I83" s="194"/>
      <c r="J83" s="205">
        <f>BK83</f>
        <v>0</v>
      </c>
      <c r="K83" s="191"/>
      <c r="L83" s="196"/>
      <c r="M83" s="197"/>
      <c r="N83" s="198"/>
      <c r="O83" s="198"/>
      <c r="P83" s="199">
        <f>SUM(P84:P88)</f>
        <v>0</v>
      </c>
      <c r="Q83" s="198"/>
      <c r="R83" s="199">
        <f>SUM(R84:R88)</f>
        <v>0</v>
      </c>
      <c r="S83" s="198"/>
      <c r="T83" s="200">
        <f>SUM(T84:T88)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82</v>
      </c>
      <c r="AT83" s="202" t="s">
        <v>71</v>
      </c>
      <c r="AU83" s="202" t="s">
        <v>80</v>
      </c>
      <c r="AY83" s="201" t="s">
        <v>140</v>
      </c>
      <c r="BK83" s="203">
        <f>SUM(BK84:BK88)</f>
        <v>0</v>
      </c>
    </row>
    <row r="84" spans="1:65" s="2" customFormat="1" ht="24.15" customHeight="1">
      <c r="A84" s="40"/>
      <c r="B84" s="41"/>
      <c r="C84" s="206" t="s">
        <v>80</v>
      </c>
      <c r="D84" s="206" t="s">
        <v>142</v>
      </c>
      <c r="E84" s="207" t="s">
        <v>276</v>
      </c>
      <c r="F84" s="208" t="s">
        <v>414</v>
      </c>
      <c r="G84" s="209" t="s">
        <v>278</v>
      </c>
      <c r="H84" s="210">
        <v>1</v>
      </c>
      <c r="I84" s="211"/>
      <c r="J84" s="212">
        <f>ROUND(I84*H84,2)</f>
        <v>0</v>
      </c>
      <c r="K84" s="208" t="s">
        <v>19</v>
      </c>
      <c r="L84" s="46"/>
      <c r="M84" s="213" t="s">
        <v>19</v>
      </c>
      <c r="N84" s="214" t="s">
        <v>43</v>
      </c>
      <c r="O84" s="86"/>
      <c r="P84" s="215">
        <f>O84*H84</f>
        <v>0</v>
      </c>
      <c r="Q84" s="215">
        <v>0</v>
      </c>
      <c r="R84" s="215">
        <f>Q84*H84</f>
        <v>0</v>
      </c>
      <c r="S84" s="215">
        <v>0</v>
      </c>
      <c r="T84" s="216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17" t="s">
        <v>225</v>
      </c>
      <c r="AT84" s="217" t="s">
        <v>142</v>
      </c>
      <c r="AU84" s="217" t="s">
        <v>82</v>
      </c>
      <c r="AY84" s="19" t="s">
        <v>140</v>
      </c>
      <c r="BE84" s="218">
        <f>IF(N84="základní",J84,0)</f>
        <v>0</v>
      </c>
      <c r="BF84" s="218">
        <f>IF(N84="snížená",J84,0)</f>
        <v>0</v>
      </c>
      <c r="BG84" s="218">
        <f>IF(N84="zákl. přenesená",J84,0)</f>
        <v>0</v>
      </c>
      <c r="BH84" s="218">
        <f>IF(N84="sníž. přenesená",J84,0)</f>
        <v>0</v>
      </c>
      <c r="BI84" s="218">
        <f>IF(N84="nulová",J84,0)</f>
        <v>0</v>
      </c>
      <c r="BJ84" s="19" t="s">
        <v>80</v>
      </c>
      <c r="BK84" s="218">
        <f>ROUND(I84*H84,2)</f>
        <v>0</v>
      </c>
      <c r="BL84" s="19" t="s">
        <v>225</v>
      </c>
      <c r="BM84" s="217" t="s">
        <v>415</v>
      </c>
    </row>
    <row r="85" spans="1:47" s="2" customFormat="1" ht="12">
      <c r="A85" s="40"/>
      <c r="B85" s="41"/>
      <c r="C85" s="42"/>
      <c r="D85" s="219" t="s">
        <v>149</v>
      </c>
      <c r="E85" s="42"/>
      <c r="F85" s="220" t="s">
        <v>414</v>
      </c>
      <c r="G85" s="42"/>
      <c r="H85" s="42"/>
      <c r="I85" s="221"/>
      <c r="J85" s="42"/>
      <c r="K85" s="42"/>
      <c r="L85" s="46"/>
      <c r="M85" s="222"/>
      <c r="N85" s="223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149</v>
      </c>
      <c r="AU85" s="19" t="s">
        <v>82</v>
      </c>
    </row>
    <row r="86" spans="1:65" s="2" customFormat="1" ht="24.15" customHeight="1">
      <c r="A86" s="40"/>
      <c r="B86" s="41"/>
      <c r="C86" s="206" t="s">
        <v>82</v>
      </c>
      <c r="D86" s="206" t="s">
        <v>142</v>
      </c>
      <c r="E86" s="207" t="s">
        <v>416</v>
      </c>
      <c r="F86" s="208" t="s">
        <v>417</v>
      </c>
      <c r="G86" s="209" t="s">
        <v>145</v>
      </c>
      <c r="H86" s="210">
        <v>221.558</v>
      </c>
      <c r="I86" s="211"/>
      <c r="J86" s="212">
        <f>ROUND(I86*H86,2)</f>
        <v>0</v>
      </c>
      <c r="K86" s="208" t="s">
        <v>19</v>
      </c>
      <c r="L86" s="46"/>
      <c r="M86" s="213" t="s">
        <v>19</v>
      </c>
      <c r="N86" s="214" t="s">
        <v>43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225</v>
      </c>
      <c r="AT86" s="217" t="s">
        <v>142</v>
      </c>
      <c r="AU86" s="217" t="s">
        <v>82</v>
      </c>
      <c r="AY86" s="19" t="s">
        <v>140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80</v>
      </c>
      <c r="BK86" s="218">
        <f>ROUND(I86*H86,2)</f>
        <v>0</v>
      </c>
      <c r="BL86" s="19" t="s">
        <v>225</v>
      </c>
      <c r="BM86" s="217" t="s">
        <v>418</v>
      </c>
    </row>
    <row r="87" spans="1:47" s="2" customFormat="1" ht="12">
      <c r="A87" s="40"/>
      <c r="B87" s="41"/>
      <c r="C87" s="42"/>
      <c r="D87" s="219" t="s">
        <v>149</v>
      </c>
      <c r="E87" s="42"/>
      <c r="F87" s="220" t="s">
        <v>417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149</v>
      </c>
      <c r="AU87" s="19" t="s">
        <v>82</v>
      </c>
    </row>
    <row r="88" spans="1:51" s="14" customFormat="1" ht="12">
      <c r="A88" s="14"/>
      <c r="B88" s="236"/>
      <c r="C88" s="237"/>
      <c r="D88" s="219" t="s">
        <v>153</v>
      </c>
      <c r="E88" s="238" t="s">
        <v>19</v>
      </c>
      <c r="F88" s="239" t="s">
        <v>419</v>
      </c>
      <c r="G88" s="237"/>
      <c r="H88" s="240">
        <v>221.558</v>
      </c>
      <c r="I88" s="241"/>
      <c r="J88" s="237"/>
      <c r="K88" s="237"/>
      <c r="L88" s="242"/>
      <c r="M88" s="276"/>
      <c r="N88" s="277"/>
      <c r="O88" s="277"/>
      <c r="P88" s="277"/>
      <c r="Q88" s="277"/>
      <c r="R88" s="277"/>
      <c r="S88" s="277"/>
      <c r="T88" s="27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46" t="s">
        <v>153</v>
      </c>
      <c r="AU88" s="246" t="s">
        <v>82</v>
      </c>
      <c r="AV88" s="14" t="s">
        <v>82</v>
      </c>
      <c r="AW88" s="14" t="s">
        <v>33</v>
      </c>
      <c r="AX88" s="14" t="s">
        <v>80</v>
      </c>
      <c r="AY88" s="246" t="s">
        <v>140</v>
      </c>
    </row>
    <row r="89" spans="1:31" s="2" customFormat="1" ht="6.95" customHeight="1">
      <c r="A89" s="40"/>
      <c r="B89" s="61"/>
      <c r="C89" s="62"/>
      <c r="D89" s="62"/>
      <c r="E89" s="62"/>
      <c r="F89" s="62"/>
      <c r="G89" s="62"/>
      <c r="H89" s="62"/>
      <c r="I89" s="62"/>
      <c r="J89" s="62"/>
      <c r="K89" s="62"/>
      <c r="L89" s="46"/>
      <c r="M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</sheetData>
  <sheetProtection password="DD5F" sheet="1" objects="1" scenarios="1" formatColumns="0" formatRows="0" autoFilter="0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30" customHeight="1">
      <c r="A9" s="40"/>
      <c r="B9" s="46"/>
      <c r="C9" s="40"/>
      <c r="D9" s="40"/>
      <c r="E9" s="137" t="s">
        <v>420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ROUND(J89,2)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ROUND((SUM(BE89:BE228)),2)</f>
        <v>0</v>
      </c>
      <c r="G33" s="40"/>
      <c r="H33" s="40"/>
      <c r="I33" s="150">
        <v>0.21</v>
      </c>
      <c r="J33" s="149">
        <f>ROUND(((SUM(BE89:BE228))*I33),2)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ROUND((SUM(BF89:BF228)),2)</f>
        <v>0</v>
      </c>
      <c r="G34" s="40"/>
      <c r="H34" s="40"/>
      <c r="I34" s="150">
        <v>0.15</v>
      </c>
      <c r="J34" s="149">
        <f>ROUND(((SUM(BF89:BF228))*I34),2)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ROUND((SUM(BG89:BG228)),2)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ROUND((SUM(BH89:BH228)),2)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ROUND((SUM(BI89:BI228)),2)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30" customHeight="1">
      <c r="A50" s="40"/>
      <c r="B50" s="41"/>
      <c r="C50" s="42"/>
      <c r="D50" s="42"/>
      <c r="E50" s="71" t="str">
        <f>E9</f>
        <v>05 - Výměna nevyhovující části podia a oprava nosné kce podia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J89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J90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421</v>
      </c>
      <c r="E61" s="176"/>
      <c r="F61" s="176"/>
      <c r="G61" s="176"/>
      <c r="H61" s="176"/>
      <c r="I61" s="176"/>
      <c r="J61" s="177">
        <f>J91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422</v>
      </c>
      <c r="E62" s="176"/>
      <c r="F62" s="176"/>
      <c r="G62" s="176"/>
      <c r="H62" s="176"/>
      <c r="I62" s="176"/>
      <c r="J62" s="177">
        <f>J108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119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120</v>
      </c>
      <c r="E64" s="176"/>
      <c r="F64" s="176"/>
      <c r="G64" s="176"/>
      <c r="H64" s="176"/>
      <c r="I64" s="176"/>
      <c r="J64" s="177">
        <f>J142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423</v>
      </c>
      <c r="E65" s="176"/>
      <c r="F65" s="176"/>
      <c r="G65" s="176"/>
      <c r="H65" s="176"/>
      <c r="I65" s="176"/>
      <c r="J65" s="177">
        <f>J156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7"/>
      <c r="C66" s="168"/>
      <c r="D66" s="169" t="s">
        <v>121</v>
      </c>
      <c r="E66" s="170"/>
      <c r="F66" s="170"/>
      <c r="G66" s="170"/>
      <c r="H66" s="170"/>
      <c r="I66" s="170"/>
      <c r="J66" s="171">
        <f>J160</f>
        <v>0</v>
      </c>
      <c r="K66" s="168"/>
      <c r="L66" s="172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3"/>
      <c r="C67" s="174"/>
      <c r="D67" s="175" t="s">
        <v>124</v>
      </c>
      <c r="E67" s="176"/>
      <c r="F67" s="176"/>
      <c r="G67" s="176"/>
      <c r="H67" s="176"/>
      <c r="I67" s="176"/>
      <c r="J67" s="177">
        <f>J161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424</v>
      </c>
      <c r="E68" s="176"/>
      <c r="F68" s="176"/>
      <c r="G68" s="176"/>
      <c r="H68" s="176"/>
      <c r="I68" s="176"/>
      <c r="J68" s="177">
        <f>J179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249</v>
      </c>
      <c r="E69" s="176"/>
      <c r="F69" s="176"/>
      <c r="G69" s="176"/>
      <c r="H69" s="176"/>
      <c r="I69" s="176"/>
      <c r="J69" s="177">
        <f>J189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5" spans="1:31" s="2" customFormat="1" ht="6.95" customHeight="1">
      <c r="A75" s="40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24.95" customHeight="1">
      <c r="A76" s="40"/>
      <c r="B76" s="41"/>
      <c r="C76" s="25" t="s">
        <v>125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16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162" t="str">
        <f>E7</f>
        <v>AUTOCAMP Beroun - stavební úpravy AMFITEÁTRU -</v>
      </c>
      <c r="F79" s="34"/>
      <c r="G79" s="34"/>
      <c r="H79" s="34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111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30" customHeight="1">
      <c r="A81" s="40"/>
      <c r="B81" s="41"/>
      <c r="C81" s="42"/>
      <c r="D81" s="42"/>
      <c r="E81" s="71" t="str">
        <f>E9</f>
        <v>05 - Výměna nevyhovující části podia a oprava nosné kce podia</v>
      </c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21</v>
      </c>
      <c r="D83" s="42"/>
      <c r="E83" s="42"/>
      <c r="F83" s="29" t="str">
        <f>F12</f>
        <v>Beroun</v>
      </c>
      <c r="G83" s="42"/>
      <c r="H83" s="42"/>
      <c r="I83" s="34" t="s">
        <v>23</v>
      </c>
      <c r="J83" s="74" t="str">
        <f>IF(J12="","",J12)</f>
        <v>12. 1. 2024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40.05" customHeight="1">
      <c r="A85" s="40"/>
      <c r="B85" s="41"/>
      <c r="C85" s="34" t="s">
        <v>25</v>
      </c>
      <c r="D85" s="42"/>
      <c r="E85" s="42"/>
      <c r="F85" s="29" t="str">
        <f>E15</f>
        <v>Město Beroun</v>
      </c>
      <c r="G85" s="42"/>
      <c r="H85" s="42"/>
      <c r="I85" s="34" t="s">
        <v>31</v>
      </c>
      <c r="J85" s="38" t="str">
        <f>E21</f>
        <v xml:space="preserve">SpektraPro spol. s r.o.,V Hlinkách 1548,266 01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29</v>
      </c>
      <c r="D86" s="42"/>
      <c r="E86" s="42"/>
      <c r="F86" s="29" t="str">
        <f>IF(E18="","",E18)</f>
        <v>Vyplň údaj</v>
      </c>
      <c r="G86" s="42"/>
      <c r="H86" s="42"/>
      <c r="I86" s="34" t="s">
        <v>34</v>
      </c>
      <c r="J86" s="38" t="str">
        <f>E24</f>
        <v>p. Lenka Dejdarová</v>
      </c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0.3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11" customFormat="1" ht="29.25" customHeight="1">
      <c r="A88" s="179"/>
      <c r="B88" s="180"/>
      <c r="C88" s="181" t="s">
        <v>126</v>
      </c>
      <c r="D88" s="182" t="s">
        <v>57</v>
      </c>
      <c r="E88" s="182" t="s">
        <v>53</v>
      </c>
      <c r="F88" s="182" t="s">
        <v>54</v>
      </c>
      <c r="G88" s="182" t="s">
        <v>127</v>
      </c>
      <c r="H88" s="182" t="s">
        <v>128</v>
      </c>
      <c r="I88" s="182" t="s">
        <v>129</v>
      </c>
      <c r="J88" s="182" t="s">
        <v>115</v>
      </c>
      <c r="K88" s="183" t="s">
        <v>130</v>
      </c>
      <c r="L88" s="184"/>
      <c r="M88" s="94" t="s">
        <v>19</v>
      </c>
      <c r="N88" s="95" t="s">
        <v>42</v>
      </c>
      <c r="O88" s="95" t="s">
        <v>131</v>
      </c>
      <c r="P88" s="95" t="s">
        <v>132</v>
      </c>
      <c r="Q88" s="95" t="s">
        <v>133</v>
      </c>
      <c r="R88" s="95" t="s">
        <v>134</v>
      </c>
      <c r="S88" s="95" t="s">
        <v>135</v>
      </c>
      <c r="T88" s="96" t="s">
        <v>136</v>
      </c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</row>
    <row r="89" spans="1:63" s="2" customFormat="1" ht="22.8" customHeight="1">
      <c r="A89" s="40"/>
      <c r="B89" s="41"/>
      <c r="C89" s="101" t="s">
        <v>137</v>
      </c>
      <c r="D89" s="42"/>
      <c r="E89" s="42"/>
      <c r="F89" s="42"/>
      <c r="G89" s="42"/>
      <c r="H89" s="42"/>
      <c r="I89" s="42"/>
      <c r="J89" s="185">
        <f>BK89</f>
        <v>0</v>
      </c>
      <c r="K89" s="42"/>
      <c r="L89" s="46"/>
      <c r="M89" s="97"/>
      <c r="N89" s="186"/>
      <c r="O89" s="98"/>
      <c r="P89" s="187">
        <f>P90+P160</f>
        <v>0</v>
      </c>
      <c r="Q89" s="98"/>
      <c r="R89" s="187">
        <f>R90+R160</f>
        <v>6.97040621</v>
      </c>
      <c r="S89" s="98"/>
      <c r="T89" s="188">
        <f>T90+T160</f>
        <v>0.112244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71</v>
      </c>
      <c r="AU89" s="19" t="s">
        <v>116</v>
      </c>
      <c r="BK89" s="189">
        <f>BK90+BK160</f>
        <v>0</v>
      </c>
    </row>
    <row r="90" spans="1:63" s="12" customFormat="1" ht="25.9" customHeight="1">
      <c r="A90" s="12"/>
      <c r="B90" s="190"/>
      <c r="C90" s="191"/>
      <c r="D90" s="192" t="s">
        <v>71</v>
      </c>
      <c r="E90" s="193" t="s">
        <v>138</v>
      </c>
      <c r="F90" s="193" t="s">
        <v>139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P91+P108+P119+P142+P156</f>
        <v>0</v>
      </c>
      <c r="Q90" s="198"/>
      <c r="R90" s="199">
        <f>R91+R108+R119+R142+R156</f>
        <v>5.2103186</v>
      </c>
      <c r="S90" s="198"/>
      <c r="T90" s="200">
        <f>T91+T108+T119+T142+T156</f>
        <v>0.112244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80</v>
      </c>
      <c r="AT90" s="202" t="s">
        <v>71</v>
      </c>
      <c r="AU90" s="202" t="s">
        <v>72</v>
      </c>
      <c r="AY90" s="201" t="s">
        <v>140</v>
      </c>
      <c r="BK90" s="203">
        <f>BK91+BK108+BK119+BK142+BK156</f>
        <v>0</v>
      </c>
    </row>
    <row r="91" spans="1:63" s="12" customFormat="1" ht="22.8" customHeight="1">
      <c r="A91" s="12"/>
      <c r="B91" s="190"/>
      <c r="C91" s="191"/>
      <c r="D91" s="192" t="s">
        <v>71</v>
      </c>
      <c r="E91" s="204" t="s">
        <v>147</v>
      </c>
      <c r="F91" s="204" t="s">
        <v>425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SUM(P92:P107)</f>
        <v>0</v>
      </c>
      <c r="Q91" s="198"/>
      <c r="R91" s="199">
        <f>SUM(R92:R107)</f>
        <v>4.83579572</v>
      </c>
      <c r="S91" s="198"/>
      <c r="T91" s="200">
        <f>SUM(T92:T107)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80</v>
      </c>
      <c r="AT91" s="202" t="s">
        <v>71</v>
      </c>
      <c r="AU91" s="202" t="s">
        <v>80</v>
      </c>
      <c r="AY91" s="201" t="s">
        <v>140</v>
      </c>
      <c r="BK91" s="203">
        <f>SUM(BK92:BK107)</f>
        <v>0</v>
      </c>
    </row>
    <row r="92" spans="1:65" s="2" customFormat="1" ht="16.5" customHeight="1">
      <c r="A92" s="40"/>
      <c r="B92" s="41"/>
      <c r="C92" s="206" t="s">
        <v>80</v>
      </c>
      <c r="D92" s="206" t="s">
        <v>142</v>
      </c>
      <c r="E92" s="207" t="s">
        <v>426</v>
      </c>
      <c r="F92" s="208" t="s">
        <v>427</v>
      </c>
      <c r="G92" s="209" t="s">
        <v>273</v>
      </c>
      <c r="H92" s="210">
        <v>1.786</v>
      </c>
      <c r="I92" s="211"/>
      <c r="J92" s="212">
        <f>ROUND(I92*H92,2)</f>
        <v>0</v>
      </c>
      <c r="K92" s="208" t="s">
        <v>146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2.50201</v>
      </c>
      <c r="R92" s="215">
        <f>Q92*H92</f>
        <v>4.46858986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147</v>
      </c>
      <c r="AT92" s="217" t="s">
        <v>142</v>
      </c>
      <c r="AU92" s="217" t="s">
        <v>82</v>
      </c>
      <c r="AY92" s="19" t="s">
        <v>140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80</v>
      </c>
      <c r="BK92" s="218">
        <f>ROUND(I92*H92,2)</f>
        <v>0</v>
      </c>
      <c r="BL92" s="19" t="s">
        <v>147</v>
      </c>
      <c r="BM92" s="217" t="s">
        <v>428</v>
      </c>
    </row>
    <row r="93" spans="1:47" s="2" customFormat="1" ht="12">
      <c r="A93" s="40"/>
      <c r="B93" s="41"/>
      <c r="C93" s="42"/>
      <c r="D93" s="219" t="s">
        <v>149</v>
      </c>
      <c r="E93" s="42"/>
      <c r="F93" s="220" t="s">
        <v>429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149</v>
      </c>
      <c r="AU93" s="19" t="s">
        <v>82</v>
      </c>
    </row>
    <row r="94" spans="1:47" s="2" customFormat="1" ht="12">
      <c r="A94" s="40"/>
      <c r="B94" s="41"/>
      <c r="C94" s="42"/>
      <c r="D94" s="224" t="s">
        <v>151</v>
      </c>
      <c r="E94" s="42"/>
      <c r="F94" s="225" t="s">
        <v>430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151</v>
      </c>
      <c r="AU94" s="19" t="s">
        <v>82</v>
      </c>
    </row>
    <row r="95" spans="1:51" s="14" customFormat="1" ht="12">
      <c r="A95" s="14"/>
      <c r="B95" s="236"/>
      <c r="C95" s="237"/>
      <c r="D95" s="219" t="s">
        <v>153</v>
      </c>
      <c r="E95" s="238" t="s">
        <v>19</v>
      </c>
      <c r="F95" s="239" t="s">
        <v>431</v>
      </c>
      <c r="G95" s="237"/>
      <c r="H95" s="240">
        <v>1.786</v>
      </c>
      <c r="I95" s="241"/>
      <c r="J95" s="237"/>
      <c r="K95" s="237"/>
      <c r="L95" s="242"/>
      <c r="M95" s="243"/>
      <c r="N95" s="244"/>
      <c r="O95" s="244"/>
      <c r="P95" s="244"/>
      <c r="Q95" s="244"/>
      <c r="R95" s="244"/>
      <c r="S95" s="244"/>
      <c r="T95" s="245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6" t="s">
        <v>153</v>
      </c>
      <c r="AU95" s="246" t="s">
        <v>82</v>
      </c>
      <c r="AV95" s="14" t="s">
        <v>82</v>
      </c>
      <c r="AW95" s="14" t="s">
        <v>33</v>
      </c>
      <c r="AX95" s="14" t="s">
        <v>80</v>
      </c>
      <c r="AY95" s="246" t="s">
        <v>140</v>
      </c>
    </row>
    <row r="96" spans="1:65" s="2" customFormat="1" ht="24.15" customHeight="1">
      <c r="A96" s="40"/>
      <c r="B96" s="41"/>
      <c r="C96" s="206" t="s">
        <v>82</v>
      </c>
      <c r="D96" s="206" t="s">
        <v>142</v>
      </c>
      <c r="E96" s="207" t="s">
        <v>432</v>
      </c>
      <c r="F96" s="208" t="s">
        <v>433</v>
      </c>
      <c r="G96" s="209" t="s">
        <v>145</v>
      </c>
      <c r="H96" s="210">
        <v>23.811</v>
      </c>
      <c r="I96" s="211"/>
      <c r="J96" s="212">
        <f>ROUND(I96*H96,2)</f>
        <v>0</v>
      </c>
      <c r="K96" s="208" t="s">
        <v>146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0.00737</v>
      </c>
      <c r="R96" s="215">
        <f>Q96*H96</f>
        <v>0.17548707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147</v>
      </c>
      <c r="AT96" s="217" t="s">
        <v>142</v>
      </c>
      <c r="AU96" s="217" t="s">
        <v>82</v>
      </c>
      <c r="AY96" s="19" t="s">
        <v>140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147</v>
      </c>
      <c r="BM96" s="217" t="s">
        <v>434</v>
      </c>
    </row>
    <row r="97" spans="1:47" s="2" customFormat="1" ht="12">
      <c r="A97" s="40"/>
      <c r="B97" s="41"/>
      <c r="C97" s="42"/>
      <c r="D97" s="219" t="s">
        <v>149</v>
      </c>
      <c r="E97" s="42"/>
      <c r="F97" s="220" t="s">
        <v>435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149</v>
      </c>
      <c r="AU97" s="19" t="s">
        <v>82</v>
      </c>
    </row>
    <row r="98" spans="1:47" s="2" customFormat="1" ht="12">
      <c r="A98" s="40"/>
      <c r="B98" s="41"/>
      <c r="C98" s="42"/>
      <c r="D98" s="224" t="s">
        <v>151</v>
      </c>
      <c r="E98" s="42"/>
      <c r="F98" s="225" t="s">
        <v>436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151</v>
      </c>
      <c r="AU98" s="19" t="s">
        <v>82</v>
      </c>
    </row>
    <row r="99" spans="1:51" s="14" customFormat="1" ht="12">
      <c r="A99" s="14"/>
      <c r="B99" s="236"/>
      <c r="C99" s="237"/>
      <c r="D99" s="219" t="s">
        <v>153</v>
      </c>
      <c r="E99" s="238" t="s">
        <v>19</v>
      </c>
      <c r="F99" s="239" t="s">
        <v>437</v>
      </c>
      <c r="G99" s="237"/>
      <c r="H99" s="240">
        <v>23.811</v>
      </c>
      <c r="I99" s="241"/>
      <c r="J99" s="237"/>
      <c r="K99" s="237"/>
      <c r="L99" s="242"/>
      <c r="M99" s="243"/>
      <c r="N99" s="244"/>
      <c r="O99" s="244"/>
      <c r="P99" s="244"/>
      <c r="Q99" s="244"/>
      <c r="R99" s="244"/>
      <c r="S99" s="244"/>
      <c r="T99" s="245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6" t="s">
        <v>153</v>
      </c>
      <c r="AU99" s="246" t="s">
        <v>82</v>
      </c>
      <c r="AV99" s="14" t="s">
        <v>82</v>
      </c>
      <c r="AW99" s="14" t="s">
        <v>33</v>
      </c>
      <c r="AX99" s="14" t="s">
        <v>80</v>
      </c>
      <c r="AY99" s="246" t="s">
        <v>140</v>
      </c>
    </row>
    <row r="100" spans="1:65" s="2" customFormat="1" ht="16.5" customHeight="1">
      <c r="A100" s="40"/>
      <c r="B100" s="41"/>
      <c r="C100" s="206" t="s">
        <v>161</v>
      </c>
      <c r="D100" s="206" t="s">
        <v>142</v>
      </c>
      <c r="E100" s="207" t="s">
        <v>438</v>
      </c>
      <c r="F100" s="208" t="s">
        <v>439</v>
      </c>
      <c r="G100" s="209" t="s">
        <v>181</v>
      </c>
      <c r="H100" s="210">
        <v>0.089</v>
      </c>
      <c r="I100" s="211"/>
      <c r="J100" s="212">
        <f>ROUND(I100*H100,2)</f>
        <v>0</v>
      </c>
      <c r="K100" s="208" t="s">
        <v>146</v>
      </c>
      <c r="L100" s="46"/>
      <c r="M100" s="213" t="s">
        <v>19</v>
      </c>
      <c r="N100" s="214" t="s">
        <v>43</v>
      </c>
      <c r="O100" s="86"/>
      <c r="P100" s="215">
        <f>O100*H100</f>
        <v>0</v>
      </c>
      <c r="Q100" s="215">
        <v>1.05555</v>
      </c>
      <c r="R100" s="215">
        <f>Q100*H100</f>
        <v>0.09394395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147</v>
      </c>
      <c r="AT100" s="217" t="s">
        <v>142</v>
      </c>
      <c r="AU100" s="217" t="s">
        <v>82</v>
      </c>
      <c r="AY100" s="19" t="s">
        <v>140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80</v>
      </c>
      <c r="BK100" s="218">
        <f>ROUND(I100*H100,2)</f>
        <v>0</v>
      </c>
      <c r="BL100" s="19" t="s">
        <v>147</v>
      </c>
      <c r="BM100" s="217" t="s">
        <v>440</v>
      </c>
    </row>
    <row r="101" spans="1:47" s="2" customFormat="1" ht="12">
      <c r="A101" s="40"/>
      <c r="B101" s="41"/>
      <c r="C101" s="42"/>
      <c r="D101" s="219" t="s">
        <v>149</v>
      </c>
      <c r="E101" s="42"/>
      <c r="F101" s="220" t="s">
        <v>441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149</v>
      </c>
      <c r="AU101" s="19" t="s">
        <v>82</v>
      </c>
    </row>
    <row r="102" spans="1:47" s="2" customFormat="1" ht="12">
      <c r="A102" s="40"/>
      <c r="B102" s="41"/>
      <c r="C102" s="42"/>
      <c r="D102" s="224" t="s">
        <v>151</v>
      </c>
      <c r="E102" s="42"/>
      <c r="F102" s="225" t="s">
        <v>442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151</v>
      </c>
      <c r="AU102" s="19" t="s">
        <v>82</v>
      </c>
    </row>
    <row r="103" spans="1:51" s="14" customFormat="1" ht="12">
      <c r="A103" s="14"/>
      <c r="B103" s="236"/>
      <c r="C103" s="237"/>
      <c r="D103" s="219" t="s">
        <v>153</v>
      </c>
      <c r="E103" s="238" t="s">
        <v>19</v>
      </c>
      <c r="F103" s="239" t="s">
        <v>443</v>
      </c>
      <c r="G103" s="237"/>
      <c r="H103" s="240">
        <v>0.089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153</v>
      </c>
      <c r="AU103" s="246" t="s">
        <v>82</v>
      </c>
      <c r="AV103" s="14" t="s">
        <v>82</v>
      </c>
      <c r="AW103" s="14" t="s">
        <v>33</v>
      </c>
      <c r="AX103" s="14" t="s">
        <v>80</v>
      </c>
      <c r="AY103" s="246" t="s">
        <v>140</v>
      </c>
    </row>
    <row r="104" spans="1:65" s="2" customFormat="1" ht="16.5" customHeight="1">
      <c r="A104" s="40"/>
      <c r="B104" s="41"/>
      <c r="C104" s="206" t="s">
        <v>147</v>
      </c>
      <c r="D104" s="206" t="s">
        <v>142</v>
      </c>
      <c r="E104" s="207" t="s">
        <v>444</v>
      </c>
      <c r="F104" s="208" t="s">
        <v>445</v>
      </c>
      <c r="G104" s="209" t="s">
        <v>181</v>
      </c>
      <c r="H104" s="210">
        <v>0.092</v>
      </c>
      <c r="I104" s="211"/>
      <c r="J104" s="212">
        <f>ROUND(I104*H104,2)</f>
        <v>0</v>
      </c>
      <c r="K104" s="208" t="s">
        <v>146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1.06277</v>
      </c>
      <c r="R104" s="215">
        <f>Q104*H104</f>
        <v>0.09777484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147</v>
      </c>
      <c r="AT104" s="217" t="s">
        <v>142</v>
      </c>
      <c r="AU104" s="217" t="s">
        <v>82</v>
      </c>
      <c r="AY104" s="19" t="s">
        <v>140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80</v>
      </c>
      <c r="BK104" s="218">
        <f>ROUND(I104*H104,2)</f>
        <v>0</v>
      </c>
      <c r="BL104" s="19" t="s">
        <v>147</v>
      </c>
      <c r="BM104" s="217" t="s">
        <v>446</v>
      </c>
    </row>
    <row r="105" spans="1:47" s="2" customFormat="1" ht="12">
      <c r="A105" s="40"/>
      <c r="B105" s="41"/>
      <c r="C105" s="42"/>
      <c r="D105" s="219" t="s">
        <v>149</v>
      </c>
      <c r="E105" s="42"/>
      <c r="F105" s="220" t="s">
        <v>447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149</v>
      </c>
      <c r="AU105" s="19" t="s">
        <v>82</v>
      </c>
    </row>
    <row r="106" spans="1:47" s="2" customFormat="1" ht="12">
      <c r="A106" s="40"/>
      <c r="B106" s="41"/>
      <c r="C106" s="42"/>
      <c r="D106" s="224" t="s">
        <v>151</v>
      </c>
      <c r="E106" s="42"/>
      <c r="F106" s="225" t="s">
        <v>448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151</v>
      </c>
      <c r="AU106" s="19" t="s">
        <v>82</v>
      </c>
    </row>
    <row r="107" spans="1:51" s="14" customFormat="1" ht="12">
      <c r="A107" s="14"/>
      <c r="B107" s="236"/>
      <c r="C107" s="237"/>
      <c r="D107" s="219" t="s">
        <v>153</v>
      </c>
      <c r="E107" s="238" t="s">
        <v>19</v>
      </c>
      <c r="F107" s="239" t="s">
        <v>449</v>
      </c>
      <c r="G107" s="237"/>
      <c r="H107" s="240">
        <v>0.092</v>
      </c>
      <c r="I107" s="241"/>
      <c r="J107" s="237"/>
      <c r="K107" s="237"/>
      <c r="L107" s="242"/>
      <c r="M107" s="243"/>
      <c r="N107" s="244"/>
      <c r="O107" s="244"/>
      <c r="P107" s="244"/>
      <c r="Q107" s="244"/>
      <c r="R107" s="244"/>
      <c r="S107" s="244"/>
      <c r="T107" s="245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6" t="s">
        <v>153</v>
      </c>
      <c r="AU107" s="246" t="s">
        <v>82</v>
      </c>
      <c r="AV107" s="14" t="s">
        <v>82</v>
      </c>
      <c r="AW107" s="14" t="s">
        <v>33</v>
      </c>
      <c r="AX107" s="14" t="s">
        <v>80</v>
      </c>
      <c r="AY107" s="246" t="s">
        <v>140</v>
      </c>
    </row>
    <row r="108" spans="1:63" s="12" customFormat="1" ht="22.8" customHeight="1">
      <c r="A108" s="12"/>
      <c r="B108" s="190"/>
      <c r="C108" s="191"/>
      <c r="D108" s="192" t="s">
        <v>71</v>
      </c>
      <c r="E108" s="204" t="s">
        <v>185</v>
      </c>
      <c r="F108" s="204" t="s">
        <v>450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SUM(P109:P118)</f>
        <v>0</v>
      </c>
      <c r="Q108" s="198"/>
      <c r="R108" s="199">
        <f>SUM(R109:R118)</f>
        <v>0.00054628</v>
      </c>
      <c r="S108" s="198"/>
      <c r="T108" s="200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80</v>
      </c>
      <c r="AT108" s="202" t="s">
        <v>71</v>
      </c>
      <c r="AU108" s="202" t="s">
        <v>80</v>
      </c>
      <c r="AY108" s="201" t="s">
        <v>140</v>
      </c>
      <c r="BK108" s="203">
        <f>SUM(BK109:BK118)</f>
        <v>0</v>
      </c>
    </row>
    <row r="109" spans="1:65" s="2" customFormat="1" ht="24.15" customHeight="1">
      <c r="A109" s="40"/>
      <c r="B109" s="41"/>
      <c r="C109" s="206" t="s">
        <v>178</v>
      </c>
      <c r="D109" s="206" t="s">
        <v>142</v>
      </c>
      <c r="E109" s="207" t="s">
        <v>451</v>
      </c>
      <c r="F109" s="208" t="s">
        <v>452</v>
      </c>
      <c r="G109" s="209" t="s">
        <v>145</v>
      </c>
      <c r="H109" s="210">
        <v>3.902</v>
      </c>
      <c r="I109" s="211"/>
      <c r="J109" s="212">
        <f>ROUND(I109*H109,2)</f>
        <v>0</v>
      </c>
      <c r="K109" s="208" t="s">
        <v>146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0.00014</v>
      </c>
      <c r="R109" s="215">
        <f>Q109*H109</f>
        <v>0.00054628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147</v>
      </c>
      <c r="AT109" s="217" t="s">
        <v>142</v>
      </c>
      <c r="AU109" s="217" t="s">
        <v>82</v>
      </c>
      <c r="AY109" s="19" t="s">
        <v>140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147</v>
      </c>
      <c r="BM109" s="217" t="s">
        <v>453</v>
      </c>
    </row>
    <row r="110" spans="1:47" s="2" customFormat="1" ht="12">
      <c r="A110" s="40"/>
      <c r="B110" s="41"/>
      <c r="C110" s="42"/>
      <c r="D110" s="219" t="s">
        <v>149</v>
      </c>
      <c r="E110" s="42"/>
      <c r="F110" s="220" t="s">
        <v>454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149</v>
      </c>
      <c r="AU110" s="19" t="s">
        <v>82</v>
      </c>
    </row>
    <row r="111" spans="1:47" s="2" customFormat="1" ht="12">
      <c r="A111" s="40"/>
      <c r="B111" s="41"/>
      <c r="C111" s="42"/>
      <c r="D111" s="224" t="s">
        <v>151</v>
      </c>
      <c r="E111" s="42"/>
      <c r="F111" s="225" t="s">
        <v>455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151</v>
      </c>
      <c r="AU111" s="19" t="s">
        <v>82</v>
      </c>
    </row>
    <row r="112" spans="1:51" s="14" customFormat="1" ht="12">
      <c r="A112" s="14"/>
      <c r="B112" s="236"/>
      <c r="C112" s="237"/>
      <c r="D112" s="219" t="s">
        <v>153</v>
      </c>
      <c r="E112" s="238" t="s">
        <v>19</v>
      </c>
      <c r="F112" s="239" t="s">
        <v>456</v>
      </c>
      <c r="G112" s="237"/>
      <c r="H112" s="240">
        <v>3.902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153</v>
      </c>
      <c r="AU112" s="246" t="s">
        <v>82</v>
      </c>
      <c r="AV112" s="14" t="s">
        <v>82</v>
      </c>
      <c r="AW112" s="14" t="s">
        <v>33</v>
      </c>
      <c r="AX112" s="14" t="s">
        <v>80</v>
      </c>
      <c r="AY112" s="246" t="s">
        <v>140</v>
      </c>
    </row>
    <row r="113" spans="1:65" s="2" customFormat="1" ht="24.15" customHeight="1">
      <c r="A113" s="40"/>
      <c r="B113" s="41"/>
      <c r="C113" s="206" t="s">
        <v>185</v>
      </c>
      <c r="D113" s="206" t="s">
        <v>142</v>
      </c>
      <c r="E113" s="207" t="s">
        <v>457</v>
      </c>
      <c r="F113" s="208" t="s">
        <v>458</v>
      </c>
      <c r="G113" s="209" t="s">
        <v>145</v>
      </c>
      <c r="H113" s="210">
        <v>105.943</v>
      </c>
      <c r="I113" s="211"/>
      <c r="J113" s="212">
        <f>ROUND(I113*H113,2)</f>
        <v>0</v>
      </c>
      <c r="K113" s="208" t="s">
        <v>146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147</v>
      </c>
      <c r="AT113" s="217" t="s">
        <v>142</v>
      </c>
      <c r="AU113" s="217" t="s">
        <v>82</v>
      </c>
      <c r="AY113" s="19" t="s">
        <v>140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80</v>
      </c>
      <c r="BK113" s="218">
        <f>ROUND(I113*H113,2)</f>
        <v>0</v>
      </c>
      <c r="BL113" s="19" t="s">
        <v>147</v>
      </c>
      <c r="BM113" s="217" t="s">
        <v>459</v>
      </c>
    </row>
    <row r="114" spans="1:47" s="2" customFormat="1" ht="12">
      <c r="A114" s="40"/>
      <c r="B114" s="41"/>
      <c r="C114" s="42"/>
      <c r="D114" s="219" t="s">
        <v>149</v>
      </c>
      <c r="E114" s="42"/>
      <c r="F114" s="220" t="s">
        <v>458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149</v>
      </c>
      <c r="AU114" s="19" t="s">
        <v>82</v>
      </c>
    </row>
    <row r="115" spans="1:47" s="2" customFormat="1" ht="12">
      <c r="A115" s="40"/>
      <c r="B115" s="41"/>
      <c r="C115" s="42"/>
      <c r="D115" s="224" t="s">
        <v>151</v>
      </c>
      <c r="E115" s="42"/>
      <c r="F115" s="225" t="s">
        <v>460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151</v>
      </c>
      <c r="AU115" s="19" t="s">
        <v>82</v>
      </c>
    </row>
    <row r="116" spans="1:51" s="14" customFormat="1" ht="12">
      <c r="A116" s="14"/>
      <c r="B116" s="236"/>
      <c r="C116" s="237"/>
      <c r="D116" s="219" t="s">
        <v>153</v>
      </c>
      <c r="E116" s="238" t="s">
        <v>19</v>
      </c>
      <c r="F116" s="239" t="s">
        <v>461</v>
      </c>
      <c r="G116" s="237"/>
      <c r="H116" s="240">
        <v>102.041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153</v>
      </c>
      <c r="AU116" s="246" t="s">
        <v>82</v>
      </c>
      <c r="AV116" s="14" t="s">
        <v>82</v>
      </c>
      <c r="AW116" s="14" t="s">
        <v>33</v>
      </c>
      <c r="AX116" s="14" t="s">
        <v>72</v>
      </c>
      <c r="AY116" s="246" t="s">
        <v>140</v>
      </c>
    </row>
    <row r="117" spans="1:51" s="14" customFormat="1" ht="12">
      <c r="A117" s="14"/>
      <c r="B117" s="236"/>
      <c r="C117" s="237"/>
      <c r="D117" s="219" t="s">
        <v>153</v>
      </c>
      <c r="E117" s="238" t="s">
        <v>19</v>
      </c>
      <c r="F117" s="239" t="s">
        <v>456</v>
      </c>
      <c r="G117" s="237"/>
      <c r="H117" s="240">
        <v>3.902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153</v>
      </c>
      <c r="AU117" s="246" t="s">
        <v>82</v>
      </c>
      <c r="AV117" s="14" t="s">
        <v>82</v>
      </c>
      <c r="AW117" s="14" t="s">
        <v>33</v>
      </c>
      <c r="AX117" s="14" t="s">
        <v>72</v>
      </c>
      <c r="AY117" s="246" t="s">
        <v>140</v>
      </c>
    </row>
    <row r="118" spans="1:51" s="15" customFormat="1" ht="12">
      <c r="A118" s="15"/>
      <c r="B118" s="247"/>
      <c r="C118" s="248"/>
      <c r="D118" s="219" t="s">
        <v>153</v>
      </c>
      <c r="E118" s="249" t="s">
        <v>19</v>
      </c>
      <c r="F118" s="250" t="s">
        <v>247</v>
      </c>
      <c r="G118" s="248"/>
      <c r="H118" s="251">
        <v>105.943</v>
      </c>
      <c r="I118" s="252"/>
      <c r="J118" s="248"/>
      <c r="K118" s="248"/>
      <c r="L118" s="253"/>
      <c r="M118" s="258"/>
      <c r="N118" s="259"/>
      <c r="O118" s="259"/>
      <c r="P118" s="259"/>
      <c r="Q118" s="259"/>
      <c r="R118" s="259"/>
      <c r="S118" s="259"/>
      <c r="T118" s="260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7" t="s">
        <v>153</v>
      </c>
      <c r="AU118" s="257" t="s">
        <v>82</v>
      </c>
      <c r="AV118" s="15" t="s">
        <v>147</v>
      </c>
      <c r="AW118" s="15" t="s">
        <v>33</v>
      </c>
      <c r="AX118" s="15" t="s">
        <v>80</v>
      </c>
      <c r="AY118" s="257" t="s">
        <v>140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169</v>
      </c>
      <c r="F119" s="204" t="s">
        <v>170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SUM(P120:P141)</f>
        <v>0</v>
      </c>
      <c r="Q119" s="198"/>
      <c r="R119" s="199">
        <f>SUM(R120:R141)</f>
        <v>0.37397660000000005</v>
      </c>
      <c r="S119" s="198"/>
      <c r="T119" s="200">
        <f>SUM(T120:T141)</f>
        <v>0.112244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140</v>
      </c>
      <c r="BK119" s="203">
        <f>SUM(BK120:BK141)</f>
        <v>0</v>
      </c>
    </row>
    <row r="120" spans="1:65" s="2" customFormat="1" ht="24.15" customHeight="1">
      <c r="A120" s="40"/>
      <c r="B120" s="41"/>
      <c r="C120" s="206" t="s">
        <v>191</v>
      </c>
      <c r="D120" s="206" t="s">
        <v>142</v>
      </c>
      <c r="E120" s="207" t="s">
        <v>462</v>
      </c>
      <c r="F120" s="208" t="s">
        <v>463</v>
      </c>
      <c r="G120" s="209" t="s">
        <v>145</v>
      </c>
      <c r="H120" s="210">
        <v>5.102</v>
      </c>
      <c r="I120" s="211"/>
      <c r="J120" s="212">
        <f>ROUND(I120*H120,2)</f>
        <v>0</v>
      </c>
      <c r="K120" s="208" t="s">
        <v>146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0.022</v>
      </c>
      <c r="T120" s="216">
        <f>S120*H120</f>
        <v>0.112244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147</v>
      </c>
      <c r="AT120" s="217" t="s">
        <v>142</v>
      </c>
      <c r="AU120" s="217" t="s">
        <v>82</v>
      </c>
      <c r="AY120" s="19" t="s">
        <v>140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147</v>
      </c>
      <c r="BM120" s="217" t="s">
        <v>464</v>
      </c>
    </row>
    <row r="121" spans="1:47" s="2" customFormat="1" ht="12">
      <c r="A121" s="40"/>
      <c r="B121" s="41"/>
      <c r="C121" s="42"/>
      <c r="D121" s="219" t="s">
        <v>149</v>
      </c>
      <c r="E121" s="42"/>
      <c r="F121" s="220" t="s">
        <v>465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149</v>
      </c>
      <c r="AU121" s="19" t="s">
        <v>82</v>
      </c>
    </row>
    <row r="122" spans="1:47" s="2" customFormat="1" ht="12">
      <c r="A122" s="40"/>
      <c r="B122" s="41"/>
      <c r="C122" s="42"/>
      <c r="D122" s="224" t="s">
        <v>151</v>
      </c>
      <c r="E122" s="42"/>
      <c r="F122" s="225" t="s">
        <v>466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151</v>
      </c>
      <c r="AU122" s="19" t="s">
        <v>82</v>
      </c>
    </row>
    <row r="123" spans="1:51" s="14" customFormat="1" ht="12">
      <c r="A123" s="14"/>
      <c r="B123" s="236"/>
      <c r="C123" s="237"/>
      <c r="D123" s="219" t="s">
        <v>153</v>
      </c>
      <c r="E123" s="238" t="s">
        <v>19</v>
      </c>
      <c r="F123" s="239" t="s">
        <v>467</v>
      </c>
      <c r="G123" s="237"/>
      <c r="H123" s="240">
        <v>5.102</v>
      </c>
      <c r="I123" s="241"/>
      <c r="J123" s="237"/>
      <c r="K123" s="237"/>
      <c r="L123" s="242"/>
      <c r="M123" s="243"/>
      <c r="N123" s="244"/>
      <c r="O123" s="244"/>
      <c r="P123" s="244"/>
      <c r="Q123" s="244"/>
      <c r="R123" s="244"/>
      <c r="S123" s="244"/>
      <c r="T123" s="245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6" t="s">
        <v>153</v>
      </c>
      <c r="AU123" s="246" t="s">
        <v>82</v>
      </c>
      <c r="AV123" s="14" t="s">
        <v>82</v>
      </c>
      <c r="AW123" s="14" t="s">
        <v>33</v>
      </c>
      <c r="AX123" s="14" t="s">
        <v>80</v>
      </c>
      <c r="AY123" s="246" t="s">
        <v>140</v>
      </c>
    </row>
    <row r="124" spans="1:65" s="2" customFormat="1" ht="24.15" customHeight="1">
      <c r="A124" s="40"/>
      <c r="B124" s="41"/>
      <c r="C124" s="206" t="s">
        <v>193</v>
      </c>
      <c r="D124" s="206" t="s">
        <v>142</v>
      </c>
      <c r="E124" s="207" t="s">
        <v>468</v>
      </c>
      <c r="F124" s="208" t="s">
        <v>469</v>
      </c>
      <c r="G124" s="209" t="s">
        <v>145</v>
      </c>
      <c r="H124" s="210">
        <v>5.102</v>
      </c>
      <c r="I124" s="211"/>
      <c r="J124" s="212">
        <f>ROUND(I124*H124,2)</f>
        <v>0</v>
      </c>
      <c r="K124" s="208" t="s">
        <v>146</v>
      </c>
      <c r="L124" s="46"/>
      <c r="M124" s="213" t="s">
        <v>19</v>
      </c>
      <c r="N124" s="214" t="s">
        <v>43</v>
      </c>
      <c r="O124" s="86"/>
      <c r="P124" s="215">
        <f>O124*H124</f>
        <v>0</v>
      </c>
      <c r="Q124" s="215">
        <v>0</v>
      </c>
      <c r="R124" s="215">
        <f>Q124*H124</f>
        <v>0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147</v>
      </c>
      <c r="AT124" s="217" t="s">
        <v>142</v>
      </c>
      <c r="AU124" s="217" t="s">
        <v>82</v>
      </c>
      <c r="AY124" s="19" t="s">
        <v>140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80</v>
      </c>
      <c r="BK124" s="218">
        <f>ROUND(I124*H124,2)</f>
        <v>0</v>
      </c>
      <c r="BL124" s="19" t="s">
        <v>147</v>
      </c>
      <c r="BM124" s="217" t="s">
        <v>470</v>
      </c>
    </row>
    <row r="125" spans="1:47" s="2" customFormat="1" ht="12">
      <c r="A125" s="40"/>
      <c r="B125" s="41"/>
      <c r="C125" s="42"/>
      <c r="D125" s="219" t="s">
        <v>149</v>
      </c>
      <c r="E125" s="42"/>
      <c r="F125" s="220" t="s">
        <v>471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149</v>
      </c>
      <c r="AU125" s="19" t="s">
        <v>82</v>
      </c>
    </row>
    <row r="126" spans="1:47" s="2" customFormat="1" ht="12">
      <c r="A126" s="40"/>
      <c r="B126" s="41"/>
      <c r="C126" s="42"/>
      <c r="D126" s="224" t="s">
        <v>151</v>
      </c>
      <c r="E126" s="42"/>
      <c r="F126" s="225" t="s">
        <v>472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151</v>
      </c>
      <c r="AU126" s="19" t="s">
        <v>82</v>
      </c>
    </row>
    <row r="127" spans="1:65" s="2" customFormat="1" ht="24.15" customHeight="1">
      <c r="A127" s="40"/>
      <c r="B127" s="41"/>
      <c r="C127" s="206" t="s">
        <v>169</v>
      </c>
      <c r="D127" s="206" t="s">
        <v>142</v>
      </c>
      <c r="E127" s="207" t="s">
        <v>473</v>
      </c>
      <c r="F127" s="208" t="s">
        <v>474</v>
      </c>
      <c r="G127" s="209" t="s">
        <v>145</v>
      </c>
      <c r="H127" s="210">
        <v>5.102</v>
      </c>
      <c r="I127" s="211"/>
      <c r="J127" s="212">
        <f>ROUND(I127*H127,2)</f>
        <v>0</v>
      </c>
      <c r="K127" s="208" t="s">
        <v>146</v>
      </c>
      <c r="L127" s="46"/>
      <c r="M127" s="213" t="s">
        <v>19</v>
      </c>
      <c r="N127" s="214" t="s">
        <v>43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147</v>
      </c>
      <c r="AT127" s="217" t="s">
        <v>142</v>
      </c>
      <c r="AU127" s="217" t="s">
        <v>82</v>
      </c>
      <c r="AY127" s="19" t="s">
        <v>140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80</v>
      </c>
      <c r="BK127" s="218">
        <f>ROUND(I127*H127,2)</f>
        <v>0</v>
      </c>
      <c r="BL127" s="19" t="s">
        <v>147</v>
      </c>
      <c r="BM127" s="217" t="s">
        <v>475</v>
      </c>
    </row>
    <row r="128" spans="1:47" s="2" customFormat="1" ht="12">
      <c r="A128" s="40"/>
      <c r="B128" s="41"/>
      <c r="C128" s="42"/>
      <c r="D128" s="219" t="s">
        <v>149</v>
      </c>
      <c r="E128" s="42"/>
      <c r="F128" s="220" t="s">
        <v>476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149</v>
      </c>
      <c r="AU128" s="19" t="s">
        <v>82</v>
      </c>
    </row>
    <row r="129" spans="1:47" s="2" customFormat="1" ht="12">
      <c r="A129" s="40"/>
      <c r="B129" s="41"/>
      <c r="C129" s="42"/>
      <c r="D129" s="224" t="s">
        <v>151</v>
      </c>
      <c r="E129" s="42"/>
      <c r="F129" s="225" t="s">
        <v>477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151</v>
      </c>
      <c r="AU129" s="19" t="s">
        <v>82</v>
      </c>
    </row>
    <row r="130" spans="1:65" s="2" customFormat="1" ht="24.15" customHeight="1">
      <c r="A130" s="40"/>
      <c r="B130" s="41"/>
      <c r="C130" s="206" t="s">
        <v>107</v>
      </c>
      <c r="D130" s="206" t="s">
        <v>142</v>
      </c>
      <c r="E130" s="207" t="s">
        <v>478</v>
      </c>
      <c r="F130" s="208" t="s">
        <v>479</v>
      </c>
      <c r="G130" s="209" t="s">
        <v>145</v>
      </c>
      <c r="H130" s="210">
        <v>5.102</v>
      </c>
      <c r="I130" s="211"/>
      <c r="J130" s="212">
        <f>ROUND(I130*H130,2)</f>
        <v>0</v>
      </c>
      <c r="K130" s="208" t="s">
        <v>146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147</v>
      </c>
      <c r="AT130" s="217" t="s">
        <v>142</v>
      </c>
      <c r="AU130" s="217" t="s">
        <v>82</v>
      </c>
      <c r="AY130" s="19" t="s">
        <v>140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80</v>
      </c>
      <c r="BK130" s="218">
        <f>ROUND(I130*H130,2)</f>
        <v>0</v>
      </c>
      <c r="BL130" s="19" t="s">
        <v>147</v>
      </c>
      <c r="BM130" s="217" t="s">
        <v>480</v>
      </c>
    </row>
    <row r="131" spans="1:47" s="2" customFormat="1" ht="12">
      <c r="A131" s="40"/>
      <c r="B131" s="41"/>
      <c r="C131" s="42"/>
      <c r="D131" s="219" t="s">
        <v>149</v>
      </c>
      <c r="E131" s="42"/>
      <c r="F131" s="220" t="s">
        <v>481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149</v>
      </c>
      <c r="AU131" s="19" t="s">
        <v>82</v>
      </c>
    </row>
    <row r="132" spans="1:47" s="2" customFormat="1" ht="12">
      <c r="A132" s="40"/>
      <c r="B132" s="41"/>
      <c r="C132" s="42"/>
      <c r="D132" s="224" t="s">
        <v>151</v>
      </c>
      <c r="E132" s="42"/>
      <c r="F132" s="225" t="s">
        <v>482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151</v>
      </c>
      <c r="AU132" s="19" t="s">
        <v>82</v>
      </c>
    </row>
    <row r="133" spans="1:65" s="2" customFormat="1" ht="24.15" customHeight="1">
      <c r="A133" s="40"/>
      <c r="B133" s="41"/>
      <c r="C133" s="206" t="s">
        <v>211</v>
      </c>
      <c r="D133" s="206" t="s">
        <v>142</v>
      </c>
      <c r="E133" s="207" t="s">
        <v>483</v>
      </c>
      <c r="F133" s="208" t="s">
        <v>484</v>
      </c>
      <c r="G133" s="209" t="s">
        <v>145</v>
      </c>
      <c r="H133" s="210">
        <v>5.102</v>
      </c>
      <c r="I133" s="211"/>
      <c r="J133" s="212">
        <f>ROUND(I133*H133,2)</f>
        <v>0</v>
      </c>
      <c r="K133" s="208" t="s">
        <v>146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147</v>
      </c>
      <c r="AT133" s="217" t="s">
        <v>142</v>
      </c>
      <c r="AU133" s="217" t="s">
        <v>82</v>
      </c>
      <c r="AY133" s="19" t="s">
        <v>140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147</v>
      </c>
      <c r="BM133" s="217" t="s">
        <v>485</v>
      </c>
    </row>
    <row r="134" spans="1:47" s="2" customFormat="1" ht="12">
      <c r="A134" s="40"/>
      <c r="B134" s="41"/>
      <c r="C134" s="42"/>
      <c r="D134" s="219" t="s">
        <v>149</v>
      </c>
      <c r="E134" s="42"/>
      <c r="F134" s="220" t="s">
        <v>486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149</v>
      </c>
      <c r="AU134" s="19" t="s">
        <v>82</v>
      </c>
    </row>
    <row r="135" spans="1:47" s="2" customFormat="1" ht="12">
      <c r="A135" s="40"/>
      <c r="B135" s="41"/>
      <c r="C135" s="42"/>
      <c r="D135" s="224" t="s">
        <v>151</v>
      </c>
      <c r="E135" s="42"/>
      <c r="F135" s="225" t="s">
        <v>487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151</v>
      </c>
      <c r="AU135" s="19" t="s">
        <v>82</v>
      </c>
    </row>
    <row r="136" spans="1:65" s="2" customFormat="1" ht="24.15" customHeight="1">
      <c r="A136" s="40"/>
      <c r="B136" s="41"/>
      <c r="C136" s="206" t="s">
        <v>221</v>
      </c>
      <c r="D136" s="206" t="s">
        <v>142</v>
      </c>
      <c r="E136" s="207" t="s">
        <v>488</v>
      </c>
      <c r="F136" s="208" t="s">
        <v>489</v>
      </c>
      <c r="G136" s="209" t="s">
        <v>145</v>
      </c>
      <c r="H136" s="210">
        <v>5.102</v>
      </c>
      <c r="I136" s="211"/>
      <c r="J136" s="212">
        <f>ROUND(I136*H136,2)</f>
        <v>0</v>
      </c>
      <c r="K136" s="208" t="s">
        <v>146</v>
      </c>
      <c r="L136" s="46"/>
      <c r="M136" s="213" t="s">
        <v>19</v>
      </c>
      <c r="N136" s="214" t="s">
        <v>43</v>
      </c>
      <c r="O136" s="86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147</v>
      </c>
      <c r="AT136" s="217" t="s">
        <v>142</v>
      </c>
      <c r="AU136" s="217" t="s">
        <v>82</v>
      </c>
      <c r="AY136" s="19" t="s">
        <v>140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80</v>
      </c>
      <c r="BK136" s="218">
        <f>ROUND(I136*H136,2)</f>
        <v>0</v>
      </c>
      <c r="BL136" s="19" t="s">
        <v>147</v>
      </c>
      <c r="BM136" s="217" t="s">
        <v>490</v>
      </c>
    </row>
    <row r="137" spans="1:47" s="2" customFormat="1" ht="12">
      <c r="A137" s="40"/>
      <c r="B137" s="41"/>
      <c r="C137" s="42"/>
      <c r="D137" s="219" t="s">
        <v>149</v>
      </c>
      <c r="E137" s="42"/>
      <c r="F137" s="220" t="s">
        <v>491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149</v>
      </c>
      <c r="AU137" s="19" t="s">
        <v>82</v>
      </c>
    </row>
    <row r="138" spans="1:47" s="2" customFormat="1" ht="12">
      <c r="A138" s="40"/>
      <c r="B138" s="41"/>
      <c r="C138" s="42"/>
      <c r="D138" s="224" t="s">
        <v>151</v>
      </c>
      <c r="E138" s="42"/>
      <c r="F138" s="225" t="s">
        <v>492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151</v>
      </c>
      <c r="AU138" s="19" t="s">
        <v>82</v>
      </c>
    </row>
    <row r="139" spans="1:65" s="2" customFormat="1" ht="24.15" customHeight="1">
      <c r="A139" s="40"/>
      <c r="B139" s="41"/>
      <c r="C139" s="206" t="s">
        <v>229</v>
      </c>
      <c r="D139" s="206" t="s">
        <v>142</v>
      </c>
      <c r="E139" s="207" t="s">
        <v>493</v>
      </c>
      <c r="F139" s="208" t="s">
        <v>494</v>
      </c>
      <c r="G139" s="209" t="s">
        <v>145</v>
      </c>
      <c r="H139" s="210">
        <v>5.102</v>
      </c>
      <c r="I139" s="211"/>
      <c r="J139" s="212">
        <f>ROUND(I139*H139,2)</f>
        <v>0</v>
      </c>
      <c r="K139" s="208" t="s">
        <v>146</v>
      </c>
      <c r="L139" s="46"/>
      <c r="M139" s="213" t="s">
        <v>19</v>
      </c>
      <c r="N139" s="214" t="s">
        <v>43</v>
      </c>
      <c r="O139" s="86"/>
      <c r="P139" s="215">
        <f>O139*H139</f>
        <v>0</v>
      </c>
      <c r="Q139" s="215">
        <v>0.0733</v>
      </c>
      <c r="R139" s="215">
        <f>Q139*H139</f>
        <v>0.37397660000000005</v>
      </c>
      <c r="S139" s="215">
        <v>0</v>
      </c>
      <c r="T139" s="216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17" t="s">
        <v>147</v>
      </c>
      <c r="AT139" s="217" t="s">
        <v>142</v>
      </c>
      <c r="AU139" s="217" t="s">
        <v>82</v>
      </c>
      <c r="AY139" s="19" t="s">
        <v>140</v>
      </c>
      <c r="BE139" s="218">
        <f>IF(N139="základní",J139,0)</f>
        <v>0</v>
      </c>
      <c r="BF139" s="218">
        <f>IF(N139="snížená",J139,0)</f>
        <v>0</v>
      </c>
      <c r="BG139" s="218">
        <f>IF(N139="zákl. přenesená",J139,0)</f>
        <v>0</v>
      </c>
      <c r="BH139" s="218">
        <f>IF(N139="sníž. přenesená",J139,0)</f>
        <v>0</v>
      </c>
      <c r="BI139" s="218">
        <f>IF(N139="nulová",J139,0)</f>
        <v>0</v>
      </c>
      <c r="BJ139" s="19" t="s">
        <v>80</v>
      </c>
      <c r="BK139" s="218">
        <f>ROUND(I139*H139,2)</f>
        <v>0</v>
      </c>
      <c r="BL139" s="19" t="s">
        <v>147</v>
      </c>
      <c r="BM139" s="217" t="s">
        <v>495</v>
      </c>
    </row>
    <row r="140" spans="1:47" s="2" customFormat="1" ht="12">
      <c r="A140" s="40"/>
      <c r="B140" s="41"/>
      <c r="C140" s="42"/>
      <c r="D140" s="219" t="s">
        <v>149</v>
      </c>
      <c r="E140" s="42"/>
      <c r="F140" s="220" t="s">
        <v>496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149</v>
      </c>
      <c r="AU140" s="19" t="s">
        <v>82</v>
      </c>
    </row>
    <row r="141" spans="1:47" s="2" customFormat="1" ht="12">
      <c r="A141" s="40"/>
      <c r="B141" s="41"/>
      <c r="C141" s="42"/>
      <c r="D141" s="224" t="s">
        <v>151</v>
      </c>
      <c r="E141" s="42"/>
      <c r="F141" s="225" t="s">
        <v>497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151</v>
      </c>
      <c r="AU141" s="19" t="s">
        <v>82</v>
      </c>
    </row>
    <row r="142" spans="1:63" s="12" customFormat="1" ht="22.8" customHeight="1">
      <c r="A142" s="12"/>
      <c r="B142" s="190"/>
      <c r="C142" s="191"/>
      <c r="D142" s="192" t="s">
        <v>71</v>
      </c>
      <c r="E142" s="204" t="s">
        <v>176</v>
      </c>
      <c r="F142" s="204" t="s">
        <v>177</v>
      </c>
      <c r="G142" s="191"/>
      <c r="H142" s="191"/>
      <c r="I142" s="194"/>
      <c r="J142" s="205">
        <f>BK142</f>
        <v>0</v>
      </c>
      <c r="K142" s="191"/>
      <c r="L142" s="196"/>
      <c r="M142" s="197"/>
      <c r="N142" s="198"/>
      <c r="O142" s="198"/>
      <c r="P142" s="199">
        <f>SUM(P143:P155)</f>
        <v>0</v>
      </c>
      <c r="Q142" s="198"/>
      <c r="R142" s="199">
        <f>SUM(R143:R155)</f>
        <v>0</v>
      </c>
      <c r="S142" s="198"/>
      <c r="T142" s="200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1" t="s">
        <v>80</v>
      </c>
      <c r="AT142" s="202" t="s">
        <v>71</v>
      </c>
      <c r="AU142" s="202" t="s">
        <v>80</v>
      </c>
      <c r="AY142" s="201" t="s">
        <v>140</v>
      </c>
      <c r="BK142" s="203">
        <f>SUM(BK143:BK155)</f>
        <v>0</v>
      </c>
    </row>
    <row r="143" spans="1:65" s="2" customFormat="1" ht="16.5" customHeight="1">
      <c r="A143" s="40"/>
      <c r="B143" s="41"/>
      <c r="C143" s="206" t="s">
        <v>237</v>
      </c>
      <c r="D143" s="206" t="s">
        <v>142</v>
      </c>
      <c r="E143" s="207" t="s">
        <v>179</v>
      </c>
      <c r="F143" s="208" t="s">
        <v>180</v>
      </c>
      <c r="G143" s="209" t="s">
        <v>181</v>
      </c>
      <c r="H143" s="210">
        <v>0.112</v>
      </c>
      <c r="I143" s="211"/>
      <c r="J143" s="212">
        <f>ROUND(I143*H143,2)</f>
        <v>0</v>
      </c>
      <c r="K143" s="208" t="s">
        <v>146</v>
      </c>
      <c r="L143" s="46"/>
      <c r="M143" s="213" t="s">
        <v>19</v>
      </c>
      <c r="N143" s="214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147</v>
      </c>
      <c r="AT143" s="217" t="s">
        <v>142</v>
      </c>
      <c r="AU143" s="217" t="s">
        <v>82</v>
      </c>
      <c r="AY143" s="19" t="s">
        <v>140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80</v>
      </c>
      <c r="BK143" s="218">
        <f>ROUND(I143*H143,2)</f>
        <v>0</v>
      </c>
      <c r="BL143" s="19" t="s">
        <v>147</v>
      </c>
      <c r="BM143" s="217" t="s">
        <v>498</v>
      </c>
    </row>
    <row r="144" spans="1:47" s="2" customFormat="1" ht="12">
      <c r="A144" s="40"/>
      <c r="B144" s="41"/>
      <c r="C144" s="42"/>
      <c r="D144" s="219" t="s">
        <v>149</v>
      </c>
      <c r="E144" s="42"/>
      <c r="F144" s="220" t="s">
        <v>183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149</v>
      </c>
      <c r="AU144" s="19" t="s">
        <v>82</v>
      </c>
    </row>
    <row r="145" spans="1:47" s="2" customFormat="1" ht="12">
      <c r="A145" s="40"/>
      <c r="B145" s="41"/>
      <c r="C145" s="42"/>
      <c r="D145" s="224" t="s">
        <v>151</v>
      </c>
      <c r="E145" s="42"/>
      <c r="F145" s="225" t="s">
        <v>184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151</v>
      </c>
      <c r="AU145" s="19" t="s">
        <v>82</v>
      </c>
    </row>
    <row r="146" spans="1:65" s="2" customFormat="1" ht="24.15" customHeight="1">
      <c r="A146" s="40"/>
      <c r="B146" s="41"/>
      <c r="C146" s="206" t="s">
        <v>8</v>
      </c>
      <c r="D146" s="206" t="s">
        <v>142</v>
      </c>
      <c r="E146" s="207" t="s">
        <v>186</v>
      </c>
      <c r="F146" s="208" t="s">
        <v>187</v>
      </c>
      <c r="G146" s="209" t="s">
        <v>181</v>
      </c>
      <c r="H146" s="210">
        <v>0.112</v>
      </c>
      <c r="I146" s="211"/>
      <c r="J146" s="212">
        <f>ROUND(I146*H146,2)</f>
        <v>0</v>
      </c>
      <c r="K146" s="208" t="s">
        <v>146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147</v>
      </c>
      <c r="AT146" s="217" t="s">
        <v>142</v>
      </c>
      <c r="AU146" s="217" t="s">
        <v>82</v>
      </c>
      <c r="AY146" s="19" t="s">
        <v>140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80</v>
      </c>
      <c r="BK146" s="218">
        <f>ROUND(I146*H146,2)</f>
        <v>0</v>
      </c>
      <c r="BL146" s="19" t="s">
        <v>147</v>
      </c>
      <c r="BM146" s="217" t="s">
        <v>499</v>
      </c>
    </row>
    <row r="147" spans="1:47" s="2" customFormat="1" ht="12">
      <c r="A147" s="40"/>
      <c r="B147" s="41"/>
      <c r="C147" s="42"/>
      <c r="D147" s="219" t="s">
        <v>149</v>
      </c>
      <c r="E147" s="42"/>
      <c r="F147" s="220" t="s">
        <v>189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149</v>
      </c>
      <c r="AU147" s="19" t="s">
        <v>82</v>
      </c>
    </row>
    <row r="148" spans="1:47" s="2" customFormat="1" ht="12">
      <c r="A148" s="40"/>
      <c r="B148" s="41"/>
      <c r="C148" s="42"/>
      <c r="D148" s="224" t="s">
        <v>151</v>
      </c>
      <c r="E148" s="42"/>
      <c r="F148" s="225" t="s">
        <v>190</v>
      </c>
      <c r="G148" s="42"/>
      <c r="H148" s="42"/>
      <c r="I148" s="221"/>
      <c r="J148" s="42"/>
      <c r="K148" s="42"/>
      <c r="L148" s="46"/>
      <c r="M148" s="222"/>
      <c r="N148" s="223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151</v>
      </c>
      <c r="AU148" s="19" t="s">
        <v>82</v>
      </c>
    </row>
    <row r="149" spans="1:65" s="2" customFormat="1" ht="24.15" customHeight="1">
      <c r="A149" s="40"/>
      <c r="B149" s="41"/>
      <c r="C149" s="206" t="s">
        <v>225</v>
      </c>
      <c r="D149" s="206" t="s">
        <v>142</v>
      </c>
      <c r="E149" s="207" t="s">
        <v>194</v>
      </c>
      <c r="F149" s="208" t="s">
        <v>195</v>
      </c>
      <c r="G149" s="209" t="s">
        <v>181</v>
      </c>
      <c r="H149" s="210">
        <v>1.12</v>
      </c>
      <c r="I149" s="211"/>
      <c r="J149" s="212">
        <f>ROUND(I149*H149,2)</f>
        <v>0</v>
      </c>
      <c r="K149" s="208" t="s">
        <v>146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147</v>
      </c>
      <c r="AT149" s="217" t="s">
        <v>142</v>
      </c>
      <c r="AU149" s="217" t="s">
        <v>82</v>
      </c>
      <c r="AY149" s="19" t="s">
        <v>140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80</v>
      </c>
      <c r="BK149" s="218">
        <f>ROUND(I149*H149,2)</f>
        <v>0</v>
      </c>
      <c r="BL149" s="19" t="s">
        <v>147</v>
      </c>
      <c r="BM149" s="217" t="s">
        <v>500</v>
      </c>
    </row>
    <row r="150" spans="1:47" s="2" customFormat="1" ht="12">
      <c r="A150" s="40"/>
      <c r="B150" s="41"/>
      <c r="C150" s="42"/>
      <c r="D150" s="219" t="s">
        <v>149</v>
      </c>
      <c r="E150" s="42"/>
      <c r="F150" s="220" t="s">
        <v>197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149</v>
      </c>
      <c r="AU150" s="19" t="s">
        <v>82</v>
      </c>
    </row>
    <row r="151" spans="1:47" s="2" customFormat="1" ht="12">
      <c r="A151" s="40"/>
      <c r="B151" s="41"/>
      <c r="C151" s="42"/>
      <c r="D151" s="224" t="s">
        <v>151</v>
      </c>
      <c r="E151" s="42"/>
      <c r="F151" s="225" t="s">
        <v>198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151</v>
      </c>
      <c r="AU151" s="19" t="s">
        <v>82</v>
      </c>
    </row>
    <row r="152" spans="1:51" s="14" customFormat="1" ht="12">
      <c r="A152" s="14"/>
      <c r="B152" s="236"/>
      <c r="C152" s="237"/>
      <c r="D152" s="219" t="s">
        <v>153</v>
      </c>
      <c r="E152" s="237"/>
      <c r="F152" s="239" t="s">
        <v>501</v>
      </c>
      <c r="G152" s="237"/>
      <c r="H152" s="240">
        <v>1.12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153</v>
      </c>
      <c r="AU152" s="246" t="s">
        <v>82</v>
      </c>
      <c r="AV152" s="14" t="s">
        <v>82</v>
      </c>
      <c r="AW152" s="14" t="s">
        <v>4</v>
      </c>
      <c r="AX152" s="14" t="s">
        <v>80</v>
      </c>
      <c r="AY152" s="246" t="s">
        <v>140</v>
      </c>
    </row>
    <row r="153" spans="1:65" s="2" customFormat="1" ht="49.05" customHeight="1">
      <c r="A153" s="40"/>
      <c r="B153" s="41"/>
      <c r="C153" s="206" t="s">
        <v>350</v>
      </c>
      <c r="D153" s="206" t="s">
        <v>142</v>
      </c>
      <c r="E153" s="207" t="s">
        <v>502</v>
      </c>
      <c r="F153" s="208" t="s">
        <v>503</v>
      </c>
      <c r="G153" s="209" t="s">
        <v>181</v>
      </c>
      <c r="H153" s="210">
        <v>0.112</v>
      </c>
      <c r="I153" s="211"/>
      <c r="J153" s="212">
        <f>ROUND(I153*H153,2)</f>
        <v>0</v>
      </c>
      <c r="K153" s="208" t="s">
        <v>146</v>
      </c>
      <c r="L153" s="46"/>
      <c r="M153" s="213" t="s">
        <v>19</v>
      </c>
      <c r="N153" s="214" t="s">
        <v>43</v>
      </c>
      <c r="O153" s="86"/>
      <c r="P153" s="215">
        <f>O153*H153</f>
        <v>0</v>
      </c>
      <c r="Q153" s="215">
        <v>0</v>
      </c>
      <c r="R153" s="215">
        <f>Q153*H153</f>
        <v>0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147</v>
      </c>
      <c r="AT153" s="217" t="s">
        <v>142</v>
      </c>
      <c r="AU153" s="217" t="s">
        <v>82</v>
      </c>
      <c r="AY153" s="19" t="s">
        <v>140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80</v>
      </c>
      <c r="BK153" s="218">
        <f>ROUND(I153*H153,2)</f>
        <v>0</v>
      </c>
      <c r="BL153" s="19" t="s">
        <v>147</v>
      </c>
      <c r="BM153" s="217" t="s">
        <v>504</v>
      </c>
    </row>
    <row r="154" spans="1:47" s="2" customFormat="1" ht="12">
      <c r="A154" s="40"/>
      <c r="B154" s="41"/>
      <c r="C154" s="42"/>
      <c r="D154" s="219" t="s">
        <v>149</v>
      </c>
      <c r="E154" s="42"/>
      <c r="F154" s="220" t="s">
        <v>505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149</v>
      </c>
      <c r="AU154" s="19" t="s">
        <v>82</v>
      </c>
    </row>
    <row r="155" spans="1:47" s="2" customFormat="1" ht="12">
      <c r="A155" s="40"/>
      <c r="B155" s="41"/>
      <c r="C155" s="42"/>
      <c r="D155" s="224" t="s">
        <v>151</v>
      </c>
      <c r="E155" s="42"/>
      <c r="F155" s="225" t="s">
        <v>506</v>
      </c>
      <c r="G155" s="42"/>
      <c r="H155" s="42"/>
      <c r="I155" s="221"/>
      <c r="J155" s="42"/>
      <c r="K155" s="42"/>
      <c r="L155" s="46"/>
      <c r="M155" s="222"/>
      <c r="N155" s="223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151</v>
      </c>
      <c r="AU155" s="19" t="s">
        <v>82</v>
      </c>
    </row>
    <row r="156" spans="1:63" s="12" customFormat="1" ht="22.8" customHeight="1">
      <c r="A156" s="12"/>
      <c r="B156" s="190"/>
      <c r="C156" s="191"/>
      <c r="D156" s="192" t="s">
        <v>71</v>
      </c>
      <c r="E156" s="204" t="s">
        <v>507</v>
      </c>
      <c r="F156" s="204" t="s">
        <v>508</v>
      </c>
      <c r="G156" s="191"/>
      <c r="H156" s="191"/>
      <c r="I156" s="194"/>
      <c r="J156" s="205">
        <f>BK156</f>
        <v>0</v>
      </c>
      <c r="K156" s="191"/>
      <c r="L156" s="196"/>
      <c r="M156" s="197"/>
      <c r="N156" s="198"/>
      <c r="O156" s="198"/>
      <c r="P156" s="199">
        <f>SUM(P157:P159)</f>
        <v>0</v>
      </c>
      <c r="Q156" s="198"/>
      <c r="R156" s="199">
        <f>SUM(R157:R159)</f>
        <v>0</v>
      </c>
      <c r="S156" s="198"/>
      <c r="T156" s="200">
        <f>SUM(T157:T159)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1" t="s">
        <v>80</v>
      </c>
      <c r="AT156" s="202" t="s">
        <v>71</v>
      </c>
      <c r="AU156" s="202" t="s">
        <v>80</v>
      </c>
      <c r="AY156" s="201" t="s">
        <v>140</v>
      </c>
      <c r="BK156" s="203">
        <f>SUM(BK157:BK159)</f>
        <v>0</v>
      </c>
    </row>
    <row r="157" spans="1:65" s="2" customFormat="1" ht="21.75" customHeight="1">
      <c r="A157" s="40"/>
      <c r="B157" s="41"/>
      <c r="C157" s="206" t="s">
        <v>509</v>
      </c>
      <c r="D157" s="206" t="s">
        <v>142</v>
      </c>
      <c r="E157" s="207" t="s">
        <v>510</v>
      </c>
      <c r="F157" s="208" t="s">
        <v>511</v>
      </c>
      <c r="G157" s="209" t="s">
        <v>181</v>
      </c>
      <c r="H157" s="210">
        <v>5.21</v>
      </c>
      <c r="I157" s="211"/>
      <c r="J157" s="212">
        <f>ROUND(I157*H157,2)</f>
        <v>0</v>
      </c>
      <c r="K157" s="208" t="s">
        <v>512</v>
      </c>
      <c r="L157" s="46"/>
      <c r="M157" s="213" t="s">
        <v>19</v>
      </c>
      <c r="N157" s="214" t="s">
        <v>43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147</v>
      </c>
      <c r="AT157" s="217" t="s">
        <v>142</v>
      </c>
      <c r="AU157" s="217" t="s">
        <v>82</v>
      </c>
      <c r="AY157" s="19" t="s">
        <v>140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80</v>
      </c>
      <c r="BK157" s="218">
        <f>ROUND(I157*H157,2)</f>
        <v>0</v>
      </c>
      <c r="BL157" s="19" t="s">
        <v>147</v>
      </c>
      <c r="BM157" s="217" t="s">
        <v>513</v>
      </c>
    </row>
    <row r="158" spans="1:47" s="2" customFormat="1" ht="12">
      <c r="A158" s="40"/>
      <c r="B158" s="41"/>
      <c r="C158" s="42"/>
      <c r="D158" s="219" t="s">
        <v>149</v>
      </c>
      <c r="E158" s="42"/>
      <c r="F158" s="220" t="s">
        <v>514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149</v>
      </c>
      <c r="AU158" s="19" t="s">
        <v>82</v>
      </c>
    </row>
    <row r="159" spans="1:47" s="2" customFormat="1" ht="12">
      <c r="A159" s="40"/>
      <c r="B159" s="41"/>
      <c r="C159" s="42"/>
      <c r="D159" s="224" t="s">
        <v>151</v>
      </c>
      <c r="E159" s="42"/>
      <c r="F159" s="225" t="s">
        <v>515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151</v>
      </c>
      <c r="AU159" s="19" t="s">
        <v>82</v>
      </c>
    </row>
    <row r="160" spans="1:63" s="12" customFormat="1" ht="25.9" customHeight="1">
      <c r="A160" s="12"/>
      <c r="B160" s="190"/>
      <c r="C160" s="191"/>
      <c r="D160" s="192" t="s">
        <v>71</v>
      </c>
      <c r="E160" s="193" t="s">
        <v>217</v>
      </c>
      <c r="F160" s="193" t="s">
        <v>218</v>
      </c>
      <c r="G160" s="191"/>
      <c r="H160" s="191"/>
      <c r="I160" s="194"/>
      <c r="J160" s="195">
        <f>BK160</f>
        <v>0</v>
      </c>
      <c r="K160" s="191"/>
      <c r="L160" s="196"/>
      <c r="M160" s="197"/>
      <c r="N160" s="198"/>
      <c r="O160" s="198"/>
      <c r="P160" s="199">
        <f>P161+P179+P189</f>
        <v>0</v>
      </c>
      <c r="Q160" s="198"/>
      <c r="R160" s="199">
        <f>R161+R179+R189</f>
        <v>1.76008761</v>
      </c>
      <c r="S160" s="198"/>
      <c r="T160" s="200">
        <f>T161+T179+T189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01" t="s">
        <v>82</v>
      </c>
      <c r="AT160" s="202" t="s">
        <v>71</v>
      </c>
      <c r="AU160" s="202" t="s">
        <v>72</v>
      </c>
      <c r="AY160" s="201" t="s">
        <v>140</v>
      </c>
      <c r="BK160" s="203">
        <f>BK161+BK179+BK189</f>
        <v>0</v>
      </c>
    </row>
    <row r="161" spans="1:63" s="12" customFormat="1" ht="22.8" customHeight="1">
      <c r="A161" s="12"/>
      <c r="B161" s="190"/>
      <c r="C161" s="191"/>
      <c r="D161" s="192" t="s">
        <v>71</v>
      </c>
      <c r="E161" s="204" t="s">
        <v>235</v>
      </c>
      <c r="F161" s="204" t="s">
        <v>236</v>
      </c>
      <c r="G161" s="191"/>
      <c r="H161" s="191"/>
      <c r="I161" s="194"/>
      <c r="J161" s="205">
        <f>BK161</f>
        <v>0</v>
      </c>
      <c r="K161" s="191"/>
      <c r="L161" s="196"/>
      <c r="M161" s="197"/>
      <c r="N161" s="198"/>
      <c r="O161" s="198"/>
      <c r="P161" s="199">
        <f>SUM(P162:P178)</f>
        <v>0</v>
      </c>
      <c r="Q161" s="198"/>
      <c r="R161" s="199">
        <f>SUM(R162:R178)</f>
        <v>0.02404493</v>
      </c>
      <c r="S161" s="198"/>
      <c r="T161" s="200">
        <f>SUM(T162:T178)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1" t="s">
        <v>82</v>
      </c>
      <c r="AT161" s="202" t="s">
        <v>71</v>
      </c>
      <c r="AU161" s="202" t="s">
        <v>80</v>
      </c>
      <c r="AY161" s="201" t="s">
        <v>140</v>
      </c>
      <c r="BK161" s="203">
        <f>SUM(BK162:BK178)</f>
        <v>0</v>
      </c>
    </row>
    <row r="162" spans="1:65" s="2" customFormat="1" ht="37.8" customHeight="1">
      <c r="A162" s="40"/>
      <c r="B162" s="41"/>
      <c r="C162" s="206" t="s">
        <v>516</v>
      </c>
      <c r="D162" s="206" t="s">
        <v>142</v>
      </c>
      <c r="E162" s="207" t="s">
        <v>517</v>
      </c>
      <c r="F162" s="208" t="s">
        <v>518</v>
      </c>
      <c r="G162" s="209" t="s">
        <v>282</v>
      </c>
      <c r="H162" s="210">
        <v>279.72</v>
      </c>
      <c r="I162" s="211"/>
      <c r="J162" s="212">
        <f>ROUND(I162*H162,2)</f>
        <v>0</v>
      </c>
      <c r="K162" s="208" t="s">
        <v>19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7E-05</v>
      </c>
      <c r="R162" s="215">
        <f>Q162*H162</f>
        <v>0.0195804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225</v>
      </c>
      <c r="AT162" s="217" t="s">
        <v>142</v>
      </c>
      <c r="AU162" s="217" t="s">
        <v>82</v>
      </c>
      <c r="AY162" s="19" t="s">
        <v>140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225</v>
      </c>
      <c r="BM162" s="217" t="s">
        <v>519</v>
      </c>
    </row>
    <row r="163" spans="1:47" s="2" customFormat="1" ht="12">
      <c r="A163" s="40"/>
      <c r="B163" s="41"/>
      <c r="C163" s="42"/>
      <c r="D163" s="219" t="s">
        <v>149</v>
      </c>
      <c r="E163" s="42"/>
      <c r="F163" s="220" t="s">
        <v>518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149</v>
      </c>
      <c r="AU163" s="19" t="s">
        <v>82</v>
      </c>
    </row>
    <row r="164" spans="1:51" s="13" customFormat="1" ht="12">
      <c r="A164" s="13"/>
      <c r="B164" s="226"/>
      <c r="C164" s="227"/>
      <c r="D164" s="219" t="s">
        <v>153</v>
      </c>
      <c r="E164" s="228" t="s">
        <v>19</v>
      </c>
      <c r="F164" s="229" t="s">
        <v>520</v>
      </c>
      <c r="G164" s="227"/>
      <c r="H164" s="228" t="s">
        <v>19</v>
      </c>
      <c r="I164" s="230"/>
      <c r="J164" s="227"/>
      <c r="K164" s="227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153</v>
      </c>
      <c r="AU164" s="235" t="s">
        <v>82</v>
      </c>
      <c r="AV164" s="13" t="s">
        <v>80</v>
      </c>
      <c r="AW164" s="13" t="s">
        <v>33</v>
      </c>
      <c r="AX164" s="13" t="s">
        <v>72</v>
      </c>
      <c r="AY164" s="235" t="s">
        <v>140</v>
      </c>
    </row>
    <row r="165" spans="1:51" s="14" customFormat="1" ht="12">
      <c r="A165" s="14"/>
      <c r="B165" s="236"/>
      <c r="C165" s="237"/>
      <c r="D165" s="219" t="s">
        <v>153</v>
      </c>
      <c r="E165" s="238" t="s">
        <v>19</v>
      </c>
      <c r="F165" s="239" t="s">
        <v>521</v>
      </c>
      <c r="G165" s="237"/>
      <c r="H165" s="240">
        <v>142.8</v>
      </c>
      <c r="I165" s="241"/>
      <c r="J165" s="237"/>
      <c r="K165" s="237"/>
      <c r="L165" s="242"/>
      <c r="M165" s="243"/>
      <c r="N165" s="244"/>
      <c r="O165" s="244"/>
      <c r="P165" s="244"/>
      <c r="Q165" s="244"/>
      <c r="R165" s="244"/>
      <c r="S165" s="244"/>
      <c r="T165" s="24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6" t="s">
        <v>153</v>
      </c>
      <c r="AU165" s="246" t="s">
        <v>82</v>
      </c>
      <c r="AV165" s="14" t="s">
        <v>82</v>
      </c>
      <c r="AW165" s="14" t="s">
        <v>33</v>
      </c>
      <c r="AX165" s="14" t="s">
        <v>72</v>
      </c>
      <c r="AY165" s="246" t="s">
        <v>140</v>
      </c>
    </row>
    <row r="166" spans="1:51" s="14" customFormat="1" ht="12">
      <c r="A166" s="14"/>
      <c r="B166" s="236"/>
      <c r="C166" s="237"/>
      <c r="D166" s="219" t="s">
        <v>153</v>
      </c>
      <c r="E166" s="238" t="s">
        <v>19</v>
      </c>
      <c r="F166" s="239" t="s">
        <v>522</v>
      </c>
      <c r="G166" s="237"/>
      <c r="H166" s="240">
        <v>2.52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153</v>
      </c>
      <c r="AU166" s="246" t="s">
        <v>82</v>
      </c>
      <c r="AV166" s="14" t="s">
        <v>82</v>
      </c>
      <c r="AW166" s="14" t="s">
        <v>33</v>
      </c>
      <c r="AX166" s="14" t="s">
        <v>72</v>
      </c>
      <c r="AY166" s="246" t="s">
        <v>140</v>
      </c>
    </row>
    <row r="167" spans="1:51" s="14" customFormat="1" ht="12">
      <c r="A167" s="14"/>
      <c r="B167" s="236"/>
      <c r="C167" s="237"/>
      <c r="D167" s="219" t="s">
        <v>153</v>
      </c>
      <c r="E167" s="238" t="s">
        <v>19</v>
      </c>
      <c r="F167" s="239" t="s">
        <v>523</v>
      </c>
      <c r="G167" s="237"/>
      <c r="H167" s="240">
        <v>134.4</v>
      </c>
      <c r="I167" s="241"/>
      <c r="J167" s="237"/>
      <c r="K167" s="237"/>
      <c r="L167" s="242"/>
      <c r="M167" s="243"/>
      <c r="N167" s="244"/>
      <c r="O167" s="244"/>
      <c r="P167" s="244"/>
      <c r="Q167" s="244"/>
      <c r="R167" s="244"/>
      <c r="S167" s="244"/>
      <c r="T167" s="24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6" t="s">
        <v>153</v>
      </c>
      <c r="AU167" s="246" t="s">
        <v>82</v>
      </c>
      <c r="AV167" s="14" t="s">
        <v>82</v>
      </c>
      <c r="AW167" s="14" t="s">
        <v>33</v>
      </c>
      <c r="AX167" s="14" t="s">
        <v>72</v>
      </c>
      <c r="AY167" s="246" t="s">
        <v>140</v>
      </c>
    </row>
    <row r="168" spans="1:51" s="15" customFormat="1" ht="12">
      <c r="A168" s="15"/>
      <c r="B168" s="247"/>
      <c r="C168" s="248"/>
      <c r="D168" s="219" t="s">
        <v>153</v>
      </c>
      <c r="E168" s="249" t="s">
        <v>19</v>
      </c>
      <c r="F168" s="250" t="s">
        <v>247</v>
      </c>
      <c r="G168" s="248"/>
      <c r="H168" s="251">
        <v>279.72</v>
      </c>
      <c r="I168" s="252"/>
      <c r="J168" s="248"/>
      <c r="K168" s="248"/>
      <c r="L168" s="253"/>
      <c r="M168" s="258"/>
      <c r="N168" s="259"/>
      <c r="O168" s="259"/>
      <c r="P168" s="259"/>
      <c r="Q168" s="259"/>
      <c r="R168" s="259"/>
      <c r="S168" s="259"/>
      <c r="T168" s="260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7" t="s">
        <v>153</v>
      </c>
      <c r="AU168" s="257" t="s">
        <v>82</v>
      </c>
      <c r="AV168" s="15" t="s">
        <v>147</v>
      </c>
      <c r="AW168" s="15" t="s">
        <v>33</v>
      </c>
      <c r="AX168" s="15" t="s">
        <v>80</v>
      </c>
      <c r="AY168" s="257" t="s">
        <v>140</v>
      </c>
    </row>
    <row r="169" spans="1:65" s="2" customFormat="1" ht="37.8" customHeight="1">
      <c r="A169" s="40"/>
      <c r="B169" s="41"/>
      <c r="C169" s="206" t="s">
        <v>524</v>
      </c>
      <c r="D169" s="206" t="s">
        <v>142</v>
      </c>
      <c r="E169" s="207" t="s">
        <v>525</v>
      </c>
      <c r="F169" s="208" t="s">
        <v>518</v>
      </c>
      <c r="G169" s="209" t="s">
        <v>282</v>
      </c>
      <c r="H169" s="210">
        <v>63.779</v>
      </c>
      <c r="I169" s="211"/>
      <c r="J169" s="212">
        <f>ROUND(I169*H169,2)</f>
        <v>0</v>
      </c>
      <c r="K169" s="208" t="s">
        <v>19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7E-05</v>
      </c>
      <c r="R169" s="215">
        <f>Q169*H169</f>
        <v>0.0044645299999999995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225</v>
      </c>
      <c r="AT169" s="217" t="s">
        <v>142</v>
      </c>
      <c r="AU169" s="217" t="s">
        <v>82</v>
      </c>
      <c r="AY169" s="19" t="s">
        <v>140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225</v>
      </c>
      <c r="BM169" s="217" t="s">
        <v>526</v>
      </c>
    </row>
    <row r="170" spans="1:47" s="2" customFormat="1" ht="12">
      <c r="A170" s="40"/>
      <c r="B170" s="41"/>
      <c r="C170" s="42"/>
      <c r="D170" s="219" t="s">
        <v>149</v>
      </c>
      <c r="E170" s="42"/>
      <c r="F170" s="220" t="s">
        <v>527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149</v>
      </c>
      <c r="AU170" s="19" t="s">
        <v>82</v>
      </c>
    </row>
    <row r="171" spans="1:51" s="13" customFormat="1" ht="12">
      <c r="A171" s="13"/>
      <c r="B171" s="226"/>
      <c r="C171" s="227"/>
      <c r="D171" s="219" t="s">
        <v>153</v>
      </c>
      <c r="E171" s="228" t="s">
        <v>19</v>
      </c>
      <c r="F171" s="229" t="s">
        <v>528</v>
      </c>
      <c r="G171" s="227"/>
      <c r="H171" s="228" t="s">
        <v>19</v>
      </c>
      <c r="I171" s="230"/>
      <c r="J171" s="227"/>
      <c r="K171" s="227"/>
      <c r="L171" s="231"/>
      <c r="M171" s="232"/>
      <c r="N171" s="233"/>
      <c r="O171" s="233"/>
      <c r="P171" s="233"/>
      <c r="Q171" s="233"/>
      <c r="R171" s="233"/>
      <c r="S171" s="233"/>
      <c r="T171" s="234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5" t="s">
        <v>153</v>
      </c>
      <c r="AU171" s="235" t="s">
        <v>82</v>
      </c>
      <c r="AV171" s="13" t="s">
        <v>80</v>
      </c>
      <c r="AW171" s="13" t="s">
        <v>33</v>
      </c>
      <c r="AX171" s="13" t="s">
        <v>72</v>
      </c>
      <c r="AY171" s="235" t="s">
        <v>140</v>
      </c>
    </row>
    <row r="172" spans="1:51" s="14" customFormat="1" ht="12">
      <c r="A172" s="14"/>
      <c r="B172" s="236"/>
      <c r="C172" s="237"/>
      <c r="D172" s="219" t="s">
        <v>153</v>
      </c>
      <c r="E172" s="238" t="s">
        <v>19</v>
      </c>
      <c r="F172" s="239" t="s">
        <v>529</v>
      </c>
      <c r="G172" s="237"/>
      <c r="H172" s="240">
        <v>41.388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153</v>
      </c>
      <c r="AU172" s="246" t="s">
        <v>82</v>
      </c>
      <c r="AV172" s="14" t="s">
        <v>82</v>
      </c>
      <c r="AW172" s="14" t="s">
        <v>33</v>
      </c>
      <c r="AX172" s="14" t="s">
        <v>72</v>
      </c>
      <c r="AY172" s="246" t="s">
        <v>140</v>
      </c>
    </row>
    <row r="173" spans="1:51" s="14" customFormat="1" ht="12">
      <c r="A173" s="14"/>
      <c r="B173" s="236"/>
      <c r="C173" s="237"/>
      <c r="D173" s="219" t="s">
        <v>153</v>
      </c>
      <c r="E173" s="238" t="s">
        <v>19</v>
      </c>
      <c r="F173" s="239" t="s">
        <v>530</v>
      </c>
      <c r="G173" s="237"/>
      <c r="H173" s="240">
        <v>7.86</v>
      </c>
      <c r="I173" s="241"/>
      <c r="J173" s="237"/>
      <c r="K173" s="237"/>
      <c r="L173" s="242"/>
      <c r="M173" s="243"/>
      <c r="N173" s="244"/>
      <c r="O173" s="244"/>
      <c r="P173" s="244"/>
      <c r="Q173" s="244"/>
      <c r="R173" s="244"/>
      <c r="S173" s="244"/>
      <c r="T173" s="24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6" t="s">
        <v>153</v>
      </c>
      <c r="AU173" s="246" t="s">
        <v>82</v>
      </c>
      <c r="AV173" s="14" t="s">
        <v>82</v>
      </c>
      <c r="AW173" s="14" t="s">
        <v>33</v>
      </c>
      <c r="AX173" s="14" t="s">
        <v>72</v>
      </c>
      <c r="AY173" s="246" t="s">
        <v>140</v>
      </c>
    </row>
    <row r="174" spans="1:51" s="14" customFormat="1" ht="12">
      <c r="A174" s="14"/>
      <c r="B174" s="236"/>
      <c r="C174" s="237"/>
      <c r="D174" s="219" t="s">
        <v>153</v>
      </c>
      <c r="E174" s="238" t="s">
        <v>19</v>
      </c>
      <c r="F174" s="239" t="s">
        <v>531</v>
      </c>
      <c r="G174" s="237"/>
      <c r="H174" s="240">
        <v>14.531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153</v>
      </c>
      <c r="AU174" s="246" t="s">
        <v>82</v>
      </c>
      <c r="AV174" s="14" t="s">
        <v>82</v>
      </c>
      <c r="AW174" s="14" t="s">
        <v>33</v>
      </c>
      <c r="AX174" s="14" t="s">
        <v>72</v>
      </c>
      <c r="AY174" s="246" t="s">
        <v>140</v>
      </c>
    </row>
    <row r="175" spans="1:51" s="15" customFormat="1" ht="12">
      <c r="A175" s="15"/>
      <c r="B175" s="247"/>
      <c r="C175" s="248"/>
      <c r="D175" s="219" t="s">
        <v>153</v>
      </c>
      <c r="E175" s="249" t="s">
        <v>19</v>
      </c>
      <c r="F175" s="250" t="s">
        <v>247</v>
      </c>
      <c r="G175" s="248"/>
      <c r="H175" s="251">
        <v>63.779</v>
      </c>
      <c r="I175" s="252"/>
      <c r="J175" s="248"/>
      <c r="K175" s="248"/>
      <c r="L175" s="253"/>
      <c r="M175" s="258"/>
      <c r="N175" s="259"/>
      <c r="O175" s="259"/>
      <c r="P175" s="259"/>
      <c r="Q175" s="259"/>
      <c r="R175" s="259"/>
      <c r="S175" s="259"/>
      <c r="T175" s="260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7" t="s">
        <v>153</v>
      </c>
      <c r="AU175" s="257" t="s">
        <v>82</v>
      </c>
      <c r="AV175" s="15" t="s">
        <v>147</v>
      </c>
      <c r="AW175" s="15" t="s">
        <v>33</v>
      </c>
      <c r="AX175" s="15" t="s">
        <v>80</v>
      </c>
      <c r="AY175" s="257" t="s">
        <v>140</v>
      </c>
    </row>
    <row r="176" spans="1:65" s="2" customFormat="1" ht="24.15" customHeight="1">
      <c r="A176" s="40"/>
      <c r="B176" s="41"/>
      <c r="C176" s="206" t="s">
        <v>532</v>
      </c>
      <c r="D176" s="206" t="s">
        <v>142</v>
      </c>
      <c r="E176" s="207" t="s">
        <v>298</v>
      </c>
      <c r="F176" s="208" t="s">
        <v>299</v>
      </c>
      <c r="G176" s="209" t="s">
        <v>300</v>
      </c>
      <c r="H176" s="261"/>
      <c r="I176" s="211"/>
      <c r="J176" s="212">
        <f>ROUND(I176*H176,2)</f>
        <v>0</v>
      </c>
      <c r="K176" s="208" t="s">
        <v>146</v>
      </c>
      <c r="L176" s="46"/>
      <c r="M176" s="213" t="s">
        <v>19</v>
      </c>
      <c r="N176" s="214" t="s">
        <v>43</v>
      </c>
      <c r="O176" s="86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17" t="s">
        <v>225</v>
      </c>
      <c r="AT176" s="217" t="s">
        <v>142</v>
      </c>
      <c r="AU176" s="217" t="s">
        <v>82</v>
      </c>
      <c r="AY176" s="19" t="s">
        <v>140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9" t="s">
        <v>80</v>
      </c>
      <c r="BK176" s="218">
        <f>ROUND(I176*H176,2)</f>
        <v>0</v>
      </c>
      <c r="BL176" s="19" t="s">
        <v>225</v>
      </c>
      <c r="BM176" s="217" t="s">
        <v>533</v>
      </c>
    </row>
    <row r="177" spans="1:47" s="2" customFormat="1" ht="12">
      <c r="A177" s="40"/>
      <c r="B177" s="41"/>
      <c r="C177" s="42"/>
      <c r="D177" s="219" t="s">
        <v>149</v>
      </c>
      <c r="E177" s="42"/>
      <c r="F177" s="220" t="s">
        <v>302</v>
      </c>
      <c r="G177" s="42"/>
      <c r="H177" s="42"/>
      <c r="I177" s="221"/>
      <c r="J177" s="42"/>
      <c r="K177" s="42"/>
      <c r="L177" s="46"/>
      <c r="M177" s="222"/>
      <c r="N177" s="223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149</v>
      </c>
      <c r="AU177" s="19" t="s">
        <v>82</v>
      </c>
    </row>
    <row r="178" spans="1:47" s="2" customFormat="1" ht="12">
      <c r="A178" s="40"/>
      <c r="B178" s="41"/>
      <c r="C178" s="42"/>
      <c r="D178" s="224" t="s">
        <v>151</v>
      </c>
      <c r="E178" s="42"/>
      <c r="F178" s="225" t="s">
        <v>303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151</v>
      </c>
      <c r="AU178" s="19" t="s">
        <v>82</v>
      </c>
    </row>
    <row r="179" spans="1:63" s="12" customFormat="1" ht="22.8" customHeight="1">
      <c r="A179" s="12"/>
      <c r="B179" s="190"/>
      <c r="C179" s="191"/>
      <c r="D179" s="192" t="s">
        <v>71</v>
      </c>
      <c r="E179" s="204" t="s">
        <v>534</v>
      </c>
      <c r="F179" s="204" t="s">
        <v>535</v>
      </c>
      <c r="G179" s="191"/>
      <c r="H179" s="191"/>
      <c r="I179" s="194"/>
      <c r="J179" s="205">
        <f>BK179</f>
        <v>0</v>
      </c>
      <c r="K179" s="191"/>
      <c r="L179" s="196"/>
      <c r="M179" s="197"/>
      <c r="N179" s="198"/>
      <c r="O179" s="198"/>
      <c r="P179" s="199">
        <f>SUM(P180:P188)</f>
        <v>0</v>
      </c>
      <c r="Q179" s="198"/>
      <c r="R179" s="199">
        <f>SUM(R180:R188)</f>
        <v>1.7013224999999998</v>
      </c>
      <c r="S179" s="198"/>
      <c r="T179" s="200">
        <f>SUM(T180:T188)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82</v>
      </c>
      <c r="AT179" s="202" t="s">
        <v>71</v>
      </c>
      <c r="AU179" s="202" t="s">
        <v>80</v>
      </c>
      <c r="AY179" s="201" t="s">
        <v>140</v>
      </c>
      <c r="BK179" s="203">
        <f>SUM(BK180:BK188)</f>
        <v>0</v>
      </c>
    </row>
    <row r="180" spans="1:65" s="2" customFormat="1" ht="37.8" customHeight="1">
      <c r="A180" s="40"/>
      <c r="B180" s="41"/>
      <c r="C180" s="206" t="s">
        <v>7</v>
      </c>
      <c r="D180" s="206" t="s">
        <v>142</v>
      </c>
      <c r="E180" s="207" t="s">
        <v>536</v>
      </c>
      <c r="F180" s="208" t="s">
        <v>537</v>
      </c>
      <c r="G180" s="209" t="s">
        <v>145</v>
      </c>
      <c r="H180" s="210">
        <v>23.811</v>
      </c>
      <c r="I180" s="211"/>
      <c r="J180" s="212">
        <f>ROUND(I180*H180,2)</f>
        <v>0</v>
      </c>
      <c r="K180" s="208" t="s">
        <v>19</v>
      </c>
      <c r="L180" s="46"/>
      <c r="M180" s="213" t="s">
        <v>19</v>
      </c>
      <c r="N180" s="214" t="s">
        <v>43</v>
      </c>
      <c r="O180" s="86"/>
      <c r="P180" s="215">
        <f>O180*H180</f>
        <v>0</v>
      </c>
      <c r="Q180" s="215">
        <v>0.0095</v>
      </c>
      <c r="R180" s="215">
        <f>Q180*H180</f>
        <v>0.2262045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225</v>
      </c>
      <c r="AT180" s="217" t="s">
        <v>142</v>
      </c>
      <c r="AU180" s="217" t="s">
        <v>82</v>
      </c>
      <c r="AY180" s="19" t="s">
        <v>140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80</v>
      </c>
      <c r="BK180" s="218">
        <f>ROUND(I180*H180,2)</f>
        <v>0</v>
      </c>
      <c r="BL180" s="19" t="s">
        <v>225</v>
      </c>
      <c r="BM180" s="217" t="s">
        <v>538</v>
      </c>
    </row>
    <row r="181" spans="1:47" s="2" customFormat="1" ht="12">
      <c r="A181" s="40"/>
      <c r="B181" s="41"/>
      <c r="C181" s="42"/>
      <c r="D181" s="219" t="s">
        <v>149</v>
      </c>
      <c r="E181" s="42"/>
      <c r="F181" s="220" t="s">
        <v>537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149</v>
      </c>
      <c r="AU181" s="19" t="s">
        <v>82</v>
      </c>
    </row>
    <row r="182" spans="1:51" s="14" customFormat="1" ht="12">
      <c r="A182" s="14"/>
      <c r="B182" s="236"/>
      <c r="C182" s="237"/>
      <c r="D182" s="219" t="s">
        <v>153</v>
      </c>
      <c r="E182" s="238" t="s">
        <v>19</v>
      </c>
      <c r="F182" s="239" t="s">
        <v>437</v>
      </c>
      <c r="G182" s="237"/>
      <c r="H182" s="240">
        <v>23.811</v>
      </c>
      <c r="I182" s="241"/>
      <c r="J182" s="237"/>
      <c r="K182" s="237"/>
      <c r="L182" s="242"/>
      <c r="M182" s="243"/>
      <c r="N182" s="244"/>
      <c r="O182" s="244"/>
      <c r="P182" s="244"/>
      <c r="Q182" s="244"/>
      <c r="R182" s="244"/>
      <c r="S182" s="244"/>
      <c r="T182" s="24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6" t="s">
        <v>153</v>
      </c>
      <c r="AU182" s="246" t="s">
        <v>82</v>
      </c>
      <c r="AV182" s="14" t="s">
        <v>82</v>
      </c>
      <c r="AW182" s="14" t="s">
        <v>33</v>
      </c>
      <c r="AX182" s="14" t="s">
        <v>80</v>
      </c>
      <c r="AY182" s="246" t="s">
        <v>140</v>
      </c>
    </row>
    <row r="183" spans="1:65" s="2" customFormat="1" ht="24.15" customHeight="1">
      <c r="A183" s="40"/>
      <c r="B183" s="41"/>
      <c r="C183" s="266" t="s">
        <v>539</v>
      </c>
      <c r="D183" s="266" t="s">
        <v>370</v>
      </c>
      <c r="E183" s="267" t="s">
        <v>540</v>
      </c>
      <c r="F183" s="268" t="s">
        <v>541</v>
      </c>
      <c r="G183" s="269" t="s">
        <v>145</v>
      </c>
      <c r="H183" s="270">
        <v>25.002</v>
      </c>
      <c r="I183" s="271"/>
      <c r="J183" s="272">
        <f>ROUND(I183*H183,2)</f>
        <v>0</v>
      </c>
      <c r="K183" s="268" t="s">
        <v>19</v>
      </c>
      <c r="L183" s="273"/>
      <c r="M183" s="274" t="s">
        <v>19</v>
      </c>
      <c r="N183" s="275" t="s">
        <v>43</v>
      </c>
      <c r="O183" s="86"/>
      <c r="P183" s="215">
        <f>O183*H183</f>
        <v>0</v>
      </c>
      <c r="Q183" s="215">
        <v>0.059</v>
      </c>
      <c r="R183" s="215">
        <f>Q183*H183</f>
        <v>1.475118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373</v>
      </c>
      <c r="AT183" s="217" t="s">
        <v>370</v>
      </c>
      <c r="AU183" s="217" t="s">
        <v>82</v>
      </c>
      <c r="AY183" s="19" t="s">
        <v>140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80</v>
      </c>
      <c r="BK183" s="218">
        <f>ROUND(I183*H183,2)</f>
        <v>0</v>
      </c>
      <c r="BL183" s="19" t="s">
        <v>225</v>
      </c>
      <c r="BM183" s="217" t="s">
        <v>542</v>
      </c>
    </row>
    <row r="184" spans="1:47" s="2" customFormat="1" ht="12">
      <c r="A184" s="40"/>
      <c r="B184" s="41"/>
      <c r="C184" s="42"/>
      <c r="D184" s="219" t="s">
        <v>149</v>
      </c>
      <c r="E184" s="42"/>
      <c r="F184" s="220" t="s">
        <v>543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149</v>
      </c>
      <c r="AU184" s="19" t="s">
        <v>82</v>
      </c>
    </row>
    <row r="185" spans="1:51" s="14" customFormat="1" ht="12">
      <c r="A185" s="14"/>
      <c r="B185" s="236"/>
      <c r="C185" s="237"/>
      <c r="D185" s="219" t="s">
        <v>153</v>
      </c>
      <c r="E185" s="237"/>
      <c r="F185" s="239" t="s">
        <v>544</v>
      </c>
      <c r="G185" s="237"/>
      <c r="H185" s="240">
        <v>25.002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153</v>
      </c>
      <c r="AU185" s="246" t="s">
        <v>82</v>
      </c>
      <c r="AV185" s="14" t="s">
        <v>82</v>
      </c>
      <c r="AW185" s="14" t="s">
        <v>4</v>
      </c>
      <c r="AX185" s="14" t="s">
        <v>80</v>
      </c>
      <c r="AY185" s="246" t="s">
        <v>140</v>
      </c>
    </row>
    <row r="186" spans="1:65" s="2" customFormat="1" ht="24.15" customHeight="1">
      <c r="A186" s="40"/>
      <c r="B186" s="41"/>
      <c r="C186" s="206" t="s">
        <v>545</v>
      </c>
      <c r="D186" s="206" t="s">
        <v>142</v>
      </c>
      <c r="E186" s="207" t="s">
        <v>546</v>
      </c>
      <c r="F186" s="208" t="s">
        <v>547</v>
      </c>
      <c r="G186" s="209" t="s">
        <v>300</v>
      </c>
      <c r="H186" s="261"/>
      <c r="I186" s="211"/>
      <c r="J186" s="212">
        <f>ROUND(I186*H186,2)</f>
        <v>0</v>
      </c>
      <c r="K186" s="208" t="s">
        <v>146</v>
      </c>
      <c r="L186" s="46"/>
      <c r="M186" s="213" t="s">
        <v>19</v>
      </c>
      <c r="N186" s="214" t="s">
        <v>43</v>
      </c>
      <c r="O186" s="86"/>
      <c r="P186" s="215">
        <f>O186*H186</f>
        <v>0</v>
      </c>
      <c r="Q186" s="215">
        <v>0</v>
      </c>
      <c r="R186" s="215">
        <f>Q186*H186</f>
        <v>0</v>
      </c>
      <c r="S186" s="215">
        <v>0</v>
      </c>
      <c r="T186" s="216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17" t="s">
        <v>225</v>
      </c>
      <c r="AT186" s="217" t="s">
        <v>142</v>
      </c>
      <c r="AU186" s="217" t="s">
        <v>82</v>
      </c>
      <c r="AY186" s="19" t="s">
        <v>140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9" t="s">
        <v>80</v>
      </c>
      <c r="BK186" s="218">
        <f>ROUND(I186*H186,2)</f>
        <v>0</v>
      </c>
      <c r="BL186" s="19" t="s">
        <v>225</v>
      </c>
      <c r="BM186" s="217" t="s">
        <v>548</v>
      </c>
    </row>
    <row r="187" spans="1:47" s="2" customFormat="1" ht="12">
      <c r="A187" s="40"/>
      <c r="B187" s="41"/>
      <c r="C187" s="42"/>
      <c r="D187" s="219" t="s">
        <v>149</v>
      </c>
      <c r="E187" s="42"/>
      <c r="F187" s="220" t="s">
        <v>549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149</v>
      </c>
      <c r="AU187" s="19" t="s">
        <v>82</v>
      </c>
    </row>
    <row r="188" spans="1:47" s="2" customFormat="1" ht="12">
      <c r="A188" s="40"/>
      <c r="B188" s="41"/>
      <c r="C188" s="42"/>
      <c r="D188" s="224" t="s">
        <v>151</v>
      </c>
      <c r="E188" s="42"/>
      <c r="F188" s="225" t="s">
        <v>550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151</v>
      </c>
      <c r="AU188" s="19" t="s">
        <v>82</v>
      </c>
    </row>
    <row r="189" spans="1:63" s="12" customFormat="1" ht="22.8" customHeight="1">
      <c r="A189" s="12"/>
      <c r="B189" s="190"/>
      <c r="C189" s="191"/>
      <c r="D189" s="192" t="s">
        <v>71</v>
      </c>
      <c r="E189" s="204" t="s">
        <v>304</v>
      </c>
      <c r="F189" s="204" t="s">
        <v>305</v>
      </c>
      <c r="G189" s="191"/>
      <c r="H189" s="191"/>
      <c r="I189" s="194"/>
      <c r="J189" s="205">
        <f>BK189</f>
        <v>0</v>
      </c>
      <c r="K189" s="191"/>
      <c r="L189" s="196"/>
      <c r="M189" s="197"/>
      <c r="N189" s="198"/>
      <c r="O189" s="198"/>
      <c r="P189" s="199">
        <f>SUM(P190:P228)</f>
        <v>0</v>
      </c>
      <c r="Q189" s="198"/>
      <c r="R189" s="199">
        <f>SUM(R190:R228)</f>
        <v>0.03472018</v>
      </c>
      <c r="S189" s="198"/>
      <c r="T189" s="200">
        <f>SUM(T190:T228)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1" t="s">
        <v>82</v>
      </c>
      <c r="AT189" s="202" t="s">
        <v>71</v>
      </c>
      <c r="AU189" s="202" t="s">
        <v>80</v>
      </c>
      <c r="AY189" s="201" t="s">
        <v>140</v>
      </c>
      <c r="BK189" s="203">
        <f>SUM(BK190:BK228)</f>
        <v>0</v>
      </c>
    </row>
    <row r="190" spans="1:65" s="2" customFormat="1" ht="16.5" customHeight="1">
      <c r="A190" s="40"/>
      <c r="B190" s="41"/>
      <c r="C190" s="206" t="s">
        <v>551</v>
      </c>
      <c r="D190" s="206" t="s">
        <v>142</v>
      </c>
      <c r="E190" s="207" t="s">
        <v>319</v>
      </c>
      <c r="F190" s="208" t="s">
        <v>320</v>
      </c>
      <c r="G190" s="209" t="s">
        <v>145</v>
      </c>
      <c r="H190" s="210">
        <v>17.896</v>
      </c>
      <c r="I190" s="211"/>
      <c r="J190" s="212">
        <f>ROUND(I190*H190,2)</f>
        <v>0</v>
      </c>
      <c r="K190" s="208" t="s">
        <v>146</v>
      </c>
      <c r="L190" s="46"/>
      <c r="M190" s="213" t="s">
        <v>19</v>
      </c>
      <c r="N190" s="214" t="s">
        <v>43</v>
      </c>
      <c r="O190" s="86"/>
      <c r="P190" s="215">
        <f>O190*H190</f>
        <v>0</v>
      </c>
      <c r="Q190" s="215">
        <v>7E-05</v>
      </c>
      <c r="R190" s="215">
        <f>Q190*H190</f>
        <v>0.00125272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225</v>
      </c>
      <c r="AT190" s="217" t="s">
        <v>142</v>
      </c>
      <c r="AU190" s="217" t="s">
        <v>82</v>
      </c>
      <c r="AY190" s="19" t="s">
        <v>140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80</v>
      </c>
      <c r="BK190" s="218">
        <f>ROUND(I190*H190,2)</f>
        <v>0</v>
      </c>
      <c r="BL190" s="19" t="s">
        <v>225</v>
      </c>
      <c r="BM190" s="217" t="s">
        <v>552</v>
      </c>
    </row>
    <row r="191" spans="1:47" s="2" customFormat="1" ht="12">
      <c r="A191" s="40"/>
      <c r="B191" s="41"/>
      <c r="C191" s="42"/>
      <c r="D191" s="219" t="s">
        <v>149</v>
      </c>
      <c r="E191" s="42"/>
      <c r="F191" s="220" t="s">
        <v>322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149</v>
      </c>
      <c r="AU191" s="19" t="s">
        <v>82</v>
      </c>
    </row>
    <row r="192" spans="1:47" s="2" customFormat="1" ht="12">
      <c r="A192" s="40"/>
      <c r="B192" s="41"/>
      <c r="C192" s="42"/>
      <c r="D192" s="224" t="s">
        <v>151</v>
      </c>
      <c r="E192" s="42"/>
      <c r="F192" s="225" t="s">
        <v>323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151</v>
      </c>
      <c r="AU192" s="19" t="s">
        <v>82</v>
      </c>
    </row>
    <row r="193" spans="1:51" s="13" customFormat="1" ht="12">
      <c r="A193" s="13"/>
      <c r="B193" s="226"/>
      <c r="C193" s="227"/>
      <c r="D193" s="219" t="s">
        <v>153</v>
      </c>
      <c r="E193" s="228" t="s">
        <v>19</v>
      </c>
      <c r="F193" s="229" t="s">
        <v>520</v>
      </c>
      <c r="G193" s="227"/>
      <c r="H193" s="228" t="s">
        <v>19</v>
      </c>
      <c r="I193" s="230"/>
      <c r="J193" s="227"/>
      <c r="K193" s="227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153</v>
      </c>
      <c r="AU193" s="235" t="s">
        <v>82</v>
      </c>
      <c r="AV193" s="13" t="s">
        <v>80</v>
      </c>
      <c r="AW193" s="13" t="s">
        <v>33</v>
      </c>
      <c r="AX193" s="13" t="s">
        <v>72</v>
      </c>
      <c r="AY193" s="235" t="s">
        <v>140</v>
      </c>
    </row>
    <row r="194" spans="1:51" s="14" customFormat="1" ht="12">
      <c r="A194" s="14"/>
      <c r="B194" s="236"/>
      <c r="C194" s="237"/>
      <c r="D194" s="219" t="s">
        <v>153</v>
      </c>
      <c r="E194" s="238" t="s">
        <v>19</v>
      </c>
      <c r="F194" s="239" t="s">
        <v>553</v>
      </c>
      <c r="G194" s="237"/>
      <c r="H194" s="240">
        <v>4.76</v>
      </c>
      <c r="I194" s="241"/>
      <c r="J194" s="237"/>
      <c r="K194" s="237"/>
      <c r="L194" s="242"/>
      <c r="M194" s="243"/>
      <c r="N194" s="244"/>
      <c r="O194" s="244"/>
      <c r="P194" s="244"/>
      <c r="Q194" s="244"/>
      <c r="R194" s="244"/>
      <c r="S194" s="244"/>
      <c r="T194" s="24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6" t="s">
        <v>153</v>
      </c>
      <c r="AU194" s="246" t="s">
        <v>82</v>
      </c>
      <c r="AV194" s="14" t="s">
        <v>82</v>
      </c>
      <c r="AW194" s="14" t="s">
        <v>33</v>
      </c>
      <c r="AX194" s="14" t="s">
        <v>72</v>
      </c>
      <c r="AY194" s="246" t="s">
        <v>140</v>
      </c>
    </row>
    <row r="195" spans="1:51" s="14" customFormat="1" ht="12">
      <c r="A195" s="14"/>
      <c r="B195" s="236"/>
      <c r="C195" s="237"/>
      <c r="D195" s="219" t="s">
        <v>153</v>
      </c>
      <c r="E195" s="238" t="s">
        <v>19</v>
      </c>
      <c r="F195" s="239" t="s">
        <v>554</v>
      </c>
      <c r="G195" s="237"/>
      <c r="H195" s="240">
        <v>0.126</v>
      </c>
      <c r="I195" s="241"/>
      <c r="J195" s="237"/>
      <c r="K195" s="237"/>
      <c r="L195" s="242"/>
      <c r="M195" s="243"/>
      <c r="N195" s="244"/>
      <c r="O195" s="244"/>
      <c r="P195" s="244"/>
      <c r="Q195" s="244"/>
      <c r="R195" s="244"/>
      <c r="S195" s="244"/>
      <c r="T195" s="245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6" t="s">
        <v>153</v>
      </c>
      <c r="AU195" s="246" t="s">
        <v>82</v>
      </c>
      <c r="AV195" s="14" t="s">
        <v>82</v>
      </c>
      <c r="AW195" s="14" t="s">
        <v>33</v>
      </c>
      <c r="AX195" s="14" t="s">
        <v>72</v>
      </c>
      <c r="AY195" s="246" t="s">
        <v>140</v>
      </c>
    </row>
    <row r="196" spans="1:51" s="14" customFormat="1" ht="12">
      <c r="A196" s="14"/>
      <c r="B196" s="236"/>
      <c r="C196" s="237"/>
      <c r="D196" s="219" t="s">
        <v>153</v>
      </c>
      <c r="E196" s="238" t="s">
        <v>19</v>
      </c>
      <c r="F196" s="239" t="s">
        <v>555</v>
      </c>
      <c r="G196" s="237"/>
      <c r="H196" s="240">
        <v>4.48</v>
      </c>
      <c r="I196" s="241"/>
      <c r="J196" s="237"/>
      <c r="K196" s="237"/>
      <c r="L196" s="242"/>
      <c r="M196" s="243"/>
      <c r="N196" s="244"/>
      <c r="O196" s="244"/>
      <c r="P196" s="244"/>
      <c r="Q196" s="244"/>
      <c r="R196" s="244"/>
      <c r="S196" s="244"/>
      <c r="T196" s="24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6" t="s">
        <v>153</v>
      </c>
      <c r="AU196" s="246" t="s">
        <v>82</v>
      </c>
      <c r="AV196" s="14" t="s">
        <v>82</v>
      </c>
      <c r="AW196" s="14" t="s">
        <v>33</v>
      </c>
      <c r="AX196" s="14" t="s">
        <v>72</v>
      </c>
      <c r="AY196" s="246" t="s">
        <v>140</v>
      </c>
    </row>
    <row r="197" spans="1:51" s="16" customFormat="1" ht="12">
      <c r="A197" s="16"/>
      <c r="B197" s="279"/>
      <c r="C197" s="280"/>
      <c r="D197" s="219" t="s">
        <v>153</v>
      </c>
      <c r="E197" s="281" t="s">
        <v>19</v>
      </c>
      <c r="F197" s="282" t="s">
        <v>556</v>
      </c>
      <c r="G197" s="280"/>
      <c r="H197" s="283">
        <v>9.366</v>
      </c>
      <c r="I197" s="284"/>
      <c r="J197" s="280"/>
      <c r="K197" s="280"/>
      <c r="L197" s="285"/>
      <c r="M197" s="286"/>
      <c r="N197" s="287"/>
      <c r="O197" s="287"/>
      <c r="P197" s="287"/>
      <c r="Q197" s="287"/>
      <c r="R197" s="287"/>
      <c r="S197" s="287"/>
      <c r="T197" s="288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T197" s="289" t="s">
        <v>153</v>
      </c>
      <c r="AU197" s="289" t="s">
        <v>82</v>
      </c>
      <c r="AV197" s="16" t="s">
        <v>161</v>
      </c>
      <c r="AW197" s="16" t="s">
        <v>33</v>
      </c>
      <c r="AX197" s="16" t="s">
        <v>72</v>
      </c>
      <c r="AY197" s="289" t="s">
        <v>140</v>
      </c>
    </row>
    <row r="198" spans="1:51" s="13" customFormat="1" ht="12">
      <c r="A198" s="13"/>
      <c r="B198" s="226"/>
      <c r="C198" s="227"/>
      <c r="D198" s="219" t="s">
        <v>153</v>
      </c>
      <c r="E198" s="228" t="s">
        <v>19</v>
      </c>
      <c r="F198" s="229" t="s">
        <v>528</v>
      </c>
      <c r="G198" s="227"/>
      <c r="H198" s="228" t="s">
        <v>19</v>
      </c>
      <c r="I198" s="230"/>
      <c r="J198" s="227"/>
      <c r="K198" s="227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153</v>
      </c>
      <c r="AU198" s="235" t="s">
        <v>82</v>
      </c>
      <c r="AV198" s="13" t="s">
        <v>80</v>
      </c>
      <c r="AW198" s="13" t="s">
        <v>33</v>
      </c>
      <c r="AX198" s="13" t="s">
        <v>72</v>
      </c>
      <c r="AY198" s="235" t="s">
        <v>140</v>
      </c>
    </row>
    <row r="199" spans="1:51" s="14" customFormat="1" ht="12">
      <c r="A199" s="14"/>
      <c r="B199" s="236"/>
      <c r="C199" s="237"/>
      <c r="D199" s="219" t="s">
        <v>153</v>
      </c>
      <c r="E199" s="238" t="s">
        <v>19</v>
      </c>
      <c r="F199" s="239" t="s">
        <v>557</v>
      </c>
      <c r="G199" s="237"/>
      <c r="H199" s="240">
        <v>2.15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153</v>
      </c>
      <c r="AU199" s="246" t="s">
        <v>82</v>
      </c>
      <c r="AV199" s="14" t="s">
        <v>82</v>
      </c>
      <c r="AW199" s="14" t="s">
        <v>33</v>
      </c>
      <c r="AX199" s="14" t="s">
        <v>72</v>
      </c>
      <c r="AY199" s="246" t="s">
        <v>140</v>
      </c>
    </row>
    <row r="200" spans="1:51" s="14" customFormat="1" ht="12">
      <c r="A200" s="14"/>
      <c r="B200" s="236"/>
      <c r="C200" s="237"/>
      <c r="D200" s="219" t="s">
        <v>153</v>
      </c>
      <c r="E200" s="238" t="s">
        <v>19</v>
      </c>
      <c r="F200" s="239" t="s">
        <v>558</v>
      </c>
      <c r="G200" s="237"/>
      <c r="H200" s="240">
        <v>0.197</v>
      </c>
      <c r="I200" s="241"/>
      <c r="J200" s="237"/>
      <c r="K200" s="237"/>
      <c r="L200" s="242"/>
      <c r="M200" s="243"/>
      <c r="N200" s="244"/>
      <c r="O200" s="244"/>
      <c r="P200" s="244"/>
      <c r="Q200" s="244"/>
      <c r="R200" s="244"/>
      <c r="S200" s="244"/>
      <c r="T200" s="24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6" t="s">
        <v>153</v>
      </c>
      <c r="AU200" s="246" t="s">
        <v>82</v>
      </c>
      <c r="AV200" s="14" t="s">
        <v>82</v>
      </c>
      <c r="AW200" s="14" t="s">
        <v>33</v>
      </c>
      <c r="AX200" s="14" t="s">
        <v>72</v>
      </c>
      <c r="AY200" s="246" t="s">
        <v>140</v>
      </c>
    </row>
    <row r="201" spans="1:51" s="14" customFormat="1" ht="12">
      <c r="A201" s="14"/>
      <c r="B201" s="236"/>
      <c r="C201" s="237"/>
      <c r="D201" s="219" t="s">
        <v>153</v>
      </c>
      <c r="E201" s="238" t="s">
        <v>19</v>
      </c>
      <c r="F201" s="239" t="s">
        <v>559</v>
      </c>
      <c r="G201" s="237"/>
      <c r="H201" s="240">
        <v>6.183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153</v>
      </c>
      <c r="AU201" s="246" t="s">
        <v>82</v>
      </c>
      <c r="AV201" s="14" t="s">
        <v>82</v>
      </c>
      <c r="AW201" s="14" t="s">
        <v>33</v>
      </c>
      <c r="AX201" s="14" t="s">
        <v>72</v>
      </c>
      <c r="AY201" s="246" t="s">
        <v>140</v>
      </c>
    </row>
    <row r="202" spans="1:51" s="16" customFormat="1" ht="12">
      <c r="A202" s="16"/>
      <c r="B202" s="279"/>
      <c r="C202" s="280"/>
      <c r="D202" s="219" t="s">
        <v>153</v>
      </c>
      <c r="E202" s="281" t="s">
        <v>19</v>
      </c>
      <c r="F202" s="282" t="s">
        <v>560</v>
      </c>
      <c r="G202" s="280"/>
      <c r="H202" s="283">
        <v>8.53</v>
      </c>
      <c r="I202" s="284"/>
      <c r="J202" s="280"/>
      <c r="K202" s="280"/>
      <c r="L202" s="285"/>
      <c r="M202" s="286"/>
      <c r="N202" s="287"/>
      <c r="O202" s="287"/>
      <c r="P202" s="287"/>
      <c r="Q202" s="287"/>
      <c r="R202" s="287"/>
      <c r="S202" s="287"/>
      <c r="T202" s="288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T202" s="289" t="s">
        <v>153</v>
      </c>
      <c r="AU202" s="289" t="s">
        <v>82</v>
      </c>
      <c r="AV202" s="16" t="s">
        <v>161</v>
      </c>
      <c r="AW202" s="16" t="s">
        <v>33</v>
      </c>
      <c r="AX202" s="16" t="s">
        <v>72</v>
      </c>
      <c r="AY202" s="289" t="s">
        <v>140</v>
      </c>
    </row>
    <row r="203" spans="1:51" s="15" customFormat="1" ht="12">
      <c r="A203" s="15"/>
      <c r="B203" s="247"/>
      <c r="C203" s="248"/>
      <c r="D203" s="219" t="s">
        <v>153</v>
      </c>
      <c r="E203" s="249" t="s">
        <v>19</v>
      </c>
      <c r="F203" s="250" t="s">
        <v>247</v>
      </c>
      <c r="G203" s="248"/>
      <c r="H203" s="251">
        <v>17.896</v>
      </c>
      <c r="I203" s="252"/>
      <c r="J203" s="248"/>
      <c r="K203" s="248"/>
      <c r="L203" s="253"/>
      <c r="M203" s="258"/>
      <c r="N203" s="259"/>
      <c r="O203" s="259"/>
      <c r="P203" s="259"/>
      <c r="Q203" s="259"/>
      <c r="R203" s="259"/>
      <c r="S203" s="259"/>
      <c r="T203" s="260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7" t="s">
        <v>153</v>
      </c>
      <c r="AU203" s="257" t="s">
        <v>82</v>
      </c>
      <c r="AV203" s="15" t="s">
        <v>147</v>
      </c>
      <c r="AW203" s="15" t="s">
        <v>33</v>
      </c>
      <c r="AX203" s="15" t="s">
        <v>80</v>
      </c>
      <c r="AY203" s="257" t="s">
        <v>140</v>
      </c>
    </row>
    <row r="204" spans="1:65" s="2" customFormat="1" ht="24.15" customHeight="1">
      <c r="A204" s="40"/>
      <c r="B204" s="41"/>
      <c r="C204" s="206" t="s">
        <v>561</v>
      </c>
      <c r="D204" s="206" t="s">
        <v>142</v>
      </c>
      <c r="E204" s="207" t="s">
        <v>306</v>
      </c>
      <c r="F204" s="208" t="s">
        <v>307</v>
      </c>
      <c r="G204" s="209" t="s">
        <v>145</v>
      </c>
      <c r="H204" s="210">
        <v>17.896</v>
      </c>
      <c r="I204" s="211"/>
      <c r="J204" s="212">
        <f>ROUND(I204*H204,2)</f>
        <v>0</v>
      </c>
      <c r="K204" s="208" t="s">
        <v>146</v>
      </c>
      <c r="L204" s="46"/>
      <c r="M204" s="213" t="s">
        <v>19</v>
      </c>
      <c r="N204" s="214" t="s">
        <v>43</v>
      </c>
      <c r="O204" s="86"/>
      <c r="P204" s="215">
        <f>O204*H204</f>
        <v>0</v>
      </c>
      <c r="Q204" s="215">
        <v>7E-05</v>
      </c>
      <c r="R204" s="215">
        <f>Q204*H204</f>
        <v>0.00125272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225</v>
      </c>
      <c r="AT204" s="217" t="s">
        <v>142</v>
      </c>
      <c r="AU204" s="217" t="s">
        <v>82</v>
      </c>
      <c r="AY204" s="19" t="s">
        <v>140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80</v>
      </c>
      <c r="BK204" s="218">
        <f>ROUND(I204*H204,2)</f>
        <v>0</v>
      </c>
      <c r="BL204" s="19" t="s">
        <v>225</v>
      </c>
      <c r="BM204" s="217" t="s">
        <v>562</v>
      </c>
    </row>
    <row r="205" spans="1:47" s="2" customFormat="1" ht="12">
      <c r="A205" s="40"/>
      <c r="B205" s="41"/>
      <c r="C205" s="42"/>
      <c r="D205" s="219" t="s">
        <v>149</v>
      </c>
      <c r="E205" s="42"/>
      <c r="F205" s="220" t="s">
        <v>309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149</v>
      </c>
      <c r="AU205" s="19" t="s">
        <v>82</v>
      </c>
    </row>
    <row r="206" spans="1:47" s="2" customFormat="1" ht="12">
      <c r="A206" s="40"/>
      <c r="B206" s="41"/>
      <c r="C206" s="42"/>
      <c r="D206" s="224" t="s">
        <v>151</v>
      </c>
      <c r="E206" s="42"/>
      <c r="F206" s="225" t="s">
        <v>310</v>
      </c>
      <c r="G206" s="42"/>
      <c r="H206" s="42"/>
      <c r="I206" s="221"/>
      <c r="J206" s="42"/>
      <c r="K206" s="42"/>
      <c r="L206" s="46"/>
      <c r="M206" s="222"/>
      <c r="N206" s="223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151</v>
      </c>
      <c r="AU206" s="19" t="s">
        <v>82</v>
      </c>
    </row>
    <row r="207" spans="1:65" s="2" customFormat="1" ht="66.75" customHeight="1">
      <c r="A207" s="40"/>
      <c r="B207" s="41"/>
      <c r="C207" s="206" t="s">
        <v>563</v>
      </c>
      <c r="D207" s="206" t="s">
        <v>142</v>
      </c>
      <c r="E207" s="207" t="s">
        <v>328</v>
      </c>
      <c r="F207" s="208" t="s">
        <v>329</v>
      </c>
      <c r="G207" s="209" t="s">
        <v>145</v>
      </c>
      <c r="H207" s="210">
        <v>17.896</v>
      </c>
      <c r="I207" s="211"/>
      <c r="J207" s="212">
        <f>ROUND(I207*H207,2)</f>
        <v>0</v>
      </c>
      <c r="K207" s="208" t="s">
        <v>146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0.00013</v>
      </c>
      <c r="R207" s="215">
        <f>Q207*H207</f>
        <v>0.0023264799999999997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225</v>
      </c>
      <c r="AT207" s="217" t="s">
        <v>142</v>
      </c>
      <c r="AU207" s="217" t="s">
        <v>82</v>
      </c>
      <c r="AY207" s="19" t="s">
        <v>140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80</v>
      </c>
      <c r="BK207" s="218">
        <f>ROUND(I207*H207,2)</f>
        <v>0</v>
      </c>
      <c r="BL207" s="19" t="s">
        <v>225</v>
      </c>
      <c r="BM207" s="217" t="s">
        <v>564</v>
      </c>
    </row>
    <row r="208" spans="1:47" s="2" customFormat="1" ht="12">
      <c r="A208" s="40"/>
      <c r="B208" s="41"/>
      <c r="C208" s="42"/>
      <c r="D208" s="219" t="s">
        <v>149</v>
      </c>
      <c r="E208" s="42"/>
      <c r="F208" s="220" t="s">
        <v>331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149</v>
      </c>
      <c r="AU208" s="19" t="s">
        <v>82</v>
      </c>
    </row>
    <row r="209" spans="1:47" s="2" customFormat="1" ht="12">
      <c r="A209" s="40"/>
      <c r="B209" s="41"/>
      <c r="C209" s="42"/>
      <c r="D209" s="224" t="s">
        <v>151</v>
      </c>
      <c r="E209" s="42"/>
      <c r="F209" s="225" t="s">
        <v>332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151</v>
      </c>
      <c r="AU209" s="19" t="s">
        <v>82</v>
      </c>
    </row>
    <row r="210" spans="1:65" s="2" customFormat="1" ht="76.35" customHeight="1">
      <c r="A210" s="40"/>
      <c r="B210" s="41"/>
      <c r="C210" s="206" t="s">
        <v>565</v>
      </c>
      <c r="D210" s="206" t="s">
        <v>142</v>
      </c>
      <c r="E210" s="207" t="s">
        <v>333</v>
      </c>
      <c r="F210" s="208" t="s">
        <v>334</v>
      </c>
      <c r="G210" s="209" t="s">
        <v>145</v>
      </c>
      <c r="H210" s="210">
        <v>17.896</v>
      </c>
      <c r="I210" s="211"/>
      <c r="J210" s="212">
        <f>ROUND(I210*H210,2)</f>
        <v>0</v>
      </c>
      <c r="K210" s="208" t="s">
        <v>146</v>
      </c>
      <c r="L210" s="46"/>
      <c r="M210" s="213" t="s">
        <v>19</v>
      </c>
      <c r="N210" s="214" t="s">
        <v>43</v>
      </c>
      <c r="O210" s="86"/>
      <c r="P210" s="215">
        <f>O210*H210</f>
        <v>0</v>
      </c>
      <c r="Q210" s="215">
        <v>0.00023</v>
      </c>
      <c r="R210" s="215">
        <f>Q210*H210</f>
        <v>0.00411608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225</v>
      </c>
      <c r="AT210" s="217" t="s">
        <v>142</v>
      </c>
      <c r="AU210" s="217" t="s">
        <v>82</v>
      </c>
      <c r="AY210" s="19" t="s">
        <v>140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80</v>
      </c>
      <c r="BK210" s="218">
        <f>ROUND(I210*H210,2)</f>
        <v>0</v>
      </c>
      <c r="BL210" s="19" t="s">
        <v>225</v>
      </c>
      <c r="BM210" s="217" t="s">
        <v>566</v>
      </c>
    </row>
    <row r="211" spans="1:47" s="2" customFormat="1" ht="12">
      <c r="A211" s="40"/>
      <c r="B211" s="41"/>
      <c r="C211" s="42"/>
      <c r="D211" s="219" t="s">
        <v>149</v>
      </c>
      <c r="E211" s="42"/>
      <c r="F211" s="220" t="s">
        <v>336</v>
      </c>
      <c r="G211" s="42"/>
      <c r="H211" s="42"/>
      <c r="I211" s="221"/>
      <c r="J211" s="42"/>
      <c r="K211" s="42"/>
      <c r="L211" s="46"/>
      <c r="M211" s="222"/>
      <c r="N211" s="223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149</v>
      </c>
      <c r="AU211" s="19" t="s">
        <v>82</v>
      </c>
    </row>
    <row r="212" spans="1:47" s="2" customFormat="1" ht="12">
      <c r="A212" s="40"/>
      <c r="B212" s="41"/>
      <c r="C212" s="42"/>
      <c r="D212" s="224" t="s">
        <v>151</v>
      </c>
      <c r="E212" s="42"/>
      <c r="F212" s="225" t="s">
        <v>337</v>
      </c>
      <c r="G212" s="42"/>
      <c r="H212" s="42"/>
      <c r="I212" s="221"/>
      <c r="J212" s="42"/>
      <c r="K212" s="42"/>
      <c r="L212" s="46"/>
      <c r="M212" s="222"/>
      <c r="N212" s="223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151</v>
      </c>
      <c r="AU212" s="19" t="s">
        <v>82</v>
      </c>
    </row>
    <row r="213" spans="1:65" s="2" customFormat="1" ht="66.75" customHeight="1">
      <c r="A213" s="40"/>
      <c r="B213" s="41"/>
      <c r="C213" s="206" t="s">
        <v>567</v>
      </c>
      <c r="D213" s="206" t="s">
        <v>142</v>
      </c>
      <c r="E213" s="207" t="s">
        <v>338</v>
      </c>
      <c r="F213" s="208" t="s">
        <v>339</v>
      </c>
      <c r="G213" s="209" t="s">
        <v>145</v>
      </c>
      <c r="H213" s="210">
        <v>17.896</v>
      </c>
      <c r="I213" s="211"/>
      <c r="J213" s="212">
        <f>ROUND(I213*H213,2)</f>
        <v>0</v>
      </c>
      <c r="K213" s="208" t="s">
        <v>146</v>
      </c>
      <c r="L213" s="46"/>
      <c r="M213" s="213" t="s">
        <v>19</v>
      </c>
      <c r="N213" s="214" t="s">
        <v>43</v>
      </c>
      <c r="O213" s="86"/>
      <c r="P213" s="215">
        <f>O213*H213</f>
        <v>0</v>
      </c>
      <c r="Q213" s="215">
        <v>0.00023</v>
      </c>
      <c r="R213" s="215">
        <f>Q213*H213</f>
        <v>0.00411608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225</v>
      </c>
      <c r="AT213" s="217" t="s">
        <v>142</v>
      </c>
      <c r="AU213" s="217" t="s">
        <v>82</v>
      </c>
      <c r="AY213" s="19" t="s">
        <v>140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80</v>
      </c>
      <c r="BK213" s="218">
        <f>ROUND(I213*H213,2)</f>
        <v>0</v>
      </c>
      <c r="BL213" s="19" t="s">
        <v>225</v>
      </c>
      <c r="BM213" s="217" t="s">
        <v>568</v>
      </c>
    </row>
    <row r="214" spans="1:47" s="2" customFormat="1" ht="12">
      <c r="A214" s="40"/>
      <c r="B214" s="41"/>
      <c r="C214" s="42"/>
      <c r="D214" s="219" t="s">
        <v>149</v>
      </c>
      <c r="E214" s="42"/>
      <c r="F214" s="220" t="s">
        <v>341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149</v>
      </c>
      <c r="AU214" s="19" t="s">
        <v>82</v>
      </c>
    </row>
    <row r="215" spans="1:47" s="2" customFormat="1" ht="12">
      <c r="A215" s="40"/>
      <c r="B215" s="41"/>
      <c r="C215" s="42"/>
      <c r="D215" s="224" t="s">
        <v>151</v>
      </c>
      <c r="E215" s="42"/>
      <c r="F215" s="225" t="s">
        <v>342</v>
      </c>
      <c r="G215" s="42"/>
      <c r="H215" s="42"/>
      <c r="I215" s="221"/>
      <c r="J215" s="42"/>
      <c r="K215" s="42"/>
      <c r="L215" s="46"/>
      <c r="M215" s="222"/>
      <c r="N215" s="223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151</v>
      </c>
      <c r="AU215" s="19" t="s">
        <v>82</v>
      </c>
    </row>
    <row r="216" spans="1:65" s="2" customFormat="1" ht="16.5" customHeight="1">
      <c r="A216" s="40"/>
      <c r="B216" s="41"/>
      <c r="C216" s="206" t="s">
        <v>569</v>
      </c>
      <c r="D216" s="206" t="s">
        <v>142</v>
      </c>
      <c r="E216" s="207" t="s">
        <v>570</v>
      </c>
      <c r="F216" s="208" t="s">
        <v>571</v>
      </c>
      <c r="G216" s="209" t="s">
        <v>145</v>
      </c>
      <c r="H216" s="210">
        <v>3.902</v>
      </c>
      <c r="I216" s="211"/>
      <c r="J216" s="212">
        <f>ROUND(I216*H216,2)</f>
        <v>0</v>
      </c>
      <c r="K216" s="208" t="s">
        <v>146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225</v>
      </c>
      <c r="AT216" s="217" t="s">
        <v>142</v>
      </c>
      <c r="AU216" s="217" t="s">
        <v>82</v>
      </c>
      <c r="AY216" s="19" t="s">
        <v>140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80</v>
      </c>
      <c r="BK216" s="218">
        <f>ROUND(I216*H216,2)</f>
        <v>0</v>
      </c>
      <c r="BL216" s="19" t="s">
        <v>225</v>
      </c>
      <c r="BM216" s="217" t="s">
        <v>572</v>
      </c>
    </row>
    <row r="217" spans="1:47" s="2" customFormat="1" ht="12">
      <c r="A217" s="40"/>
      <c r="B217" s="41"/>
      <c r="C217" s="42"/>
      <c r="D217" s="219" t="s">
        <v>149</v>
      </c>
      <c r="E217" s="42"/>
      <c r="F217" s="220" t="s">
        <v>571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149</v>
      </c>
      <c r="AU217" s="19" t="s">
        <v>82</v>
      </c>
    </row>
    <row r="218" spans="1:47" s="2" customFormat="1" ht="12">
      <c r="A218" s="40"/>
      <c r="B218" s="41"/>
      <c r="C218" s="42"/>
      <c r="D218" s="224" t="s">
        <v>151</v>
      </c>
      <c r="E218" s="42"/>
      <c r="F218" s="225" t="s">
        <v>573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151</v>
      </c>
      <c r="AU218" s="19" t="s">
        <v>82</v>
      </c>
    </row>
    <row r="219" spans="1:51" s="14" customFormat="1" ht="12">
      <c r="A219" s="14"/>
      <c r="B219" s="236"/>
      <c r="C219" s="237"/>
      <c r="D219" s="219" t="s">
        <v>153</v>
      </c>
      <c r="E219" s="238" t="s">
        <v>19</v>
      </c>
      <c r="F219" s="239" t="s">
        <v>456</v>
      </c>
      <c r="G219" s="237"/>
      <c r="H219" s="240">
        <v>3.902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153</v>
      </c>
      <c r="AU219" s="246" t="s">
        <v>82</v>
      </c>
      <c r="AV219" s="14" t="s">
        <v>82</v>
      </c>
      <c r="AW219" s="14" t="s">
        <v>33</v>
      </c>
      <c r="AX219" s="14" t="s">
        <v>80</v>
      </c>
      <c r="AY219" s="246" t="s">
        <v>140</v>
      </c>
    </row>
    <row r="220" spans="1:65" s="2" customFormat="1" ht="33" customHeight="1">
      <c r="A220" s="40"/>
      <c r="B220" s="41"/>
      <c r="C220" s="206" t="s">
        <v>574</v>
      </c>
      <c r="D220" s="206" t="s">
        <v>142</v>
      </c>
      <c r="E220" s="207" t="s">
        <v>575</v>
      </c>
      <c r="F220" s="208" t="s">
        <v>576</v>
      </c>
      <c r="G220" s="209" t="s">
        <v>145</v>
      </c>
      <c r="H220" s="210">
        <v>3.902</v>
      </c>
      <c r="I220" s="211"/>
      <c r="J220" s="212">
        <f>ROUND(I220*H220,2)</f>
        <v>0</v>
      </c>
      <c r="K220" s="208" t="s">
        <v>146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0.00472</v>
      </c>
      <c r="R220" s="215">
        <f>Q220*H220</f>
        <v>0.01841744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225</v>
      </c>
      <c r="AT220" s="217" t="s">
        <v>142</v>
      </c>
      <c r="AU220" s="217" t="s">
        <v>82</v>
      </c>
      <c r="AY220" s="19" t="s">
        <v>140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80</v>
      </c>
      <c r="BK220" s="218">
        <f>ROUND(I220*H220,2)</f>
        <v>0</v>
      </c>
      <c r="BL220" s="19" t="s">
        <v>225</v>
      </c>
      <c r="BM220" s="217" t="s">
        <v>577</v>
      </c>
    </row>
    <row r="221" spans="1:47" s="2" customFormat="1" ht="12">
      <c r="A221" s="40"/>
      <c r="B221" s="41"/>
      <c r="C221" s="42"/>
      <c r="D221" s="219" t="s">
        <v>149</v>
      </c>
      <c r="E221" s="42"/>
      <c r="F221" s="220" t="s">
        <v>578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149</v>
      </c>
      <c r="AU221" s="19" t="s">
        <v>82</v>
      </c>
    </row>
    <row r="222" spans="1:47" s="2" customFormat="1" ht="12">
      <c r="A222" s="40"/>
      <c r="B222" s="41"/>
      <c r="C222" s="42"/>
      <c r="D222" s="224" t="s">
        <v>151</v>
      </c>
      <c r="E222" s="42"/>
      <c r="F222" s="225" t="s">
        <v>579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151</v>
      </c>
      <c r="AU222" s="19" t="s">
        <v>82</v>
      </c>
    </row>
    <row r="223" spans="1:65" s="2" customFormat="1" ht="24.15" customHeight="1">
      <c r="A223" s="40"/>
      <c r="B223" s="41"/>
      <c r="C223" s="206" t="s">
        <v>580</v>
      </c>
      <c r="D223" s="206" t="s">
        <v>142</v>
      </c>
      <c r="E223" s="207" t="s">
        <v>581</v>
      </c>
      <c r="F223" s="208" t="s">
        <v>582</v>
      </c>
      <c r="G223" s="209" t="s">
        <v>145</v>
      </c>
      <c r="H223" s="210">
        <v>3.902</v>
      </c>
      <c r="I223" s="211"/>
      <c r="J223" s="212">
        <f>ROUND(I223*H223,2)</f>
        <v>0</v>
      </c>
      <c r="K223" s="208" t="s">
        <v>146</v>
      </c>
      <c r="L223" s="46"/>
      <c r="M223" s="213" t="s">
        <v>19</v>
      </c>
      <c r="N223" s="214" t="s">
        <v>43</v>
      </c>
      <c r="O223" s="86"/>
      <c r="P223" s="215">
        <f>O223*H223</f>
        <v>0</v>
      </c>
      <c r="Q223" s="215">
        <v>0.00011</v>
      </c>
      <c r="R223" s="215">
        <f>Q223*H223</f>
        <v>0.00042922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225</v>
      </c>
      <c r="AT223" s="217" t="s">
        <v>142</v>
      </c>
      <c r="AU223" s="217" t="s">
        <v>82</v>
      </c>
      <c r="AY223" s="19" t="s">
        <v>140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80</v>
      </c>
      <c r="BK223" s="218">
        <f>ROUND(I223*H223,2)</f>
        <v>0</v>
      </c>
      <c r="BL223" s="19" t="s">
        <v>225</v>
      </c>
      <c r="BM223" s="217" t="s">
        <v>583</v>
      </c>
    </row>
    <row r="224" spans="1:47" s="2" customFormat="1" ht="12">
      <c r="A224" s="40"/>
      <c r="B224" s="41"/>
      <c r="C224" s="42"/>
      <c r="D224" s="219" t="s">
        <v>149</v>
      </c>
      <c r="E224" s="42"/>
      <c r="F224" s="220" t="s">
        <v>584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149</v>
      </c>
      <c r="AU224" s="19" t="s">
        <v>82</v>
      </c>
    </row>
    <row r="225" spans="1:47" s="2" customFormat="1" ht="12">
      <c r="A225" s="40"/>
      <c r="B225" s="41"/>
      <c r="C225" s="42"/>
      <c r="D225" s="224" t="s">
        <v>151</v>
      </c>
      <c r="E225" s="42"/>
      <c r="F225" s="225" t="s">
        <v>585</v>
      </c>
      <c r="G225" s="42"/>
      <c r="H225" s="42"/>
      <c r="I225" s="221"/>
      <c r="J225" s="42"/>
      <c r="K225" s="42"/>
      <c r="L225" s="46"/>
      <c r="M225" s="222"/>
      <c r="N225" s="223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151</v>
      </c>
      <c r="AU225" s="19" t="s">
        <v>82</v>
      </c>
    </row>
    <row r="226" spans="1:65" s="2" customFormat="1" ht="24.15" customHeight="1">
      <c r="A226" s="40"/>
      <c r="B226" s="41"/>
      <c r="C226" s="206" t="s">
        <v>373</v>
      </c>
      <c r="D226" s="206" t="s">
        <v>142</v>
      </c>
      <c r="E226" s="207" t="s">
        <v>586</v>
      </c>
      <c r="F226" s="208" t="s">
        <v>587</v>
      </c>
      <c r="G226" s="209" t="s">
        <v>145</v>
      </c>
      <c r="H226" s="210">
        <v>3.902</v>
      </c>
      <c r="I226" s="211"/>
      <c r="J226" s="212">
        <f>ROUND(I226*H226,2)</f>
        <v>0</v>
      </c>
      <c r="K226" s="208" t="s">
        <v>146</v>
      </c>
      <c r="L226" s="46"/>
      <c r="M226" s="213" t="s">
        <v>19</v>
      </c>
      <c r="N226" s="214" t="s">
        <v>43</v>
      </c>
      <c r="O226" s="86"/>
      <c r="P226" s="215">
        <f>O226*H226</f>
        <v>0</v>
      </c>
      <c r="Q226" s="215">
        <v>0.00072</v>
      </c>
      <c r="R226" s="215">
        <f>Q226*H226</f>
        <v>0.0028094400000000003</v>
      </c>
      <c r="S226" s="215">
        <v>0</v>
      </c>
      <c r="T226" s="216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17" t="s">
        <v>225</v>
      </c>
      <c r="AT226" s="217" t="s">
        <v>142</v>
      </c>
      <c r="AU226" s="217" t="s">
        <v>82</v>
      </c>
      <c r="AY226" s="19" t="s">
        <v>140</v>
      </c>
      <c r="BE226" s="218">
        <f>IF(N226="základní",J226,0)</f>
        <v>0</v>
      </c>
      <c r="BF226" s="218">
        <f>IF(N226="snížená",J226,0)</f>
        <v>0</v>
      </c>
      <c r="BG226" s="218">
        <f>IF(N226="zákl. přenesená",J226,0)</f>
        <v>0</v>
      </c>
      <c r="BH226" s="218">
        <f>IF(N226="sníž. přenesená",J226,0)</f>
        <v>0</v>
      </c>
      <c r="BI226" s="218">
        <f>IF(N226="nulová",J226,0)</f>
        <v>0</v>
      </c>
      <c r="BJ226" s="19" t="s">
        <v>80</v>
      </c>
      <c r="BK226" s="218">
        <f>ROUND(I226*H226,2)</f>
        <v>0</v>
      </c>
      <c r="BL226" s="19" t="s">
        <v>225</v>
      </c>
      <c r="BM226" s="217" t="s">
        <v>588</v>
      </c>
    </row>
    <row r="227" spans="1:47" s="2" customFormat="1" ht="12">
      <c r="A227" s="40"/>
      <c r="B227" s="41"/>
      <c r="C227" s="42"/>
      <c r="D227" s="219" t="s">
        <v>149</v>
      </c>
      <c r="E227" s="42"/>
      <c r="F227" s="220" t="s">
        <v>589</v>
      </c>
      <c r="G227" s="42"/>
      <c r="H227" s="42"/>
      <c r="I227" s="221"/>
      <c r="J227" s="42"/>
      <c r="K227" s="42"/>
      <c r="L227" s="46"/>
      <c r="M227" s="222"/>
      <c r="N227" s="223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149</v>
      </c>
      <c r="AU227" s="19" t="s">
        <v>82</v>
      </c>
    </row>
    <row r="228" spans="1:47" s="2" customFormat="1" ht="12">
      <c r="A228" s="40"/>
      <c r="B228" s="41"/>
      <c r="C228" s="42"/>
      <c r="D228" s="224" t="s">
        <v>151</v>
      </c>
      <c r="E228" s="42"/>
      <c r="F228" s="225" t="s">
        <v>590</v>
      </c>
      <c r="G228" s="42"/>
      <c r="H228" s="42"/>
      <c r="I228" s="221"/>
      <c r="J228" s="42"/>
      <c r="K228" s="42"/>
      <c r="L228" s="46"/>
      <c r="M228" s="262"/>
      <c r="N228" s="263"/>
      <c r="O228" s="264"/>
      <c r="P228" s="264"/>
      <c r="Q228" s="264"/>
      <c r="R228" s="264"/>
      <c r="S228" s="264"/>
      <c r="T228" s="265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151</v>
      </c>
      <c r="AU228" s="19" t="s">
        <v>82</v>
      </c>
    </row>
    <row r="229" spans="1:31" s="2" customFormat="1" ht="6.95" customHeight="1">
      <c r="A229" s="40"/>
      <c r="B229" s="61"/>
      <c r="C229" s="62"/>
      <c r="D229" s="62"/>
      <c r="E229" s="62"/>
      <c r="F229" s="62"/>
      <c r="G229" s="62"/>
      <c r="H229" s="62"/>
      <c r="I229" s="62"/>
      <c r="J229" s="62"/>
      <c r="K229" s="62"/>
      <c r="L229" s="46"/>
      <c r="M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</row>
  </sheetData>
  <sheetProtection password="DD5F" sheet="1" objects="1" scenarios="1" formatColumns="0" formatRows="0" autoFilter="0"/>
  <autoFilter ref="C88:K22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4" r:id="rId1" display="https://podminky.urs.cz/item/CS_URS_2023_02/411321414"/>
    <hyperlink ref="F98" r:id="rId2" display="https://podminky.urs.cz/item/CS_URS_2023_02/411354245"/>
    <hyperlink ref="F102" r:id="rId3" display="https://podminky.urs.cz/item/CS_URS_2023_02/411361821"/>
    <hyperlink ref="F106" r:id="rId4" display="https://podminky.urs.cz/item/CS_URS_2023_02/411362021"/>
    <hyperlink ref="F111" r:id="rId5" display="https://podminky.urs.cz/item/CS_URS_2023_02/622151031"/>
    <hyperlink ref="F115" r:id="rId6" display="https://podminky.urs.cz/item/CS_URS_2023_02/629995101"/>
    <hyperlink ref="F122" r:id="rId7" display="https://podminky.urs.cz/item/CS_URS_2023_02/985112121"/>
    <hyperlink ref="F126" r:id="rId8" display="https://podminky.urs.cz/item/CS_URS_2023_02/985111291"/>
    <hyperlink ref="F129" r:id="rId9" display="https://podminky.urs.cz/item/CS_URS_2023_02/985111292"/>
    <hyperlink ref="F132" r:id="rId10" display="https://podminky.urs.cz/item/CS_URS_2023_02/985131311"/>
    <hyperlink ref="F135" r:id="rId11" display="https://podminky.urs.cz/item/CS_URS_2023_02/985139111"/>
    <hyperlink ref="F138" r:id="rId12" display="https://podminky.urs.cz/item/CS_URS_2023_02/985139112"/>
    <hyperlink ref="F141" r:id="rId13" display="https://podminky.urs.cz/item/CS_URS_2023_02/985311213"/>
    <hyperlink ref="F145" r:id="rId14" display="https://podminky.urs.cz/item/CS_URS_2023_02/997002611"/>
    <hyperlink ref="F148" r:id="rId15" display="https://podminky.urs.cz/item/CS_URS_2023_02/997013501"/>
    <hyperlink ref="F151" r:id="rId16" display="https://podminky.urs.cz/item/CS_URS_2023_02/997013509"/>
    <hyperlink ref="F155" r:id="rId17" display="https://podminky.urs.cz/item/CS_URS_2023_02/997013609"/>
    <hyperlink ref="F159" r:id="rId18" display="https://podminky.urs.cz/item/CS_URS_2023_01/998018002"/>
    <hyperlink ref="F178" r:id="rId19" display="https://podminky.urs.cz/item/CS_URS_2023_02/998767201"/>
    <hyperlink ref="F188" r:id="rId20" display="https://podminky.urs.cz/item/CS_URS_2023_02/998772201"/>
    <hyperlink ref="F192" r:id="rId21" display="https://podminky.urs.cz/item/CS_URS_2023_02/783301303"/>
    <hyperlink ref="F206" r:id="rId22" display="https://podminky.urs.cz/item/CS_URS_2023_02/783301313"/>
    <hyperlink ref="F209" r:id="rId23" display="https://podminky.urs.cz/item/CS_URS_2023_02/783334101"/>
    <hyperlink ref="F212" r:id="rId24" display="https://podminky.urs.cz/item/CS_URS_2023_02/783335101"/>
    <hyperlink ref="F215" r:id="rId25" display="https://podminky.urs.cz/item/CS_URS_2023_02/783337101"/>
    <hyperlink ref="F218" r:id="rId26" display="https://podminky.urs.cz/item/CS_URS_2023_02/783806811"/>
    <hyperlink ref="F222" r:id="rId27" display="https://podminky.urs.cz/item/CS_URS_2023_02/783822213"/>
    <hyperlink ref="F225" r:id="rId28" display="https://podminky.urs.cz/item/CS_URS_2023_02/783823133"/>
    <hyperlink ref="F228" r:id="rId29" display="https://podminky.urs.cz/item/CS_URS_2023_02/7838274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ROUND((SUM(BE87:BE188)),2)</f>
        <v>0</v>
      </c>
      <c r="G33" s="40"/>
      <c r="H33" s="40"/>
      <c r="I33" s="150">
        <v>0.21</v>
      </c>
      <c r="J33" s="149">
        <f>ROUND(((SUM(BE87:BE188))*I33),2)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ROUND((SUM(BF87:BF188)),2)</f>
        <v>0</v>
      </c>
      <c r="G34" s="40"/>
      <c r="H34" s="40"/>
      <c r="I34" s="150">
        <v>0.15</v>
      </c>
      <c r="J34" s="149">
        <f>ROUND(((SUM(BF87:BF188))*I34),2)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ROUND((SUM(BG87:BG188)),2)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ROUND((SUM(BH87:BH188)),2)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ROUND((SUM(BI87:BI188)),2)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06 - Výměna schodišť vč. chodníků před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118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592</v>
      </c>
      <c r="E62" s="176"/>
      <c r="F62" s="176"/>
      <c r="G62" s="176"/>
      <c r="H62" s="176"/>
      <c r="I62" s="176"/>
      <c r="J62" s="177">
        <f>J117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593</v>
      </c>
      <c r="E63" s="176"/>
      <c r="F63" s="176"/>
      <c r="G63" s="176"/>
      <c r="H63" s="176"/>
      <c r="I63" s="176"/>
      <c r="J63" s="177">
        <f>J130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421</v>
      </c>
      <c r="E64" s="176"/>
      <c r="F64" s="176"/>
      <c r="G64" s="176"/>
      <c r="H64" s="176"/>
      <c r="I64" s="176"/>
      <c r="J64" s="177">
        <f>J134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594</v>
      </c>
      <c r="E65" s="176"/>
      <c r="F65" s="176"/>
      <c r="G65" s="176"/>
      <c r="H65" s="176"/>
      <c r="I65" s="176"/>
      <c r="J65" s="177">
        <f>J165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119</v>
      </c>
      <c r="E66" s="176"/>
      <c r="F66" s="176"/>
      <c r="G66" s="176"/>
      <c r="H66" s="176"/>
      <c r="I66" s="176"/>
      <c r="J66" s="177">
        <f>J176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423</v>
      </c>
      <c r="E67" s="176"/>
      <c r="F67" s="176"/>
      <c r="G67" s="176"/>
      <c r="H67" s="176"/>
      <c r="I67" s="176"/>
      <c r="J67" s="177">
        <f>J184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AUTOCAMP Beroun - stavební úpravy AMFITEÁTRU -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 xml:space="preserve">06 - Výměna schodišť vč. chodníků před 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Beroun</v>
      </c>
      <c r="G81" s="42"/>
      <c r="H81" s="42"/>
      <c r="I81" s="34" t="s">
        <v>23</v>
      </c>
      <c r="J81" s="74" t="str">
        <f>IF(J12="","",J12)</f>
        <v>12. 1. 2024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31</v>
      </c>
      <c r="J83" s="38" t="str">
        <f>E21</f>
        <v xml:space="preserve">SpektraPro spol. s r.o.,V Hlinkách 1548,266 01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p. Lenka Dejdarová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126</v>
      </c>
      <c r="D86" s="182" t="s">
        <v>57</v>
      </c>
      <c r="E86" s="182" t="s">
        <v>53</v>
      </c>
      <c r="F86" s="182" t="s">
        <v>54</v>
      </c>
      <c r="G86" s="182" t="s">
        <v>127</v>
      </c>
      <c r="H86" s="182" t="s">
        <v>128</v>
      </c>
      <c r="I86" s="182" t="s">
        <v>129</v>
      </c>
      <c r="J86" s="182" t="s">
        <v>115</v>
      </c>
      <c r="K86" s="183" t="s">
        <v>130</v>
      </c>
      <c r="L86" s="184"/>
      <c r="M86" s="94" t="s">
        <v>19</v>
      </c>
      <c r="N86" s="95" t="s">
        <v>42</v>
      </c>
      <c r="O86" s="95" t="s">
        <v>131</v>
      </c>
      <c r="P86" s="95" t="s">
        <v>132</v>
      </c>
      <c r="Q86" s="95" t="s">
        <v>133</v>
      </c>
      <c r="R86" s="95" t="s">
        <v>134</v>
      </c>
      <c r="S86" s="95" t="s">
        <v>135</v>
      </c>
      <c r="T86" s="96" t="s">
        <v>136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</f>
        <v>0</v>
      </c>
      <c r="Q87" s="98"/>
      <c r="R87" s="187">
        <f>R88</f>
        <v>45.56307928</v>
      </c>
      <c r="S87" s="98"/>
      <c r="T87" s="188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116</v>
      </c>
      <c r="BK87" s="189">
        <f>BK88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138</v>
      </c>
      <c r="F88" s="193" t="s">
        <v>139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P89+P117+P130+P134+P165+P176+P184</f>
        <v>0</v>
      </c>
      <c r="Q88" s="198"/>
      <c r="R88" s="199">
        <f>R89+R117+R130+R134+R165+R176+R184</f>
        <v>45.56307928</v>
      </c>
      <c r="S88" s="198"/>
      <c r="T88" s="200">
        <f>T89+T117+T130+T134+T165+T176+T184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140</v>
      </c>
      <c r="BK88" s="203">
        <f>BK89+BK117+BK130+BK134+BK165+BK176+BK184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80</v>
      </c>
      <c r="F89" s="204" t="s">
        <v>141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SUM(P90:P116)</f>
        <v>0</v>
      </c>
      <c r="Q89" s="198"/>
      <c r="R89" s="199">
        <f>SUM(R90:R116)</f>
        <v>2.7</v>
      </c>
      <c r="S89" s="198"/>
      <c r="T89" s="200">
        <f>SUM(T90:T116)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140</v>
      </c>
      <c r="BK89" s="203">
        <f>SUM(BK90:BK116)</f>
        <v>0</v>
      </c>
    </row>
    <row r="90" spans="1:65" s="2" customFormat="1" ht="24.15" customHeight="1">
      <c r="A90" s="40"/>
      <c r="B90" s="41"/>
      <c r="C90" s="206" t="s">
        <v>80</v>
      </c>
      <c r="D90" s="206" t="s">
        <v>142</v>
      </c>
      <c r="E90" s="207" t="s">
        <v>595</v>
      </c>
      <c r="F90" s="208" t="s">
        <v>596</v>
      </c>
      <c r="G90" s="209" t="s">
        <v>273</v>
      </c>
      <c r="H90" s="210">
        <v>3.209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147</v>
      </c>
      <c r="AT90" s="217" t="s">
        <v>142</v>
      </c>
      <c r="AU90" s="217" t="s">
        <v>82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147</v>
      </c>
      <c r="BM90" s="217" t="s">
        <v>597</v>
      </c>
    </row>
    <row r="91" spans="1:47" s="2" customFormat="1" ht="12">
      <c r="A91" s="40"/>
      <c r="B91" s="41"/>
      <c r="C91" s="42"/>
      <c r="D91" s="219" t="s">
        <v>149</v>
      </c>
      <c r="E91" s="42"/>
      <c r="F91" s="220" t="s">
        <v>598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82</v>
      </c>
    </row>
    <row r="92" spans="1:47" s="2" customFormat="1" ht="12">
      <c r="A92" s="40"/>
      <c r="B92" s="41"/>
      <c r="C92" s="42"/>
      <c r="D92" s="224" t="s">
        <v>151</v>
      </c>
      <c r="E92" s="42"/>
      <c r="F92" s="225" t="s">
        <v>599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151</v>
      </c>
      <c r="AU92" s="19" t="s">
        <v>82</v>
      </c>
    </row>
    <row r="93" spans="1:51" s="13" customFormat="1" ht="12">
      <c r="A93" s="13"/>
      <c r="B93" s="226"/>
      <c r="C93" s="227"/>
      <c r="D93" s="219" t="s">
        <v>153</v>
      </c>
      <c r="E93" s="228" t="s">
        <v>19</v>
      </c>
      <c r="F93" s="229" t="s">
        <v>600</v>
      </c>
      <c r="G93" s="227"/>
      <c r="H93" s="228" t="s">
        <v>19</v>
      </c>
      <c r="I93" s="230"/>
      <c r="J93" s="227"/>
      <c r="K93" s="227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153</v>
      </c>
      <c r="AU93" s="235" t="s">
        <v>82</v>
      </c>
      <c r="AV93" s="13" t="s">
        <v>80</v>
      </c>
      <c r="AW93" s="13" t="s">
        <v>33</v>
      </c>
      <c r="AX93" s="13" t="s">
        <v>72</v>
      </c>
      <c r="AY93" s="235" t="s">
        <v>140</v>
      </c>
    </row>
    <row r="94" spans="1:51" s="14" customFormat="1" ht="12">
      <c r="A94" s="14"/>
      <c r="B94" s="236"/>
      <c r="C94" s="237"/>
      <c r="D94" s="219" t="s">
        <v>153</v>
      </c>
      <c r="E94" s="238" t="s">
        <v>19</v>
      </c>
      <c r="F94" s="239" t="s">
        <v>601</v>
      </c>
      <c r="G94" s="237"/>
      <c r="H94" s="240">
        <v>3.209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153</v>
      </c>
      <c r="AU94" s="246" t="s">
        <v>82</v>
      </c>
      <c r="AV94" s="14" t="s">
        <v>82</v>
      </c>
      <c r="AW94" s="14" t="s">
        <v>33</v>
      </c>
      <c r="AX94" s="14" t="s">
        <v>80</v>
      </c>
      <c r="AY94" s="246" t="s">
        <v>140</v>
      </c>
    </row>
    <row r="95" spans="1:65" s="2" customFormat="1" ht="33" customHeight="1">
      <c r="A95" s="40"/>
      <c r="B95" s="41"/>
      <c r="C95" s="206" t="s">
        <v>82</v>
      </c>
      <c r="D95" s="206" t="s">
        <v>142</v>
      </c>
      <c r="E95" s="207" t="s">
        <v>602</v>
      </c>
      <c r="F95" s="208" t="s">
        <v>603</v>
      </c>
      <c r="G95" s="209" t="s">
        <v>273</v>
      </c>
      <c r="H95" s="210">
        <v>5.222</v>
      </c>
      <c r="I95" s="211"/>
      <c r="J95" s="212">
        <f>ROUND(I95*H95,2)</f>
        <v>0</v>
      </c>
      <c r="K95" s="208" t="s">
        <v>146</v>
      </c>
      <c r="L95" s="46"/>
      <c r="M95" s="213" t="s">
        <v>19</v>
      </c>
      <c r="N95" s="214" t="s">
        <v>43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147</v>
      </c>
      <c r="AT95" s="217" t="s">
        <v>142</v>
      </c>
      <c r="AU95" s="217" t="s">
        <v>82</v>
      </c>
      <c r="AY95" s="19" t="s">
        <v>140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80</v>
      </c>
      <c r="BK95" s="218">
        <f>ROUND(I95*H95,2)</f>
        <v>0</v>
      </c>
      <c r="BL95" s="19" t="s">
        <v>147</v>
      </c>
      <c r="BM95" s="217" t="s">
        <v>604</v>
      </c>
    </row>
    <row r="96" spans="1:47" s="2" customFormat="1" ht="12">
      <c r="A96" s="40"/>
      <c r="B96" s="41"/>
      <c r="C96" s="42"/>
      <c r="D96" s="219" t="s">
        <v>149</v>
      </c>
      <c r="E96" s="42"/>
      <c r="F96" s="220" t="s">
        <v>605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149</v>
      </c>
      <c r="AU96" s="19" t="s">
        <v>82</v>
      </c>
    </row>
    <row r="97" spans="1:47" s="2" customFormat="1" ht="12">
      <c r="A97" s="40"/>
      <c r="B97" s="41"/>
      <c r="C97" s="42"/>
      <c r="D97" s="224" t="s">
        <v>151</v>
      </c>
      <c r="E97" s="42"/>
      <c r="F97" s="225" t="s">
        <v>606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151</v>
      </c>
      <c r="AU97" s="19" t="s">
        <v>82</v>
      </c>
    </row>
    <row r="98" spans="1:51" s="14" customFormat="1" ht="12">
      <c r="A98" s="14"/>
      <c r="B98" s="236"/>
      <c r="C98" s="237"/>
      <c r="D98" s="219" t="s">
        <v>153</v>
      </c>
      <c r="E98" s="238" t="s">
        <v>19</v>
      </c>
      <c r="F98" s="239" t="s">
        <v>607</v>
      </c>
      <c r="G98" s="237"/>
      <c r="H98" s="240">
        <v>5.222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153</v>
      </c>
      <c r="AU98" s="246" t="s">
        <v>82</v>
      </c>
      <c r="AV98" s="14" t="s">
        <v>82</v>
      </c>
      <c r="AW98" s="14" t="s">
        <v>33</v>
      </c>
      <c r="AX98" s="14" t="s">
        <v>80</v>
      </c>
      <c r="AY98" s="246" t="s">
        <v>140</v>
      </c>
    </row>
    <row r="99" spans="1:65" s="2" customFormat="1" ht="24.15" customHeight="1">
      <c r="A99" s="40"/>
      <c r="B99" s="41"/>
      <c r="C99" s="206" t="s">
        <v>161</v>
      </c>
      <c r="D99" s="206" t="s">
        <v>142</v>
      </c>
      <c r="E99" s="207" t="s">
        <v>608</v>
      </c>
      <c r="F99" s="208" t="s">
        <v>609</v>
      </c>
      <c r="G99" s="209" t="s">
        <v>273</v>
      </c>
      <c r="H99" s="210">
        <v>8.431</v>
      </c>
      <c r="I99" s="211"/>
      <c r="J99" s="212">
        <f>ROUND(I99*H99,2)</f>
        <v>0</v>
      </c>
      <c r="K99" s="208" t="s">
        <v>146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147</v>
      </c>
      <c r="AT99" s="217" t="s">
        <v>142</v>
      </c>
      <c r="AU99" s="217" t="s">
        <v>82</v>
      </c>
      <c r="AY99" s="19" t="s">
        <v>140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147</v>
      </c>
      <c r="BM99" s="217" t="s">
        <v>610</v>
      </c>
    </row>
    <row r="100" spans="1:47" s="2" customFormat="1" ht="12">
      <c r="A100" s="40"/>
      <c r="B100" s="41"/>
      <c r="C100" s="42"/>
      <c r="D100" s="219" t="s">
        <v>149</v>
      </c>
      <c r="E100" s="42"/>
      <c r="F100" s="220" t="s">
        <v>611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149</v>
      </c>
      <c r="AU100" s="19" t="s">
        <v>82</v>
      </c>
    </row>
    <row r="101" spans="1:47" s="2" customFormat="1" ht="12">
      <c r="A101" s="40"/>
      <c r="B101" s="41"/>
      <c r="C101" s="42"/>
      <c r="D101" s="224" t="s">
        <v>151</v>
      </c>
      <c r="E101" s="42"/>
      <c r="F101" s="225" t="s">
        <v>612</v>
      </c>
      <c r="G101" s="42"/>
      <c r="H101" s="42"/>
      <c r="I101" s="221"/>
      <c r="J101" s="42"/>
      <c r="K101" s="42"/>
      <c r="L101" s="46"/>
      <c r="M101" s="222"/>
      <c r="N101" s="223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151</v>
      </c>
      <c r="AU101" s="19" t="s">
        <v>82</v>
      </c>
    </row>
    <row r="102" spans="1:51" s="14" customFormat="1" ht="12">
      <c r="A102" s="14"/>
      <c r="B102" s="236"/>
      <c r="C102" s="237"/>
      <c r="D102" s="219" t="s">
        <v>153</v>
      </c>
      <c r="E102" s="238" t="s">
        <v>19</v>
      </c>
      <c r="F102" s="239" t="s">
        <v>613</v>
      </c>
      <c r="G102" s="237"/>
      <c r="H102" s="240">
        <v>8.431</v>
      </c>
      <c r="I102" s="241"/>
      <c r="J102" s="237"/>
      <c r="K102" s="237"/>
      <c r="L102" s="242"/>
      <c r="M102" s="243"/>
      <c r="N102" s="244"/>
      <c r="O102" s="244"/>
      <c r="P102" s="244"/>
      <c r="Q102" s="244"/>
      <c r="R102" s="244"/>
      <c r="S102" s="244"/>
      <c r="T102" s="245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6" t="s">
        <v>153</v>
      </c>
      <c r="AU102" s="246" t="s">
        <v>82</v>
      </c>
      <c r="AV102" s="14" t="s">
        <v>82</v>
      </c>
      <c r="AW102" s="14" t="s">
        <v>33</v>
      </c>
      <c r="AX102" s="14" t="s">
        <v>80</v>
      </c>
      <c r="AY102" s="246" t="s">
        <v>140</v>
      </c>
    </row>
    <row r="103" spans="1:65" s="2" customFormat="1" ht="37.8" customHeight="1">
      <c r="A103" s="40"/>
      <c r="B103" s="41"/>
      <c r="C103" s="206" t="s">
        <v>147</v>
      </c>
      <c r="D103" s="206" t="s">
        <v>142</v>
      </c>
      <c r="E103" s="207" t="s">
        <v>614</v>
      </c>
      <c r="F103" s="208" t="s">
        <v>615</v>
      </c>
      <c r="G103" s="209" t="s">
        <v>273</v>
      </c>
      <c r="H103" s="210">
        <v>8.431</v>
      </c>
      <c r="I103" s="211"/>
      <c r="J103" s="212">
        <f>ROUND(I103*H103,2)</f>
        <v>0</v>
      </c>
      <c r="K103" s="208" t="s">
        <v>146</v>
      </c>
      <c r="L103" s="46"/>
      <c r="M103" s="213" t="s">
        <v>19</v>
      </c>
      <c r="N103" s="214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147</v>
      </c>
      <c r="AT103" s="217" t="s">
        <v>142</v>
      </c>
      <c r="AU103" s="217" t="s">
        <v>82</v>
      </c>
      <c r="AY103" s="19" t="s">
        <v>140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80</v>
      </c>
      <c r="BK103" s="218">
        <f>ROUND(I103*H103,2)</f>
        <v>0</v>
      </c>
      <c r="BL103" s="19" t="s">
        <v>147</v>
      </c>
      <c r="BM103" s="217" t="s">
        <v>616</v>
      </c>
    </row>
    <row r="104" spans="1:47" s="2" customFormat="1" ht="12">
      <c r="A104" s="40"/>
      <c r="B104" s="41"/>
      <c r="C104" s="42"/>
      <c r="D104" s="219" t="s">
        <v>149</v>
      </c>
      <c r="E104" s="42"/>
      <c r="F104" s="220" t="s">
        <v>617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149</v>
      </c>
      <c r="AU104" s="19" t="s">
        <v>82</v>
      </c>
    </row>
    <row r="105" spans="1:47" s="2" customFormat="1" ht="12">
      <c r="A105" s="40"/>
      <c r="B105" s="41"/>
      <c r="C105" s="42"/>
      <c r="D105" s="224" t="s">
        <v>151</v>
      </c>
      <c r="E105" s="42"/>
      <c r="F105" s="225" t="s">
        <v>618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151</v>
      </c>
      <c r="AU105" s="19" t="s">
        <v>82</v>
      </c>
    </row>
    <row r="106" spans="1:65" s="2" customFormat="1" ht="33" customHeight="1">
      <c r="A106" s="40"/>
      <c r="B106" s="41"/>
      <c r="C106" s="206" t="s">
        <v>178</v>
      </c>
      <c r="D106" s="206" t="s">
        <v>142</v>
      </c>
      <c r="E106" s="207" t="s">
        <v>619</v>
      </c>
      <c r="F106" s="208" t="s">
        <v>620</v>
      </c>
      <c r="G106" s="209" t="s">
        <v>181</v>
      </c>
      <c r="H106" s="210">
        <v>15.176</v>
      </c>
      <c r="I106" s="211"/>
      <c r="J106" s="212">
        <f>ROUND(I106*H106,2)</f>
        <v>0</v>
      </c>
      <c r="K106" s="208" t="s">
        <v>146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147</v>
      </c>
      <c r="AT106" s="217" t="s">
        <v>142</v>
      </c>
      <c r="AU106" s="217" t="s">
        <v>82</v>
      </c>
      <c r="AY106" s="19" t="s">
        <v>140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147</v>
      </c>
      <c r="BM106" s="217" t="s">
        <v>621</v>
      </c>
    </row>
    <row r="107" spans="1:47" s="2" customFormat="1" ht="12">
      <c r="A107" s="40"/>
      <c r="B107" s="41"/>
      <c r="C107" s="42"/>
      <c r="D107" s="219" t="s">
        <v>149</v>
      </c>
      <c r="E107" s="42"/>
      <c r="F107" s="220" t="s">
        <v>622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149</v>
      </c>
      <c r="AU107" s="19" t="s">
        <v>82</v>
      </c>
    </row>
    <row r="108" spans="1:47" s="2" customFormat="1" ht="12">
      <c r="A108" s="40"/>
      <c r="B108" s="41"/>
      <c r="C108" s="42"/>
      <c r="D108" s="224" t="s">
        <v>151</v>
      </c>
      <c r="E108" s="42"/>
      <c r="F108" s="225" t="s">
        <v>623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151</v>
      </c>
      <c r="AU108" s="19" t="s">
        <v>82</v>
      </c>
    </row>
    <row r="109" spans="1:51" s="14" customFormat="1" ht="12">
      <c r="A109" s="14"/>
      <c r="B109" s="236"/>
      <c r="C109" s="237"/>
      <c r="D109" s="219" t="s">
        <v>153</v>
      </c>
      <c r="E109" s="238" t="s">
        <v>19</v>
      </c>
      <c r="F109" s="239" t="s">
        <v>624</v>
      </c>
      <c r="G109" s="237"/>
      <c r="H109" s="240">
        <v>15.176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153</v>
      </c>
      <c r="AU109" s="246" t="s">
        <v>82</v>
      </c>
      <c r="AV109" s="14" t="s">
        <v>82</v>
      </c>
      <c r="AW109" s="14" t="s">
        <v>33</v>
      </c>
      <c r="AX109" s="14" t="s">
        <v>80</v>
      </c>
      <c r="AY109" s="246" t="s">
        <v>140</v>
      </c>
    </row>
    <row r="110" spans="1:65" s="2" customFormat="1" ht="37.8" customHeight="1">
      <c r="A110" s="40"/>
      <c r="B110" s="41"/>
      <c r="C110" s="206" t="s">
        <v>185</v>
      </c>
      <c r="D110" s="206" t="s">
        <v>142</v>
      </c>
      <c r="E110" s="207" t="s">
        <v>625</v>
      </c>
      <c r="F110" s="208" t="s">
        <v>626</v>
      </c>
      <c r="G110" s="209" t="s">
        <v>273</v>
      </c>
      <c r="H110" s="210">
        <v>1.35</v>
      </c>
      <c r="I110" s="211"/>
      <c r="J110" s="212">
        <f>ROUND(I110*H110,2)</f>
        <v>0</v>
      </c>
      <c r="K110" s="208" t="s">
        <v>146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147</v>
      </c>
      <c r="AT110" s="217" t="s">
        <v>142</v>
      </c>
      <c r="AU110" s="217" t="s">
        <v>82</v>
      </c>
      <c r="AY110" s="19" t="s">
        <v>140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80</v>
      </c>
      <c r="BK110" s="218">
        <f>ROUND(I110*H110,2)</f>
        <v>0</v>
      </c>
      <c r="BL110" s="19" t="s">
        <v>147</v>
      </c>
      <c r="BM110" s="217" t="s">
        <v>627</v>
      </c>
    </row>
    <row r="111" spans="1:47" s="2" customFormat="1" ht="12">
      <c r="A111" s="40"/>
      <c r="B111" s="41"/>
      <c r="C111" s="42"/>
      <c r="D111" s="219" t="s">
        <v>149</v>
      </c>
      <c r="E111" s="42"/>
      <c r="F111" s="220" t="s">
        <v>628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149</v>
      </c>
      <c r="AU111" s="19" t="s">
        <v>82</v>
      </c>
    </row>
    <row r="112" spans="1:47" s="2" customFormat="1" ht="12">
      <c r="A112" s="40"/>
      <c r="B112" s="41"/>
      <c r="C112" s="42"/>
      <c r="D112" s="224" t="s">
        <v>151</v>
      </c>
      <c r="E112" s="42"/>
      <c r="F112" s="225" t="s">
        <v>629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151</v>
      </c>
      <c r="AU112" s="19" t="s">
        <v>82</v>
      </c>
    </row>
    <row r="113" spans="1:51" s="14" customFormat="1" ht="12">
      <c r="A113" s="14"/>
      <c r="B113" s="236"/>
      <c r="C113" s="237"/>
      <c r="D113" s="219" t="s">
        <v>153</v>
      </c>
      <c r="E113" s="238" t="s">
        <v>19</v>
      </c>
      <c r="F113" s="239" t="s">
        <v>630</v>
      </c>
      <c r="G113" s="237"/>
      <c r="H113" s="240">
        <v>1.35</v>
      </c>
      <c r="I113" s="241"/>
      <c r="J113" s="237"/>
      <c r="K113" s="237"/>
      <c r="L113" s="242"/>
      <c r="M113" s="243"/>
      <c r="N113" s="244"/>
      <c r="O113" s="244"/>
      <c r="P113" s="244"/>
      <c r="Q113" s="244"/>
      <c r="R113" s="244"/>
      <c r="S113" s="244"/>
      <c r="T113" s="245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6" t="s">
        <v>153</v>
      </c>
      <c r="AU113" s="246" t="s">
        <v>82</v>
      </c>
      <c r="AV113" s="14" t="s">
        <v>82</v>
      </c>
      <c r="AW113" s="14" t="s">
        <v>33</v>
      </c>
      <c r="AX113" s="14" t="s">
        <v>80</v>
      </c>
      <c r="AY113" s="246" t="s">
        <v>140</v>
      </c>
    </row>
    <row r="114" spans="1:65" s="2" customFormat="1" ht="16.5" customHeight="1">
      <c r="A114" s="40"/>
      <c r="B114" s="41"/>
      <c r="C114" s="266" t="s">
        <v>191</v>
      </c>
      <c r="D114" s="266" t="s">
        <v>370</v>
      </c>
      <c r="E114" s="267" t="s">
        <v>631</v>
      </c>
      <c r="F114" s="268" t="s">
        <v>632</v>
      </c>
      <c r="G114" s="269" t="s">
        <v>181</v>
      </c>
      <c r="H114" s="270">
        <v>2.7</v>
      </c>
      <c r="I114" s="271"/>
      <c r="J114" s="272">
        <f>ROUND(I114*H114,2)</f>
        <v>0</v>
      </c>
      <c r="K114" s="268" t="s">
        <v>146</v>
      </c>
      <c r="L114" s="273"/>
      <c r="M114" s="274" t="s">
        <v>19</v>
      </c>
      <c r="N114" s="275" t="s">
        <v>43</v>
      </c>
      <c r="O114" s="86"/>
      <c r="P114" s="215">
        <f>O114*H114</f>
        <v>0</v>
      </c>
      <c r="Q114" s="215">
        <v>1</v>
      </c>
      <c r="R114" s="215">
        <f>Q114*H114</f>
        <v>2.7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193</v>
      </c>
      <c r="AT114" s="217" t="s">
        <v>370</v>
      </c>
      <c r="AU114" s="217" t="s">
        <v>82</v>
      </c>
      <c r="AY114" s="19" t="s">
        <v>140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80</v>
      </c>
      <c r="BK114" s="218">
        <f>ROUND(I114*H114,2)</f>
        <v>0</v>
      </c>
      <c r="BL114" s="19" t="s">
        <v>147</v>
      </c>
      <c r="BM114" s="217" t="s">
        <v>633</v>
      </c>
    </row>
    <row r="115" spans="1:47" s="2" customFormat="1" ht="12">
      <c r="A115" s="40"/>
      <c r="B115" s="41"/>
      <c r="C115" s="42"/>
      <c r="D115" s="219" t="s">
        <v>149</v>
      </c>
      <c r="E115" s="42"/>
      <c r="F115" s="220" t="s">
        <v>632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149</v>
      </c>
      <c r="AU115" s="19" t="s">
        <v>82</v>
      </c>
    </row>
    <row r="116" spans="1:51" s="14" customFormat="1" ht="12">
      <c r="A116" s="14"/>
      <c r="B116" s="236"/>
      <c r="C116" s="237"/>
      <c r="D116" s="219" t="s">
        <v>153</v>
      </c>
      <c r="E116" s="238" t="s">
        <v>19</v>
      </c>
      <c r="F116" s="239" t="s">
        <v>634</v>
      </c>
      <c r="G116" s="237"/>
      <c r="H116" s="240">
        <v>2.7</v>
      </c>
      <c r="I116" s="241"/>
      <c r="J116" s="237"/>
      <c r="K116" s="237"/>
      <c r="L116" s="242"/>
      <c r="M116" s="243"/>
      <c r="N116" s="244"/>
      <c r="O116" s="244"/>
      <c r="P116" s="244"/>
      <c r="Q116" s="244"/>
      <c r="R116" s="244"/>
      <c r="S116" s="244"/>
      <c r="T116" s="245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6" t="s">
        <v>153</v>
      </c>
      <c r="AU116" s="246" t="s">
        <v>82</v>
      </c>
      <c r="AV116" s="14" t="s">
        <v>82</v>
      </c>
      <c r="AW116" s="14" t="s">
        <v>33</v>
      </c>
      <c r="AX116" s="14" t="s">
        <v>80</v>
      </c>
      <c r="AY116" s="246" t="s">
        <v>140</v>
      </c>
    </row>
    <row r="117" spans="1:63" s="12" customFormat="1" ht="22.8" customHeight="1">
      <c r="A117" s="12"/>
      <c r="B117" s="190"/>
      <c r="C117" s="191"/>
      <c r="D117" s="192" t="s">
        <v>71</v>
      </c>
      <c r="E117" s="204" t="s">
        <v>82</v>
      </c>
      <c r="F117" s="204" t="s">
        <v>635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SUM(P118:P129)</f>
        <v>0</v>
      </c>
      <c r="Q117" s="198"/>
      <c r="R117" s="199">
        <f>SUM(R118:R129)</f>
        <v>20.0985238</v>
      </c>
      <c r="S117" s="198"/>
      <c r="T117" s="200">
        <f>SUM(T118:T129)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80</v>
      </c>
      <c r="AT117" s="202" t="s">
        <v>71</v>
      </c>
      <c r="AU117" s="202" t="s">
        <v>80</v>
      </c>
      <c r="AY117" s="201" t="s">
        <v>140</v>
      </c>
      <c r="BK117" s="203">
        <f>SUM(BK118:BK129)</f>
        <v>0</v>
      </c>
    </row>
    <row r="118" spans="1:65" s="2" customFormat="1" ht="16.5" customHeight="1">
      <c r="A118" s="40"/>
      <c r="B118" s="41"/>
      <c r="C118" s="206" t="s">
        <v>193</v>
      </c>
      <c r="D118" s="206" t="s">
        <v>142</v>
      </c>
      <c r="E118" s="207" t="s">
        <v>636</v>
      </c>
      <c r="F118" s="208" t="s">
        <v>637</v>
      </c>
      <c r="G118" s="209" t="s">
        <v>273</v>
      </c>
      <c r="H118" s="210">
        <v>3.83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2.30102</v>
      </c>
      <c r="R118" s="215">
        <f>Q118*H118</f>
        <v>8.8129066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147</v>
      </c>
      <c r="AT118" s="217" t="s">
        <v>142</v>
      </c>
      <c r="AU118" s="217" t="s">
        <v>82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147</v>
      </c>
      <c r="BM118" s="217" t="s">
        <v>638</v>
      </c>
    </row>
    <row r="119" spans="1:47" s="2" customFormat="1" ht="12">
      <c r="A119" s="40"/>
      <c r="B119" s="41"/>
      <c r="C119" s="42"/>
      <c r="D119" s="219" t="s">
        <v>149</v>
      </c>
      <c r="E119" s="42"/>
      <c r="F119" s="220" t="s">
        <v>639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82</v>
      </c>
    </row>
    <row r="120" spans="1:47" s="2" customFormat="1" ht="12">
      <c r="A120" s="40"/>
      <c r="B120" s="41"/>
      <c r="C120" s="42"/>
      <c r="D120" s="224" t="s">
        <v>151</v>
      </c>
      <c r="E120" s="42"/>
      <c r="F120" s="225" t="s">
        <v>640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82</v>
      </c>
    </row>
    <row r="121" spans="1:51" s="14" customFormat="1" ht="12">
      <c r="A121" s="14"/>
      <c r="B121" s="236"/>
      <c r="C121" s="237"/>
      <c r="D121" s="219" t="s">
        <v>153</v>
      </c>
      <c r="E121" s="238" t="s">
        <v>19</v>
      </c>
      <c r="F121" s="239" t="s">
        <v>641</v>
      </c>
      <c r="G121" s="237"/>
      <c r="H121" s="240">
        <v>3.83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153</v>
      </c>
      <c r="AU121" s="246" t="s">
        <v>82</v>
      </c>
      <c r="AV121" s="14" t="s">
        <v>82</v>
      </c>
      <c r="AW121" s="14" t="s">
        <v>33</v>
      </c>
      <c r="AX121" s="14" t="s">
        <v>80</v>
      </c>
      <c r="AY121" s="246" t="s">
        <v>140</v>
      </c>
    </row>
    <row r="122" spans="1:65" s="2" customFormat="1" ht="33" customHeight="1">
      <c r="A122" s="40"/>
      <c r="B122" s="41"/>
      <c r="C122" s="206" t="s">
        <v>169</v>
      </c>
      <c r="D122" s="206" t="s">
        <v>142</v>
      </c>
      <c r="E122" s="207" t="s">
        <v>642</v>
      </c>
      <c r="F122" s="208" t="s">
        <v>643</v>
      </c>
      <c r="G122" s="209" t="s">
        <v>145</v>
      </c>
      <c r="H122" s="210">
        <v>22.22</v>
      </c>
      <c r="I122" s="211"/>
      <c r="J122" s="212">
        <f>ROUND(I122*H122,2)</f>
        <v>0</v>
      </c>
      <c r="K122" s="208" t="s">
        <v>146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0.49689</v>
      </c>
      <c r="R122" s="215">
        <f>Q122*H122</f>
        <v>11.0408958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147</v>
      </c>
      <c r="AT122" s="217" t="s">
        <v>142</v>
      </c>
      <c r="AU122" s="217" t="s">
        <v>82</v>
      </c>
      <c r="AY122" s="19" t="s">
        <v>140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80</v>
      </c>
      <c r="BK122" s="218">
        <f>ROUND(I122*H122,2)</f>
        <v>0</v>
      </c>
      <c r="BL122" s="19" t="s">
        <v>147</v>
      </c>
      <c r="BM122" s="217" t="s">
        <v>644</v>
      </c>
    </row>
    <row r="123" spans="1:47" s="2" customFormat="1" ht="12">
      <c r="A123" s="40"/>
      <c r="B123" s="41"/>
      <c r="C123" s="42"/>
      <c r="D123" s="219" t="s">
        <v>149</v>
      </c>
      <c r="E123" s="42"/>
      <c r="F123" s="220" t="s">
        <v>645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149</v>
      </c>
      <c r="AU123" s="19" t="s">
        <v>82</v>
      </c>
    </row>
    <row r="124" spans="1:47" s="2" customFormat="1" ht="12">
      <c r="A124" s="40"/>
      <c r="B124" s="41"/>
      <c r="C124" s="42"/>
      <c r="D124" s="224" t="s">
        <v>151</v>
      </c>
      <c r="E124" s="42"/>
      <c r="F124" s="225" t="s">
        <v>646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151</v>
      </c>
      <c r="AU124" s="19" t="s">
        <v>82</v>
      </c>
    </row>
    <row r="125" spans="1:51" s="14" customFormat="1" ht="12">
      <c r="A125" s="14"/>
      <c r="B125" s="236"/>
      <c r="C125" s="237"/>
      <c r="D125" s="219" t="s">
        <v>153</v>
      </c>
      <c r="E125" s="238" t="s">
        <v>19</v>
      </c>
      <c r="F125" s="239" t="s">
        <v>647</v>
      </c>
      <c r="G125" s="237"/>
      <c r="H125" s="240">
        <v>22.22</v>
      </c>
      <c r="I125" s="241"/>
      <c r="J125" s="237"/>
      <c r="K125" s="237"/>
      <c r="L125" s="242"/>
      <c r="M125" s="243"/>
      <c r="N125" s="244"/>
      <c r="O125" s="244"/>
      <c r="P125" s="244"/>
      <c r="Q125" s="244"/>
      <c r="R125" s="244"/>
      <c r="S125" s="244"/>
      <c r="T125" s="245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6" t="s">
        <v>153</v>
      </c>
      <c r="AU125" s="246" t="s">
        <v>82</v>
      </c>
      <c r="AV125" s="14" t="s">
        <v>82</v>
      </c>
      <c r="AW125" s="14" t="s">
        <v>33</v>
      </c>
      <c r="AX125" s="14" t="s">
        <v>80</v>
      </c>
      <c r="AY125" s="246" t="s">
        <v>140</v>
      </c>
    </row>
    <row r="126" spans="1:65" s="2" customFormat="1" ht="24.15" customHeight="1">
      <c r="A126" s="40"/>
      <c r="B126" s="41"/>
      <c r="C126" s="206" t="s">
        <v>107</v>
      </c>
      <c r="D126" s="206" t="s">
        <v>142</v>
      </c>
      <c r="E126" s="207" t="s">
        <v>648</v>
      </c>
      <c r="F126" s="208" t="s">
        <v>649</v>
      </c>
      <c r="G126" s="209" t="s">
        <v>181</v>
      </c>
      <c r="H126" s="210">
        <v>0.231</v>
      </c>
      <c r="I126" s="211"/>
      <c r="J126" s="212">
        <f>ROUND(I126*H126,2)</f>
        <v>0</v>
      </c>
      <c r="K126" s="208" t="s">
        <v>146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1.0594</v>
      </c>
      <c r="R126" s="215">
        <f>Q126*H126</f>
        <v>0.24472139999999998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147</v>
      </c>
      <c r="AT126" s="217" t="s">
        <v>142</v>
      </c>
      <c r="AU126" s="217" t="s">
        <v>82</v>
      </c>
      <c r="AY126" s="19" t="s">
        <v>140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80</v>
      </c>
      <c r="BK126" s="218">
        <f>ROUND(I126*H126,2)</f>
        <v>0</v>
      </c>
      <c r="BL126" s="19" t="s">
        <v>147</v>
      </c>
      <c r="BM126" s="217" t="s">
        <v>650</v>
      </c>
    </row>
    <row r="127" spans="1:47" s="2" customFormat="1" ht="12">
      <c r="A127" s="40"/>
      <c r="B127" s="41"/>
      <c r="C127" s="42"/>
      <c r="D127" s="219" t="s">
        <v>149</v>
      </c>
      <c r="E127" s="42"/>
      <c r="F127" s="220" t="s">
        <v>651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149</v>
      </c>
      <c r="AU127" s="19" t="s">
        <v>82</v>
      </c>
    </row>
    <row r="128" spans="1:47" s="2" customFormat="1" ht="12">
      <c r="A128" s="40"/>
      <c r="B128" s="41"/>
      <c r="C128" s="42"/>
      <c r="D128" s="224" t="s">
        <v>151</v>
      </c>
      <c r="E128" s="42"/>
      <c r="F128" s="225" t="s">
        <v>652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151</v>
      </c>
      <c r="AU128" s="19" t="s">
        <v>82</v>
      </c>
    </row>
    <row r="129" spans="1:51" s="14" customFormat="1" ht="12">
      <c r="A129" s="14"/>
      <c r="B129" s="236"/>
      <c r="C129" s="237"/>
      <c r="D129" s="219" t="s">
        <v>153</v>
      </c>
      <c r="E129" s="238" t="s">
        <v>19</v>
      </c>
      <c r="F129" s="239" t="s">
        <v>653</v>
      </c>
      <c r="G129" s="237"/>
      <c r="H129" s="240">
        <v>0.231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153</v>
      </c>
      <c r="AU129" s="246" t="s">
        <v>82</v>
      </c>
      <c r="AV129" s="14" t="s">
        <v>82</v>
      </c>
      <c r="AW129" s="14" t="s">
        <v>33</v>
      </c>
      <c r="AX129" s="14" t="s">
        <v>80</v>
      </c>
      <c r="AY129" s="246" t="s">
        <v>140</v>
      </c>
    </row>
    <row r="130" spans="1:63" s="12" customFormat="1" ht="22.8" customHeight="1">
      <c r="A130" s="12"/>
      <c r="B130" s="190"/>
      <c r="C130" s="191"/>
      <c r="D130" s="192" t="s">
        <v>71</v>
      </c>
      <c r="E130" s="204" t="s">
        <v>161</v>
      </c>
      <c r="F130" s="204" t="s">
        <v>654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SUM(P131:P133)</f>
        <v>0</v>
      </c>
      <c r="Q130" s="198"/>
      <c r="R130" s="199">
        <f>SUM(R131:R133)</f>
        <v>0.2695</v>
      </c>
      <c r="S130" s="198"/>
      <c r="T130" s="200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80</v>
      </c>
      <c r="AT130" s="202" t="s">
        <v>71</v>
      </c>
      <c r="AU130" s="202" t="s">
        <v>80</v>
      </c>
      <c r="AY130" s="201" t="s">
        <v>140</v>
      </c>
      <c r="BK130" s="203">
        <f>SUM(BK131:BK133)</f>
        <v>0</v>
      </c>
    </row>
    <row r="131" spans="1:65" s="2" customFormat="1" ht="24.15" customHeight="1">
      <c r="A131" s="40"/>
      <c r="B131" s="41"/>
      <c r="C131" s="206" t="s">
        <v>211</v>
      </c>
      <c r="D131" s="206" t="s">
        <v>142</v>
      </c>
      <c r="E131" s="207" t="s">
        <v>655</v>
      </c>
      <c r="F131" s="208" t="s">
        <v>656</v>
      </c>
      <c r="G131" s="209" t="s">
        <v>240</v>
      </c>
      <c r="H131" s="210">
        <v>7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43</v>
      </c>
      <c r="O131" s="86"/>
      <c r="P131" s="215">
        <f>O131*H131</f>
        <v>0</v>
      </c>
      <c r="Q131" s="215">
        <v>0.0385</v>
      </c>
      <c r="R131" s="215">
        <f>Q131*H131</f>
        <v>0.2695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147</v>
      </c>
      <c r="AT131" s="217" t="s">
        <v>142</v>
      </c>
      <c r="AU131" s="217" t="s">
        <v>82</v>
      </c>
      <c r="AY131" s="19" t="s">
        <v>140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80</v>
      </c>
      <c r="BK131" s="218">
        <f>ROUND(I131*H131,2)</f>
        <v>0</v>
      </c>
      <c r="BL131" s="19" t="s">
        <v>147</v>
      </c>
      <c r="BM131" s="217" t="s">
        <v>657</v>
      </c>
    </row>
    <row r="132" spans="1:47" s="2" customFormat="1" ht="12">
      <c r="A132" s="40"/>
      <c r="B132" s="41"/>
      <c r="C132" s="42"/>
      <c r="D132" s="219" t="s">
        <v>149</v>
      </c>
      <c r="E132" s="42"/>
      <c r="F132" s="220" t="s">
        <v>656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149</v>
      </c>
      <c r="AU132" s="19" t="s">
        <v>82</v>
      </c>
    </row>
    <row r="133" spans="1:51" s="14" customFormat="1" ht="12">
      <c r="A133" s="14"/>
      <c r="B133" s="236"/>
      <c r="C133" s="237"/>
      <c r="D133" s="219" t="s">
        <v>153</v>
      </c>
      <c r="E133" s="238" t="s">
        <v>19</v>
      </c>
      <c r="F133" s="239" t="s">
        <v>658</v>
      </c>
      <c r="G133" s="237"/>
      <c r="H133" s="240">
        <v>7</v>
      </c>
      <c r="I133" s="241"/>
      <c r="J133" s="237"/>
      <c r="K133" s="237"/>
      <c r="L133" s="242"/>
      <c r="M133" s="243"/>
      <c r="N133" s="244"/>
      <c r="O133" s="244"/>
      <c r="P133" s="244"/>
      <c r="Q133" s="244"/>
      <c r="R133" s="244"/>
      <c r="S133" s="244"/>
      <c r="T133" s="24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6" t="s">
        <v>153</v>
      </c>
      <c r="AU133" s="246" t="s">
        <v>82</v>
      </c>
      <c r="AV133" s="14" t="s">
        <v>82</v>
      </c>
      <c r="AW133" s="14" t="s">
        <v>33</v>
      </c>
      <c r="AX133" s="14" t="s">
        <v>80</v>
      </c>
      <c r="AY133" s="246" t="s">
        <v>140</v>
      </c>
    </row>
    <row r="134" spans="1:63" s="12" customFormat="1" ht="22.8" customHeight="1">
      <c r="A134" s="12"/>
      <c r="B134" s="190"/>
      <c r="C134" s="191"/>
      <c r="D134" s="192" t="s">
        <v>71</v>
      </c>
      <c r="E134" s="204" t="s">
        <v>147</v>
      </c>
      <c r="F134" s="204" t="s">
        <v>425</v>
      </c>
      <c r="G134" s="191"/>
      <c r="H134" s="191"/>
      <c r="I134" s="194"/>
      <c r="J134" s="205">
        <f>BK134</f>
        <v>0</v>
      </c>
      <c r="K134" s="191"/>
      <c r="L134" s="196"/>
      <c r="M134" s="197"/>
      <c r="N134" s="198"/>
      <c r="O134" s="198"/>
      <c r="P134" s="199">
        <f>SUM(P135:P164)</f>
        <v>0</v>
      </c>
      <c r="Q134" s="198"/>
      <c r="R134" s="199">
        <f>SUM(R135:R164)</f>
        <v>14.741540899999999</v>
      </c>
      <c r="S134" s="198"/>
      <c r="T134" s="200">
        <f>SUM(T135:T164)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80</v>
      </c>
      <c r="AT134" s="202" t="s">
        <v>71</v>
      </c>
      <c r="AU134" s="202" t="s">
        <v>80</v>
      </c>
      <c r="AY134" s="201" t="s">
        <v>140</v>
      </c>
      <c r="BK134" s="203">
        <f>SUM(BK135:BK164)</f>
        <v>0</v>
      </c>
    </row>
    <row r="135" spans="1:65" s="2" customFormat="1" ht="21.75" customHeight="1">
      <c r="A135" s="40"/>
      <c r="B135" s="41"/>
      <c r="C135" s="206" t="s">
        <v>221</v>
      </c>
      <c r="D135" s="206" t="s">
        <v>142</v>
      </c>
      <c r="E135" s="207" t="s">
        <v>659</v>
      </c>
      <c r="F135" s="208" t="s">
        <v>660</v>
      </c>
      <c r="G135" s="209" t="s">
        <v>273</v>
      </c>
      <c r="H135" s="210">
        <v>5.029</v>
      </c>
      <c r="I135" s="211"/>
      <c r="J135" s="212">
        <f>ROUND(I135*H135,2)</f>
        <v>0</v>
      </c>
      <c r="K135" s="208" t="s">
        <v>146</v>
      </c>
      <c r="L135" s="46"/>
      <c r="M135" s="213" t="s">
        <v>19</v>
      </c>
      <c r="N135" s="214" t="s">
        <v>43</v>
      </c>
      <c r="O135" s="86"/>
      <c r="P135" s="215">
        <f>O135*H135</f>
        <v>0</v>
      </c>
      <c r="Q135" s="215">
        <v>2.50195</v>
      </c>
      <c r="R135" s="215">
        <f>Q135*H135</f>
        <v>12.582306549999998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147</v>
      </c>
      <c r="AT135" s="217" t="s">
        <v>142</v>
      </c>
      <c r="AU135" s="217" t="s">
        <v>82</v>
      </c>
      <c r="AY135" s="19" t="s">
        <v>140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80</v>
      </c>
      <c r="BK135" s="218">
        <f>ROUND(I135*H135,2)</f>
        <v>0</v>
      </c>
      <c r="BL135" s="19" t="s">
        <v>147</v>
      </c>
      <c r="BM135" s="217" t="s">
        <v>661</v>
      </c>
    </row>
    <row r="136" spans="1:47" s="2" customFormat="1" ht="12">
      <c r="A136" s="40"/>
      <c r="B136" s="41"/>
      <c r="C136" s="42"/>
      <c r="D136" s="219" t="s">
        <v>149</v>
      </c>
      <c r="E136" s="42"/>
      <c r="F136" s="220" t="s">
        <v>662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149</v>
      </c>
      <c r="AU136" s="19" t="s">
        <v>82</v>
      </c>
    </row>
    <row r="137" spans="1:47" s="2" customFormat="1" ht="12">
      <c r="A137" s="40"/>
      <c r="B137" s="41"/>
      <c r="C137" s="42"/>
      <c r="D137" s="224" t="s">
        <v>151</v>
      </c>
      <c r="E137" s="42"/>
      <c r="F137" s="225" t="s">
        <v>663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151</v>
      </c>
      <c r="AU137" s="19" t="s">
        <v>82</v>
      </c>
    </row>
    <row r="138" spans="1:51" s="14" customFormat="1" ht="12">
      <c r="A138" s="14"/>
      <c r="B138" s="236"/>
      <c r="C138" s="237"/>
      <c r="D138" s="219" t="s">
        <v>153</v>
      </c>
      <c r="E138" s="238" t="s">
        <v>19</v>
      </c>
      <c r="F138" s="239" t="s">
        <v>664</v>
      </c>
      <c r="G138" s="237"/>
      <c r="H138" s="240">
        <v>0.6</v>
      </c>
      <c r="I138" s="241"/>
      <c r="J138" s="237"/>
      <c r="K138" s="237"/>
      <c r="L138" s="242"/>
      <c r="M138" s="243"/>
      <c r="N138" s="244"/>
      <c r="O138" s="244"/>
      <c r="P138" s="244"/>
      <c r="Q138" s="244"/>
      <c r="R138" s="244"/>
      <c r="S138" s="244"/>
      <c r="T138" s="24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6" t="s">
        <v>153</v>
      </c>
      <c r="AU138" s="246" t="s">
        <v>82</v>
      </c>
      <c r="AV138" s="14" t="s">
        <v>82</v>
      </c>
      <c r="AW138" s="14" t="s">
        <v>33</v>
      </c>
      <c r="AX138" s="14" t="s">
        <v>72</v>
      </c>
      <c r="AY138" s="246" t="s">
        <v>140</v>
      </c>
    </row>
    <row r="139" spans="1:51" s="14" customFormat="1" ht="12">
      <c r="A139" s="14"/>
      <c r="B139" s="236"/>
      <c r="C139" s="237"/>
      <c r="D139" s="219" t="s">
        <v>153</v>
      </c>
      <c r="E139" s="238" t="s">
        <v>19</v>
      </c>
      <c r="F139" s="239" t="s">
        <v>665</v>
      </c>
      <c r="G139" s="237"/>
      <c r="H139" s="240">
        <v>0.469</v>
      </c>
      <c r="I139" s="241"/>
      <c r="J139" s="237"/>
      <c r="K139" s="237"/>
      <c r="L139" s="242"/>
      <c r="M139" s="243"/>
      <c r="N139" s="244"/>
      <c r="O139" s="244"/>
      <c r="P139" s="244"/>
      <c r="Q139" s="244"/>
      <c r="R139" s="244"/>
      <c r="S139" s="244"/>
      <c r="T139" s="24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6" t="s">
        <v>153</v>
      </c>
      <c r="AU139" s="246" t="s">
        <v>82</v>
      </c>
      <c r="AV139" s="14" t="s">
        <v>82</v>
      </c>
      <c r="AW139" s="14" t="s">
        <v>33</v>
      </c>
      <c r="AX139" s="14" t="s">
        <v>72</v>
      </c>
      <c r="AY139" s="246" t="s">
        <v>140</v>
      </c>
    </row>
    <row r="140" spans="1:51" s="14" customFormat="1" ht="12">
      <c r="A140" s="14"/>
      <c r="B140" s="236"/>
      <c r="C140" s="237"/>
      <c r="D140" s="219" t="s">
        <v>153</v>
      </c>
      <c r="E140" s="238" t="s">
        <v>19</v>
      </c>
      <c r="F140" s="239" t="s">
        <v>666</v>
      </c>
      <c r="G140" s="237"/>
      <c r="H140" s="240">
        <v>3.96</v>
      </c>
      <c r="I140" s="241"/>
      <c r="J140" s="237"/>
      <c r="K140" s="237"/>
      <c r="L140" s="242"/>
      <c r="M140" s="243"/>
      <c r="N140" s="244"/>
      <c r="O140" s="244"/>
      <c r="P140" s="244"/>
      <c r="Q140" s="244"/>
      <c r="R140" s="244"/>
      <c r="S140" s="244"/>
      <c r="T140" s="24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6" t="s">
        <v>153</v>
      </c>
      <c r="AU140" s="246" t="s">
        <v>82</v>
      </c>
      <c r="AV140" s="14" t="s">
        <v>82</v>
      </c>
      <c r="AW140" s="14" t="s">
        <v>33</v>
      </c>
      <c r="AX140" s="14" t="s">
        <v>72</v>
      </c>
      <c r="AY140" s="246" t="s">
        <v>140</v>
      </c>
    </row>
    <row r="141" spans="1:51" s="15" customFormat="1" ht="12">
      <c r="A141" s="15"/>
      <c r="B141" s="247"/>
      <c r="C141" s="248"/>
      <c r="D141" s="219" t="s">
        <v>153</v>
      </c>
      <c r="E141" s="249" t="s">
        <v>19</v>
      </c>
      <c r="F141" s="250" t="s">
        <v>247</v>
      </c>
      <c r="G141" s="248"/>
      <c r="H141" s="251">
        <v>5.029</v>
      </c>
      <c r="I141" s="252"/>
      <c r="J141" s="248"/>
      <c r="K141" s="248"/>
      <c r="L141" s="253"/>
      <c r="M141" s="258"/>
      <c r="N141" s="259"/>
      <c r="O141" s="259"/>
      <c r="P141" s="259"/>
      <c r="Q141" s="259"/>
      <c r="R141" s="259"/>
      <c r="S141" s="259"/>
      <c r="T141" s="26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57" t="s">
        <v>153</v>
      </c>
      <c r="AU141" s="257" t="s">
        <v>82</v>
      </c>
      <c r="AV141" s="15" t="s">
        <v>147</v>
      </c>
      <c r="AW141" s="15" t="s">
        <v>33</v>
      </c>
      <c r="AX141" s="15" t="s">
        <v>80</v>
      </c>
      <c r="AY141" s="257" t="s">
        <v>140</v>
      </c>
    </row>
    <row r="142" spans="1:65" s="2" customFormat="1" ht="24.15" customHeight="1">
      <c r="A142" s="40"/>
      <c r="B142" s="41"/>
      <c r="C142" s="206" t="s">
        <v>229</v>
      </c>
      <c r="D142" s="206" t="s">
        <v>142</v>
      </c>
      <c r="E142" s="207" t="s">
        <v>667</v>
      </c>
      <c r="F142" s="208" t="s">
        <v>668</v>
      </c>
      <c r="G142" s="209" t="s">
        <v>181</v>
      </c>
      <c r="H142" s="210">
        <v>0.095</v>
      </c>
      <c r="I142" s="211"/>
      <c r="J142" s="212">
        <f>ROUND(I142*H142,2)</f>
        <v>0</v>
      </c>
      <c r="K142" s="208" t="s">
        <v>146</v>
      </c>
      <c r="L142" s="46"/>
      <c r="M142" s="213" t="s">
        <v>19</v>
      </c>
      <c r="N142" s="214" t="s">
        <v>43</v>
      </c>
      <c r="O142" s="86"/>
      <c r="P142" s="215">
        <f>O142*H142</f>
        <v>0</v>
      </c>
      <c r="Q142" s="215">
        <v>1.06277</v>
      </c>
      <c r="R142" s="215">
        <f>Q142*H142</f>
        <v>0.10096315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147</v>
      </c>
      <c r="AT142" s="217" t="s">
        <v>142</v>
      </c>
      <c r="AU142" s="217" t="s">
        <v>82</v>
      </c>
      <c r="AY142" s="19" t="s">
        <v>140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80</v>
      </c>
      <c r="BK142" s="218">
        <f>ROUND(I142*H142,2)</f>
        <v>0</v>
      </c>
      <c r="BL142" s="19" t="s">
        <v>147</v>
      </c>
      <c r="BM142" s="217" t="s">
        <v>669</v>
      </c>
    </row>
    <row r="143" spans="1:47" s="2" customFormat="1" ht="12">
      <c r="A143" s="40"/>
      <c r="B143" s="41"/>
      <c r="C143" s="42"/>
      <c r="D143" s="219" t="s">
        <v>149</v>
      </c>
      <c r="E143" s="42"/>
      <c r="F143" s="220" t="s">
        <v>670</v>
      </c>
      <c r="G143" s="42"/>
      <c r="H143" s="42"/>
      <c r="I143" s="221"/>
      <c r="J143" s="42"/>
      <c r="K143" s="42"/>
      <c r="L143" s="46"/>
      <c r="M143" s="222"/>
      <c r="N143" s="223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149</v>
      </c>
      <c r="AU143" s="19" t="s">
        <v>82</v>
      </c>
    </row>
    <row r="144" spans="1:47" s="2" customFormat="1" ht="12">
      <c r="A144" s="40"/>
      <c r="B144" s="41"/>
      <c r="C144" s="42"/>
      <c r="D144" s="224" t="s">
        <v>151</v>
      </c>
      <c r="E144" s="42"/>
      <c r="F144" s="225" t="s">
        <v>671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151</v>
      </c>
      <c r="AU144" s="19" t="s">
        <v>82</v>
      </c>
    </row>
    <row r="145" spans="1:51" s="14" customFormat="1" ht="12">
      <c r="A145" s="14"/>
      <c r="B145" s="236"/>
      <c r="C145" s="237"/>
      <c r="D145" s="219" t="s">
        <v>153</v>
      </c>
      <c r="E145" s="238" t="s">
        <v>19</v>
      </c>
      <c r="F145" s="239" t="s">
        <v>672</v>
      </c>
      <c r="G145" s="237"/>
      <c r="H145" s="240">
        <v>0.053</v>
      </c>
      <c r="I145" s="241"/>
      <c r="J145" s="237"/>
      <c r="K145" s="237"/>
      <c r="L145" s="242"/>
      <c r="M145" s="243"/>
      <c r="N145" s="244"/>
      <c r="O145" s="244"/>
      <c r="P145" s="244"/>
      <c r="Q145" s="244"/>
      <c r="R145" s="244"/>
      <c r="S145" s="244"/>
      <c r="T145" s="24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6" t="s">
        <v>153</v>
      </c>
      <c r="AU145" s="246" t="s">
        <v>82</v>
      </c>
      <c r="AV145" s="14" t="s">
        <v>82</v>
      </c>
      <c r="AW145" s="14" t="s">
        <v>33</v>
      </c>
      <c r="AX145" s="14" t="s">
        <v>72</v>
      </c>
      <c r="AY145" s="246" t="s">
        <v>140</v>
      </c>
    </row>
    <row r="146" spans="1:51" s="14" customFormat="1" ht="12">
      <c r="A146" s="14"/>
      <c r="B146" s="236"/>
      <c r="C146" s="237"/>
      <c r="D146" s="219" t="s">
        <v>153</v>
      </c>
      <c r="E146" s="238" t="s">
        <v>19</v>
      </c>
      <c r="F146" s="239" t="s">
        <v>673</v>
      </c>
      <c r="G146" s="237"/>
      <c r="H146" s="240">
        <v>0.042</v>
      </c>
      <c r="I146" s="241"/>
      <c r="J146" s="237"/>
      <c r="K146" s="237"/>
      <c r="L146" s="242"/>
      <c r="M146" s="243"/>
      <c r="N146" s="244"/>
      <c r="O146" s="244"/>
      <c r="P146" s="244"/>
      <c r="Q146" s="244"/>
      <c r="R146" s="244"/>
      <c r="S146" s="244"/>
      <c r="T146" s="24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6" t="s">
        <v>153</v>
      </c>
      <c r="AU146" s="246" t="s">
        <v>82</v>
      </c>
      <c r="AV146" s="14" t="s">
        <v>82</v>
      </c>
      <c r="AW146" s="14" t="s">
        <v>33</v>
      </c>
      <c r="AX146" s="14" t="s">
        <v>72</v>
      </c>
      <c r="AY146" s="246" t="s">
        <v>140</v>
      </c>
    </row>
    <row r="147" spans="1:51" s="15" customFormat="1" ht="12">
      <c r="A147" s="15"/>
      <c r="B147" s="247"/>
      <c r="C147" s="248"/>
      <c r="D147" s="219" t="s">
        <v>153</v>
      </c>
      <c r="E147" s="249" t="s">
        <v>19</v>
      </c>
      <c r="F147" s="250" t="s">
        <v>247</v>
      </c>
      <c r="G147" s="248"/>
      <c r="H147" s="251">
        <v>0.095</v>
      </c>
      <c r="I147" s="252"/>
      <c r="J147" s="248"/>
      <c r="K147" s="248"/>
      <c r="L147" s="253"/>
      <c r="M147" s="258"/>
      <c r="N147" s="259"/>
      <c r="O147" s="259"/>
      <c r="P147" s="259"/>
      <c r="Q147" s="259"/>
      <c r="R147" s="259"/>
      <c r="S147" s="259"/>
      <c r="T147" s="260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7" t="s">
        <v>153</v>
      </c>
      <c r="AU147" s="257" t="s">
        <v>82</v>
      </c>
      <c r="AV147" s="15" t="s">
        <v>147</v>
      </c>
      <c r="AW147" s="15" t="s">
        <v>33</v>
      </c>
      <c r="AX147" s="15" t="s">
        <v>80</v>
      </c>
      <c r="AY147" s="257" t="s">
        <v>140</v>
      </c>
    </row>
    <row r="148" spans="1:65" s="2" customFormat="1" ht="24.15" customHeight="1">
      <c r="A148" s="40"/>
      <c r="B148" s="41"/>
      <c r="C148" s="206" t="s">
        <v>237</v>
      </c>
      <c r="D148" s="206" t="s">
        <v>142</v>
      </c>
      <c r="E148" s="207" t="s">
        <v>674</v>
      </c>
      <c r="F148" s="208" t="s">
        <v>675</v>
      </c>
      <c r="G148" s="209" t="s">
        <v>145</v>
      </c>
      <c r="H148" s="210">
        <v>13.47</v>
      </c>
      <c r="I148" s="211"/>
      <c r="J148" s="212">
        <f>ROUND(I148*H148,2)</f>
        <v>0</v>
      </c>
      <c r="K148" s="208" t="s">
        <v>146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0.01296</v>
      </c>
      <c r="R148" s="215">
        <f>Q148*H148</f>
        <v>0.1745712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147</v>
      </c>
      <c r="AT148" s="217" t="s">
        <v>142</v>
      </c>
      <c r="AU148" s="217" t="s">
        <v>82</v>
      </c>
      <c r="AY148" s="19" t="s">
        <v>140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147</v>
      </c>
      <c r="BM148" s="217" t="s">
        <v>676</v>
      </c>
    </row>
    <row r="149" spans="1:47" s="2" customFormat="1" ht="12">
      <c r="A149" s="40"/>
      <c r="B149" s="41"/>
      <c r="C149" s="42"/>
      <c r="D149" s="219" t="s">
        <v>149</v>
      </c>
      <c r="E149" s="42"/>
      <c r="F149" s="220" t="s">
        <v>677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149</v>
      </c>
      <c r="AU149" s="19" t="s">
        <v>82</v>
      </c>
    </row>
    <row r="150" spans="1:47" s="2" customFormat="1" ht="12">
      <c r="A150" s="40"/>
      <c r="B150" s="41"/>
      <c r="C150" s="42"/>
      <c r="D150" s="224" t="s">
        <v>151</v>
      </c>
      <c r="E150" s="42"/>
      <c r="F150" s="225" t="s">
        <v>678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151</v>
      </c>
      <c r="AU150" s="19" t="s">
        <v>82</v>
      </c>
    </row>
    <row r="151" spans="1:51" s="14" customFormat="1" ht="12">
      <c r="A151" s="14"/>
      <c r="B151" s="236"/>
      <c r="C151" s="237"/>
      <c r="D151" s="219" t="s">
        <v>153</v>
      </c>
      <c r="E151" s="238" t="s">
        <v>19</v>
      </c>
      <c r="F151" s="239" t="s">
        <v>679</v>
      </c>
      <c r="G151" s="237"/>
      <c r="H151" s="240">
        <v>4.8</v>
      </c>
      <c r="I151" s="241"/>
      <c r="J151" s="237"/>
      <c r="K151" s="237"/>
      <c r="L151" s="242"/>
      <c r="M151" s="243"/>
      <c r="N151" s="244"/>
      <c r="O151" s="244"/>
      <c r="P151" s="244"/>
      <c r="Q151" s="244"/>
      <c r="R151" s="244"/>
      <c r="S151" s="244"/>
      <c r="T151" s="24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6" t="s">
        <v>153</v>
      </c>
      <c r="AU151" s="246" t="s">
        <v>82</v>
      </c>
      <c r="AV151" s="14" t="s">
        <v>82</v>
      </c>
      <c r="AW151" s="14" t="s">
        <v>33</v>
      </c>
      <c r="AX151" s="14" t="s">
        <v>72</v>
      </c>
      <c r="AY151" s="246" t="s">
        <v>140</v>
      </c>
    </row>
    <row r="152" spans="1:51" s="14" customFormat="1" ht="12">
      <c r="A152" s="14"/>
      <c r="B152" s="236"/>
      <c r="C152" s="237"/>
      <c r="D152" s="219" t="s">
        <v>153</v>
      </c>
      <c r="E152" s="238" t="s">
        <v>19</v>
      </c>
      <c r="F152" s="239" t="s">
        <v>680</v>
      </c>
      <c r="G152" s="237"/>
      <c r="H152" s="240">
        <v>3.75</v>
      </c>
      <c r="I152" s="241"/>
      <c r="J152" s="237"/>
      <c r="K152" s="237"/>
      <c r="L152" s="242"/>
      <c r="M152" s="243"/>
      <c r="N152" s="244"/>
      <c r="O152" s="244"/>
      <c r="P152" s="244"/>
      <c r="Q152" s="244"/>
      <c r="R152" s="244"/>
      <c r="S152" s="244"/>
      <c r="T152" s="24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6" t="s">
        <v>153</v>
      </c>
      <c r="AU152" s="246" t="s">
        <v>82</v>
      </c>
      <c r="AV152" s="14" t="s">
        <v>82</v>
      </c>
      <c r="AW152" s="14" t="s">
        <v>33</v>
      </c>
      <c r="AX152" s="14" t="s">
        <v>72</v>
      </c>
      <c r="AY152" s="246" t="s">
        <v>140</v>
      </c>
    </row>
    <row r="153" spans="1:51" s="14" customFormat="1" ht="12">
      <c r="A153" s="14"/>
      <c r="B153" s="236"/>
      <c r="C153" s="237"/>
      <c r="D153" s="219" t="s">
        <v>153</v>
      </c>
      <c r="E153" s="238" t="s">
        <v>19</v>
      </c>
      <c r="F153" s="239" t="s">
        <v>681</v>
      </c>
      <c r="G153" s="237"/>
      <c r="H153" s="240">
        <v>4.92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153</v>
      </c>
      <c r="AU153" s="246" t="s">
        <v>82</v>
      </c>
      <c r="AV153" s="14" t="s">
        <v>82</v>
      </c>
      <c r="AW153" s="14" t="s">
        <v>33</v>
      </c>
      <c r="AX153" s="14" t="s">
        <v>72</v>
      </c>
      <c r="AY153" s="246" t="s">
        <v>140</v>
      </c>
    </row>
    <row r="154" spans="1:51" s="15" customFormat="1" ht="12">
      <c r="A154" s="15"/>
      <c r="B154" s="247"/>
      <c r="C154" s="248"/>
      <c r="D154" s="219" t="s">
        <v>153</v>
      </c>
      <c r="E154" s="249" t="s">
        <v>19</v>
      </c>
      <c r="F154" s="250" t="s">
        <v>247</v>
      </c>
      <c r="G154" s="248"/>
      <c r="H154" s="251">
        <v>13.47</v>
      </c>
      <c r="I154" s="252"/>
      <c r="J154" s="248"/>
      <c r="K154" s="248"/>
      <c r="L154" s="253"/>
      <c r="M154" s="258"/>
      <c r="N154" s="259"/>
      <c r="O154" s="259"/>
      <c r="P154" s="259"/>
      <c r="Q154" s="259"/>
      <c r="R154" s="259"/>
      <c r="S154" s="259"/>
      <c r="T154" s="260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7" t="s">
        <v>153</v>
      </c>
      <c r="AU154" s="257" t="s">
        <v>82</v>
      </c>
      <c r="AV154" s="15" t="s">
        <v>147</v>
      </c>
      <c r="AW154" s="15" t="s">
        <v>33</v>
      </c>
      <c r="AX154" s="15" t="s">
        <v>80</v>
      </c>
      <c r="AY154" s="257" t="s">
        <v>140</v>
      </c>
    </row>
    <row r="155" spans="1:65" s="2" customFormat="1" ht="24.15" customHeight="1">
      <c r="A155" s="40"/>
      <c r="B155" s="41"/>
      <c r="C155" s="206" t="s">
        <v>8</v>
      </c>
      <c r="D155" s="206" t="s">
        <v>142</v>
      </c>
      <c r="E155" s="207" t="s">
        <v>682</v>
      </c>
      <c r="F155" s="208" t="s">
        <v>683</v>
      </c>
      <c r="G155" s="209" t="s">
        <v>145</v>
      </c>
      <c r="H155" s="210">
        <v>13.47</v>
      </c>
      <c r="I155" s="211"/>
      <c r="J155" s="212">
        <f>ROUND(I155*H155,2)</f>
        <v>0</v>
      </c>
      <c r="K155" s="208" t="s">
        <v>146</v>
      </c>
      <c r="L155" s="46"/>
      <c r="M155" s="213" t="s">
        <v>19</v>
      </c>
      <c r="N155" s="214" t="s">
        <v>43</v>
      </c>
      <c r="O155" s="86"/>
      <c r="P155" s="215">
        <f>O155*H155</f>
        <v>0</v>
      </c>
      <c r="Q155" s="215">
        <v>0</v>
      </c>
      <c r="R155" s="215">
        <f>Q155*H155</f>
        <v>0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147</v>
      </c>
      <c r="AT155" s="217" t="s">
        <v>142</v>
      </c>
      <c r="AU155" s="217" t="s">
        <v>82</v>
      </c>
      <c r="AY155" s="19" t="s">
        <v>140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80</v>
      </c>
      <c r="BK155" s="218">
        <f>ROUND(I155*H155,2)</f>
        <v>0</v>
      </c>
      <c r="BL155" s="19" t="s">
        <v>147</v>
      </c>
      <c r="BM155" s="217" t="s">
        <v>684</v>
      </c>
    </row>
    <row r="156" spans="1:47" s="2" customFormat="1" ht="12">
      <c r="A156" s="40"/>
      <c r="B156" s="41"/>
      <c r="C156" s="42"/>
      <c r="D156" s="219" t="s">
        <v>149</v>
      </c>
      <c r="E156" s="42"/>
      <c r="F156" s="220" t="s">
        <v>685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149</v>
      </c>
      <c r="AU156" s="19" t="s">
        <v>82</v>
      </c>
    </row>
    <row r="157" spans="1:47" s="2" customFormat="1" ht="12">
      <c r="A157" s="40"/>
      <c r="B157" s="41"/>
      <c r="C157" s="42"/>
      <c r="D157" s="224" t="s">
        <v>151</v>
      </c>
      <c r="E157" s="42"/>
      <c r="F157" s="225" t="s">
        <v>686</v>
      </c>
      <c r="G157" s="42"/>
      <c r="H157" s="42"/>
      <c r="I157" s="221"/>
      <c r="J157" s="42"/>
      <c r="K157" s="42"/>
      <c r="L157" s="46"/>
      <c r="M157" s="222"/>
      <c r="N157" s="223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151</v>
      </c>
      <c r="AU157" s="19" t="s">
        <v>82</v>
      </c>
    </row>
    <row r="158" spans="1:65" s="2" customFormat="1" ht="24.15" customHeight="1">
      <c r="A158" s="40"/>
      <c r="B158" s="41"/>
      <c r="C158" s="206" t="s">
        <v>225</v>
      </c>
      <c r="D158" s="206" t="s">
        <v>142</v>
      </c>
      <c r="E158" s="207" t="s">
        <v>687</v>
      </c>
      <c r="F158" s="208" t="s">
        <v>688</v>
      </c>
      <c r="G158" s="209" t="s">
        <v>240</v>
      </c>
      <c r="H158" s="210">
        <v>18</v>
      </c>
      <c r="I158" s="211"/>
      <c r="J158" s="212">
        <f>ROUND(I158*H158,2)</f>
        <v>0</v>
      </c>
      <c r="K158" s="208" t="s">
        <v>146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0.03465</v>
      </c>
      <c r="R158" s="215">
        <f>Q158*H158</f>
        <v>0.6237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147</v>
      </c>
      <c r="AT158" s="217" t="s">
        <v>142</v>
      </c>
      <c r="AU158" s="217" t="s">
        <v>82</v>
      </c>
      <c r="AY158" s="19" t="s">
        <v>140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80</v>
      </c>
      <c r="BK158" s="218">
        <f>ROUND(I158*H158,2)</f>
        <v>0</v>
      </c>
      <c r="BL158" s="19" t="s">
        <v>147</v>
      </c>
      <c r="BM158" s="217" t="s">
        <v>689</v>
      </c>
    </row>
    <row r="159" spans="1:47" s="2" customFormat="1" ht="12">
      <c r="A159" s="40"/>
      <c r="B159" s="41"/>
      <c r="C159" s="42"/>
      <c r="D159" s="219" t="s">
        <v>149</v>
      </c>
      <c r="E159" s="42"/>
      <c r="F159" s="220" t="s">
        <v>690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149</v>
      </c>
      <c r="AU159" s="19" t="s">
        <v>82</v>
      </c>
    </row>
    <row r="160" spans="1:47" s="2" customFormat="1" ht="12">
      <c r="A160" s="40"/>
      <c r="B160" s="41"/>
      <c r="C160" s="42"/>
      <c r="D160" s="224" t="s">
        <v>151</v>
      </c>
      <c r="E160" s="42"/>
      <c r="F160" s="225" t="s">
        <v>691</v>
      </c>
      <c r="G160" s="42"/>
      <c r="H160" s="42"/>
      <c r="I160" s="221"/>
      <c r="J160" s="42"/>
      <c r="K160" s="42"/>
      <c r="L160" s="46"/>
      <c r="M160" s="222"/>
      <c r="N160" s="223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151</v>
      </c>
      <c r="AU160" s="19" t="s">
        <v>82</v>
      </c>
    </row>
    <row r="161" spans="1:51" s="14" customFormat="1" ht="12">
      <c r="A161" s="14"/>
      <c r="B161" s="236"/>
      <c r="C161" s="237"/>
      <c r="D161" s="219" t="s">
        <v>153</v>
      </c>
      <c r="E161" s="238" t="s">
        <v>19</v>
      </c>
      <c r="F161" s="239" t="s">
        <v>692</v>
      </c>
      <c r="G161" s="237"/>
      <c r="H161" s="240">
        <v>18</v>
      </c>
      <c r="I161" s="241"/>
      <c r="J161" s="237"/>
      <c r="K161" s="237"/>
      <c r="L161" s="242"/>
      <c r="M161" s="243"/>
      <c r="N161" s="244"/>
      <c r="O161" s="244"/>
      <c r="P161" s="244"/>
      <c r="Q161" s="244"/>
      <c r="R161" s="244"/>
      <c r="S161" s="244"/>
      <c r="T161" s="24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6" t="s">
        <v>153</v>
      </c>
      <c r="AU161" s="246" t="s">
        <v>82</v>
      </c>
      <c r="AV161" s="14" t="s">
        <v>82</v>
      </c>
      <c r="AW161" s="14" t="s">
        <v>33</v>
      </c>
      <c r="AX161" s="14" t="s">
        <v>80</v>
      </c>
      <c r="AY161" s="246" t="s">
        <v>140</v>
      </c>
    </row>
    <row r="162" spans="1:65" s="2" customFormat="1" ht="24.15" customHeight="1">
      <c r="A162" s="40"/>
      <c r="B162" s="41"/>
      <c r="C162" s="266" t="s">
        <v>350</v>
      </c>
      <c r="D162" s="266" t="s">
        <v>370</v>
      </c>
      <c r="E162" s="267" t="s">
        <v>693</v>
      </c>
      <c r="F162" s="268" t="s">
        <v>694</v>
      </c>
      <c r="G162" s="269" t="s">
        <v>224</v>
      </c>
      <c r="H162" s="270">
        <v>60</v>
      </c>
      <c r="I162" s="271"/>
      <c r="J162" s="272">
        <f>ROUND(I162*H162,2)</f>
        <v>0</v>
      </c>
      <c r="K162" s="268" t="s">
        <v>19</v>
      </c>
      <c r="L162" s="273"/>
      <c r="M162" s="274" t="s">
        <v>19</v>
      </c>
      <c r="N162" s="275" t="s">
        <v>43</v>
      </c>
      <c r="O162" s="86"/>
      <c r="P162" s="215">
        <f>O162*H162</f>
        <v>0</v>
      </c>
      <c r="Q162" s="215">
        <v>0.021</v>
      </c>
      <c r="R162" s="215">
        <f>Q162*H162</f>
        <v>1.26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193</v>
      </c>
      <c r="AT162" s="217" t="s">
        <v>370</v>
      </c>
      <c r="AU162" s="217" t="s">
        <v>82</v>
      </c>
      <c r="AY162" s="19" t="s">
        <v>140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80</v>
      </c>
      <c r="BK162" s="218">
        <f>ROUND(I162*H162,2)</f>
        <v>0</v>
      </c>
      <c r="BL162" s="19" t="s">
        <v>147</v>
      </c>
      <c r="BM162" s="217" t="s">
        <v>695</v>
      </c>
    </row>
    <row r="163" spans="1:47" s="2" customFormat="1" ht="12">
      <c r="A163" s="40"/>
      <c r="B163" s="41"/>
      <c r="C163" s="42"/>
      <c r="D163" s="219" t="s">
        <v>149</v>
      </c>
      <c r="E163" s="42"/>
      <c r="F163" s="220" t="s">
        <v>694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149</v>
      </c>
      <c r="AU163" s="19" t="s">
        <v>82</v>
      </c>
    </row>
    <row r="164" spans="1:51" s="14" customFormat="1" ht="12">
      <c r="A164" s="14"/>
      <c r="B164" s="236"/>
      <c r="C164" s="237"/>
      <c r="D164" s="219" t="s">
        <v>153</v>
      </c>
      <c r="E164" s="238" t="s">
        <v>19</v>
      </c>
      <c r="F164" s="239" t="s">
        <v>696</v>
      </c>
      <c r="G164" s="237"/>
      <c r="H164" s="240">
        <v>60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153</v>
      </c>
      <c r="AU164" s="246" t="s">
        <v>82</v>
      </c>
      <c r="AV164" s="14" t="s">
        <v>82</v>
      </c>
      <c r="AW164" s="14" t="s">
        <v>33</v>
      </c>
      <c r="AX164" s="14" t="s">
        <v>80</v>
      </c>
      <c r="AY164" s="246" t="s">
        <v>140</v>
      </c>
    </row>
    <row r="165" spans="1:63" s="12" customFormat="1" ht="22.8" customHeight="1">
      <c r="A165" s="12"/>
      <c r="B165" s="190"/>
      <c r="C165" s="191"/>
      <c r="D165" s="192" t="s">
        <v>71</v>
      </c>
      <c r="E165" s="204" t="s">
        <v>178</v>
      </c>
      <c r="F165" s="204" t="s">
        <v>697</v>
      </c>
      <c r="G165" s="191"/>
      <c r="H165" s="191"/>
      <c r="I165" s="194"/>
      <c r="J165" s="205">
        <f>BK165</f>
        <v>0</v>
      </c>
      <c r="K165" s="191"/>
      <c r="L165" s="196"/>
      <c r="M165" s="197"/>
      <c r="N165" s="198"/>
      <c r="O165" s="198"/>
      <c r="P165" s="199">
        <f>SUM(P166:P175)</f>
        <v>0</v>
      </c>
      <c r="Q165" s="198"/>
      <c r="R165" s="199">
        <f>SUM(R166:R175)</f>
        <v>4.85155668</v>
      </c>
      <c r="S165" s="198"/>
      <c r="T165" s="20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1" t="s">
        <v>80</v>
      </c>
      <c r="AT165" s="202" t="s">
        <v>71</v>
      </c>
      <c r="AU165" s="202" t="s">
        <v>80</v>
      </c>
      <c r="AY165" s="201" t="s">
        <v>140</v>
      </c>
      <c r="BK165" s="203">
        <f>SUM(BK166:BK175)</f>
        <v>0</v>
      </c>
    </row>
    <row r="166" spans="1:65" s="2" customFormat="1" ht="24.15" customHeight="1">
      <c r="A166" s="40"/>
      <c r="B166" s="41"/>
      <c r="C166" s="206" t="s">
        <v>509</v>
      </c>
      <c r="D166" s="206" t="s">
        <v>142</v>
      </c>
      <c r="E166" s="207" t="s">
        <v>698</v>
      </c>
      <c r="F166" s="208" t="s">
        <v>699</v>
      </c>
      <c r="G166" s="209" t="s">
        <v>145</v>
      </c>
      <c r="H166" s="210">
        <v>21.394</v>
      </c>
      <c r="I166" s="211"/>
      <c r="J166" s="212">
        <f>ROUND(I166*H166,2)</f>
        <v>0</v>
      </c>
      <c r="K166" s="208" t="s">
        <v>146</v>
      </c>
      <c r="L166" s="46"/>
      <c r="M166" s="213" t="s">
        <v>19</v>
      </c>
      <c r="N166" s="214" t="s">
        <v>43</v>
      </c>
      <c r="O166" s="86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147</v>
      </c>
      <c r="AT166" s="217" t="s">
        <v>142</v>
      </c>
      <c r="AU166" s="217" t="s">
        <v>82</v>
      </c>
      <c r="AY166" s="19" t="s">
        <v>140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80</v>
      </c>
      <c r="BK166" s="218">
        <f>ROUND(I166*H166,2)</f>
        <v>0</v>
      </c>
      <c r="BL166" s="19" t="s">
        <v>147</v>
      </c>
      <c r="BM166" s="217" t="s">
        <v>700</v>
      </c>
    </row>
    <row r="167" spans="1:47" s="2" customFormat="1" ht="12">
      <c r="A167" s="40"/>
      <c r="B167" s="41"/>
      <c r="C167" s="42"/>
      <c r="D167" s="219" t="s">
        <v>149</v>
      </c>
      <c r="E167" s="42"/>
      <c r="F167" s="220" t="s">
        <v>701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149</v>
      </c>
      <c r="AU167" s="19" t="s">
        <v>82</v>
      </c>
    </row>
    <row r="168" spans="1:47" s="2" customFormat="1" ht="12">
      <c r="A168" s="40"/>
      <c r="B168" s="41"/>
      <c r="C168" s="42"/>
      <c r="D168" s="224" t="s">
        <v>151</v>
      </c>
      <c r="E168" s="42"/>
      <c r="F168" s="225" t="s">
        <v>702</v>
      </c>
      <c r="G168" s="42"/>
      <c r="H168" s="42"/>
      <c r="I168" s="221"/>
      <c r="J168" s="42"/>
      <c r="K168" s="42"/>
      <c r="L168" s="46"/>
      <c r="M168" s="222"/>
      <c r="N168" s="223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151</v>
      </c>
      <c r="AU168" s="19" t="s">
        <v>82</v>
      </c>
    </row>
    <row r="169" spans="1:65" s="2" customFormat="1" ht="24.15" customHeight="1">
      <c r="A169" s="40"/>
      <c r="B169" s="41"/>
      <c r="C169" s="206" t="s">
        <v>516</v>
      </c>
      <c r="D169" s="206" t="s">
        <v>142</v>
      </c>
      <c r="E169" s="207" t="s">
        <v>703</v>
      </c>
      <c r="F169" s="208" t="s">
        <v>704</v>
      </c>
      <c r="G169" s="209" t="s">
        <v>145</v>
      </c>
      <c r="H169" s="210">
        <v>21.394</v>
      </c>
      <c r="I169" s="211"/>
      <c r="J169" s="212">
        <f>ROUND(I169*H169,2)</f>
        <v>0</v>
      </c>
      <c r="K169" s="208" t="s">
        <v>146</v>
      </c>
      <c r="L169" s="46"/>
      <c r="M169" s="213" t="s">
        <v>19</v>
      </c>
      <c r="N169" s="214" t="s">
        <v>43</v>
      </c>
      <c r="O169" s="86"/>
      <c r="P169" s="215">
        <f>O169*H169</f>
        <v>0</v>
      </c>
      <c r="Q169" s="215">
        <v>0.08922</v>
      </c>
      <c r="R169" s="215">
        <f>Q169*H169</f>
        <v>1.9087726799999998</v>
      </c>
      <c r="S169" s="215">
        <v>0</v>
      </c>
      <c r="T169" s="216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17" t="s">
        <v>147</v>
      </c>
      <c r="AT169" s="217" t="s">
        <v>142</v>
      </c>
      <c r="AU169" s="217" t="s">
        <v>82</v>
      </c>
      <c r="AY169" s="19" t="s">
        <v>140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9" t="s">
        <v>80</v>
      </c>
      <c r="BK169" s="218">
        <f>ROUND(I169*H169,2)</f>
        <v>0</v>
      </c>
      <c r="BL169" s="19" t="s">
        <v>147</v>
      </c>
      <c r="BM169" s="217" t="s">
        <v>705</v>
      </c>
    </row>
    <row r="170" spans="1:47" s="2" customFormat="1" ht="12">
      <c r="A170" s="40"/>
      <c r="B170" s="41"/>
      <c r="C170" s="42"/>
      <c r="D170" s="219" t="s">
        <v>149</v>
      </c>
      <c r="E170" s="42"/>
      <c r="F170" s="220" t="s">
        <v>706</v>
      </c>
      <c r="G170" s="42"/>
      <c r="H170" s="42"/>
      <c r="I170" s="221"/>
      <c r="J170" s="42"/>
      <c r="K170" s="42"/>
      <c r="L170" s="46"/>
      <c r="M170" s="222"/>
      <c r="N170" s="223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149</v>
      </c>
      <c r="AU170" s="19" t="s">
        <v>82</v>
      </c>
    </row>
    <row r="171" spans="1:47" s="2" customFormat="1" ht="12">
      <c r="A171" s="40"/>
      <c r="B171" s="41"/>
      <c r="C171" s="42"/>
      <c r="D171" s="224" t="s">
        <v>151</v>
      </c>
      <c r="E171" s="42"/>
      <c r="F171" s="225" t="s">
        <v>707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151</v>
      </c>
      <c r="AU171" s="19" t="s">
        <v>82</v>
      </c>
    </row>
    <row r="172" spans="1:51" s="14" customFormat="1" ht="12">
      <c r="A172" s="14"/>
      <c r="B172" s="236"/>
      <c r="C172" s="237"/>
      <c r="D172" s="219" t="s">
        <v>153</v>
      </c>
      <c r="E172" s="238" t="s">
        <v>19</v>
      </c>
      <c r="F172" s="239" t="s">
        <v>708</v>
      </c>
      <c r="G172" s="237"/>
      <c r="H172" s="240">
        <v>21.394</v>
      </c>
      <c r="I172" s="241"/>
      <c r="J172" s="237"/>
      <c r="K172" s="237"/>
      <c r="L172" s="242"/>
      <c r="M172" s="243"/>
      <c r="N172" s="244"/>
      <c r="O172" s="244"/>
      <c r="P172" s="244"/>
      <c r="Q172" s="244"/>
      <c r="R172" s="244"/>
      <c r="S172" s="244"/>
      <c r="T172" s="24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6" t="s">
        <v>153</v>
      </c>
      <c r="AU172" s="246" t="s">
        <v>82</v>
      </c>
      <c r="AV172" s="14" t="s">
        <v>82</v>
      </c>
      <c r="AW172" s="14" t="s">
        <v>33</v>
      </c>
      <c r="AX172" s="14" t="s">
        <v>80</v>
      </c>
      <c r="AY172" s="246" t="s">
        <v>140</v>
      </c>
    </row>
    <row r="173" spans="1:65" s="2" customFormat="1" ht="21.75" customHeight="1">
      <c r="A173" s="40"/>
      <c r="B173" s="41"/>
      <c r="C173" s="266" t="s">
        <v>532</v>
      </c>
      <c r="D173" s="266" t="s">
        <v>370</v>
      </c>
      <c r="E173" s="267" t="s">
        <v>709</v>
      </c>
      <c r="F173" s="268" t="s">
        <v>710</v>
      </c>
      <c r="G173" s="269" t="s">
        <v>145</v>
      </c>
      <c r="H173" s="270">
        <v>22.464</v>
      </c>
      <c r="I173" s="271"/>
      <c r="J173" s="272">
        <f>ROUND(I173*H173,2)</f>
        <v>0</v>
      </c>
      <c r="K173" s="268" t="s">
        <v>146</v>
      </c>
      <c r="L173" s="273"/>
      <c r="M173" s="274" t="s">
        <v>19</v>
      </c>
      <c r="N173" s="275" t="s">
        <v>43</v>
      </c>
      <c r="O173" s="86"/>
      <c r="P173" s="215">
        <f>O173*H173</f>
        <v>0</v>
      </c>
      <c r="Q173" s="215">
        <v>0.131</v>
      </c>
      <c r="R173" s="215">
        <f>Q173*H173</f>
        <v>2.942784</v>
      </c>
      <c r="S173" s="215">
        <v>0</v>
      </c>
      <c r="T173" s="216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7" t="s">
        <v>193</v>
      </c>
      <c r="AT173" s="217" t="s">
        <v>370</v>
      </c>
      <c r="AU173" s="217" t="s">
        <v>82</v>
      </c>
      <c r="AY173" s="19" t="s">
        <v>140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9" t="s">
        <v>80</v>
      </c>
      <c r="BK173" s="218">
        <f>ROUND(I173*H173,2)</f>
        <v>0</v>
      </c>
      <c r="BL173" s="19" t="s">
        <v>147</v>
      </c>
      <c r="BM173" s="217" t="s">
        <v>711</v>
      </c>
    </row>
    <row r="174" spans="1:47" s="2" customFormat="1" ht="12">
      <c r="A174" s="40"/>
      <c r="B174" s="41"/>
      <c r="C174" s="42"/>
      <c r="D174" s="219" t="s">
        <v>149</v>
      </c>
      <c r="E174" s="42"/>
      <c r="F174" s="220" t="s">
        <v>710</v>
      </c>
      <c r="G174" s="42"/>
      <c r="H174" s="42"/>
      <c r="I174" s="221"/>
      <c r="J174" s="42"/>
      <c r="K174" s="42"/>
      <c r="L174" s="46"/>
      <c r="M174" s="222"/>
      <c r="N174" s="223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149</v>
      </c>
      <c r="AU174" s="19" t="s">
        <v>82</v>
      </c>
    </row>
    <row r="175" spans="1:51" s="14" customFormat="1" ht="12">
      <c r="A175" s="14"/>
      <c r="B175" s="236"/>
      <c r="C175" s="237"/>
      <c r="D175" s="219" t="s">
        <v>153</v>
      </c>
      <c r="E175" s="237"/>
      <c r="F175" s="239" t="s">
        <v>712</v>
      </c>
      <c r="G175" s="237"/>
      <c r="H175" s="240">
        <v>22.464</v>
      </c>
      <c r="I175" s="241"/>
      <c r="J175" s="237"/>
      <c r="K175" s="237"/>
      <c r="L175" s="242"/>
      <c r="M175" s="243"/>
      <c r="N175" s="244"/>
      <c r="O175" s="244"/>
      <c r="P175" s="244"/>
      <c r="Q175" s="244"/>
      <c r="R175" s="244"/>
      <c r="S175" s="244"/>
      <c r="T175" s="24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6" t="s">
        <v>153</v>
      </c>
      <c r="AU175" s="246" t="s">
        <v>82</v>
      </c>
      <c r="AV175" s="14" t="s">
        <v>82</v>
      </c>
      <c r="AW175" s="14" t="s">
        <v>4</v>
      </c>
      <c r="AX175" s="14" t="s">
        <v>80</v>
      </c>
      <c r="AY175" s="246" t="s">
        <v>140</v>
      </c>
    </row>
    <row r="176" spans="1:63" s="12" customFormat="1" ht="22.8" customHeight="1">
      <c r="A176" s="12"/>
      <c r="B176" s="190"/>
      <c r="C176" s="191"/>
      <c r="D176" s="192" t="s">
        <v>71</v>
      </c>
      <c r="E176" s="204" t="s">
        <v>169</v>
      </c>
      <c r="F176" s="204" t="s">
        <v>170</v>
      </c>
      <c r="G176" s="191"/>
      <c r="H176" s="191"/>
      <c r="I176" s="194"/>
      <c r="J176" s="205">
        <f>BK176</f>
        <v>0</v>
      </c>
      <c r="K176" s="191"/>
      <c r="L176" s="196"/>
      <c r="M176" s="197"/>
      <c r="N176" s="198"/>
      <c r="O176" s="198"/>
      <c r="P176" s="199">
        <f>SUM(P177:P183)</f>
        <v>0</v>
      </c>
      <c r="Q176" s="198"/>
      <c r="R176" s="199">
        <f>SUM(R177:R183)</f>
        <v>2.9019578999999998</v>
      </c>
      <c r="S176" s="198"/>
      <c r="T176" s="200">
        <f>SUM(T177:T183)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1" t="s">
        <v>80</v>
      </c>
      <c r="AT176" s="202" t="s">
        <v>71</v>
      </c>
      <c r="AU176" s="202" t="s">
        <v>80</v>
      </c>
      <c r="AY176" s="201" t="s">
        <v>140</v>
      </c>
      <c r="BK176" s="203">
        <f>SUM(BK177:BK183)</f>
        <v>0</v>
      </c>
    </row>
    <row r="177" spans="1:65" s="2" customFormat="1" ht="24.15" customHeight="1">
      <c r="A177" s="40"/>
      <c r="B177" s="41"/>
      <c r="C177" s="206" t="s">
        <v>7</v>
      </c>
      <c r="D177" s="206" t="s">
        <v>142</v>
      </c>
      <c r="E177" s="207" t="s">
        <v>713</v>
      </c>
      <c r="F177" s="208" t="s">
        <v>714</v>
      </c>
      <c r="G177" s="209" t="s">
        <v>240</v>
      </c>
      <c r="H177" s="210">
        <v>14.482</v>
      </c>
      <c r="I177" s="211"/>
      <c r="J177" s="212">
        <f>ROUND(I177*H177,2)</f>
        <v>0</v>
      </c>
      <c r="K177" s="208" t="s">
        <v>146</v>
      </c>
      <c r="L177" s="46"/>
      <c r="M177" s="213" t="s">
        <v>19</v>
      </c>
      <c r="N177" s="214" t="s">
        <v>43</v>
      </c>
      <c r="O177" s="86"/>
      <c r="P177" s="215">
        <f>O177*H177</f>
        <v>0</v>
      </c>
      <c r="Q177" s="215">
        <v>0.10095</v>
      </c>
      <c r="R177" s="215">
        <f>Q177*H177</f>
        <v>1.4619578999999998</v>
      </c>
      <c r="S177" s="215">
        <v>0</v>
      </c>
      <c r="T177" s="216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17" t="s">
        <v>147</v>
      </c>
      <c r="AT177" s="217" t="s">
        <v>142</v>
      </c>
      <c r="AU177" s="217" t="s">
        <v>82</v>
      </c>
      <c r="AY177" s="19" t="s">
        <v>140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9" t="s">
        <v>80</v>
      </c>
      <c r="BK177" s="218">
        <f>ROUND(I177*H177,2)</f>
        <v>0</v>
      </c>
      <c r="BL177" s="19" t="s">
        <v>147</v>
      </c>
      <c r="BM177" s="217" t="s">
        <v>715</v>
      </c>
    </row>
    <row r="178" spans="1:47" s="2" customFormat="1" ht="12">
      <c r="A178" s="40"/>
      <c r="B178" s="41"/>
      <c r="C178" s="42"/>
      <c r="D178" s="219" t="s">
        <v>149</v>
      </c>
      <c r="E178" s="42"/>
      <c r="F178" s="220" t="s">
        <v>716</v>
      </c>
      <c r="G178" s="42"/>
      <c r="H178" s="42"/>
      <c r="I178" s="221"/>
      <c r="J178" s="42"/>
      <c r="K178" s="42"/>
      <c r="L178" s="46"/>
      <c r="M178" s="222"/>
      <c r="N178" s="223"/>
      <c r="O178" s="86"/>
      <c r="P178" s="86"/>
      <c r="Q178" s="86"/>
      <c r="R178" s="86"/>
      <c r="S178" s="86"/>
      <c r="T178" s="87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T178" s="19" t="s">
        <v>149</v>
      </c>
      <c r="AU178" s="19" t="s">
        <v>82</v>
      </c>
    </row>
    <row r="179" spans="1:47" s="2" customFormat="1" ht="12">
      <c r="A179" s="40"/>
      <c r="B179" s="41"/>
      <c r="C179" s="42"/>
      <c r="D179" s="224" t="s">
        <v>151</v>
      </c>
      <c r="E179" s="42"/>
      <c r="F179" s="225" t="s">
        <v>717</v>
      </c>
      <c r="G179" s="42"/>
      <c r="H179" s="42"/>
      <c r="I179" s="221"/>
      <c r="J179" s="42"/>
      <c r="K179" s="42"/>
      <c r="L179" s="46"/>
      <c r="M179" s="222"/>
      <c r="N179" s="223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151</v>
      </c>
      <c r="AU179" s="19" t="s">
        <v>82</v>
      </c>
    </row>
    <row r="180" spans="1:51" s="14" customFormat="1" ht="12">
      <c r="A180" s="14"/>
      <c r="B180" s="236"/>
      <c r="C180" s="237"/>
      <c r="D180" s="219" t="s">
        <v>153</v>
      </c>
      <c r="E180" s="238" t="s">
        <v>19</v>
      </c>
      <c r="F180" s="239" t="s">
        <v>718</v>
      </c>
      <c r="G180" s="237"/>
      <c r="H180" s="240">
        <v>14.482</v>
      </c>
      <c r="I180" s="241"/>
      <c r="J180" s="237"/>
      <c r="K180" s="237"/>
      <c r="L180" s="242"/>
      <c r="M180" s="243"/>
      <c r="N180" s="244"/>
      <c r="O180" s="244"/>
      <c r="P180" s="244"/>
      <c r="Q180" s="244"/>
      <c r="R180" s="244"/>
      <c r="S180" s="244"/>
      <c r="T180" s="24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6" t="s">
        <v>153</v>
      </c>
      <c r="AU180" s="246" t="s">
        <v>82</v>
      </c>
      <c r="AV180" s="14" t="s">
        <v>82</v>
      </c>
      <c r="AW180" s="14" t="s">
        <v>33</v>
      </c>
      <c r="AX180" s="14" t="s">
        <v>80</v>
      </c>
      <c r="AY180" s="246" t="s">
        <v>140</v>
      </c>
    </row>
    <row r="181" spans="1:65" s="2" customFormat="1" ht="21.75" customHeight="1">
      <c r="A181" s="40"/>
      <c r="B181" s="41"/>
      <c r="C181" s="266" t="s">
        <v>539</v>
      </c>
      <c r="D181" s="266" t="s">
        <v>370</v>
      </c>
      <c r="E181" s="267" t="s">
        <v>719</v>
      </c>
      <c r="F181" s="268" t="s">
        <v>720</v>
      </c>
      <c r="G181" s="269" t="s">
        <v>240</v>
      </c>
      <c r="H181" s="270">
        <v>30</v>
      </c>
      <c r="I181" s="271"/>
      <c r="J181" s="272">
        <f>ROUND(I181*H181,2)</f>
        <v>0</v>
      </c>
      <c r="K181" s="268" t="s">
        <v>146</v>
      </c>
      <c r="L181" s="273"/>
      <c r="M181" s="274" t="s">
        <v>19</v>
      </c>
      <c r="N181" s="275" t="s">
        <v>43</v>
      </c>
      <c r="O181" s="86"/>
      <c r="P181" s="215">
        <f>O181*H181</f>
        <v>0</v>
      </c>
      <c r="Q181" s="215">
        <v>0.048</v>
      </c>
      <c r="R181" s="215">
        <f>Q181*H181</f>
        <v>1.44</v>
      </c>
      <c r="S181" s="215">
        <v>0</v>
      </c>
      <c r="T181" s="216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7" t="s">
        <v>193</v>
      </c>
      <c r="AT181" s="217" t="s">
        <v>370</v>
      </c>
      <c r="AU181" s="217" t="s">
        <v>82</v>
      </c>
      <c r="AY181" s="19" t="s">
        <v>140</v>
      </c>
      <c r="BE181" s="218">
        <f>IF(N181="základní",J181,0)</f>
        <v>0</v>
      </c>
      <c r="BF181" s="218">
        <f>IF(N181="snížená",J181,0)</f>
        <v>0</v>
      </c>
      <c r="BG181" s="218">
        <f>IF(N181="zákl. přenesená",J181,0)</f>
        <v>0</v>
      </c>
      <c r="BH181" s="218">
        <f>IF(N181="sníž. přenesená",J181,0)</f>
        <v>0</v>
      </c>
      <c r="BI181" s="218">
        <f>IF(N181="nulová",J181,0)</f>
        <v>0</v>
      </c>
      <c r="BJ181" s="19" t="s">
        <v>80</v>
      </c>
      <c r="BK181" s="218">
        <f>ROUND(I181*H181,2)</f>
        <v>0</v>
      </c>
      <c r="BL181" s="19" t="s">
        <v>147</v>
      </c>
      <c r="BM181" s="217" t="s">
        <v>721</v>
      </c>
    </row>
    <row r="182" spans="1:47" s="2" customFormat="1" ht="12">
      <c r="A182" s="40"/>
      <c r="B182" s="41"/>
      <c r="C182" s="42"/>
      <c r="D182" s="219" t="s">
        <v>149</v>
      </c>
      <c r="E182" s="42"/>
      <c r="F182" s="220" t="s">
        <v>720</v>
      </c>
      <c r="G182" s="42"/>
      <c r="H182" s="42"/>
      <c r="I182" s="221"/>
      <c r="J182" s="42"/>
      <c r="K182" s="42"/>
      <c r="L182" s="46"/>
      <c r="M182" s="222"/>
      <c r="N182" s="223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149</v>
      </c>
      <c r="AU182" s="19" t="s">
        <v>82</v>
      </c>
    </row>
    <row r="183" spans="1:51" s="14" customFormat="1" ht="12">
      <c r="A183" s="14"/>
      <c r="B183" s="236"/>
      <c r="C183" s="237"/>
      <c r="D183" s="219" t="s">
        <v>153</v>
      </c>
      <c r="E183" s="237"/>
      <c r="F183" s="239" t="s">
        <v>722</v>
      </c>
      <c r="G183" s="237"/>
      <c r="H183" s="240">
        <v>30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153</v>
      </c>
      <c r="AU183" s="246" t="s">
        <v>82</v>
      </c>
      <c r="AV183" s="14" t="s">
        <v>82</v>
      </c>
      <c r="AW183" s="14" t="s">
        <v>4</v>
      </c>
      <c r="AX183" s="14" t="s">
        <v>80</v>
      </c>
      <c r="AY183" s="246" t="s">
        <v>140</v>
      </c>
    </row>
    <row r="184" spans="1:63" s="12" customFormat="1" ht="22.8" customHeight="1">
      <c r="A184" s="12"/>
      <c r="B184" s="190"/>
      <c r="C184" s="191"/>
      <c r="D184" s="192" t="s">
        <v>71</v>
      </c>
      <c r="E184" s="204" t="s">
        <v>507</v>
      </c>
      <c r="F184" s="204" t="s">
        <v>508</v>
      </c>
      <c r="G184" s="191"/>
      <c r="H184" s="191"/>
      <c r="I184" s="194"/>
      <c r="J184" s="205">
        <f>BK184</f>
        <v>0</v>
      </c>
      <c r="K184" s="191"/>
      <c r="L184" s="196"/>
      <c r="M184" s="197"/>
      <c r="N184" s="198"/>
      <c r="O184" s="198"/>
      <c r="P184" s="199">
        <f>SUM(P185:P188)</f>
        <v>0</v>
      </c>
      <c r="Q184" s="198"/>
      <c r="R184" s="199">
        <f>SUM(R185:R188)</f>
        <v>0</v>
      </c>
      <c r="S184" s="198"/>
      <c r="T184" s="200">
        <f>SUM(T185:T188)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1" t="s">
        <v>80</v>
      </c>
      <c r="AT184" s="202" t="s">
        <v>71</v>
      </c>
      <c r="AU184" s="202" t="s">
        <v>80</v>
      </c>
      <c r="AY184" s="201" t="s">
        <v>140</v>
      </c>
      <c r="BK184" s="203">
        <f>SUM(BK185:BK188)</f>
        <v>0</v>
      </c>
    </row>
    <row r="185" spans="1:65" s="2" customFormat="1" ht="24.15" customHeight="1">
      <c r="A185" s="40"/>
      <c r="B185" s="41"/>
      <c r="C185" s="206" t="s">
        <v>545</v>
      </c>
      <c r="D185" s="206" t="s">
        <v>142</v>
      </c>
      <c r="E185" s="207" t="s">
        <v>723</v>
      </c>
      <c r="F185" s="208" t="s">
        <v>724</v>
      </c>
      <c r="G185" s="209" t="s">
        <v>181</v>
      </c>
      <c r="H185" s="210">
        <v>28.87</v>
      </c>
      <c r="I185" s="211"/>
      <c r="J185" s="212">
        <f>ROUND(I185*H185,2)</f>
        <v>0</v>
      </c>
      <c r="K185" s="208" t="s">
        <v>512</v>
      </c>
      <c r="L185" s="46"/>
      <c r="M185" s="213" t="s">
        <v>19</v>
      </c>
      <c r="N185" s="214" t="s">
        <v>43</v>
      </c>
      <c r="O185" s="86"/>
      <c r="P185" s="215">
        <f>O185*H185</f>
        <v>0</v>
      </c>
      <c r="Q185" s="215">
        <v>0</v>
      </c>
      <c r="R185" s="215">
        <f>Q185*H185</f>
        <v>0</v>
      </c>
      <c r="S185" s="215">
        <v>0</v>
      </c>
      <c r="T185" s="216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7" t="s">
        <v>147</v>
      </c>
      <c r="AT185" s="217" t="s">
        <v>142</v>
      </c>
      <c r="AU185" s="217" t="s">
        <v>82</v>
      </c>
      <c r="AY185" s="19" t="s">
        <v>140</v>
      </c>
      <c r="BE185" s="218">
        <f>IF(N185="základní",J185,0)</f>
        <v>0</v>
      </c>
      <c r="BF185" s="218">
        <f>IF(N185="snížená",J185,0)</f>
        <v>0</v>
      </c>
      <c r="BG185" s="218">
        <f>IF(N185="zákl. přenesená",J185,0)</f>
        <v>0</v>
      </c>
      <c r="BH185" s="218">
        <f>IF(N185="sníž. přenesená",J185,0)</f>
        <v>0</v>
      </c>
      <c r="BI185" s="218">
        <f>IF(N185="nulová",J185,0)</f>
        <v>0</v>
      </c>
      <c r="BJ185" s="19" t="s">
        <v>80</v>
      </c>
      <c r="BK185" s="218">
        <f>ROUND(I185*H185,2)</f>
        <v>0</v>
      </c>
      <c r="BL185" s="19" t="s">
        <v>147</v>
      </c>
      <c r="BM185" s="217" t="s">
        <v>725</v>
      </c>
    </row>
    <row r="186" spans="1:47" s="2" customFormat="1" ht="12">
      <c r="A186" s="40"/>
      <c r="B186" s="41"/>
      <c r="C186" s="42"/>
      <c r="D186" s="219" t="s">
        <v>149</v>
      </c>
      <c r="E186" s="42"/>
      <c r="F186" s="220" t="s">
        <v>726</v>
      </c>
      <c r="G186" s="42"/>
      <c r="H186" s="42"/>
      <c r="I186" s="221"/>
      <c r="J186" s="42"/>
      <c r="K186" s="42"/>
      <c r="L186" s="46"/>
      <c r="M186" s="222"/>
      <c r="N186" s="223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149</v>
      </c>
      <c r="AU186" s="19" t="s">
        <v>82</v>
      </c>
    </row>
    <row r="187" spans="1:47" s="2" customFormat="1" ht="12">
      <c r="A187" s="40"/>
      <c r="B187" s="41"/>
      <c r="C187" s="42"/>
      <c r="D187" s="224" t="s">
        <v>151</v>
      </c>
      <c r="E187" s="42"/>
      <c r="F187" s="225" t="s">
        <v>727</v>
      </c>
      <c r="G187" s="42"/>
      <c r="H187" s="42"/>
      <c r="I187" s="221"/>
      <c r="J187" s="42"/>
      <c r="K187" s="42"/>
      <c r="L187" s="46"/>
      <c r="M187" s="222"/>
      <c r="N187" s="223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151</v>
      </c>
      <c r="AU187" s="19" t="s">
        <v>82</v>
      </c>
    </row>
    <row r="188" spans="1:51" s="14" customFormat="1" ht="12">
      <c r="A188" s="14"/>
      <c r="B188" s="236"/>
      <c r="C188" s="237"/>
      <c r="D188" s="219" t="s">
        <v>153</v>
      </c>
      <c r="E188" s="238" t="s">
        <v>19</v>
      </c>
      <c r="F188" s="239" t="s">
        <v>728</v>
      </c>
      <c r="G188" s="237"/>
      <c r="H188" s="240">
        <v>28.87</v>
      </c>
      <c r="I188" s="241"/>
      <c r="J188" s="237"/>
      <c r="K188" s="237"/>
      <c r="L188" s="242"/>
      <c r="M188" s="276"/>
      <c r="N188" s="277"/>
      <c r="O188" s="277"/>
      <c r="P188" s="277"/>
      <c r="Q188" s="277"/>
      <c r="R188" s="277"/>
      <c r="S188" s="277"/>
      <c r="T188" s="27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6" t="s">
        <v>153</v>
      </c>
      <c r="AU188" s="246" t="s">
        <v>82</v>
      </c>
      <c r="AV188" s="14" t="s">
        <v>82</v>
      </c>
      <c r="AW188" s="14" t="s">
        <v>33</v>
      </c>
      <c r="AX188" s="14" t="s">
        <v>80</v>
      </c>
      <c r="AY188" s="246" t="s">
        <v>140</v>
      </c>
    </row>
    <row r="189" spans="1:31" s="2" customFormat="1" ht="6.95" customHeight="1">
      <c r="A189" s="40"/>
      <c r="B189" s="61"/>
      <c r="C189" s="62"/>
      <c r="D189" s="62"/>
      <c r="E189" s="62"/>
      <c r="F189" s="62"/>
      <c r="G189" s="62"/>
      <c r="H189" s="62"/>
      <c r="I189" s="62"/>
      <c r="J189" s="62"/>
      <c r="K189" s="62"/>
      <c r="L189" s="46"/>
      <c r="M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</row>
  </sheetData>
  <sheetProtection password="DD5F" sheet="1" objects="1" scenarios="1" formatColumns="0" formatRows="0" autoFilter="0"/>
  <autoFilter ref="C86:K18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2/122211101"/>
    <hyperlink ref="F97" r:id="rId2" display="https://podminky.urs.cz/item/CS_URS_2023_02/132251101"/>
    <hyperlink ref="F101" r:id="rId3" display="https://podminky.urs.cz/item/CS_URS_2023_02/167111123"/>
    <hyperlink ref="F105" r:id="rId4" display="https://podminky.urs.cz/item/CS_URS_2023_02/162751117"/>
    <hyperlink ref="F108" r:id="rId5" display="https://podminky.urs.cz/item/CS_URS_2023_02/171201231"/>
    <hyperlink ref="F112" r:id="rId6" display="https://podminky.urs.cz/item/CS_URS_2023_02/171111113"/>
    <hyperlink ref="F120" r:id="rId7" display="https://podminky.urs.cz/item/CS_URS_2023_02/274313611"/>
    <hyperlink ref="F124" r:id="rId8" display="https://podminky.urs.cz/item/CS_URS_2023_02/279113152"/>
    <hyperlink ref="F128" r:id="rId9" display="https://podminky.urs.cz/item/CS_URS_2023_02/279361821"/>
    <hyperlink ref="F137" r:id="rId10" display="https://podminky.urs.cz/item/CS_URS_2023_02/430321414"/>
    <hyperlink ref="F144" r:id="rId11" display="https://podminky.urs.cz/item/CS_URS_2023_02/430362021"/>
    <hyperlink ref="F150" r:id="rId12" display="https://podminky.urs.cz/item/CS_URS_2023_02/431351121"/>
    <hyperlink ref="F157" r:id="rId13" display="https://podminky.urs.cz/item/CS_URS_2023_02/431351122"/>
    <hyperlink ref="F160" r:id="rId14" display="https://podminky.urs.cz/item/CS_URS_2023_02/434121415"/>
    <hyperlink ref="F168" r:id="rId15" display="https://podminky.urs.cz/item/CS_URS_2023_02/564771101"/>
    <hyperlink ref="F171" r:id="rId16" display="https://podminky.urs.cz/item/CS_URS_2023_02/596211110"/>
    <hyperlink ref="F179" r:id="rId17" display="https://podminky.urs.cz/item/CS_URS_2023_02/916331112"/>
    <hyperlink ref="F187" r:id="rId18" display="https://podminky.urs.cz/item/CS_URS_2023_01/998229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729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ROUND(J87,2)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ROUND((SUM(BE87:BE153)),2)</f>
        <v>0</v>
      </c>
      <c r="G33" s="40"/>
      <c r="H33" s="40"/>
      <c r="I33" s="150">
        <v>0.21</v>
      </c>
      <c r="J33" s="149">
        <f>ROUND(((SUM(BE87:BE153))*I33),2)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ROUND((SUM(BF87:BF153)),2)</f>
        <v>0</v>
      </c>
      <c r="G34" s="40"/>
      <c r="H34" s="40"/>
      <c r="I34" s="150">
        <v>0.15</v>
      </c>
      <c r="J34" s="149">
        <f>ROUND(((SUM(BF87:BF153))*I34),2)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ROUND((SUM(BG87:BG153)),2)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ROUND((SUM(BH87:BH153)),2)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ROUND((SUM(BI87:BI153)),2)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07 - Oprava promítací stěny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J88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422</v>
      </c>
      <c r="E61" s="176"/>
      <c r="F61" s="176"/>
      <c r="G61" s="176"/>
      <c r="H61" s="176"/>
      <c r="I61" s="176"/>
      <c r="J61" s="177">
        <f>J89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119</v>
      </c>
      <c r="E62" s="176"/>
      <c r="F62" s="176"/>
      <c r="G62" s="176"/>
      <c r="H62" s="176"/>
      <c r="I62" s="176"/>
      <c r="J62" s="177">
        <f>J108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423</v>
      </c>
      <c r="E63" s="176"/>
      <c r="F63" s="176"/>
      <c r="G63" s="176"/>
      <c r="H63" s="176"/>
      <c r="I63" s="176"/>
      <c r="J63" s="177">
        <f>J119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121</v>
      </c>
      <c r="E64" s="170"/>
      <c r="F64" s="170"/>
      <c r="G64" s="170"/>
      <c r="H64" s="170"/>
      <c r="I64" s="170"/>
      <c r="J64" s="171">
        <f>J123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124</v>
      </c>
      <c r="E65" s="176"/>
      <c r="F65" s="176"/>
      <c r="G65" s="176"/>
      <c r="H65" s="176"/>
      <c r="I65" s="176"/>
      <c r="J65" s="177">
        <f>J124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249</v>
      </c>
      <c r="E66" s="176"/>
      <c r="F66" s="176"/>
      <c r="G66" s="176"/>
      <c r="H66" s="176"/>
      <c r="I66" s="176"/>
      <c r="J66" s="177">
        <f>J132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730</v>
      </c>
      <c r="E67" s="176"/>
      <c r="F67" s="176"/>
      <c r="G67" s="176"/>
      <c r="H67" s="176"/>
      <c r="I67" s="176"/>
      <c r="J67" s="177">
        <f>J143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125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162" t="str">
        <f>E7</f>
        <v>AUTOCAMP Beroun - stavební úpravy AMFITEÁTRU -</v>
      </c>
      <c r="F77" s="34"/>
      <c r="G77" s="34"/>
      <c r="H77" s="34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111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07 - Oprava promítací stěny</v>
      </c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Beroun</v>
      </c>
      <c r="G81" s="42"/>
      <c r="H81" s="42"/>
      <c r="I81" s="34" t="s">
        <v>23</v>
      </c>
      <c r="J81" s="74" t="str">
        <f>IF(J12="","",J12)</f>
        <v>12. 1. 2024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40.05" customHeight="1">
      <c r="A83" s="40"/>
      <c r="B83" s="41"/>
      <c r="C83" s="34" t="s">
        <v>25</v>
      </c>
      <c r="D83" s="42"/>
      <c r="E83" s="42"/>
      <c r="F83" s="29" t="str">
        <f>E15</f>
        <v>Město Beroun</v>
      </c>
      <c r="G83" s="42"/>
      <c r="H83" s="42"/>
      <c r="I83" s="34" t="s">
        <v>31</v>
      </c>
      <c r="J83" s="38" t="str">
        <f>E21</f>
        <v xml:space="preserve">SpektraPro spol. s r.o.,V Hlinkách 1548,266 01 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p. Lenka Dejdarová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79"/>
      <c r="B86" s="180"/>
      <c r="C86" s="181" t="s">
        <v>126</v>
      </c>
      <c r="D86" s="182" t="s">
        <v>57</v>
      </c>
      <c r="E86" s="182" t="s">
        <v>53</v>
      </c>
      <c r="F86" s="182" t="s">
        <v>54</v>
      </c>
      <c r="G86" s="182" t="s">
        <v>127</v>
      </c>
      <c r="H86" s="182" t="s">
        <v>128</v>
      </c>
      <c r="I86" s="182" t="s">
        <v>129</v>
      </c>
      <c r="J86" s="182" t="s">
        <v>115</v>
      </c>
      <c r="K86" s="183" t="s">
        <v>130</v>
      </c>
      <c r="L86" s="184"/>
      <c r="M86" s="94" t="s">
        <v>19</v>
      </c>
      <c r="N86" s="95" t="s">
        <v>42</v>
      </c>
      <c r="O86" s="95" t="s">
        <v>131</v>
      </c>
      <c r="P86" s="95" t="s">
        <v>132</v>
      </c>
      <c r="Q86" s="95" t="s">
        <v>133</v>
      </c>
      <c r="R86" s="95" t="s">
        <v>134</v>
      </c>
      <c r="S86" s="95" t="s">
        <v>135</v>
      </c>
      <c r="T86" s="96" t="s">
        <v>136</v>
      </c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</row>
    <row r="87" spans="1:63" s="2" customFormat="1" ht="22.8" customHeight="1">
      <c r="A87" s="40"/>
      <c r="B87" s="41"/>
      <c r="C87" s="101" t="s">
        <v>137</v>
      </c>
      <c r="D87" s="42"/>
      <c r="E87" s="42"/>
      <c r="F87" s="42"/>
      <c r="G87" s="42"/>
      <c r="H87" s="42"/>
      <c r="I87" s="42"/>
      <c r="J87" s="185">
        <f>BK87</f>
        <v>0</v>
      </c>
      <c r="K87" s="42"/>
      <c r="L87" s="46"/>
      <c r="M87" s="97"/>
      <c r="N87" s="186"/>
      <c r="O87" s="98"/>
      <c r="P87" s="187">
        <f>P88+P123</f>
        <v>0</v>
      </c>
      <c r="Q87" s="98"/>
      <c r="R87" s="187">
        <f>R88+R123</f>
        <v>1.78048624</v>
      </c>
      <c r="S87" s="98"/>
      <c r="T87" s="188">
        <f>T88+T123</f>
        <v>0.02356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116</v>
      </c>
      <c r="BK87" s="189">
        <f>BK88+BK123</f>
        <v>0</v>
      </c>
    </row>
    <row r="88" spans="1:63" s="12" customFormat="1" ht="25.9" customHeight="1">
      <c r="A88" s="12"/>
      <c r="B88" s="190"/>
      <c r="C88" s="191"/>
      <c r="D88" s="192" t="s">
        <v>71</v>
      </c>
      <c r="E88" s="193" t="s">
        <v>138</v>
      </c>
      <c r="F88" s="193" t="s">
        <v>139</v>
      </c>
      <c r="G88" s="191"/>
      <c r="H88" s="191"/>
      <c r="I88" s="194"/>
      <c r="J88" s="195">
        <f>BK88</f>
        <v>0</v>
      </c>
      <c r="K88" s="191"/>
      <c r="L88" s="196"/>
      <c r="M88" s="197"/>
      <c r="N88" s="198"/>
      <c r="O88" s="198"/>
      <c r="P88" s="199">
        <f>P89+P108+P119</f>
        <v>0</v>
      </c>
      <c r="Q88" s="198"/>
      <c r="R88" s="199">
        <f>R89+R108+R119</f>
        <v>1.297396</v>
      </c>
      <c r="S88" s="198"/>
      <c r="T88" s="200">
        <f>T89+T108+T119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72</v>
      </c>
      <c r="AY88" s="201" t="s">
        <v>140</v>
      </c>
      <c r="BK88" s="203">
        <f>BK89+BK108+BK119</f>
        <v>0</v>
      </c>
    </row>
    <row r="89" spans="1:63" s="12" customFormat="1" ht="22.8" customHeight="1">
      <c r="A89" s="12"/>
      <c r="B89" s="190"/>
      <c r="C89" s="191"/>
      <c r="D89" s="192" t="s">
        <v>71</v>
      </c>
      <c r="E89" s="204" t="s">
        <v>185</v>
      </c>
      <c r="F89" s="204" t="s">
        <v>450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SUM(P90:P107)</f>
        <v>0</v>
      </c>
      <c r="Q89" s="198"/>
      <c r="R89" s="199">
        <f>SUM(R90:R107)</f>
        <v>1.297396</v>
      </c>
      <c r="S89" s="198"/>
      <c r="T89" s="200">
        <f>SUM(T90:T107)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80</v>
      </c>
      <c r="AT89" s="202" t="s">
        <v>71</v>
      </c>
      <c r="AU89" s="202" t="s">
        <v>80</v>
      </c>
      <c r="AY89" s="201" t="s">
        <v>140</v>
      </c>
      <c r="BK89" s="203">
        <f>SUM(BK90:BK107)</f>
        <v>0</v>
      </c>
    </row>
    <row r="90" spans="1:65" s="2" customFormat="1" ht="24.15" customHeight="1">
      <c r="A90" s="40"/>
      <c r="B90" s="41"/>
      <c r="C90" s="206" t="s">
        <v>80</v>
      </c>
      <c r="D90" s="206" t="s">
        <v>142</v>
      </c>
      <c r="E90" s="207" t="s">
        <v>731</v>
      </c>
      <c r="F90" s="208" t="s">
        <v>732</v>
      </c>
      <c r="G90" s="209" t="s">
        <v>145</v>
      </c>
      <c r="H90" s="210">
        <v>76</v>
      </c>
      <c r="I90" s="211"/>
      <c r="J90" s="212">
        <f>ROUND(I90*H90,2)</f>
        <v>0</v>
      </c>
      <c r="K90" s="208" t="s">
        <v>146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0.00438</v>
      </c>
      <c r="R90" s="215">
        <f>Q90*H90</f>
        <v>0.33288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147</v>
      </c>
      <c r="AT90" s="217" t="s">
        <v>142</v>
      </c>
      <c r="AU90" s="217" t="s">
        <v>82</v>
      </c>
      <c r="AY90" s="19" t="s">
        <v>140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80</v>
      </c>
      <c r="BK90" s="218">
        <f>ROUND(I90*H90,2)</f>
        <v>0</v>
      </c>
      <c r="BL90" s="19" t="s">
        <v>147</v>
      </c>
      <c r="BM90" s="217" t="s">
        <v>733</v>
      </c>
    </row>
    <row r="91" spans="1:47" s="2" customFormat="1" ht="12">
      <c r="A91" s="40"/>
      <c r="B91" s="41"/>
      <c r="C91" s="42"/>
      <c r="D91" s="219" t="s">
        <v>149</v>
      </c>
      <c r="E91" s="42"/>
      <c r="F91" s="220" t="s">
        <v>734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149</v>
      </c>
      <c r="AU91" s="19" t="s">
        <v>82</v>
      </c>
    </row>
    <row r="92" spans="1:47" s="2" customFormat="1" ht="12">
      <c r="A92" s="40"/>
      <c r="B92" s="41"/>
      <c r="C92" s="42"/>
      <c r="D92" s="224" t="s">
        <v>151</v>
      </c>
      <c r="E92" s="42"/>
      <c r="F92" s="225" t="s">
        <v>735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151</v>
      </c>
      <c r="AU92" s="19" t="s">
        <v>82</v>
      </c>
    </row>
    <row r="93" spans="1:51" s="14" customFormat="1" ht="12">
      <c r="A93" s="14"/>
      <c r="B93" s="236"/>
      <c r="C93" s="237"/>
      <c r="D93" s="219" t="s">
        <v>153</v>
      </c>
      <c r="E93" s="238" t="s">
        <v>19</v>
      </c>
      <c r="F93" s="239" t="s">
        <v>736</v>
      </c>
      <c r="G93" s="237"/>
      <c r="H93" s="240">
        <v>76</v>
      </c>
      <c r="I93" s="241"/>
      <c r="J93" s="237"/>
      <c r="K93" s="237"/>
      <c r="L93" s="242"/>
      <c r="M93" s="243"/>
      <c r="N93" s="244"/>
      <c r="O93" s="244"/>
      <c r="P93" s="244"/>
      <c r="Q93" s="244"/>
      <c r="R93" s="244"/>
      <c r="S93" s="244"/>
      <c r="T93" s="245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6" t="s">
        <v>153</v>
      </c>
      <c r="AU93" s="246" t="s">
        <v>82</v>
      </c>
      <c r="AV93" s="14" t="s">
        <v>82</v>
      </c>
      <c r="AW93" s="14" t="s">
        <v>33</v>
      </c>
      <c r="AX93" s="14" t="s">
        <v>80</v>
      </c>
      <c r="AY93" s="246" t="s">
        <v>140</v>
      </c>
    </row>
    <row r="94" spans="1:65" s="2" customFormat="1" ht="24.15" customHeight="1">
      <c r="A94" s="40"/>
      <c r="B94" s="41"/>
      <c r="C94" s="206" t="s">
        <v>82</v>
      </c>
      <c r="D94" s="206" t="s">
        <v>142</v>
      </c>
      <c r="E94" s="207" t="s">
        <v>737</v>
      </c>
      <c r="F94" s="208" t="s">
        <v>738</v>
      </c>
      <c r="G94" s="209" t="s">
        <v>145</v>
      </c>
      <c r="H94" s="210">
        <v>76</v>
      </c>
      <c r="I94" s="211"/>
      <c r="J94" s="212">
        <f>ROUND(I94*H94,2)</f>
        <v>0</v>
      </c>
      <c r="K94" s="208" t="s">
        <v>146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0.0021</v>
      </c>
      <c r="R94" s="215">
        <f>Q94*H94</f>
        <v>0.1596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147</v>
      </c>
      <c r="AT94" s="217" t="s">
        <v>142</v>
      </c>
      <c r="AU94" s="217" t="s">
        <v>82</v>
      </c>
      <c r="AY94" s="19" t="s">
        <v>140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147</v>
      </c>
      <c r="BM94" s="217" t="s">
        <v>739</v>
      </c>
    </row>
    <row r="95" spans="1:47" s="2" customFormat="1" ht="12">
      <c r="A95" s="40"/>
      <c r="B95" s="41"/>
      <c r="C95" s="42"/>
      <c r="D95" s="219" t="s">
        <v>149</v>
      </c>
      <c r="E95" s="42"/>
      <c r="F95" s="220" t="s">
        <v>740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149</v>
      </c>
      <c r="AU95" s="19" t="s">
        <v>82</v>
      </c>
    </row>
    <row r="96" spans="1:47" s="2" customFormat="1" ht="12">
      <c r="A96" s="40"/>
      <c r="B96" s="41"/>
      <c r="C96" s="42"/>
      <c r="D96" s="224" t="s">
        <v>151</v>
      </c>
      <c r="E96" s="42"/>
      <c r="F96" s="225" t="s">
        <v>741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151</v>
      </c>
      <c r="AU96" s="19" t="s">
        <v>82</v>
      </c>
    </row>
    <row r="97" spans="1:51" s="14" customFormat="1" ht="12">
      <c r="A97" s="14"/>
      <c r="B97" s="236"/>
      <c r="C97" s="237"/>
      <c r="D97" s="219" t="s">
        <v>153</v>
      </c>
      <c r="E97" s="238" t="s">
        <v>19</v>
      </c>
      <c r="F97" s="239" t="s">
        <v>742</v>
      </c>
      <c r="G97" s="237"/>
      <c r="H97" s="240">
        <v>76</v>
      </c>
      <c r="I97" s="241"/>
      <c r="J97" s="237"/>
      <c r="K97" s="237"/>
      <c r="L97" s="242"/>
      <c r="M97" s="243"/>
      <c r="N97" s="244"/>
      <c r="O97" s="244"/>
      <c r="P97" s="244"/>
      <c r="Q97" s="244"/>
      <c r="R97" s="244"/>
      <c r="S97" s="244"/>
      <c r="T97" s="245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6" t="s">
        <v>153</v>
      </c>
      <c r="AU97" s="246" t="s">
        <v>82</v>
      </c>
      <c r="AV97" s="14" t="s">
        <v>82</v>
      </c>
      <c r="AW97" s="14" t="s">
        <v>33</v>
      </c>
      <c r="AX97" s="14" t="s">
        <v>80</v>
      </c>
      <c r="AY97" s="246" t="s">
        <v>140</v>
      </c>
    </row>
    <row r="98" spans="1:65" s="2" customFormat="1" ht="37.8" customHeight="1">
      <c r="A98" s="40"/>
      <c r="B98" s="41"/>
      <c r="C98" s="206" t="s">
        <v>161</v>
      </c>
      <c r="D98" s="206" t="s">
        <v>142</v>
      </c>
      <c r="E98" s="207" t="s">
        <v>743</v>
      </c>
      <c r="F98" s="208" t="s">
        <v>744</v>
      </c>
      <c r="G98" s="209" t="s">
        <v>145</v>
      </c>
      <c r="H98" s="210">
        <v>76</v>
      </c>
      <c r="I98" s="211"/>
      <c r="J98" s="212">
        <f>ROUND(I98*H98,2)</f>
        <v>0</v>
      </c>
      <c r="K98" s="208" t="s">
        <v>146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0.00835</v>
      </c>
      <c r="R98" s="215">
        <f>Q98*H98</f>
        <v>0.6345999999999999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147</v>
      </c>
      <c r="AT98" s="217" t="s">
        <v>142</v>
      </c>
      <c r="AU98" s="217" t="s">
        <v>82</v>
      </c>
      <c r="AY98" s="19" t="s">
        <v>140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80</v>
      </c>
      <c r="BK98" s="218">
        <f>ROUND(I98*H98,2)</f>
        <v>0</v>
      </c>
      <c r="BL98" s="19" t="s">
        <v>147</v>
      </c>
      <c r="BM98" s="217" t="s">
        <v>745</v>
      </c>
    </row>
    <row r="99" spans="1:47" s="2" customFormat="1" ht="12">
      <c r="A99" s="40"/>
      <c r="B99" s="41"/>
      <c r="C99" s="42"/>
      <c r="D99" s="219" t="s">
        <v>149</v>
      </c>
      <c r="E99" s="42"/>
      <c r="F99" s="220" t="s">
        <v>746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149</v>
      </c>
      <c r="AU99" s="19" t="s">
        <v>82</v>
      </c>
    </row>
    <row r="100" spans="1:47" s="2" customFormat="1" ht="12">
      <c r="A100" s="40"/>
      <c r="B100" s="41"/>
      <c r="C100" s="42"/>
      <c r="D100" s="224" t="s">
        <v>151</v>
      </c>
      <c r="E100" s="42"/>
      <c r="F100" s="225" t="s">
        <v>747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151</v>
      </c>
      <c r="AU100" s="19" t="s">
        <v>82</v>
      </c>
    </row>
    <row r="101" spans="1:51" s="14" customFormat="1" ht="12">
      <c r="A101" s="14"/>
      <c r="B101" s="236"/>
      <c r="C101" s="237"/>
      <c r="D101" s="219" t="s">
        <v>153</v>
      </c>
      <c r="E101" s="238" t="s">
        <v>19</v>
      </c>
      <c r="F101" s="239" t="s">
        <v>748</v>
      </c>
      <c r="G101" s="237"/>
      <c r="H101" s="240">
        <v>76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153</v>
      </c>
      <c r="AU101" s="246" t="s">
        <v>82</v>
      </c>
      <c r="AV101" s="14" t="s">
        <v>82</v>
      </c>
      <c r="AW101" s="14" t="s">
        <v>33</v>
      </c>
      <c r="AX101" s="14" t="s">
        <v>80</v>
      </c>
      <c r="AY101" s="246" t="s">
        <v>140</v>
      </c>
    </row>
    <row r="102" spans="1:65" s="2" customFormat="1" ht="16.5" customHeight="1">
      <c r="A102" s="40"/>
      <c r="B102" s="41"/>
      <c r="C102" s="266" t="s">
        <v>147</v>
      </c>
      <c r="D102" s="266" t="s">
        <v>370</v>
      </c>
      <c r="E102" s="267" t="s">
        <v>749</v>
      </c>
      <c r="F102" s="268" t="s">
        <v>750</v>
      </c>
      <c r="G102" s="269" t="s">
        <v>145</v>
      </c>
      <c r="H102" s="270">
        <v>79.8</v>
      </c>
      <c r="I102" s="271"/>
      <c r="J102" s="272">
        <f>ROUND(I102*H102,2)</f>
        <v>0</v>
      </c>
      <c r="K102" s="268" t="s">
        <v>146</v>
      </c>
      <c r="L102" s="273"/>
      <c r="M102" s="274" t="s">
        <v>19</v>
      </c>
      <c r="N102" s="275" t="s">
        <v>43</v>
      </c>
      <c r="O102" s="86"/>
      <c r="P102" s="215">
        <f>O102*H102</f>
        <v>0</v>
      </c>
      <c r="Q102" s="215">
        <v>0.00042</v>
      </c>
      <c r="R102" s="215">
        <f>Q102*H102</f>
        <v>0.033516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193</v>
      </c>
      <c r="AT102" s="217" t="s">
        <v>370</v>
      </c>
      <c r="AU102" s="217" t="s">
        <v>82</v>
      </c>
      <c r="AY102" s="19" t="s">
        <v>140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147</v>
      </c>
      <c r="BM102" s="217" t="s">
        <v>751</v>
      </c>
    </row>
    <row r="103" spans="1:47" s="2" customFormat="1" ht="12">
      <c r="A103" s="40"/>
      <c r="B103" s="41"/>
      <c r="C103" s="42"/>
      <c r="D103" s="219" t="s">
        <v>149</v>
      </c>
      <c r="E103" s="42"/>
      <c r="F103" s="220" t="s">
        <v>750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82</v>
      </c>
    </row>
    <row r="104" spans="1:51" s="14" customFormat="1" ht="12">
      <c r="A104" s="14"/>
      <c r="B104" s="236"/>
      <c r="C104" s="237"/>
      <c r="D104" s="219" t="s">
        <v>153</v>
      </c>
      <c r="E104" s="237"/>
      <c r="F104" s="239" t="s">
        <v>752</v>
      </c>
      <c r="G104" s="237"/>
      <c r="H104" s="240">
        <v>79.8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153</v>
      </c>
      <c r="AU104" s="246" t="s">
        <v>82</v>
      </c>
      <c r="AV104" s="14" t="s">
        <v>82</v>
      </c>
      <c r="AW104" s="14" t="s">
        <v>4</v>
      </c>
      <c r="AX104" s="14" t="s">
        <v>80</v>
      </c>
      <c r="AY104" s="246" t="s">
        <v>140</v>
      </c>
    </row>
    <row r="105" spans="1:65" s="2" customFormat="1" ht="24.15" customHeight="1">
      <c r="A105" s="40"/>
      <c r="B105" s="41"/>
      <c r="C105" s="206" t="s">
        <v>178</v>
      </c>
      <c r="D105" s="206" t="s">
        <v>142</v>
      </c>
      <c r="E105" s="207" t="s">
        <v>753</v>
      </c>
      <c r="F105" s="208" t="s">
        <v>754</v>
      </c>
      <c r="G105" s="209" t="s">
        <v>145</v>
      </c>
      <c r="H105" s="210">
        <v>76</v>
      </c>
      <c r="I105" s="211"/>
      <c r="J105" s="212">
        <f>ROUND(I105*H105,2)</f>
        <v>0</v>
      </c>
      <c r="K105" s="208" t="s">
        <v>146</v>
      </c>
      <c r="L105" s="46"/>
      <c r="M105" s="213" t="s">
        <v>19</v>
      </c>
      <c r="N105" s="214" t="s">
        <v>43</v>
      </c>
      <c r="O105" s="86"/>
      <c r="P105" s="215">
        <f>O105*H105</f>
        <v>0</v>
      </c>
      <c r="Q105" s="215">
        <v>0.0018</v>
      </c>
      <c r="R105" s="215">
        <f>Q105*H105</f>
        <v>0.1368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147</v>
      </c>
      <c r="AT105" s="217" t="s">
        <v>142</v>
      </c>
      <c r="AU105" s="217" t="s">
        <v>82</v>
      </c>
      <c r="AY105" s="19" t="s">
        <v>140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80</v>
      </c>
      <c r="BK105" s="218">
        <f>ROUND(I105*H105,2)</f>
        <v>0</v>
      </c>
      <c r="BL105" s="19" t="s">
        <v>147</v>
      </c>
      <c r="BM105" s="217" t="s">
        <v>755</v>
      </c>
    </row>
    <row r="106" spans="1:47" s="2" customFormat="1" ht="12">
      <c r="A106" s="40"/>
      <c r="B106" s="41"/>
      <c r="C106" s="42"/>
      <c r="D106" s="219" t="s">
        <v>149</v>
      </c>
      <c r="E106" s="42"/>
      <c r="F106" s="220" t="s">
        <v>756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149</v>
      </c>
      <c r="AU106" s="19" t="s">
        <v>82</v>
      </c>
    </row>
    <row r="107" spans="1:47" s="2" customFormat="1" ht="12">
      <c r="A107" s="40"/>
      <c r="B107" s="41"/>
      <c r="C107" s="42"/>
      <c r="D107" s="224" t="s">
        <v>151</v>
      </c>
      <c r="E107" s="42"/>
      <c r="F107" s="225" t="s">
        <v>757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151</v>
      </c>
      <c r="AU107" s="19" t="s">
        <v>82</v>
      </c>
    </row>
    <row r="108" spans="1:63" s="12" customFormat="1" ht="22.8" customHeight="1">
      <c r="A108" s="12"/>
      <c r="B108" s="190"/>
      <c r="C108" s="191"/>
      <c r="D108" s="192" t="s">
        <v>71</v>
      </c>
      <c r="E108" s="204" t="s">
        <v>169</v>
      </c>
      <c r="F108" s="204" t="s">
        <v>170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SUM(P109:P118)</f>
        <v>0</v>
      </c>
      <c r="Q108" s="198"/>
      <c r="R108" s="199">
        <f>SUM(R109:R118)</f>
        <v>0</v>
      </c>
      <c r="S108" s="198"/>
      <c r="T108" s="200">
        <f>SUM(T109:T118)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80</v>
      </c>
      <c r="AT108" s="202" t="s">
        <v>71</v>
      </c>
      <c r="AU108" s="202" t="s">
        <v>80</v>
      </c>
      <c r="AY108" s="201" t="s">
        <v>140</v>
      </c>
      <c r="BK108" s="203">
        <f>SUM(BK109:BK118)</f>
        <v>0</v>
      </c>
    </row>
    <row r="109" spans="1:65" s="2" customFormat="1" ht="33" customHeight="1">
      <c r="A109" s="40"/>
      <c r="B109" s="41"/>
      <c r="C109" s="206" t="s">
        <v>185</v>
      </c>
      <c r="D109" s="206" t="s">
        <v>142</v>
      </c>
      <c r="E109" s="207" t="s">
        <v>251</v>
      </c>
      <c r="F109" s="208" t="s">
        <v>252</v>
      </c>
      <c r="G109" s="209" t="s">
        <v>224</v>
      </c>
      <c r="H109" s="210">
        <v>2</v>
      </c>
      <c r="I109" s="211"/>
      <c r="J109" s="212">
        <f>ROUND(I109*H109,2)</f>
        <v>0</v>
      </c>
      <c r="K109" s="208" t="s">
        <v>146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147</v>
      </c>
      <c r="AT109" s="217" t="s">
        <v>142</v>
      </c>
      <c r="AU109" s="217" t="s">
        <v>82</v>
      </c>
      <c r="AY109" s="19" t="s">
        <v>140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80</v>
      </c>
      <c r="BK109" s="218">
        <f>ROUND(I109*H109,2)</f>
        <v>0</v>
      </c>
      <c r="BL109" s="19" t="s">
        <v>147</v>
      </c>
      <c r="BM109" s="217" t="s">
        <v>758</v>
      </c>
    </row>
    <row r="110" spans="1:47" s="2" customFormat="1" ht="12">
      <c r="A110" s="40"/>
      <c r="B110" s="41"/>
      <c r="C110" s="42"/>
      <c r="D110" s="219" t="s">
        <v>149</v>
      </c>
      <c r="E110" s="42"/>
      <c r="F110" s="220" t="s">
        <v>254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149</v>
      </c>
      <c r="AU110" s="19" t="s">
        <v>82</v>
      </c>
    </row>
    <row r="111" spans="1:47" s="2" customFormat="1" ht="12">
      <c r="A111" s="40"/>
      <c r="B111" s="41"/>
      <c r="C111" s="42"/>
      <c r="D111" s="224" t="s">
        <v>151</v>
      </c>
      <c r="E111" s="42"/>
      <c r="F111" s="225" t="s">
        <v>255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151</v>
      </c>
      <c r="AU111" s="19" t="s">
        <v>82</v>
      </c>
    </row>
    <row r="112" spans="1:65" s="2" customFormat="1" ht="33" customHeight="1">
      <c r="A112" s="40"/>
      <c r="B112" s="41"/>
      <c r="C112" s="206" t="s">
        <v>191</v>
      </c>
      <c r="D112" s="206" t="s">
        <v>142</v>
      </c>
      <c r="E112" s="207" t="s">
        <v>256</v>
      </c>
      <c r="F112" s="208" t="s">
        <v>257</v>
      </c>
      <c r="G112" s="209" t="s">
        <v>224</v>
      </c>
      <c r="H112" s="210">
        <v>40</v>
      </c>
      <c r="I112" s="211"/>
      <c r="J112" s="212">
        <f>ROUND(I112*H112,2)</f>
        <v>0</v>
      </c>
      <c r="K112" s="208" t="s">
        <v>146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147</v>
      </c>
      <c r="AT112" s="217" t="s">
        <v>142</v>
      </c>
      <c r="AU112" s="217" t="s">
        <v>82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147</v>
      </c>
      <c r="BM112" s="217" t="s">
        <v>759</v>
      </c>
    </row>
    <row r="113" spans="1:47" s="2" customFormat="1" ht="12">
      <c r="A113" s="40"/>
      <c r="B113" s="41"/>
      <c r="C113" s="42"/>
      <c r="D113" s="219" t="s">
        <v>149</v>
      </c>
      <c r="E113" s="42"/>
      <c r="F113" s="220" t="s">
        <v>259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149</v>
      </c>
      <c r="AU113" s="19" t="s">
        <v>82</v>
      </c>
    </row>
    <row r="114" spans="1:47" s="2" customFormat="1" ht="12">
      <c r="A114" s="40"/>
      <c r="B114" s="41"/>
      <c r="C114" s="42"/>
      <c r="D114" s="224" t="s">
        <v>151</v>
      </c>
      <c r="E114" s="42"/>
      <c r="F114" s="225" t="s">
        <v>260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151</v>
      </c>
      <c r="AU114" s="19" t="s">
        <v>82</v>
      </c>
    </row>
    <row r="115" spans="1:51" s="14" customFormat="1" ht="12">
      <c r="A115" s="14"/>
      <c r="B115" s="236"/>
      <c r="C115" s="237"/>
      <c r="D115" s="219" t="s">
        <v>153</v>
      </c>
      <c r="E115" s="237"/>
      <c r="F115" s="239" t="s">
        <v>261</v>
      </c>
      <c r="G115" s="237"/>
      <c r="H115" s="240">
        <v>40</v>
      </c>
      <c r="I115" s="241"/>
      <c r="J115" s="237"/>
      <c r="K115" s="237"/>
      <c r="L115" s="242"/>
      <c r="M115" s="243"/>
      <c r="N115" s="244"/>
      <c r="O115" s="244"/>
      <c r="P115" s="244"/>
      <c r="Q115" s="244"/>
      <c r="R115" s="244"/>
      <c r="S115" s="244"/>
      <c r="T115" s="245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6" t="s">
        <v>153</v>
      </c>
      <c r="AU115" s="246" t="s">
        <v>82</v>
      </c>
      <c r="AV115" s="14" t="s">
        <v>82</v>
      </c>
      <c r="AW115" s="14" t="s">
        <v>4</v>
      </c>
      <c r="AX115" s="14" t="s">
        <v>80</v>
      </c>
      <c r="AY115" s="246" t="s">
        <v>140</v>
      </c>
    </row>
    <row r="116" spans="1:65" s="2" customFormat="1" ht="33" customHeight="1">
      <c r="A116" s="40"/>
      <c r="B116" s="41"/>
      <c r="C116" s="206" t="s">
        <v>193</v>
      </c>
      <c r="D116" s="206" t="s">
        <v>142</v>
      </c>
      <c r="E116" s="207" t="s">
        <v>262</v>
      </c>
      <c r="F116" s="208" t="s">
        <v>263</v>
      </c>
      <c r="G116" s="209" t="s">
        <v>224</v>
      </c>
      <c r="H116" s="210">
        <v>2</v>
      </c>
      <c r="I116" s="211"/>
      <c r="J116" s="212">
        <f>ROUND(I116*H116,2)</f>
        <v>0</v>
      </c>
      <c r="K116" s="208" t="s">
        <v>146</v>
      </c>
      <c r="L116" s="46"/>
      <c r="M116" s="213" t="s">
        <v>19</v>
      </c>
      <c r="N116" s="214" t="s">
        <v>43</v>
      </c>
      <c r="O116" s="86"/>
      <c r="P116" s="215">
        <f>O116*H116</f>
        <v>0</v>
      </c>
      <c r="Q116" s="215">
        <v>0</v>
      </c>
      <c r="R116" s="215">
        <f>Q116*H116</f>
        <v>0</v>
      </c>
      <c r="S116" s="215">
        <v>0</v>
      </c>
      <c r="T116" s="216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17" t="s">
        <v>147</v>
      </c>
      <c r="AT116" s="217" t="s">
        <v>142</v>
      </c>
      <c r="AU116" s="217" t="s">
        <v>82</v>
      </c>
      <c r="AY116" s="19" t="s">
        <v>140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9" t="s">
        <v>80</v>
      </c>
      <c r="BK116" s="218">
        <f>ROUND(I116*H116,2)</f>
        <v>0</v>
      </c>
      <c r="BL116" s="19" t="s">
        <v>147</v>
      </c>
      <c r="BM116" s="217" t="s">
        <v>760</v>
      </c>
    </row>
    <row r="117" spans="1:47" s="2" customFormat="1" ht="12">
      <c r="A117" s="40"/>
      <c r="B117" s="41"/>
      <c r="C117" s="42"/>
      <c r="D117" s="219" t="s">
        <v>149</v>
      </c>
      <c r="E117" s="42"/>
      <c r="F117" s="220" t="s">
        <v>265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149</v>
      </c>
      <c r="AU117" s="19" t="s">
        <v>82</v>
      </c>
    </row>
    <row r="118" spans="1:47" s="2" customFormat="1" ht="12">
      <c r="A118" s="40"/>
      <c r="B118" s="41"/>
      <c r="C118" s="42"/>
      <c r="D118" s="224" t="s">
        <v>151</v>
      </c>
      <c r="E118" s="42"/>
      <c r="F118" s="225" t="s">
        <v>266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151</v>
      </c>
      <c r="AU118" s="19" t="s">
        <v>82</v>
      </c>
    </row>
    <row r="119" spans="1:63" s="12" customFormat="1" ht="22.8" customHeight="1">
      <c r="A119" s="12"/>
      <c r="B119" s="190"/>
      <c r="C119" s="191"/>
      <c r="D119" s="192" t="s">
        <v>71</v>
      </c>
      <c r="E119" s="204" t="s">
        <v>507</v>
      </c>
      <c r="F119" s="204" t="s">
        <v>508</v>
      </c>
      <c r="G119" s="191"/>
      <c r="H119" s="191"/>
      <c r="I119" s="194"/>
      <c r="J119" s="205">
        <f>BK119</f>
        <v>0</v>
      </c>
      <c r="K119" s="191"/>
      <c r="L119" s="196"/>
      <c r="M119" s="197"/>
      <c r="N119" s="198"/>
      <c r="O119" s="198"/>
      <c r="P119" s="199">
        <f>SUM(P120:P122)</f>
        <v>0</v>
      </c>
      <c r="Q119" s="198"/>
      <c r="R119" s="199">
        <f>SUM(R120:R122)</f>
        <v>0</v>
      </c>
      <c r="S119" s="198"/>
      <c r="T119" s="200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1" t="s">
        <v>80</v>
      </c>
      <c r="AT119" s="202" t="s">
        <v>71</v>
      </c>
      <c r="AU119" s="202" t="s">
        <v>80</v>
      </c>
      <c r="AY119" s="201" t="s">
        <v>140</v>
      </c>
      <c r="BK119" s="203">
        <f>SUM(BK120:BK122)</f>
        <v>0</v>
      </c>
    </row>
    <row r="120" spans="1:65" s="2" customFormat="1" ht="21.75" customHeight="1">
      <c r="A120" s="40"/>
      <c r="B120" s="41"/>
      <c r="C120" s="206" t="s">
        <v>169</v>
      </c>
      <c r="D120" s="206" t="s">
        <v>142</v>
      </c>
      <c r="E120" s="207" t="s">
        <v>510</v>
      </c>
      <c r="F120" s="208" t="s">
        <v>511</v>
      </c>
      <c r="G120" s="209" t="s">
        <v>181</v>
      </c>
      <c r="H120" s="210">
        <v>1.297</v>
      </c>
      <c r="I120" s="211"/>
      <c r="J120" s="212">
        <f>ROUND(I120*H120,2)</f>
        <v>0</v>
      </c>
      <c r="K120" s="208" t="s">
        <v>146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147</v>
      </c>
      <c r="AT120" s="217" t="s">
        <v>142</v>
      </c>
      <c r="AU120" s="217" t="s">
        <v>82</v>
      </c>
      <c r="AY120" s="19" t="s">
        <v>140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80</v>
      </c>
      <c r="BK120" s="218">
        <f>ROUND(I120*H120,2)</f>
        <v>0</v>
      </c>
      <c r="BL120" s="19" t="s">
        <v>147</v>
      </c>
      <c r="BM120" s="217" t="s">
        <v>761</v>
      </c>
    </row>
    <row r="121" spans="1:47" s="2" customFormat="1" ht="12">
      <c r="A121" s="40"/>
      <c r="B121" s="41"/>
      <c r="C121" s="42"/>
      <c r="D121" s="219" t="s">
        <v>149</v>
      </c>
      <c r="E121" s="42"/>
      <c r="F121" s="220" t="s">
        <v>514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149</v>
      </c>
      <c r="AU121" s="19" t="s">
        <v>82</v>
      </c>
    </row>
    <row r="122" spans="1:47" s="2" customFormat="1" ht="12">
      <c r="A122" s="40"/>
      <c r="B122" s="41"/>
      <c r="C122" s="42"/>
      <c r="D122" s="224" t="s">
        <v>151</v>
      </c>
      <c r="E122" s="42"/>
      <c r="F122" s="225" t="s">
        <v>762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151</v>
      </c>
      <c r="AU122" s="19" t="s">
        <v>82</v>
      </c>
    </row>
    <row r="123" spans="1:63" s="12" customFormat="1" ht="25.9" customHeight="1">
      <c r="A123" s="12"/>
      <c r="B123" s="190"/>
      <c r="C123" s="191"/>
      <c r="D123" s="192" t="s">
        <v>71</v>
      </c>
      <c r="E123" s="193" t="s">
        <v>217</v>
      </c>
      <c r="F123" s="193" t="s">
        <v>218</v>
      </c>
      <c r="G123" s="191"/>
      <c r="H123" s="191"/>
      <c r="I123" s="194"/>
      <c r="J123" s="195">
        <f>BK123</f>
        <v>0</v>
      </c>
      <c r="K123" s="191"/>
      <c r="L123" s="196"/>
      <c r="M123" s="197"/>
      <c r="N123" s="198"/>
      <c r="O123" s="198"/>
      <c r="P123" s="199">
        <f>P124+P132+P143</f>
        <v>0</v>
      </c>
      <c r="Q123" s="198"/>
      <c r="R123" s="199">
        <f>R124+R132+R143</f>
        <v>0.48309024</v>
      </c>
      <c r="S123" s="198"/>
      <c r="T123" s="200">
        <f>T124+T132+T143</f>
        <v>0.02356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1" t="s">
        <v>82</v>
      </c>
      <c r="AT123" s="202" t="s">
        <v>71</v>
      </c>
      <c r="AU123" s="202" t="s">
        <v>72</v>
      </c>
      <c r="AY123" s="201" t="s">
        <v>140</v>
      </c>
      <c r="BK123" s="203">
        <f>BK124+BK132+BK143</f>
        <v>0</v>
      </c>
    </row>
    <row r="124" spans="1:63" s="12" customFormat="1" ht="22.8" customHeight="1">
      <c r="A124" s="12"/>
      <c r="B124" s="190"/>
      <c r="C124" s="191"/>
      <c r="D124" s="192" t="s">
        <v>71</v>
      </c>
      <c r="E124" s="204" t="s">
        <v>235</v>
      </c>
      <c r="F124" s="204" t="s">
        <v>236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SUM(P125:P131)</f>
        <v>0</v>
      </c>
      <c r="Q124" s="198"/>
      <c r="R124" s="199">
        <f>SUM(R125:R131)</f>
        <v>0.00193536</v>
      </c>
      <c r="S124" s="198"/>
      <c r="T124" s="20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82</v>
      </c>
      <c r="AT124" s="202" t="s">
        <v>71</v>
      </c>
      <c r="AU124" s="202" t="s">
        <v>80</v>
      </c>
      <c r="AY124" s="201" t="s">
        <v>140</v>
      </c>
      <c r="BK124" s="203">
        <f>SUM(BK125:BK131)</f>
        <v>0</v>
      </c>
    </row>
    <row r="125" spans="1:65" s="2" customFormat="1" ht="44.25" customHeight="1">
      <c r="A125" s="40"/>
      <c r="B125" s="41"/>
      <c r="C125" s="206" t="s">
        <v>107</v>
      </c>
      <c r="D125" s="206" t="s">
        <v>142</v>
      </c>
      <c r="E125" s="207" t="s">
        <v>763</v>
      </c>
      <c r="F125" s="208" t="s">
        <v>764</v>
      </c>
      <c r="G125" s="209" t="s">
        <v>282</v>
      </c>
      <c r="H125" s="210">
        <v>27.648</v>
      </c>
      <c r="I125" s="211"/>
      <c r="J125" s="212">
        <f>ROUND(I125*H125,2)</f>
        <v>0</v>
      </c>
      <c r="K125" s="208" t="s">
        <v>19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7E-05</v>
      </c>
      <c r="R125" s="215">
        <f>Q125*H125</f>
        <v>0.00193536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225</v>
      </c>
      <c r="AT125" s="217" t="s">
        <v>142</v>
      </c>
      <c r="AU125" s="217" t="s">
        <v>82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225</v>
      </c>
      <c r="BM125" s="217" t="s">
        <v>765</v>
      </c>
    </row>
    <row r="126" spans="1:47" s="2" customFormat="1" ht="12">
      <c r="A126" s="40"/>
      <c r="B126" s="41"/>
      <c r="C126" s="42"/>
      <c r="D126" s="219" t="s">
        <v>149</v>
      </c>
      <c r="E126" s="42"/>
      <c r="F126" s="220" t="s">
        <v>764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149</v>
      </c>
      <c r="AU126" s="19" t="s">
        <v>82</v>
      </c>
    </row>
    <row r="127" spans="1:51" s="13" customFormat="1" ht="12">
      <c r="A127" s="13"/>
      <c r="B127" s="226"/>
      <c r="C127" s="227"/>
      <c r="D127" s="219" t="s">
        <v>153</v>
      </c>
      <c r="E127" s="228" t="s">
        <v>19</v>
      </c>
      <c r="F127" s="229" t="s">
        <v>766</v>
      </c>
      <c r="G127" s="227"/>
      <c r="H127" s="228" t="s">
        <v>19</v>
      </c>
      <c r="I127" s="230"/>
      <c r="J127" s="227"/>
      <c r="K127" s="227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153</v>
      </c>
      <c r="AU127" s="235" t="s">
        <v>82</v>
      </c>
      <c r="AV127" s="13" t="s">
        <v>80</v>
      </c>
      <c r="AW127" s="13" t="s">
        <v>33</v>
      </c>
      <c r="AX127" s="13" t="s">
        <v>72</v>
      </c>
      <c r="AY127" s="235" t="s">
        <v>140</v>
      </c>
    </row>
    <row r="128" spans="1:51" s="14" customFormat="1" ht="12">
      <c r="A128" s="14"/>
      <c r="B128" s="236"/>
      <c r="C128" s="237"/>
      <c r="D128" s="219" t="s">
        <v>153</v>
      </c>
      <c r="E128" s="238" t="s">
        <v>19</v>
      </c>
      <c r="F128" s="239" t="s">
        <v>767</v>
      </c>
      <c r="G128" s="237"/>
      <c r="H128" s="240">
        <v>27.648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153</v>
      </c>
      <c r="AU128" s="246" t="s">
        <v>82</v>
      </c>
      <c r="AV128" s="14" t="s">
        <v>82</v>
      </c>
      <c r="AW128" s="14" t="s">
        <v>33</v>
      </c>
      <c r="AX128" s="14" t="s">
        <v>80</v>
      </c>
      <c r="AY128" s="246" t="s">
        <v>140</v>
      </c>
    </row>
    <row r="129" spans="1:65" s="2" customFormat="1" ht="24.15" customHeight="1">
      <c r="A129" s="40"/>
      <c r="B129" s="41"/>
      <c r="C129" s="206" t="s">
        <v>211</v>
      </c>
      <c r="D129" s="206" t="s">
        <v>142</v>
      </c>
      <c r="E129" s="207" t="s">
        <v>298</v>
      </c>
      <c r="F129" s="208" t="s">
        <v>299</v>
      </c>
      <c r="G129" s="209" t="s">
        <v>300</v>
      </c>
      <c r="H129" s="261"/>
      <c r="I129" s="211"/>
      <c r="J129" s="212">
        <f>ROUND(I129*H129,2)</f>
        <v>0</v>
      </c>
      <c r="K129" s="208" t="s">
        <v>146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225</v>
      </c>
      <c r="AT129" s="217" t="s">
        <v>142</v>
      </c>
      <c r="AU129" s="217" t="s">
        <v>82</v>
      </c>
      <c r="AY129" s="19" t="s">
        <v>140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225</v>
      </c>
      <c r="BM129" s="217" t="s">
        <v>768</v>
      </c>
    </row>
    <row r="130" spans="1:47" s="2" customFormat="1" ht="12">
      <c r="A130" s="40"/>
      <c r="B130" s="41"/>
      <c r="C130" s="42"/>
      <c r="D130" s="219" t="s">
        <v>149</v>
      </c>
      <c r="E130" s="42"/>
      <c r="F130" s="220" t="s">
        <v>302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149</v>
      </c>
      <c r="AU130" s="19" t="s">
        <v>82</v>
      </c>
    </row>
    <row r="131" spans="1:47" s="2" customFormat="1" ht="12">
      <c r="A131" s="40"/>
      <c r="B131" s="41"/>
      <c r="C131" s="42"/>
      <c r="D131" s="224" t="s">
        <v>151</v>
      </c>
      <c r="E131" s="42"/>
      <c r="F131" s="225" t="s">
        <v>303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151</v>
      </c>
      <c r="AU131" s="19" t="s">
        <v>82</v>
      </c>
    </row>
    <row r="132" spans="1:63" s="12" customFormat="1" ht="22.8" customHeight="1">
      <c r="A132" s="12"/>
      <c r="B132" s="190"/>
      <c r="C132" s="191"/>
      <c r="D132" s="192" t="s">
        <v>71</v>
      </c>
      <c r="E132" s="204" t="s">
        <v>304</v>
      </c>
      <c r="F132" s="204" t="s">
        <v>305</v>
      </c>
      <c r="G132" s="191"/>
      <c r="H132" s="191"/>
      <c r="I132" s="194"/>
      <c r="J132" s="205">
        <f>BK132</f>
        <v>0</v>
      </c>
      <c r="K132" s="191"/>
      <c r="L132" s="196"/>
      <c r="M132" s="197"/>
      <c r="N132" s="198"/>
      <c r="O132" s="198"/>
      <c r="P132" s="199">
        <f>SUM(P133:P142)</f>
        <v>0</v>
      </c>
      <c r="Q132" s="198"/>
      <c r="R132" s="199">
        <f>SUM(R133:R142)</f>
        <v>0.06315488000000001</v>
      </c>
      <c r="S132" s="198"/>
      <c r="T132" s="200">
        <f>SUM(T133:T142)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82</v>
      </c>
      <c r="AT132" s="202" t="s">
        <v>71</v>
      </c>
      <c r="AU132" s="202" t="s">
        <v>80</v>
      </c>
      <c r="AY132" s="201" t="s">
        <v>140</v>
      </c>
      <c r="BK132" s="203">
        <f>SUM(BK133:BK142)</f>
        <v>0</v>
      </c>
    </row>
    <row r="133" spans="1:65" s="2" customFormat="1" ht="24.15" customHeight="1">
      <c r="A133" s="40"/>
      <c r="B133" s="41"/>
      <c r="C133" s="206" t="s">
        <v>221</v>
      </c>
      <c r="D133" s="206" t="s">
        <v>142</v>
      </c>
      <c r="E133" s="207" t="s">
        <v>328</v>
      </c>
      <c r="F133" s="208" t="s">
        <v>769</v>
      </c>
      <c r="G133" s="209" t="s">
        <v>145</v>
      </c>
      <c r="H133" s="210">
        <v>0.576</v>
      </c>
      <c r="I133" s="211"/>
      <c r="J133" s="212">
        <f>ROUND(I133*H133,2)</f>
        <v>0</v>
      </c>
      <c r="K133" s="208" t="s">
        <v>146</v>
      </c>
      <c r="L133" s="46"/>
      <c r="M133" s="213" t="s">
        <v>19</v>
      </c>
      <c r="N133" s="214" t="s">
        <v>43</v>
      </c>
      <c r="O133" s="86"/>
      <c r="P133" s="215">
        <f>O133*H133</f>
        <v>0</v>
      </c>
      <c r="Q133" s="215">
        <v>0.00013</v>
      </c>
      <c r="R133" s="215">
        <f>Q133*H133</f>
        <v>7.487999999999999E-05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225</v>
      </c>
      <c r="AT133" s="217" t="s">
        <v>142</v>
      </c>
      <c r="AU133" s="217" t="s">
        <v>82</v>
      </c>
      <c r="AY133" s="19" t="s">
        <v>140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80</v>
      </c>
      <c r="BK133" s="218">
        <f>ROUND(I133*H133,2)</f>
        <v>0</v>
      </c>
      <c r="BL133" s="19" t="s">
        <v>225</v>
      </c>
      <c r="BM133" s="217" t="s">
        <v>770</v>
      </c>
    </row>
    <row r="134" spans="1:47" s="2" customFormat="1" ht="12">
      <c r="A134" s="40"/>
      <c r="B134" s="41"/>
      <c r="C134" s="42"/>
      <c r="D134" s="219" t="s">
        <v>149</v>
      </c>
      <c r="E134" s="42"/>
      <c r="F134" s="220" t="s">
        <v>771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149</v>
      </c>
      <c r="AU134" s="19" t="s">
        <v>82</v>
      </c>
    </row>
    <row r="135" spans="1:47" s="2" customFormat="1" ht="12">
      <c r="A135" s="40"/>
      <c r="B135" s="41"/>
      <c r="C135" s="42"/>
      <c r="D135" s="224" t="s">
        <v>151</v>
      </c>
      <c r="E135" s="42"/>
      <c r="F135" s="225" t="s">
        <v>332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151</v>
      </c>
      <c r="AU135" s="19" t="s">
        <v>82</v>
      </c>
    </row>
    <row r="136" spans="1:51" s="14" customFormat="1" ht="12">
      <c r="A136" s="14"/>
      <c r="B136" s="236"/>
      <c r="C136" s="237"/>
      <c r="D136" s="219" t="s">
        <v>153</v>
      </c>
      <c r="E136" s="238" t="s">
        <v>19</v>
      </c>
      <c r="F136" s="239" t="s">
        <v>772</v>
      </c>
      <c r="G136" s="237"/>
      <c r="H136" s="240">
        <v>0.576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153</v>
      </c>
      <c r="AU136" s="246" t="s">
        <v>82</v>
      </c>
      <c r="AV136" s="14" t="s">
        <v>82</v>
      </c>
      <c r="AW136" s="14" t="s">
        <v>33</v>
      </c>
      <c r="AX136" s="14" t="s">
        <v>80</v>
      </c>
      <c r="AY136" s="246" t="s">
        <v>140</v>
      </c>
    </row>
    <row r="137" spans="1:65" s="2" customFormat="1" ht="24.15" customHeight="1">
      <c r="A137" s="40"/>
      <c r="B137" s="41"/>
      <c r="C137" s="206" t="s">
        <v>229</v>
      </c>
      <c r="D137" s="206" t="s">
        <v>142</v>
      </c>
      <c r="E137" s="207" t="s">
        <v>581</v>
      </c>
      <c r="F137" s="208" t="s">
        <v>582</v>
      </c>
      <c r="G137" s="209" t="s">
        <v>145</v>
      </c>
      <c r="H137" s="210">
        <v>76</v>
      </c>
      <c r="I137" s="211"/>
      <c r="J137" s="212">
        <f>ROUND(I137*H137,2)</f>
        <v>0</v>
      </c>
      <c r="K137" s="208" t="s">
        <v>146</v>
      </c>
      <c r="L137" s="46"/>
      <c r="M137" s="213" t="s">
        <v>19</v>
      </c>
      <c r="N137" s="214" t="s">
        <v>43</v>
      </c>
      <c r="O137" s="86"/>
      <c r="P137" s="215">
        <f>O137*H137</f>
        <v>0</v>
      </c>
      <c r="Q137" s="215">
        <v>0.00011</v>
      </c>
      <c r="R137" s="215">
        <f>Q137*H137</f>
        <v>0.008360000000000001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225</v>
      </c>
      <c r="AT137" s="217" t="s">
        <v>142</v>
      </c>
      <c r="AU137" s="217" t="s">
        <v>82</v>
      </c>
      <c r="AY137" s="19" t="s">
        <v>140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80</v>
      </c>
      <c r="BK137" s="218">
        <f>ROUND(I137*H137,2)</f>
        <v>0</v>
      </c>
      <c r="BL137" s="19" t="s">
        <v>225</v>
      </c>
      <c r="BM137" s="217" t="s">
        <v>773</v>
      </c>
    </row>
    <row r="138" spans="1:47" s="2" customFormat="1" ht="12">
      <c r="A138" s="40"/>
      <c r="B138" s="41"/>
      <c r="C138" s="42"/>
      <c r="D138" s="219" t="s">
        <v>149</v>
      </c>
      <c r="E138" s="42"/>
      <c r="F138" s="220" t="s">
        <v>584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149</v>
      </c>
      <c r="AU138" s="19" t="s">
        <v>82</v>
      </c>
    </row>
    <row r="139" spans="1:47" s="2" customFormat="1" ht="12">
      <c r="A139" s="40"/>
      <c r="B139" s="41"/>
      <c r="C139" s="42"/>
      <c r="D139" s="224" t="s">
        <v>151</v>
      </c>
      <c r="E139" s="42"/>
      <c r="F139" s="225" t="s">
        <v>585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151</v>
      </c>
      <c r="AU139" s="19" t="s">
        <v>82</v>
      </c>
    </row>
    <row r="140" spans="1:65" s="2" customFormat="1" ht="24.15" customHeight="1">
      <c r="A140" s="40"/>
      <c r="B140" s="41"/>
      <c r="C140" s="206" t="s">
        <v>237</v>
      </c>
      <c r="D140" s="206" t="s">
        <v>142</v>
      </c>
      <c r="E140" s="207" t="s">
        <v>586</v>
      </c>
      <c r="F140" s="208" t="s">
        <v>587</v>
      </c>
      <c r="G140" s="209" t="s">
        <v>145</v>
      </c>
      <c r="H140" s="210">
        <v>76</v>
      </c>
      <c r="I140" s="211"/>
      <c r="J140" s="212">
        <f>ROUND(I140*H140,2)</f>
        <v>0</v>
      </c>
      <c r="K140" s="208" t="s">
        <v>146</v>
      </c>
      <c r="L140" s="46"/>
      <c r="M140" s="213" t="s">
        <v>19</v>
      </c>
      <c r="N140" s="214" t="s">
        <v>43</v>
      </c>
      <c r="O140" s="86"/>
      <c r="P140" s="215">
        <f>O140*H140</f>
        <v>0</v>
      </c>
      <c r="Q140" s="215">
        <v>0.00072</v>
      </c>
      <c r="R140" s="215">
        <f>Q140*H140</f>
        <v>0.054720000000000005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225</v>
      </c>
      <c r="AT140" s="217" t="s">
        <v>142</v>
      </c>
      <c r="AU140" s="217" t="s">
        <v>82</v>
      </c>
      <c r="AY140" s="19" t="s">
        <v>140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80</v>
      </c>
      <c r="BK140" s="218">
        <f>ROUND(I140*H140,2)</f>
        <v>0</v>
      </c>
      <c r="BL140" s="19" t="s">
        <v>225</v>
      </c>
      <c r="BM140" s="217" t="s">
        <v>774</v>
      </c>
    </row>
    <row r="141" spans="1:47" s="2" customFormat="1" ht="12">
      <c r="A141" s="40"/>
      <c r="B141" s="41"/>
      <c r="C141" s="42"/>
      <c r="D141" s="219" t="s">
        <v>149</v>
      </c>
      <c r="E141" s="42"/>
      <c r="F141" s="220" t="s">
        <v>589</v>
      </c>
      <c r="G141" s="42"/>
      <c r="H141" s="42"/>
      <c r="I141" s="221"/>
      <c r="J141" s="42"/>
      <c r="K141" s="42"/>
      <c r="L141" s="46"/>
      <c r="M141" s="222"/>
      <c r="N141" s="223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149</v>
      </c>
      <c r="AU141" s="19" t="s">
        <v>82</v>
      </c>
    </row>
    <row r="142" spans="1:47" s="2" customFormat="1" ht="12">
      <c r="A142" s="40"/>
      <c r="B142" s="41"/>
      <c r="C142" s="42"/>
      <c r="D142" s="224" t="s">
        <v>151</v>
      </c>
      <c r="E142" s="42"/>
      <c r="F142" s="225" t="s">
        <v>590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151</v>
      </c>
      <c r="AU142" s="19" t="s">
        <v>82</v>
      </c>
    </row>
    <row r="143" spans="1:63" s="12" customFormat="1" ht="22.8" customHeight="1">
      <c r="A143" s="12"/>
      <c r="B143" s="190"/>
      <c r="C143" s="191"/>
      <c r="D143" s="192" t="s">
        <v>71</v>
      </c>
      <c r="E143" s="204" t="s">
        <v>775</v>
      </c>
      <c r="F143" s="204" t="s">
        <v>776</v>
      </c>
      <c r="G143" s="191"/>
      <c r="H143" s="191"/>
      <c r="I143" s="194"/>
      <c r="J143" s="205">
        <f>BK143</f>
        <v>0</v>
      </c>
      <c r="K143" s="191"/>
      <c r="L143" s="196"/>
      <c r="M143" s="197"/>
      <c r="N143" s="198"/>
      <c r="O143" s="198"/>
      <c r="P143" s="199">
        <f>SUM(P144:P153)</f>
        <v>0</v>
      </c>
      <c r="Q143" s="198"/>
      <c r="R143" s="199">
        <f>SUM(R144:R153)</f>
        <v>0.418</v>
      </c>
      <c r="S143" s="198"/>
      <c r="T143" s="200">
        <f>SUM(T144:T153)</f>
        <v>0.02356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1" t="s">
        <v>82</v>
      </c>
      <c r="AT143" s="202" t="s">
        <v>71</v>
      </c>
      <c r="AU143" s="202" t="s">
        <v>80</v>
      </c>
      <c r="AY143" s="201" t="s">
        <v>140</v>
      </c>
      <c r="BK143" s="203">
        <f>SUM(BK144:BK153)</f>
        <v>0</v>
      </c>
    </row>
    <row r="144" spans="1:65" s="2" customFormat="1" ht="21.75" customHeight="1">
      <c r="A144" s="40"/>
      <c r="B144" s="41"/>
      <c r="C144" s="206" t="s">
        <v>8</v>
      </c>
      <c r="D144" s="206" t="s">
        <v>142</v>
      </c>
      <c r="E144" s="207" t="s">
        <v>777</v>
      </c>
      <c r="F144" s="208" t="s">
        <v>778</v>
      </c>
      <c r="G144" s="209" t="s">
        <v>145</v>
      </c>
      <c r="H144" s="210">
        <v>76</v>
      </c>
      <c r="I144" s="211"/>
      <c r="J144" s="212">
        <f>ROUND(I144*H144,2)</f>
        <v>0</v>
      </c>
      <c r="K144" s="208" t="s">
        <v>146</v>
      </c>
      <c r="L144" s="46"/>
      <c r="M144" s="213" t="s">
        <v>19</v>
      </c>
      <c r="N144" s="214" t="s">
        <v>43</v>
      </c>
      <c r="O144" s="86"/>
      <c r="P144" s="215">
        <f>O144*H144</f>
        <v>0</v>
      </c>
      <c r="Q144" s="215">
        <v>0.001</v>
      </c>
      <c r="R144" s="215">
        <f>Q144*H144</f>
        <v>0.076</v>
      </c>
      <c r="S144" s="215">
        <v>0.00031</v>
      </c>
      <c r="T144" s="216">
        <f>S144*H144</f>
        <v>0.02356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17" t="s">
        <v>225</v>
      </c>
      <c r="AT144" s="217" t="s">
        <v>142</v>
      </c>
      <c r="AU144" s="217" t="s">
        <v>82</v>
      </c>
      <c r="AY144" s="19" t="s">
        <v>140</v>
      </c>
      <c r="BE144" s="218">
        <f>IF(N144="základní",J144,0)</f>
        <v>0</v>
      </c>
      <c r="BF144" s="218">
        <f>IF(N144="snížená",J144,0)</f>
        <v>0</v>
      </c>
      <c r="BG144" s="218">
        <f>IF(N144="zákl. přenesená",J144,0)</f>
        <v>0</v>
      </c>
      <c r="BH144" s="218">
        <f>IF(N144="sníž. přenesená",J144,0)</f>
        <v>0</v>
      </c>
      <c r="BI144" s="218">
        <f>IF(N144="nulová",J144,0)</f>
        <v>0</v>
      </c>
      <c r="BJ144" s="19" t="s">
        <v>80</v>
      </c>
      <c r="BK144" s="218">
        <f>ROUND(I144*H144,2)</f>
        <v>0</v>
      </c>
      <c r="BL144" s="19" t="s">
        <v>225</v>
      </c>
      <c r="BM144" s="217" t="s">
        <v>779</v>
      </c>
    </row>
    <row r="145" spans="1:47" s="2" customFormat="1" ht="12">
      <c r="A145" s="40"/>
      <c r="B145" s="41"/>
      <c r="C145" s="42"/>
      <c r="D145" s="219" t="s">
        <v>149</v>
      </c>
      <c r="E145" s="42"/>
      <c r="F145" s="220" t="s">
        <v>780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149</v>
      </c>
      <c r="AU145" s="19" t="s">
        <v>82</v>
      </c>
    </row>
    <row r="146" spans="1:47" s="2" customFormat="1" ht="12">
      <c r="A146" s="40"/>
      <c r="B146" s="41"/>
      <c r="C146" s="42"/>
      <c r="D146" s="224" t="s">
        <v>151</v>
      </c>
      <c r="E146" s="42"/>
      <c r="F146" s="225" t="s">
        <v>781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151</v>
      </c>
      <c r="AU146" s="19" t="s">
        <v>82</v>
      </c>
    </row>
    <row r="147" spans="1:51" s="14" customFormat="1" ht="12">
      <c r="A147" s="14"/>
      <c r="B147" s="236"/>
      <c r="C147" s="237"/>
      <c r="D147" s="219" t="s">
        <v>153</v>
      </c>
      <c r="E147" s="238" t="s">
        <v>19</v>
      </c>
      <c r="F147" s="239" t="s">
        <v>782</v>
      </c>
      <c r="G147" s="237"/>
      <c r="H147" s="240">
        <v>76</v>
      </c>
      <c r="I147" s="241"/>
      <c r="J147" s="237"/>
      <c r="K147" s="237"/>
      <c r="L147" s="242"/>
      <c r="M147" s="243"/>
      <c r="N147" s="244"/>
      <c r="O147" s="244"/>
      <c r="P147" s="244"/>
      <c r="Q147" s="244"/>
      <c r="R147" s="244"/>
      <c r="S147" s="244"/>
      <c r="T147" s="24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6" t="s">
        <v>153</v>
      </c>
      <c r="AU147" s="246" t="s">
        <v>82</v>
      </c>
      <c r="AV147" s="14" t="s">
        <v>82</v>
      </c>
      <c r="AW147" s="14" t="s">
        <v>33</v>
      </c>
      <c r="AX147" s="14" t="s">
        <v>80</v>
      </c>
      <c r="AY147" s="246" t="s">
        <v>140</v>
      </c>
    </row>
    <row r="148" spans="1:65" s="2" customFormat="1" ht="24.15" customHeight="1">
      <c r="A148" s="40"/>
      <c r="B148" s="41"/>
      <c r="C148" s="206" t="s">
        <v>225</v>
      </c>
      <c r="D148" s="206" t="s">
        <v>142</v>
      </c>
      <c r="E148" s="207" t="s">
        <v>783</v>
      </c>
      <c r="F148" s="208" t="s">
        <v>784</v>
      </c>
      <c r="G148" s="209" t="s">
        <v>145</v>
      </c>
      <c r="H148" s="210">
        <v>76</v>
      </c>
      <c r="I148" s="211"/>
      <c r="J148" s="212">
        <f>ROUND(I148*H148,2)</f>
        <v>0</v>
      </c>
      <c r="K148" s="208" t="s">
        <v>146</v>
      </c>
      <c r="L148" s="46"/>
      <c r="M148" s="213" t="s">
        <v>19</v>
      </c>
      <c r="N148" s="214" t="s">
        <v>43</v>
      </c>
      <c r="O148" s="86"/>
      <c r="P148" s="215">
        <f>O148*H148</f>
        <v>0</v>
      </c>
      <c r="Q148" s="215">
        <v>0</v>
      </c>
      <c r="R148" s="215">
        <f>Q148*H148</f>
        <v>0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225</v>
      </c>
      <c r="AT148" s="217" t="s">
        <v>142</v>
      </c>
      <c r="AU148" s="217" t="s">
        <v>82</v>
      </c>
      <c r="AY148" s="19" t="s">
        <v>140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80</v>
      </c>
      <c r="BK148" s="218">
        <f>ROUND(I148*H148,2)</f>
        <v>0</v>
      </c>
      <c r="BL148" s="19" t="s">
        <v>225</v>
      </c>
      <c r="BM148" s="217" t="s">
        <v>785</v>
      </c>
    </row>
    <row r="149" spans="1:47" s="2" customFormat="1" ht="12">
      <c r="A149" s="40"/>
      <c r="B149" s="41"/>
      <c r="C149" s="42"/>
      <c r="D149" s="219" t="s">
        <v>149</v>
      </c>
      <c r="E149" s="42"/>
      <c r="F149" s="220" t="s">
        <v>786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149</v>
      </c>
      <c r="AU149" s="19" t="s">
        <v>82</v>
      </c>
    </row>
    <row r="150" spans="1:47" s="2" customFormat="1" ht="12">
      <c r="A150" s="40"/>
      <c r="B150" s="41"/>
      <c r="C150" s="42"/>
      <c r="D150" s="224" t="s">
        <v>151</v>
      </c>
      <c r="E150" s="42"/>
      <c r="F150" s="225" t="s">
        <v>787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151</v>
      </c>
      <c r="AU150" s="19" t="s">
        <v>82</v>
      </c>
    </row>
    <row r="151" spans="1:65" s="2" customFormat="1" ht="24.15" customHeight="1">
      <c r="A151" s="40"/>
      <c r="B151" s="41"/>
      <c r="C151" s="206" t="s">
        <v>350</v>
      </c>
      <c r="D151" s="206" t="s">
        <v>142</v>
      </c>
      <c r="E151" s="207" t="s">
        <v>788</v>
      </c>
      <c r="F151" s="208" t="s">
        <v>789</v>
      </c>
      <c r="G151" s="209" t="s">
        <v>145</v>
      </c>
      <c r="H151" s="210">
        <v>76</v>
      </c>
      <c r="I151" s="211"/>
      <c r="J151" s="212">
        <f>ROUND(I151*H151,2)</f>
        <v>0</v>
      </c>
      <c r="K151" s="208" t="s">
        <v>146</v>
      </c>
      <c r="L151" s="46"/>
      <c r="M151" s="213" t="s">
        <v>19</v>
      </c>
      <c r="N151" s="214" t="s">
        <v>43</v>
      </c>
      <c r="O151" s="86"/>
      <c r="P151" s="215">
        <f>O151*H151</f>
        <v>0</v>
      </c>
      <c r="Q151" s="215">
        <v>0.0045</v>
      </c>
      <c r="R151" s="215">
        <f>Q151*H151</f>
        <v>0.34199999999999997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225</v>
      </c>
      <c r="AT151" s="217" t="s">
        <v>142</v>
      </c>
      <c r="AU151" s="217" t="s">
        <v>82</v>
      </c>
      <c r="AY151" s="19" t="s">
        <v>140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80</v>
      </c>
      <c r="BK151" s="218">
        <f>ROUND(I151*H151,2)</f>
        <v>0</v>
      </c>
      <c r="BL151" s="19" t="s">
        <v>225</v>
      </c>
      <c r="BM151" s="217" t="s">
        <v>790</v>
      </c>
    </row>
    <row r="152" spans="1:47" s="2" customFormat="1" ht="12">
      <c r="A152" s="40"/>
      <c r="B152" s="41"/>
      <c r="C152" s="42"/>
      <c r="D152" s="219" t="s">
        <v>149</v>
      </c>
      <c r="E152" s="42"/>
      <c r="F152" s="220" t="s">
        <v>791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149</v>
      </c>
      <c r="AU152" s="19" t="s">
        <v>82</v>
      </c>
    </row>
    <row r="153" spans="1:47" s="2" customFormat="1" ht="12">
      <c r="A153" s="40"/>
      <c r="B153" s="41"/>
      <c r="C153" s="42"/>
      <c r="D153" s="224" t="s">
        <v>151</v>
      </c>
      <c r="E153" s="42"/>
      <c r="F153" s="225" t="s">
        <v>792</v>
      </c>
      <c r="G153" s="42"/>
      <c r="H153" s="42"/>
      <c r="I153" s="221"/>
      <c r="J153" s="42"/>
      <c r="K153" s="42"/>
      <c r="L153" s="46"/>
      <c r="M153" s="262"/>
      <c r="N153" s="263"/>
      <c r="O153" s="264"/>
      <c r="P153" s="264"/>
      <c r="Q153" s="264"/>
      <c r="R153" s="264"/>
      <c r="S153" s="264"/>
      <c r="T153" s="265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151</v>
      </c>
      <c r="AU153" s="19" t="s">
        <v>82</v>
      </c>
    </row>
    <row r="154" spans="1:31" s="2" customFormat="1" ht="6.95" customHeight="1">
      <c r="A154" s="40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46"/>
      <c r="M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</row>
  </sheetData>
  <sheetProtection password="DD5F" sheet="1" objects="1" scenarios="1" formatColumns="0" formatRows="0" autoFilter="0"/>
  <autoFilter ref="C86:K153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2/622142001"/>
    <hyperlink ref="F96" r:id="rId2" display="https://podminky.urs.cz/item/CS_URS_2023_02/622111121"/>
    <hyperlink ref="F100" r:id="rId3" display="https://podminky.urs.cz/item/CS_URS_2023_02/622211001"/>
    <hyperlink ref="F107" r:id="rId4" display="https://podminky.urs.cz/item/CS_URS_2023_02/622531002"/>
    <hyperlink ref="F111" r:id="rId5" display="https://podminky.urs.cz/item/CS_URS_2023_02/946112114"/>
    <hyperlink ref="F114" r:id="rId6" display="https://podminky.urs.cz/item/CS_URS_2023_02/946112214"/>
    <hyperlink ref="F118" r:id="rId7" display="https://podminky.urs.cz/item/CS_URS_2023_02/946112814"/>
    <hyperlink ref="F122" r:id="rId8" display="https://podminky.urs.cz/item/CS_URS_2023_02/998018002"/>
    <hyperlink ref="F131" r:id="rId9" display="https://podminky.urs.cz/item/CS_URS_2023_02/998767201"/>
    <hyperlink ref="F135" r:id="rId10" display="https://podminky.urs.cz/item/CS_URS_2023_02/783334101"/>
    <hyperlink ref="F139" r:id="rId11" display="https://podminky.urs.cz/item/CS_URS_2023_02/783823133"/>
    <hyperlink ref="F142" r:id="rId12" display="https://podminky.urs.cz/item/CS_URS_2023_02/783827423"/>
    <hyperlink ref="F146" r:id="rId13" display="https://podminky.urs.cz/item/CS_URS_2023_02/784121003"/>
    <hyperlink ref="F150" r:id="rId14" display="https://podminky.urs.cz/item/CS_URS_2023_02/784121013"/>
    <hyperlink ref="F153" r:id="rId15" display="https://podminky.urs.cz/item/CS_URS_2023_02/78416150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103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82</v>
      </c>
    </row>
    <row r="4" spans="2:46" s="1" customFormat="1" ht="24.95" customHeight="1">
      <c r="B4" s="22"/>
      <c r="D4" s="132" t="s">
        <v>110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AUTOCAMP Beroun - stavební úpravy AMFITEÁTRU -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111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793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12. 1. 2024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35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36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71.25" customHeight="1">
      <c r="A27" s="140"/>
      <c r="B27" s="141"/>
      <c r="C27" s="140"/>
      <c r="D27" s="140"/>
      <c r="E27" s="142" t="s">
        <v>37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38</v>
      </c>
      <c r="E30" s="40"/>
      <c r="F30" s="40"/>
      <c r="G30" s="40"/>
      <c r="H30" s="40"/>
      <c r="I30" s="40"/>
      <c r="J30" s="146">
        <f>ROUND(J86,2)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40</v>
      </c>
      <c r="G32" s="40"/>
      <c r="H32" s="40"/>
      <c r="I32" s="147" t="s">
        <v>39</v>
      </c>
      <c r="J32" s="147" t="s">
        <v>41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42</v>
      </c>
      <c r="E33" s="134" t="s">
        <v>43</v>
      </c>
      <c r="F33" s="149">
        <f>ROUND((SUM(BE86:BE131)),2)</f>
        <v>0</v>
      </c>
      <c r="G33" s="40"/>
      <c r="H33" s="40"/>
      <c r="I33" s="150">
        <v>0.21</v>
      </c>
      <c r="J33" s="149">
        <f>ROUND(((SUM(BE86:BE131))*I33),2)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44</v>
      </c>
      <c r="F34" s="149">
        <f>ROUND((SUM(BF86:BF131)),2)</f>
        <v>0</v>
      </c>
      <c r="G34" s="40"/>
      <c r="H34" s="40"/>
      <c r="I34" s="150">
        <v>0.15</v>
      </c>
      <c r="J34" s="149">
        <f>ROUND(((SUM(BF86:BF131))*I34),2)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45</v>
      </c>
      <c r="F35" s="149">
        <f>ROUND((SUM(BG86:BG131)),2)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46</v>
      </c>
      <c r="F36" s="149">
        <f>ROUND((SUM(BH86:BH131)),2)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47</v>
      </c>
      <c r="F37" s="149">
        <f>ROUND((SUM(BI86:BI131)),2)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48</v>
      </c>
      <c r="E39" s="153"/>
      <c r="F39" s="153"/>
      <c r="G39" s="154" t="s">
        <v>49</v>
      </c>
      <c r="H39" s="155" t="s">
        <v>50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113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AUTOCAMP Beroun - stavební úpravy AMFITEÁTRU -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08 - Oprava a výměna zábradlí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Beroun</v>
      </c>
      <c r="G52" s="42"/>
      <c r="H52" s="42"/>
      <c r="I52" s="34" t="s">
        <v>23</v>
      </c>
      <c r="J52" s="74" t="str">
        <f>IF(J12="","",J12)</f>
        <v>12. 1. 2024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Město Beroun</v>
      </c>
      <c r="G54" s="42"/>
      <c r="H54" s="42"/>
      <c r="I54" s="34" t="s">
        <v>31</v>
      </c>
      <c r="J54" s="38" t="str">
        <f>E21</f>
        <v xml:space="preserve">SpektraPro spol. s r.o.,V Hlinkách 1548,266 01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p. Lenka Dejdarová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114</v>
      </c>
      <c r="D57" s="164"/>
      <c r="E57" s="164"/>
      <c r="F57" s="164"/>
      <c r="G57" s="164"/>
      <c r="H57" s="164"/>
      <c r="I57" s="164"/>
      <c r="J57" s="165" t="s">
        <v>115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70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116</v>
      </c>
    </row>
    <row r="60" spans="1:31" s="9" customFormat="1" ht="24.95" customHeight="1">
      <c r="A60" s="9"/>
      <c r="B60" s="167"/>
      <c r="C60" s="168"/>
      <c r="D60" s="169" t="s">
        <v>117</v>
      </c>
      <c r="E60" s="170"/>
      <c r="F60" s="170"/>
      <c r="G60" s="170"/>
      <c r="H60" s="170"/>
      <c r="I60" s="170"/>
      <c r="J60" s="171">
        <f>J87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593</v>
      </c>
      <c r="E61" s="176"/>
      <c r="F61" s="176"/>
      <c r="G61" s="176"/>
      <c r="H61" s="176"/>
      <c r="I61" s="176"/>
      <c r="J61" s="177">
        <f>J88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422</v>
      </c>
      <c r="E62" s="176"/>
      <c r="F62" s="176"/>
      <c r="G62" s="176"/>
      <c r="H62" s="176"/>
      <c r="I62" s="176"/>
      <c r="J62" s="177">
        <f>J98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423</v>
      </c>
      <c r="E63" s="176"/>
      <c r="F63" s="176"/>
      <c r="G63" s="176"/>
      <c r="H63" s="176"/>
      <c r="I63" s="176"/>
      <c r="J63" s="177">
        <f>J101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121</v>
      </c>
      <c r="E64" s="170"/>
      <c r="F64" s="170"/>
      <c r="G64" s="170"/>
      <c r="H64" s="170"/>
      <c r="I64" s="170"/>
      <c r="J64" s="171">
        <f>J104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249</v>
      </c>
      <c r="E65" s="176"/>
      <c r="F65" s="176"/>
      <c r="G65" s="176"/>
      <c r="H65" s="176"/>
      <c r="I65" s="176"/>
      <c r="J65" s="177">
        <f>J105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250</v>
      </c>
      <c r="E66" s="176"/>
      <c r="F66" s="176"/>
      <c r="G66" s="176"/>
      <c r="H66" s="176"/>
      <c r="I66" s="176"/>
      <c r="J66" s="177">
        <f>J124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125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62" t="str">
        <f>E7</f>
        <v>AUTOCAMP Beroun - stavební úpravy AMFITEÁTRU -</v>
      </c>
      <c r="F76" s="34"/>
      <c r="G76" s="34"/>
      <c r="H76" s="34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111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08 - Oprava a výměna zábradlí</v>
      </c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Beroun</v>
      </c>
      <c r="G80" s="42"/>
      <c r="H80" s="42"/>
      <c r="I80" s="34" t="s">
        <v>23</v>
      </c>
      <c r="J80" s="74" t="str">
        <f>IF(J12="","",J12)</f>
        <v>12. 1. 2024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40.05" customHeight="1">
      <c r="A82" s="40"/>
      <c r="B82" s="41"/>
      <c r="C82" s="34" t="s">
        <v>25</v>
      </c>
      <c r="D82" s="42"/>
      <c r="E82" s="42"/>
      <c r="F82" s="29" t="str">
        <f>E15</f>
        <v>Město Beroun</v>
      </c>
      <c r="G82" s="42"/>
      <c r="H82" s="42"/>
      <c r="I82" s="34" t="s">
        <v>31</v>
      </c>
      <c r="J82" s="38" t="str">
        <f>E21</f>
        <v xml:space="preserve">SpektraPro spol. s r.o.,V Hlinkách 1548,266 01 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IF(E18="","",E18)</f>
        <v>Vyplň údaj</v>
      </c>
      <c r="G83" s="42"/>
      <c r="H83" s="42"/>
      <c r="I83" s="34" t="s">
        <v>34</v>
      </c>
      <c r="J83" s="38" t="str">
        <f>E24</f>
        <v>p. Lenka Dejdarová</v>
      </c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9"/>
      <c r="B85" s="180"/>
      <c r="C85" s="181" t="s">
        <v>126</v>
      </c>
      <c r="D85" s="182" t="s">
        <v>57</v>
      </c>
      <c r="E85" s="182" t="s">
        <v>53</v>
      </c>
      <c r="F85" s="182" t="s">
        <v>54</v>
      </c>
      <c r="G85" s="182" t="s">
        <v>127</v>
      </c>
      <c r="H85" s="182" t="s">
        <v>128</v>
      </c>
      <c r="I85" s="182" t="s">
        <v>129</v>
      </c>
      <c r="J85" s="182" t="s">
        <v>115</v>
      </c>
      <c r="K85" s="183" t="s">
        <v>130</v>
      </c>
      <c r="L85" s="184"/>
      <c r="M85" s="94" t="s">
        <v>19</v>
      </c>
      <c r="N85" s="95" t="s">
        <v>42</v>
      </c>
      <c r="O85" s="95" t="s">
        <v>131</v>
      </c>
      <c r="P85" s="95" t="s">
        <v>132</v>
      </c>
      <c r="Q85" s="95" t="s">
        <v>133</v>
      </c>
      <c r="R85" s="95" t="s">
        <v>134</v>
      </c>
      <c r="S85" s="95" t="s">
        <v>135</v>
      </c>
      <c r="T85" s="96" t="s">
        <v>136</v>
      </c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</row>
    <row r="86" spans="1:63" s="2" customFormat="1" ht="22.8" customHeight="1">
      <c r="A86" s="40"/>
      <c r="B86" s="41"/>
      <c r="C86" s="101" t="s">
        <v>137</v>
      </c>
      <c r="D86" s="42"/>
      <c r="E86" s="42"/>
      <c r="F86" s="42"/>
      <c r="G86" s="42"/>
      <c r="H86" s="42"/>
      <c r="I86" s="42"/>
      <c r="J86" s="185">
        <f>BK86</f>
        <v>0</v>
      </c>
      <c r="K86" s="42"/>
      <c r="L86" s="46"/>
      <c r="M86" s="97"/>
      <c r="N86" s="186"/>
      <c r="O86" s="98"/>
      <c r="P86" s="187">
        <f>P87+P104</f>
        <v>0</v>
      </c>
      <c r="Q86" s="98"/>
      <c r="R86" s="187">
        <f>R87+R104</f>
        <v>0.5754083099999999</v>
      </c>
      <c r="S86" s="98"/>
      <c r="T86" s="188">
        <f>T87+T104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116</v>
      </c>
      <c r="BK86" s="189">
        <f>BK87+BK104</f>
        <v>0</v>
      </c>
    </row>
    <row r="87" spans="1:63" s="12" customFormat="1" ht="25.9" customHeight="1">
      <c r="A87" s="12"/>
      <c r="B87" s="190"/>
      <c r="C87" s="191"/>
      <c r="D87" s="192" t="s">
        <v>71</v>
      </c>
      <c r="E87" s="193" t="s">
        <v>138</v>
      </c>
      <c r="F87" s="193" t="s">
        <v>139</v>
      </c>
      <c r="G87" s="191"/>
      <c r="H87" s="191"/>
      <c r="I87" s="194"/>
      <c r="J87" s="195">
        <f>BK87</f>
        <v>0</v>
      </c>
      <c r="K87" s="191"/>
      <c r="L87" s="196"/>
      <c r="M87" s="197"/>
      <c r="N87" s="198"/>
      <c r="O87" s="198"/>
      <c r="P87" s="199">
        <f>P88+P98+P101</f>
        <v>0</v>
      </c>
      <c r="Q87" s="198"/>
      <c r="R87" s="199">
        <f>R88+R98+R101</f>
        <v>0.54825085</v>
      </c>
      <c r="S87" s="198"/>
      <c r="T87" s="200">
        <f>T88+T98+T101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80</v>
      </c>
      <c r="AT87" s="202" t="s">
        <v>71</v>
      </c>
      <c r="AU87" s="202" t="s">
        <v>72</v>
      </c>
      <c r="AY87" s="201" t="s">
        <v>140</v>
      </c>
      <c r="BK87" s="203">
        <f>BK88+BK98+BK101</f>
        <v>0</v>
      </c>
    </row>
    <row r="88" spans="1:63" s="12" customFormat="1" ht="22.8" customHeight="1">
      <c r="A88" s="12"/>
      <c r="B88" s="190"/>
      <c r="C88" s="191"/>
      <c r="D88" s="192" t="s">
        <v>71</v>
      </c>
      <c r="E88" s="204" t="s">
        <v>161</v>
      </c>
      <c r="F88" s="204" t="s">
        <v>654</v>
      </c>
      <c r="G88" s="191"/>
      <c r="H88" s="191"/>
      <c r="I88" s="194"/>
      <c r="J88" s="205">
        <f>BK88</f>
        <v>0</v>
      </c>
      <c r="K88" s="191"/>
      <c r="L88" s="196"/>
      <c r="M88" s="197"/>
      <c r="N88" s="198"/>
      <c r="O88" s="198"/>
      <c r="P88" s="199">
        <f>SUM(P89:P97)</f>
        <v>0</v>
      </c>
      <c r="Q88" s="198"/>
      <c r="R88" s="199">
        <f>SUM(R89:R97)</f>
        <v>0.54754085</v>
      </c>
      <c r="S88" s="198"/>
      <c r="T88" s="200">
        <f>SUM(T89:T97)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1" t="s">
        <v>80</v>
      </c>
      <c r="AT88" s="202" t="s">
        <v>71</v>
      </c>
      <c r="AU88" s="202" t="s">
        <v>80</v>
      </c>
      <c r="AY88" s="201" t="s">
        <v>140</v>
      </c>
      <c r="BK88" s="203">
        <f>SUM(BK89:BK97)</f>
        <v>0</v>
      </c>
    </row>
    <row r="89" spans="1:65" s="2" customFormat="1" ht="49.05" customHeight="1">
      <c r="A89" s="40"/>
      <c r="B89" s="41"/>
      <c r="C89" s="206" t="s">
        <v>80</v>
      </c>
      <c r="D89" s="206" t="s">
        <v>142</v>
      </c>
      <c r="E89" s="207" t="s">
        <v>794</v>
      </c>
      <c r="F89" s="208" t="s">
        <v>795</v>
      </c>
      <c r="G89" s="209" t="s">
        <v>240</v>
      </c>
      <c r="H89" s="210">
        <v>10.385</v>
      </c>
      <c r="I89" s="211"/>
      <c r="J89" s="212">
        <f>ROUND(I89*H89,2)</f>
        <v>0</v>
      </c>
      <c r="K89" s="208" t="s">
        <v>19</v>
      </c>
      <c r="L89" s="46"/>
      <c r="M89" s="213" t="s">
        <v>19</v>
      </c>
      <c r="N89" s="214" t="s">
        <v>43</v>
      </c>
      <c r="O89" s="86"/>
      <c r="P89" s="215">
        <f>O89*H89</f>
        <v>0</v>
      </c>
      <c r="Q89" s="215">
        <v>0.04421</v>
      </c>
      <c r="R89" s="215">
        <f>Q89*H89</f>
        <v>0.45912084999999997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147</v>
      </c>
      <c r="AT89" s="217" t="s">
        <v>142</v>
      </c>
      <c r="AU89" s="217" t="s">
        <v>82</v>
      </c>
      <c r="AY89" s="19" t="s">
        <v>140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80</v>
      </c>
      <c r="BK89" s="218">
        <f>ROUND(I89*H89,2)</f>
        <v>0</v>
      </c>
      <c r="BL89" s="19" t="s">
        <v>147</v>
      </c>
      <c r="BM89" s="217" t="s">
        <v>796</v>
      </c>
    </row>
    <row r="90" spans="1:47" s="2" customFormat="1" ht="12">
      <c r="A90" s="40"/>
      <c r="B90" s="41"/>
      <c r="C90" s="42"/>
      <c r="D90" s="219" t="s">
        <v>149</v>
      </c>
      <c r="E90" s="42"/>
      <c r="F90" s="220" t="s">
        <v>795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149</v>
      </c>
      <c r="AU90" s="19" t="s">
        <v>82</v>
      </c>
    </row>
    <row r="91" spans="1:51" s="14" customFormat="1" ht="12">
      <c r="A91" s="14"/>
      <c r="B91" s="236"/>
      <c r="C91" s="237"/>
      <c r="D91" s="219" t="s">
        <v>153</v>
      </c>
      <c r="E91" s="238" t="s">
        <v>19</v>
      </c>
      <c r="F91" s="239" t="s">
        <v>797</v>
      </c>
      <c r="G91" s="237"/>
      <c r="H91" s="240">
        <v>8.12</v>
      </c>
      <c r="I91" s="241"/>
      <c r="J91" s="237"/>
      <c r="K91" s="237"/>
      <c r="L91" s="242"/>
      <c r="M91" s="243"/>
      <c r="N91" s="244"/>
      <c r="O91" s="244"/>
      <c r="P91" s="244"/>
      <c r="Q91" s="244"/>
      <c r="R91" s="244"/>
      <c r="S91" s="244"/>
      <c r="T91" s="245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6" t="s">
        <v>153</v>
      </c>
      <c r="AU91" s="246" t="s">
        <v>82</v>
      </c>
      <c r="AV91" s="14" t="s">
        <v>82</v>
      </c>
      <c r="AW91" s="14" t="s">
        <v>33</v>
      </c>
      <c r="AX91" s="14" t="s">
        <v>72</v>
      </c>
      <c r="AY91" s="246" t="s">
        <v>140</v>
      </c>
    </row>
    <row r="92" spans="1:51" s="14" customFormat="1" ht="12">
      <c r="A92" s="14"/>
      <c r="B92" s="236"/>
      <c r="C92" s="237"/>
      <c r="D92" s="219" t="s">
        <v>153</v>
      </c>
      <c r="E92" s="238" t="s">
        <v>19</v>
      </c>
      <c r="F92" s="239" t="s">
        <v>798</v>
      </c>
      <c r="G92" s="237"/>
      <c r="H92" s="240">
        <v>2.265</v>
      </c>
      <c r="I92" s="241"/>
      <c r="J92" s="237"/>
      <c r="K92" s="237"/>
      <c r="L92" s="242"/>
      <c r="M92" s="243"/>
      <c r="N92" s="244"/>
      <c r="O92" s="244"/>
      <c r="P92" s="244"/>
      <c r="Q92" s="244"/>
      <c r="R92" s="244"/>
      <c r="S92" s="244"/>
      <c r="T92" s="245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6" t="s">
        <v>153</v>
      </c>
      <c r="AU92" s="246" t="s">
        <v>82</v>
      </c>
      <c r="AV92" s="14" t="s">
        <v>82</v>
      </c>
      <c r="AW92" s="14" t="s">
        <v>33</v>
      </c>
      <c r="AX92" s="14" t="s">
        <v>72</v>
      </c>
      <c r="AY92" s="246" t="s">
        <v>140</v>
      </c>
    </row>
    <row r="93" spans="1:51" s="15" customFormat="1" ht="12">
      <c r="A93" s="15"/>
      <c r="B93" s="247"/>
      <c r="C93" s="248"/>
      <c r="D93" s="219" t="s">
        <v>153</v>
      </c>
      <c r="E93" s="249" t="s">
        <v>19</v>
      </c>
      <c r="F93" s="250" t="s">
        <v>247</v>
      </c>
      <c r="G93" s="248"/>
      <c r="H93" s="251">
        <v>10.385</v>
      </c>
      <c r="I93" s="252"/>
      <c r="J93" s="248"/>
      <c r="K93" s="248"/>
      <c r="L93" s="253"/>
      <c r="M93" s="258"/>
      <c r="N93" s="259"/>
      <c r="O93" s="259"/>
      <c r="P93" s="259"/>
      <c r="Q93" s="259"/>
      <c r="R93" s="259"/>
      <c r="S93" s="259"/>
      <c r="T93" s="260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7" t="s">
        <v>153</v>
      </c>
      <c r="AU93" s="257" t="s">
        <v>82</v>
      </c>
      <c r="AV93" s="15" t="s">
        <v>147</v>
      </c>
      <c r="AW93" s="15" t="s">
        <v>33</v>
      </c>
      <c r="AX93" s="15" t="s">
        <v>80</v>
      </c>
      <c r="AY93" s="257" t="s">
        <v>140</v>
      </c>
    </row>
    <row r="94" spans="1:65" s="2" customFormat="1" ht="37.8" customHeight="1">
      <c r="A94" s="40"/>
      <c r="B94" s="41"/>
      <c r="C94" s="206" t="s">
        <v>82</v>
      </c>
      <c r="D94" s="206" t="s">
        <v>142</v>
      </c>
      <c r="E94" s="207" t="s">
        <v>799</v>
      </c>
      <c r="F94" s="208" t="s">
        <v>800</v>
      </c>
      <c r="G94" s="209" t="s">
        <v>269</v>
      </c>
      <c r="H94" s="210">
        <v>2</v>
      </c>
      <c r="I94" s="211"/>
      <c r="J94" s="212">
        <f>ROUND(I94*H94,2)</f>
        <v>0</v>
      </c>
      <c r="K94" s="208" t="s">
        <v>19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0.04421</v>
      </c>
      <c r="R94" s="215">
        <f>Q94*H94</f>
        <v>0.08842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147</v>
      </c>
      <c r="AT94" s="217" t="s">
        <v>142</v>
      </c>
      <c r="AU94" s="217" t="s">
        <v>82</v>
      </c>
      <c r="AY94" s="19" t="s">
        <v>140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80</v>
      </c>
      <c r="BK94" s="218">
        <f>ROUND(I94*H94,2)</f>
        <v>0</v>
      </c>
      <c r="BL94" s="19" t="s">
        <v>147</v>
      </c>
      <c r="BM94" s="217" t="s">
        <v>801</v>
      </c>
    </row>
    <row r="95" spans="1:47" s="2" customFormat="1" ht="12">
      <c r="A95" s="40"/>
      <c r="B95" s="41"/>
      <c r="C95" s="42"/>
      <c r="D95" s="219" t="s">
        <v>149</v>
      </c>
      <c r="E95" s="42"/>
      <c r="F95" s="220" t="s">
        <v>802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149</v>
      </c>
      <c r="AU95" s="19" t="s">
        <v>82</v>
      </c>
    </row>
    <row r="96" spans="1:65" s="2" customFormat="1" ht="24.15" customHeight="1">
      <c r="A96" s="40"/>
      <c r="B96" s="41"/>
      <c r="C96" s="206" t="s">
        <v>161</v>
      </c>
      <c r="D96" s="206" t="s">
        <v>142</v>
      </c>
      <c r="E96" s="207" t="s">
        <v>803</v>
      </c>
      <c r="F96" s="208" t="s">
        <v>19</v>
      </c>
      <c r="G96" s="209" t="s">
        <v>804</v>
      </c>
      <c r="H96" s="210">
        <v>1</v>
      </c>
      <c r="I96" s="211"/>
      <c r="J96" s="212">
        <f>ROUND(I96*H96,2)</f>
        <v>0</v>
      </c>
      <c r="K96" s="208" t="s">
        <v>19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147</v>
      </c>
      <c r="AT96" s="217" t="s">
        <v>142</v>
      </c>
      <c r="AU96" s="217" t="s">
        <v>82</v>
      </c>
      <c r="AY96" s="19" t="s">
        <v>140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80</v>
      </c>
      <c r="BK96" s="218">
        <f>ROUND(I96*H96,2)</f>
        <v>0</v>
      </c>
      <c r="BL96" s="19" t="s">
        <v>147</v>
      </c>
      <c r="BM96" s="217" t="s">
        <v>805</v>
      </c>
    </row>
    <row r="97" spans="1:47" s="2" customFormat="1" ht="12">
      <c r="A97" s="40"/>
      <c r="B97" s="41"/>
      <c r="C97" s="42"/>
      <c r="D97" s="219" t="s">
        <v>149</v>
      </c>
      <c r="E97" s="42"/>
      <c r="F97" s="220" t="s">
        <v>806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149</v>
      </c>
      <c r="AU97" s="19" t="s">
        <v>82</v>
      </c>
    </row>
    <row r="98" spans="1:63" s="12" customFormat="1" ht="22.8" customHeight="1">
      <c r="A98" s="12"/>
      <c r="B98" s="190"/>
      <c r="C98" s="191"/>
      <c r="D98" s="192" t="s">
        <v>71</v>
      </c>
      <c r="E98" s="204" t="s">
        <v>185</v>
      </c>
      <c r="F98" s="204" t="s">
        <v>450</v>
      </c>
      <c r="G98" s="191"/>
      <c r="H98" s="191"/>
      <c r="I98" s="194"/>
      <c r="J98" s="205">
        <f>BK98</f>
        <v>0</v>
      </c>
      <c r="K98" s="191"/>
      <c r="L98" s="196"/>
      <c r="M98" s="197"/>
      <c r="N98" s="198"/>
      <c r="O98" s="198"/>
      <c r="P98" s="199">
        <f>SUM(P99:P100)</f>
        <v>0</v>
      </c>
      <c r="Q98" s="198"/>
      <c r="R98" s="199">
        <f>SUM(R99:R100)</f>
        <v>0.00071</v>
      </c>
      <c r="S98" s="198"/>
      <c r="T98" s="200">
        <f>SUM(T99:T100)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1" t="s">
        <v>80</v>
      </c>
      <c r="AT98" s="202" t="s">
        <v>71</v>
      </c>
      <c r="AU98" s="202" t="s">
        <v>80</v>
      </c>
      <c r="AY98" s="201" t="s">
        <v>140</v>
      </c>
      <c r="BK98" s="203">
        <f>SUM(BK99:BK100)</f>
        <v>0</v>
      </c>
    </row>
    <row r="99" spans="1:65" s="2" customFormat="1" ht="49.05" customHeight="1">
      <c r="A99" s="40"/>
      <c r="B99" s="41"/>
      <c r="C99" s="206" t="s">
        <v>147</v>
      </c>
      <c r="D99" s="206" t="s">
        <v>142</v>
      </c>
      <c r="E99" s="207" t="s">
        <v>807</v>
      </c>
      <c r="F99" s="208" t="s">
        <v>808</v>
      </c>
      <c r="G99" s="209" t="s">
        <v>278</v>
      </c>
      <c r="H99" s="210">
        <v>1</v>
      </c>
      <c r="I99" s="211"/>
      <c r="J99" s="212">
        <f>ROUND(I99*H99,2)</f>
        <v>0</v>
      </c>
      <c r="K99" s="208" t="s">
        <v>19</v>
      </c>
      <c r="L99" s="46"/>
      <c r="M99" s="213" t="s">
        <v>19</v>
      </c>
      <c r="N99" s="214" t="s">
        <v>43</v>
      </c>
      <c r="O99" s="86"/>
      <c r="P99" s="215">
        <f>O99*H99</f>
        <v>0</v>
      </c>
      <c r="Q99" s="215">
        <v>0.00071</v>
      </c>
      <c r="R99" s="215">
        <f>Q99*H99</f>
        <v>0.00071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147</v>
      </c>
      <c r="AT99" s="217" t="s">
        <v>142</v>
      </c>
      <c r="AU99" s="217" t="s">
        <v>82</v>
      </c>
      <c r="AY99" s="19" t="s">
        <v>140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80</v>
      </c>
      <c r="BK99" s="218">
        <f>ROUND(I99*H99,2)</f>
        <v>0</v>
      </c>
      <c r="BL99" s="19" t="s">
        <v>147</v>
      </c>
      <c r="BM99" s="217" t="s">
        <v>809</v>
      </c>
    </row>
    <row r="100" spans="1:47" s="2" customFormat="1" ht="12">
      <c r="A100" s="40"/>
      <c r="B100" s="41"/>
      <c r="C100" s="42"/>
      <c r="D100" s="219" t="s">
        <v>149</v>
      </c>
      <c r="E100" s="42"/>
      <c r="F100" s="220" t="s">
        <v>810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149</v>
      </c>
      <c r="AU100" s="19" t="s">
        <v>82</v>
      </c>
    </row>
    <row r="101" spans="1:63" s="12" customFormat="1" ht="22.8" customHeight="1">
      <c r="A101" s="12"/>
      <c r="B101" s="190"/>
      <c r="C101" s="191"/>
      <c r="D101" s="192" t="s">
        <v>71</v>
      </c>
      <c r="E101" s="204" t="s">
        <v>507</v>
      </c>
      <c r="F101" s="204" t="s">
        <v>508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SUM(P102:P103)</f>
        <v>0</v>
      </c>
      <c r="Q101" s="198"/>
      <c r="R101" s="199">
        <f>SUM(R102:R103)</f>
        <v>0</v>
      </c>
      <c r="S101" s="198"/>
      <c r="T101" s="200">
        <f>SUM(T102:T103)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80</v>
      </c>
      <c r="AT101" s="202" t="s">
        <v>71</v>
      </c>
      <c r="AU101" s="202" t="s">
        <v>80</v>
      </c>
      <c r="AY101" s="201" t="s">
        <v>140</v>
      </c>
      <c r="BK101" s="203">
        <f>SUM(BK102:BK103)</f>
        <v>0</v>
      </c>
    </row>
    <row r="102" spans="1:65" s="2" customFormat="1" ht="21.75" customHeight="1">
      <c r="A102" s="40"/>
      <c r="B102" s="41"/>
      <c r="C102" s="206" t="s">
        <v>178</v>
      </c>
      <c r="D102" s="206" t="s">
        <v>142</v>
      </c>
      <c r="E102" s="207" t="s">
        <v>811</v>
      </c>
      <c r="F102" s="208" t="s">
        <v>511</v>
      </c>
      <c r="G102" s="209" t="s">
        <v>181</v>
      </c>
      <c r="H102" s="210">
        <v>1876.919</v>
      </c>
      <c r="I102" s="211"/>
      <c r="J102" s="212">
        <f>ROUND(I102*H102,2)</f>
        <v>0</v>
      </c>
      <c r="K102" s="208" t="s">
        <v>19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147</v>
      </c>
      <c r="AT102" s="217" t="s">
        <v>142</v>
      </c>
      <c r="AU102" s="217" t="s">
        <v>82</v>
      </c>
      <c r="AY102" s="19" t="s">
        <v>140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80</v>
      </c>
      <c r="BK102" s="218">
        <f>ROUND(I102*H102,2)</f>
        <v>0</v>
      </c>
      <c r="BL102" s="19" t="s">
        <v>147</v>
      </c>
      <c r="BM102" s="217" t="s">
        <v>812</v>
      </c>
    </row>
    <row r="103" spans="1:47" s="2" customFormat="1" ht="12">
      <c r="A103" s="40"/>
      <c r="B103" s="41"/>
      <c r="C103" s="42"/>
      <c r="D103" s="219" t="s">
        <v>149</v>
      </c>
      <c r="E103" s="42"/>
      <c r="F103" s="220" t="s">
        <v>514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149</v>
      </c>
      <c r="AU103" s="19" t="s">
        <v>82</v>
      </c>
    </row>
    <row r="104" spans="1:63" s="12" customFormat="1" ht="25.9" customHeight="1">
      <c r="A104" s="12"/>
      <c r="B104" s="190"/>
      <c r="C104" s="191"/>
      <c r="D104" s="192" t="s">
        <v>71</v>
      </c>
      <c r="E104" s="193" t="s">
        <v>217</v>
      </c>
      <c r="F104" s="193" t="s">
        <v>218</v>
      </c>
      <c r="G104" s="191"/>
      <c r="H104" s="191"/>
      <c r="I104" s="194"/>
      <c r="J104" s="195">
        <f>BK104</f>
        <v>0</v>
      </c>
      <c r="K104" s="191"/>
      <c r="L104" s="196"/>
      <c r="M104" s="197"/>
      <c r="N104" s="198"/>
      <c r="O104" s="198"/>
      <c r="P104" s="199">
        <f>P105+P124</f>
        <v>0</v>
      </c>
      <c r="Q104" s="198"/>
      <c r="R104" s="199">
        <f>R105+R124</f>
        <v>0.02715746</v>
      </c>
      <c r="S104" s="198"/>
      <c r="T104" s="200">
        <f>T105+T124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1" t="s">
        <v>82</v>
      </c>
      <c r="AT104" s="202" t="s">
        <v>71</v>
      </c>
      <c r="AU104" s="202" t="s">
        <v>72</v>
      </c>
      <c r="AY104" s="201" t="s">
        <v>140</v>
      </c>
      <c r="BK104" s="203">
        <f>BK105+BK124</f>
        <v>0</v>
      </c>
    </row>
    <row r="105" spans="1:63" s="12" customFormat="1" ht="22.8" customHeight="1">
      <c r="A105" s="12"/>
      <c r="B105" s="190"/>
      <c r="C105" s="191"/>
      <c r="D105" s="192" t="s">
        <v>71</v>
      </c>
      <c r="E105" s="204" t="s">
        <v>304</v>
      </c>
      <c r="F105" s="204" t="s">
        <v>305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SUM(P106:P123)</f>
        <v>0</v>
      </c>
      <c r="Q105" s="198"/>
      <c r="R105" s="199">
        <f>SUM(R106:R123)</f>
        <v>0.02715746</v>
      </c>
      <c r="S105" s="198"/>
      <c r="T105" s="200">
        <f>SUM(T106:T123)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82</v>
      </c>
      <c r="AT105" s="202" t="s">
        <v>71</v>
      </c>
      <c r="AU105" s="202" t="s">
        <v>80</v>
      </c>
      <c r="AY105" s="201" t="s">
        <v>140</v>
      </c>
      <c r="BK105" s="203">
        <f>SUM(BK106:BK123)</f>
        <v>0</v>
      </c>
    </row>
    <row r="106" spans="1:65" s="2" customFormat="1" ht="16.5" customHeight="1">
      <c r="A106" s="40"/>
      <c r="B106" s="41"/>
      <c r="C106" s="206" t="s">
        <v>185</v>
      </c>
      <c r="D106" s="206" t="s">
        <v>142</v>
      </c>
      <c r="E106" s="207" t="s">
        <v>319</v>
      </c>
      <c r="F106" s="208" t="s">
        <v>320</v>
      </c>
      <c r="G106" s="209" t="s">
        <v>145</v>
      </c>
      <c r="H106" s="210">
        <v>37.202</v>
      </c>
      <c r="I106" s="211"/>
      <c r="J106" s="212">
        <f>ROUND(I106*H106,2)</f>
        <v>0</v>
      </c>
      <c r="K106" s="208" t="s">
        <v>146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7E-05</v>
      </c>
      <c r="R106" s="215">
        <f>Q106*H106</f>
        <v>0.0026041399999999996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225</v>
      </c>
      <c r="AT106" s="217" t="s">
        <v>142</v>
      </c>
      <c r="AU106" s="217" t="s">
        <v>82</v>
      </c>
      <c r="AY106" s="19" t="s">
        <v>140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80</v>
      </c>
      <c r="BK106" s="218">
        <f>ROUND(I106*H106,2)</f>
        <v>0</v>
      </c>
      <c r="BL106" s="19" t="s">
        <v>225</v>
      </c>
      <c r="BM106" s="217" t="s">
        <v>813</v>
      </c>
    </row>
    <row r="107" spans="1:47" s="2" customFormat="1" ht="12">
      <c r="A107" s="40"/>
      <c r="B107" s="41"/>
      <c r="C107" s="42"/>
      <c r="D107" s="219" t="s">
        <v>149</v>
      </c>
      <c r="E107" s="42"/>
      <c r="F107" s="220" t="s">
        <v>322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149</v>
      </c>
      <c r="AU107" s="19" t="s">
        <v>82</v>
      </c>
    </row>
    <row r="108" spans="1:47" s="2" customFormat="1" ht="12">
      <c r="A108" s="40"/>
      <c r="B108" s="41"/>
      <c r="C108" s="42"/>
      <c r="D108" s="224" t="s">
        <v>151</v>
      </c>
      <c r="E108" s="42"/>
      <c r="F108" s="225" t="s">
        <v>323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151</v>
      </c>
      <c r="AU108" s="19" t="s">
        <v>82</v>
      </c>
    </row>
    <row r="109" spans="1:51" s="14" customFormat="1" ht="12">
      <c r="A109" s="14"/>
      <c r="B109" s="236"/>
      <c r="C109" s="237"/>
      <c r="D109" s="219" t="s">
        <v>153</v>
      </c>
      <c r="E109" s="238" t="s">
        <v>19</v>
      </c>
      <c r="F109" s="239" t="s">
        <v>814</v>
      </c>
      <c r="G109" s="237"/>
      <c r="H109" s="240">
        <v>11.902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153</v>
      </c>
      <c r="AU109" s="246" t="s">
        <v>82</v>
      </c>
      <c r="AV109" s="14" t="s">
        <v>82</v>
      </c>
      <c r="AW109" s="14" t="s">
        <v>33</v>
      </c>
      <c r="AX109" s="14" t="s">
        <v>72</v>
      </c>
      <c r="AY109" s="246" t="s">
        <v>140</v>
      </c>
    </row>
    <row r="110" spans="1:51" s="14" customFormat="1" ht="12">
      <c r="A110" s="14"/>
      <c r="B110" s="236"/>
      <c r="C110" s="237"/>
      <c r="D110" s="219" t="s">
        <v>153</v>
      </c>
      <c r="E110" s="238" t="s">
        <v>19</v>
      </c>
      <c r="F110" s="239" t="s">
        <v>815</v>
      </c>
      <c r="G110" s="237"/>
      <c r="H110" s="240">
        <v>25.3</v>
      </c>
      <c r="I110" s="241"/>
      <c r="J110" s="237"/>
      <c r="K110" s="237"/>
      <c r="L110" s="242"/>
      <c r="M110" s="243"/>
      <c r="N110" s="244"/>
      <c r="O110" s="244"/>
      <c r="P110" s="244"/>
      <c r="Q110" s="244"/>
      <c r="R110" s="244"/>
      <c r="S110" s="244"/>
      <c r="T110" s="245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6" t="s">
        <v>153</v>
      </c>
      <c r="AU110" s="246" t="s">
        <v>82</v>
      </c>
      <c r="AV110" s="14" t="s">
        <v>82</v>
      </c>
      <c r="AW110" s="14" t="s">
        <v>33</v>
      </c>
      <c r="AX110" s="14" t="s">
        <v>72</v>
      </c>
      <c r="AY110" s="246" t="s">
        <v>140</v>
      </c>
    </row>
    <row r="111" spans="1:51" s="15" customFormat="1" ht="12">
      <c r="A111" s="15"/>
      <c r="B111" s="247"/>
      <c r="C111" s="248"/>
      <c r="D111" s="219" t="s">
        <v>153</v>
      </c>
      <c r="E111" s="249" t="s">
        <v>19</v>
      </c>
      <c r="F111" s="250" t="s">
        <v>247</v>
      </c>
      <c r="G111" s="248"/>
      <c r="H111" s="251">
        <v>37.202</v>
      </c>
      <c r="I111" s="252"/>
      <c r="J111" s="248"/>
      <c r="K111" s="248"/>
      <c r="L111" s="253"/>
      <c r="M111" s="258"/>
      <c r="N111" s="259"/>
      <c r="O111" s="259"/>
      <c r="P111" s="259"/>
      <c r="Q111" s="259"/>
      <c r="R111" s="259"/>
      <c r="S111" s="259"/>
      <c r="T111" s="260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7" t="s">
        <v>153</v>
      </c>
      <c r="AU111" s="257" t="s">
        <v>82</v>
      </c>
      <c r="AV111" s="15" t="s">
        <v>147</v>
      </c>
      <c r="AW111" s="15" t="s">
        <v>33</v>
      </c>
      <c r="AX111" s="15" t="s">
        <v>80</v>
      </c>
      <c r="AY111" s="257" t="s">
        <v>140</v>
      </c>
    </row>
    <row r="112" spans="1:65" s="2" customFormat="1" ht="24.15" customHeight="1">
      <c r="A112" s="40"/>
      <c r="B112" s="41"/>
      <c r="C112" s="206" t="s">
        <v>191</v>
      </c>
      <c r="D112" s="206" t="s">
        <v>142</v>
      </c>
      <c r="E112" s="207" t="s">
        <v>306</v>
      </c>
      <c r="F112" s="208" t="s">
        <v>307</v>
      </c>
      <c r="G112" s="209" t="s">
        <v>145</v>
      </c>
      <c r="H112" s="210">
        <v>37.202</v>
      </c>
      <c r="I112" s="211"/>
      <c r="J112" s="212">
        <f>ROUND(I112*H112,2)</f>
        <v>0</v>
      </c>
      <c r="K112" s="208" t="s">
        <v>146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7E-05</v>
      </c>
      <c r="R112" s="215">
        <f>Q112*H112</f>
        <v>0.0026041399999999996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225</v>
      </c>
      <c r="AT112" s="217" t="s">
        <v>142</v>
      </c>
      <c r="AU112" s="217" t="s">
        <v>82</v>
      </c>
      <c r="AY112" s="19" t="s">
        <v>140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80</v>
      </c>
      <c r="BK112" s="218">
        <f>ROUND(I112*H112,2)</f>
        <v>0</v>
      </c>
      <c r="BL112" s="19" t="s">
        <v>225</v>
      </c>
      <c r="BM112" s="217" t="s">
        <v>816</v>
      </c>
    </row>
    <row r="113" spans="1:47" s="2" customFormat="1" ht="12">
      <c r="A113" s="40"/>
      <c r="B113" s="41"/>
      <c r="C113" s="42"/>
      <c r="D113" s="219" t="s">
        <v>149</v>
      </c>
      <c r="E113" s="42"/>
      <c r="F113" s="220" t="s">
        <v>309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149</v>
      </c>
      <c r="AU113" s="19" t="s">
        <v>82</v>
      </c>
    </row>
    <row r="114" spans="1:47" s="2" customFormat="1" ht="12">
      <c r="A114" s="40"/>
      <c r="B114" s="41"/>
      <c r="C114" s="42"/>
      <c r="D114" s="224" t="s">
        <v>151</v>
      </c>
      <c r="E114" s="42"/>
      <c r="F114" s="225" t="s">
        <v>310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151</v>
      </c>
      <c r="AU114" s="19" t="s">
        <v>82</v>
      </c>
    </row>
    <row r="115" spans="1:65" s="2" customFormat="1" ht="66.75" customHeight="1">
      <c r="A115" s="40"/>
      <c r="B115" s="41"/>
      <c r="C115" s="206" t="s">
        <v>193</v>
      </c>
      <c r="D115" s="206" t="s">
        <v>142</v>
      </c>
      <c r="E115" s="207" t="s">
        <v>328</v>
      </c>
      <c r="F115" s="208" t="s">
        <v>329</v>
      </c>
      <c r="G115" s="209" t="s">
        <v>145</v>
      </c>
      <c r="H115" s="210">
        <v>37.202</v>
      </c>
      <c r="I115" s="211"/>
      <c r="J115" s="212">
        <f>ROUND(I115*H115,2)</f>
        <v>0</v>
      </c>
      <c r="K115" s="208" t="s">
        <v>146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0.00013</v>
      </c>
      <c r="R115" s="215">
        <f>Q115*H115</f>
        <v>0.004836259999999999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225</v>
      </c>
      <c r="AT115" s="217" t="s">
        <v>142</v>
      </c>
      <c r="AU115" s="217" t="s">
        <v>82</v>
      </c>
      <c r="AY115" s="19" t="s">
        <v>140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80</v>
      </c>
      <c r="BK115" s="218">
        <f>ROUND(I115*H115,2)</f>
        <v>0</v>
      </c>
      <c r="BL115" s="19" t="s">
        <v>225</v>
      </c>
      <c r="BM115" s="217" t="s">
        <v>817</v>
      </c>
    </row>
    <row r="116" spans="1:47" s="2" customFormat="1" ht="12">
      <c r="A116" s="40"/>
      <c r="B116" s="41"/>
      <c r="C116" s="42"/>
      <c r="D116" s="219" t="s">
        <v>149</v>
      </c>
      <c r="E116" s="42"/>
      <c r="F116" s="220" t="s">
        <v>331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149</v>
      </c>
      <c r="AU116" s="19" t="s">
        <v>82</v>
      </c>
    </row>
    <row r="117" spans="1:47" s="2" customFormat="1" ht="12">
      <c r="A117" s="40"/>
      <c r="B117" s="41"/>
      <c r="C117" s="42"/>
      <c r="D117" s="224" t="s">
        <v>151</v>
      </c>
      <c r="E117" s="42"/>
      <c r="F117" s="225" t="s">
        <v>332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151</v>
      </c>
      <c r="AU117" s="19" t="s">
        <v>82</v>
      </c>
    </row>
    <row r="118" spans="1:65" s="2" customFormat="1" ht="76.35" customHeight="1">
      <c r="A118" s="40"/>
      <c r="B118" s="41"/>
      <c r="C118" s="206" t="s">
        <v>169</v>
      </c>
      <c r="D118" s="206" t="s">
        <v>142</v>
      </c>
      <c r="E118" s="207" t="s">
        <v>333</v>
      </c>
      <c r="F118" s="208" t="s">
        <v>334</v>
      </c>
      <c r="G118" s="209" t="s">
        <v>145</v>
      </c>
      <c r="H118" s="210">
        <v>37.202</v>
      </c>
      <c r="I118" s="211"/>
      <c r="J118" s="212">
        <f>ROUND(I118*H118,2)</f>
        <v>0</v>
      </c>
      <c r="K118" s="208" t="s">
        <v>146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0.00023</v>
      </c>
      <c r="R118" s="215">
        <f>Q118*H118</f>
        <v>0.00855646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225</v>
      </c>
      <c r="AT118" s="217" t="s">
        <v>142</v>
      </c>
      <c r="AU118" s="217" t="s">
        <v>82</v>
      </c>
      <c r="AY118" s="19" t="s">
        <v>140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80</v>
      </c>
      <c r="BK118" s="218">
        <f>ROUND(I118*H118,2)</f>
        <v>0</v>
      </c>
      <c r="BL118" s="19" t="s">
        <v>225</v>
      </c>
      <c r="BM118" s="217" t="s">
        <v>818</v>
      </c>
    </row>
    <row r="119" spans="1:47" s="2" customFormat="1" ht="12">
      <c r="A119" s="40"/>
      <c r="B119" s="41"/>
      <c r="C119" s="42"/>
      <c r="D119" s="219" t="s">
        <v>149</v>
      </c>
      <c r="E119" s="42"/>
      <c r="F119" s="220" t="s">
        <v>336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149</v>
      </c>
      <c r="AU119" s="19" t="s">
        <v>82</v>
      </c>
    </row>
    <row r="120" spans="1:47" s="2" customFormat="1" ht="12">
      <c r="A120" s="40"/>
      <c r="B120" s="41"/>
      <c r="C120" s="42"/>
      <c r="D120" s="224" t="s">
        <v>151</v>
      </c>
      <c r="E120" s="42"/>
      <c r="F120" s="225" t="s">
        <v>337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151</v>
      </c>
      <c r="AU120" s="19" t="s">
        <v>82</v>
      </c>
    </row>
    <row r="121" spans="1:65" s="2" customFormat="1" ht="66.75" customHeight="1">
      <c r="A121" s="40"/>
      <c r="B121" s="41"/>
      <c r="C121" s="206" t="s">
        <v>107</v>
      </c>
      <c r="D121" s="206" t="s">
        <v>142</v>
      </c>
      <c r="E121" s="207" t="s">
        <v>338</v>
      </c>
      <c r="F121" s="208" t="s">
        <v>339</v>
      </c>
      <c r="G121" s="209" t="s">
        <v>145</v>
      </c>
      <c r="H121" s="210">
        <v>37.202</v>
      </c>
      <c r="I121" s="211"/>
      <c r="J121" s="212">
        <f>ROUND(I121*H121,2)</f>
        <v>0</v>
      </c>
      <c r="K121" s="208" t="s">
        <v>146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0.00023</v>
      </c>
      <c r="R121" s="215">
        <f>Q121*H121</f>
        <v>0.00855646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225</v>
      </c>
      <c r="AT121" s="217" t="s">
        <v>142</v>
      </c>
      <c r="AU121" s="217" t="s">
        <v>82</v>
      </c>
      <c r="AY121" s="19" t="s">
        <v>140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80</v>
      </c>
      <c r="BK121" s="218">
        <f>ROUND(I121*H121,2)</f>
        <v>0</v>
      </c>
      <c r="BL121" s="19" t="s">
        <v>225</v>
      </c>
      <c r="BM121" s="217" t="s">
        <v>819</v>
      </c>
    </row>
    <row r="122" spans="1:47" s="2" customFormat="1" ht="12">
      <c r="A122" s="40"/>
      <c r="B122" s="41"/>
      <c r="C122" s="42"/>
      <c r="D122" s="219" t="s">
        <v>149</v>
      </c>
      <c r="E122" s="42"/>
      <c r="F122" s="220" t="s">
        <v>341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149</v>
      </c>
      <c r="AU122" s="19" t="s">
        <v>82</v>
      </c>
    </row>
    <row r="123" spans="1:47" s="2" customFormat="1" ht="12">
      <c r="A123" s="40"/>
      <c r="B123" s="41"/>
      <c r="C123" s="42"/>
      <c r="D123" s="224" t="s">
        <v>151</v>
      </c>
      <c r="E123" s="42"/>
      <c r="F123" s="225" t="s">
        <v>342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151</v>
      </c>
      <c r="AU123" s="19" t="s">
        <v>82</v>
      </c>
    </row>
    <row r="124" spans="1:63" s="12" customFormat="1" ht="22.8" customHeight="1">
      <c r="A124" s="12"/>
      <c r="B124" s="190"/>
      <c r="C124" s="191"/>
      <c r="D124" s="192" t="s">
        <v>71</v>
      </c>
      <c r="E124" s="204" t="s">
        <v>343</v>
      </c>
      <c r="F124" s="204" t="s">
        <v>344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SUM(P125:P131)</f>
        <v>0</v>
      </c>
      <c r="Q124" s="198"/>
      <c r="R124" s="199">
        <f>SUM(R125:R131)</f>
        <v>0</v>
      </c>
      <c r="S124" s="198"/>
      <c r="T124" s="20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82</v>
      </c>
      <c r="AT124" s="202" t="s">
        <v>71</v>
      </c>
      <c r="AU124" s="202" t="s">
        <v>80</v>
      </c>
      <c r="AY124" s="201" t="s">
        <v>140</v>
      </c>
      <c r="BK124" s="203">
        <f>SUM(BK125:BK131)</f>
        <v>0</v>
      </c>
    </row>
    <row r="125" spans="1:65" s="2" customFormat="1" ht="24.15" customHeight="1">
      <c r="A125" s="40"/>
      <c r="B125" s="41"/>
      <c r="C125" s="206" t="s">
        <v>211</v>
      </c>
      <c r="D125" s="206" t="s">
        <v>142</v>
      </c>
      <c r="E125" s="207" t="s">
        <v>345</v>
      </c>
      <c r="F125" s="208" t="s">
        <v>346</v>
      </c>
      <c r="G125" s="209" t="s">
        <v>145</v>
      </c>
      <c r="H125" s="210">
        <v>25.3</v>
      </c>
      <c r="I125" s="211"/>
      <c r="J125" s="212">
        <f>ROUND(I125*H125,2)</f>
        <v>0</v>
      </c>
      <c r="K125" s="208" t="s">
        <v>146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225</v>
      </c>
      <c r="AT125" s="217" t="s">
        <v>142</v>
      </c>
      <c r="AU125" s="217" t="s">
        <v>82</v>
      </c>
      <c r="AY125" s="19" t="s">
        <v>140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80</v>
      </c>
      <c r="BK125" s="218">
        <f>ROUND(I125*H125,2)</f>
        <v>0</v>
      </c>
      <c r="BL125" s="19" t="s">
        <v>225</v>
      </c>
      <c r="BM125" s="217" t="s">
        <v>820</v>
      </c>
    </row>
    <row r="126" spans="1:47" s="2" customFormat="1" ht="12">
      <c r="A126" s="40"/>
      <c r="B126" s="41"/>
      <c r="C126" s="42"/>
      <c r="D126" s="219" t="s">
        <v>149</v>
      </c>
      <c r="E126" s="42"/>
      <c r="F126" s="220" t="s">
        <v>348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149</v>
      </c>
      <c r="AU126" s="19" t="s">
        <v>82</v>
      </c>
    </row>
    <row r="127" spans="1:47" s="2" customFormat="1" ht="12">
      <c r="A127" s="40"/>
      <c r="B127" s="41"/>
      <c r="C127" s="42"/>
      <c r="D127" s="224" t="s">
        <v>151</v>
      </c>
      <c r="E127" s="42"/>
      <c r="F127" s="225" t="s">
        <v>349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151</v>
      </c>
      <c r="AU127" s="19" t="s">
        <v>82</v>
      </c>
    </row>
    <row r="128" spans="1:51" s="14" customFormat="1" ht="12">
      <c r="A128" s="14"/>
      <c r="B128" s="236"/>
      <c r="C128" s="237"/>
      <c r="D128" s="219" t="s">
        <v>153</v>
      </c>
      <c r="E128" s="238" t="s">
        <v>19</v>
      </c>
      <c r="F128" s="239" t="s">
        <v>815</v>
      </c>
      <c r="G128" s="237"/>
      <c r="H128" s="240">
        <v>25.3</v>
      </c>
      <c r="I128" s="241"/>
      <c r="J128" s="237"/>
      <c r="K128" s="237"/>
      <c r="L128" s="242"/>
      <c r="M128" s="243"/>
      <c r="N128" s="244"/>
      <c r="O128" s="244"/>
      <c r="P128" s="244"/>
      <c r="Q128" s="244"/>
      <c r="R128" s="244"/>
      <c r="S128" s="244"/>
      <c r="T128" s="245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6" t="s">
        <v>153</v>
      </c>
      <c r="AU128" s="246" t="s">
        <v>82</v>
      </c>
      <c r="AV128" s="14" t="s">
        <v>82</v>
      </c>
      <c r="AW128" s="14" t="s">
        <v>33</v>
      </c>
      <c r="AX128" s="14" t="s">
        <v>80</v>
      </c>
      <c r="AY128" s="246" t="s">
        <v>140</v>
      </c>
    </row>
    <row r="129" spans="1:65" s="2" customFormat="1" ht="16.5" customHeight="1">
      <c r="A129" s="40"/>
      <c r="B129" s="41"/>
      <c r="C129" s="206" t="s">
        <v>221</v>
      </c>
      <c r="D129" s="206" t="s">
        <v>142</v>
      </c>
      <c r="E129" s="207" t="s">
        <v>351</v>
      </c>
      <c r="F129" s="208" t="s">
        <v>352</v>
      </c>
      <c r="G129" s="209" t="s">
        <v>145</v>
      </c>
      <c r="H129" s="210">
        <v>25.3</v>
      </c>
      <c r="I129" s="211"/>
      <c r="J129" s="212">
        <f>ROUND(I129*H129,2)</f>
        <v>0</v>
      </c>
      <c r="K129" s="208" t="s">
        <v>146</v>
      </c>
      <c r="L129" s="46"/>
      <c r="M129" s="213" t="s">
        <v>19</v>
      </c>
      <c r="N129" s="214" t="s">
        <v>43</v>
      </c>
      <c r="O129" s="86"/>
      <c r="P129" s="215">
        <f>O129*H129</f>
        <v>0</v>
      </c>
      <c r="Q129" s="215">
        <v>0</v>
      </c>
      <c r="R129" s="215">
        <f>Q129*H129</f>
        <v>0</v>
      </c>
      <c r="S129" s="215">
        <v>0</v>
      </c>
      <c r="T129" s="216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17" t="s">
        <v>225</v>
      </c>
      <c r="AT129" s="217" t="s">
        <v>142</v>
      </c>
      <c r="AU129" s="217" t="s">
        <v>82</v>
      </c>
      <c r="AY129" s="19" t="s">
        <v>140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9" t="s">
        <v>80</v>
      </c>
      <c r="BK129" s="218">
        <f>ROUND(I129*H129,2)</f>
        <v>0</v>
      </c>
      <c r="BL129" s="19" t="s">
        <v>225</v>
      </c>
      <c r="BM129" s="217" t="s">
        <v>821</v>
      </c>
    </row>
    <row r="130" spans="1:47" s="2" customFormat="1" ht="12">
      <c r="A130" s="40"/>
      <c r="B130" s="41"/>
      <c r="C130" s="42"/>
      <c r="D130" s="219" t="s">
        <v>149</v>
      </c>
      <c r="E130" s="42"/>
      <c r="F130" s="220" t="s">
        <v>354</v>
      </c>
      <c r="G130" s="42"/>
      <c r="H130" s="42"/>
      <c r="I130" s="221"/>
      <c r="J130" s="42"/>
      <c r="K130" s="42"/>
      <c r="L130" s="46"/>
      <c r="M130" s="222"/>
      <c r="N130" s="223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149</v>
      </c>
      <c r="AU130" s="19" t="s">
        <v>82</v>
      </c>
    </row>
    <row r="131" spans="1:47" s="2" customFormat="1" ht="12">
      <c r="A131" s="40"/>
      <c r="B131" s="41"/>
      <c r="C131" s="42"/>
      <c r="D131" s="224" t="s">
        <v>151</v>
      </c>
      <c r="E131" s="42"/>
      <c r="F131" s="225" t="s">
        <v>355</v>
      </c>
      <c r="G131" s="42"/>
      <c r="H131" s="42"/>
      <c r="I131" s="221"/>
      <c r="J131" s="42"/>
      <c r="K131" s="42"/>
      <c r="L131" s="46"/>
      <c r="M131" s="262"/>
      <c r="N131" s="263"/>
      <c r="O131" s="264"/>
      <c r="P131" s="264"/>
      <c r="Q131" s="264"/>
      <c r="R131" s="264"/>
      <c r="S131" s="264"/>
      <c r="T131" s="265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151</v>
      </c>
      <c r="AU131" s="19" t="s">
        <v>82</v>
      </c>
    </row>
    <row r="132" spans="1:31" s="2" customFormat="1" ht="6.95" customHeight="1">
      <c r="A132" s="40"/>
      <c r="B132" s="61"/>
      <c r="C132" s="62"/>
      <c r="D132" s="62"/>
      <c r="E132" s="62"/>
      <c r="F132" s="62"/>
      <c r="G132" s="62"/>
      <c r="H132" s="62"/>
      <c r="I132" s="62"/>
      <c r="J132" s="62"/>
      <c r="K132" s="62"/>
      <c r="L132" s="46"/>
      <c r="M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</row>
  </sheetData>
  <sheetProtection password="DD5F" sheet="1" objects="1" scenarios="1" formatColumns="0" formatRows="0" autoFilter="0"/>
  <autoFilter ref="C85:K131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108" r:id="rId1" display="https://podminky.urs.cz/item/CS_URS_2023_02/783301303"/>
    <hyperlink ref="F114" r:id="rId2" display="https://podminky.urs.cz/item/CS_URS_2023_02/783301313"/>
    <hyperlink ref="F117" r:id="rId3" display="https://podminky.urs.cz/item/CS_URS_2023_02/783334101"/>
    <hyperlink ref="F120" r:id="rId4" display="https://podminky.urs.cz/item/CS_URS_2023_02/783335101"/>
    <hyperlink ref="F123" r:id="rId5" display="https://podminky.urs.cz/item/CS_URS_2023_02/783337101"/>
    <hyperlink ref="F127" r:id="rId6" display="https://podminky.urs.cz/item/CS_URS_2023_02/789121152"/>
    <hyperlink ref="F131" r:id="rId7" display="https://podminky.urs.cz/item/CS_URS_2023_02/7891212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2024-01-12T09:33:51Z</dcterms:created>
  <dcterms:modified xsi:type="dcterms:W3CDTF">2024-01-12T09:34:06Z</dcterms:modified>
  <cp:category/>
  <cp:version/>
  <cp:contentType/>
  <cp:contentStatus/>
</cp:coreProperties>
</file>