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edlejší a ostatní n..." sheetId="2" r:id="rId2"/>
    <sheet name="01 - SO 01 oválná dráha" sheetId="3" r:id="rId3"/>
    <sheet name="02 - SO 02 dětské hřiště" sheetId="4" r:id="rId4"/>
    <sheet name="03 - SO 03 tréninkové hřiště" sheetId="5" r:id="rId5"/>
    <sheet name="04 - SO 04 terénní schody" sheetId="6" r:id="rId6"/>
    <sheet name="05 - SO 05 chodníky a zpe..." sheetId="7" r:id="rId7"/>
    <sheet name="06 - SO 06 úpravy sadové ..." sheetId="8" r:id="rId8"/>
    <sheet name="07 - SO 07 sportovní trávník" sheetId="9" r:id="rId9"/>
    <sheet name="08 - IO 01 VO" sheetId="10" r:id="rId10"/>
    <sheet name="09 - příprava staveniště" sheetId="11" r:id="rId11"/>
    <sheet name="Seznam figur" sheetId="12" r:id="rId12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'00 - Vedlejší a ostatní n...'!$C$120:$K$136</definedName>
    <definedName name="_xlnm.Print_Area" localSheetId="1">'00 - Vedlejší a ostatní n...'!$C$4:$J$76,'00 - Vedlejší a ostatní n...'!$C$82:$J$102,'00 - Vedlejší a ostatní n...'!$C$108:$J$136</definedName>
    <definedName name="_xlnm.Print_Titles" localSheetId="1">'00 - Vedlejší a ostatní n...'!$120:$120</definedName>
    <definedName name="_xlnm._FilterDatabase" localSheetId="2" hidden="1">'01 - SO 01 oválná dráha'!$C$126:$K$211</definedName>
    <definedName name="_xlnm.Print_Area" localSheetId="2">'01 - SO 01 oválná dráha'!$C$4:$J$76,'01 - SO 01 oválná dráha'!$C$82:$J$108,'01 - SO 01 oválná dráha'!$C$114:$J$211</definedName>
    <definedName name="_xlnm.Print_Titles" localSheetId="2">'01 - SO 01 oválná dráha'!$126:$126</definedName>
    <definedName name="_xlnm._FilterDatabase" localSheetId="3" hidden="1">'02 - SO 02 dětské hřiště'!$C$121:$K$175</definedName>
    <definedName name="_xlnm.Print_Area" localSheetId="3">'02 - SO 02 dětské hřiště'!$C$4:$J$76,'02 - SO 02 dětské hřiště'!$C$82:$J$103,'02 - SO 02 dětské hřiště'!$C$109:$J$175</definedName>
    <definedName name="_xlnm.Print_Titles" localSheetId="3">'02 - SO 02 dětské hřiště'!$121:$121</definedName>
    <definedName name="_xlnm._FilterDatabase" localSheetId="4" hidden="1">'03 - SO 03 tréninkové hřiště'!$C$121:$K$181</definedName>
    <definedName name="_xlnm.Print_Area" localSheetId="4">'03 - SO 03 tréninkové hřiště'!$C$4:$J$76,'03 - SO 03 tréninkové hřiště'!$C$82:$J$103,'03 - SO 03 tréninkové hřiště'!$C$109:$J$181</definedName>
    <definedName name="_xlnm.Print_Titles" localSheetId="4">'03 - SO 03 tréninkové hřiště'!$121:$121</definedName>
    <definedName name="_xlnm._FilterDatabase" localSheetId="5" hidden="1">'04 - SO 04 terénní schody'!$C$123:$K$169</definedName>
    <definedName name="_xlnm.Print_Area" localSheetId="5">'04 - SO 04 terénní schody'!$C$4:$J$76,'04 - SO 04 terénní schody'!$C$82:$J$105,'04 - SO 04 terénní schody'!$C$111:$J$169</definedName>
    <definedName name="_xlnm.Print_Titles" localSheetId="5">'04 - SO 04 terénní schody'!$123:$123</definedName>
    <definedName name="_xlnm._FilterDatabase" localSheetId="6" hidden="1">'05 - SO 05 chodníky a zpe...'!$C$126:$K$219</definedName>
    <definedName name="_xlnm.Print_Area" localSheetId="6">'05 - SO 05 chodníky a zpe...'!$C$4:$J$76,'05 - SO 05 chodníky a zpe...'!$C$82:$J$108,'05 - SO 05 chodníky a zpe...'!$C$114:$J$219</definedName>
    <definedName name="_xlnm.Print_Titles" localSheetId="6">'05 - SO 05 chodníky a zpe...'!$126:$126</definedName>
    <definedName name="_xlnm._FilterDatabase" localSheetId="7" hidden="1">'06 - SO 06 úpravy sadové ...'!$C$120:$K$222</definedName>
    <definedName name="_xlnm.Print_Area" localSheetId="7">'06 - SO 06 úpravy sadové ...'!$C$4:$J$76,'06 - SO 06 úpravy sadové ...'!$C$82:$J$102,'06 - SO 06 úpravy sadové ...'!$C$108:$J$222</definedName>
    <definedName name="_xlnm.Print_Titles" localSheetId="7">'06 - SO 06 úpravy sadové ...'!$120:$120</definedName>
    <definedName name="_xlnm._FilterDatabase" localSheetId="8" hidden="1">'07 - SO 07 sportovní trávník'!$C$118:$K$173</definedName>
    <definedName name="_xlnm.Print_Area" localSheetId="8">'07 - SO 07 sportovní trávník'!$C$4:$J$76,'07 - SO 07 sportovní trávník'!$C$82:$J$100,'07 - SO 07 sportovní trávník'!$C$106:$J$173</definedName>
    <definedName name="_xlnm.Print_Titles" localSheetId="8">'07 - SO 07 sportovní trávník'!$118:$118</definedName>
    <definedName name="_xlnm._FilterDatabase" localSheetId="9" hidden="1">'08 - IO 01 VO'!$C$126:$K$235</definedName>
    <definedName name="_xlnm.Print_Area" localSheetId="9">'08 - IO 01 VO'!$C$4:$J$76,'08 - IO 01 VO'!$C$82:$J$108,'08 - IO 01 VO'!$C$114:$J$235</definedName>
    <definedName name="_xlnm.Print_Titles" localSheetId="9">'08 - IO 01 VO'!$126:$126</definedName>
    <definedName name="_xlnm._FilterDatabase" localSheetId="10" hidden="1">'09 - příprava staveniště'!$C$120:$K$159</definedName>
    <definedName name="_xlnm.Print_Area" localSheetId="10">'09 - příprava staveniště'!$C$4:$J$76,'09 - příprava staveniště'!$C$82:$J$102,'09 - příprava staveniště'!$C$108:$J$159</definedName>
    <definedName name="_xlnm.Print_Titles" localSheetId="10">'09 - příprava staveniště'!$120:$120</definedName>
    <definedName name="_xlnm.Print_Area" localSheetId="11">'Seznam figur'!$C$4:$G$322</definedName>
    <definedName name="_xlnm.Print_Titles" localSheetId="11">'Seznam figur'!$9:$9</definedName>
  </definedNames>
  <calcPr/>
</workbook>
</file>

<file path=xl/calcChain.xml><?xml version="1.0" encoding="utf-8"?>
<calcChain xmlns="http://schemas.openxmlformats.org/spreadsheetml/2006/main">
  <c i="12" l="1" r="D7"/>
  <c i="11" r="J37"/>
  <c r="J36"/>
  <c i="1" r="AY104"/>
  <c i="11" r="J35"/>
  <c i="1" r="AX104"/>
  <c i="11" r="BI159"/>
  <c r="BH159"/>
  <c r="BG159"/>
  <c r="BF159"/>
  <c r="T159"/>
  <c r="T158"/>
  <c r="R159"/>
  <c r="R158"/>
  <c r="P159"/>
  <c r="P158"/>
  <c r="BI155"/>
  <c r="BH155"/>
  <c r="BG155"/>
  <c r="BF155"/>
  <c r="T155"/>
  <c r="T154"/>
  <c r="R155"/>
  <c r="R154"/>
  <c r="P155"/>
  <c r="P154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0" r="J37"/>
  <c r="J36"/>
  <c i="1" r="AY103"/>
  <c i="10" r="J35"/>
  <c i="1" r="AX103"/>
  <c i="10"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85"/>
  <c i="9" r="J37"/>
  <c r="J36"/>
  <c i="1" r="AY102"/>
  <c i="9" r="J35"/>
  <c i="1" r="AX102"/>
  <c i="9"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8" r="J37"/>
  <c r="J36"/>
  <c i="1" r="AY101"/>
  <c i="8" r="J35"/>
  <c i="1" r="AX101"/>
  <c i="8"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7" r="J37"/>
  <c r="J36"/>
  <c i="1" r="AY100"/>
  <c i="7" r="J35"/>
  <c i="1" r="AX100"/>
  <c i="7"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T211"/>
  <c r="R212"/>
  <c r="R211"/>
  <c r="P212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117"/>
  <c i="6" r="J37"/>
  <c r="J36"/>
  <c i="1" r="AY99"/>
  <c i="6" r="J35"/>
  <c i="1" r="AX99"/>
  <c i="6"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5" r="J37"/>
  <c r="J36"/>
  <c i="1" r="AY98"/>
  <c i="5" r="J35"/>
  <c i="1" r="AX98"/>
  <c i="5"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4" r="J37"/>
  <c r="J36"/>
  <c i="1" r="AY97"/>
  <c i="4" r="J35"/>
  <c i="1" r="AX97"/>
  <c i="4"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3" r="J37"/>
  <c r="J36"/>
  <c i="1" r="AY96"/>
  <c i="3" r="J35"/>
  <c i="1" r="AX96"/>
  <c i="3"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T171"/>
  <c r="R172"/>
  <c r="R171"/>
  <c r="P172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2" r="J37"/>
  <c r="J36"/>
  <c i="1" r="AY95"/>
  <c i="2" r="J35"/>
  <c i="1" r="AX95"/>
  <c i="2"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T128"/>
  <c r="R129"/>
  <c r="R128"/>
  <c r="P129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" r="L90"/>
  <c r="AM90"/>
  <c r="AM89"/>
  <c r="L89"/>
  <c r="AM87"/>
  <c r="L87"/>
  <c r="L85"/>
  <c r="L84"/>
  <c i="2" r="BK133"/>
  <c r="J132"/>
  <c r="BK127"/>
  <c r="J126"/>
  <c i="1" r="AS94"/>
  <c i="3" r="J157"/>
  <c r="BK134"/>
  <c r="BK196"/>
  <c r="J166"/>
  <c r="BK139"/>
  <c r="J201"/>
  <c r="J175"/>
  <c r="BK155"/>
  <c r="J209"/>
  <c r="BK191"/>
  <c r="BK169"/>
  <c r="J149"/>
  <c r="BK132"/>
  <c i="4" r="BK157"/>
  <c r="J133"/>
  <c r="J171"/>
  <c r="J159"/>
  <c r="BK133"/>
  <c r="J168"/>
  <c r="J154"/>
  <c r="BK173"/>
  <c r="J163"/>
  <c i="5" r="BK179"/>
  <c r="J174"/>
  <c r="J152"/>
  <c r="BK152"/>
  <c r="J177"/>
  <c r="BK169"/>
  <c r="J136"/>
  <c r="BK131"/>
  <c r="BK127"/>
  <c r="BK125"/>
  <c r="J181"/>
  <c r="J178"/>
  <c r="BK176"/>
  <c r="BK175"/>
  <c r="BK170"/>
  <c r="BK157"/>
  <c r="J131"/>
  <c i="6" r="BK155"/>
  <c r="BK135"/>
  <c r="BK152"/>
  <c r="J145"/>
  <c r="BK141"/>
  <c r="J127"/>
  <c r="J157"/>
  <c r="J149"/>
  <c r="BK145"/>
  <c r="J135"/>
  <c r="BK129"/>
  <c r="BK167"/>
  <c r="BK159"/>
  <c r="BK139"/>
  <c i="7" r="J205"/>
  <c r="J190"/>
  <c r="J161"/>
  <c r="J207"/>
  <c r="J179"/>
  <c r="BK161"/>
  <c r="J146"/>
  <c r="J212"/>
  <c r="BK173"/>
  <c r="J144"/>
  <c r="J209"/>
  <c r="J193"/>
  <c r="J167"/>
  <c r="J138"/>
  <c i="8" r="J220"/>
  <c r="J201"/>
  <c r="BK192"/>
  <c r="BK188"/>
  <c r="BK169"/>
  <c r="J153"/>
  <c r="J131"/>
  <c r="BK218"/>
  <c r="J184"/>
  <c r="BK131"/>
  <c r="BK220"/>
  <c r="BK199"/>
  <c r="J174"/>
  <c r="J140"/>
  <c r="J210"/>
  <c r="BK174"/>
  <c r="BK158"/>
  <c r="BK147"/>
  <c i="9" r="BK166"/>
  <c r="J156"/>
  <c r="BK138"/>
  <c r="BK173"/>
  <c r="BK164"/>
  <c r="BK151"/>
  <c r="BK130"/>
  <c r="BK145"/>
  <c r="BK124"/>
  <c i="10" r="BK215"/>
  <c r="J197"/>
  <c r="J184"/>
  <c r="BK165"/>
  <c r="J154"/>
  <c r="BK148"/>
  <c r="J135"/>
  <c r="J216"/>
  <c r="J199"/>
  <c r="J182"/>
  <c r="J175"/>
  <c r="BK162"/>
  <c r="J158"/>
  <c r="J235"/>
  <c r="BK225"/>
  <c r="J217"/>
  <c r="BK209"/>
  <c r="J203"/>
  <c r="BK193"/>
  <c r="BK182"/>
  <c r="J180"/>
  <c r="J172"/>
  <c r="BK166"/>
  <c r="BK161"/>
  <c r="BK158"/>
  <c r="BK154"/>
  <c r="J152"/>
  <c r="J147"/>
  <c r="BK133"/>
  <c r="BK226"/>
  <c r="J224"/>
  <c r="J222"/>
  <c r="BK217"/>
  <c r="BK210"/>
  <c r="BK187"/>
  <c r="J186"/>
  <c r="BK178"/>
  <c r="J168"/>
  <c r="J153"/>
  <c r="BK143"/>
  <c i="11" r="BK144"/>
  <c r="J130"/>
  <c r="J152"/>
  <c r="J124"/>
  <c r="BK141"/>
  <c r="J133"/>
  <c r="J149"/>
  <c r="J135"/>
  <c i="3" r="BK147"/>
  <c r="BK207"/>
  <c r="J194"/>
  <c r="J187"/>
  <c r="BK166"/>
  <c r="BK157"/>
  <c r="BK149"/>
  <c r="J132"/>
  <c r="BK204"/>
  <c r="J196"/>
  <c r="J189"/>
  <c r="J185"/>
  <c r="BK164"/>
  <c r="J155"/>
  <c r="J141"/>
  <c r="J137"/>
  <c r="J130"/>
  <c i="4" r="BK166"/>
  <c r="BK144"/>
  <c r="BK136"/>
  <c r="J125"/>
  <c r="J173"/>
  <c r="BK169"/>
  <c r="BK163"/>
  <c r="BK148"/>
  <c r="J139"/>
  <c r="BK127"/>
  <c r="BK125"/>
  <c r="BK170"/>
  <c r="BK161"/>
  <c r="J157"/>
  <c r="J127"/>
  <c r="J172"/>
  <c r="BK168"/>
  <c r="J161"/>
  <c r="J136"/>
  <c i="5" r="BK178"/>
  <c r="J176"/>
  <c r="J173"/>
  <c r="J169"/>
  <c r="BK148"/>
  <c r="BK133"/>
  <c r="J139"/>
  <c r="J133"/>
  <c r="J172"/>
  <c r="J170"/>
  <c r="J164"/>
  <c r="J157"/>
  <c r="BK174"/>
  <c r="BK172"/>
  <c r="BK164"/>
  <c r="J159"/>
  <c r="J148"/>
  <c r="BK144"/>
  <c r="J127"/>
  <c i="6" r="BK165"/>
  <c r="J159"/>
  <c r="J147"/>
  <c r="J137"/>
  <c r="BK157"/>
  <c r="J155"/>
  <c r="BK150"/>
  <c r="BK143"/>
  <c r="J139"/>
  <c r="J165"/>
  <c r="J152"/>
  <c r="BK147"/>
  <c r="BK137"/>
  <c r="J132"/>
  <c r="BK127"/>
  <c r="J162"/>
  <c r="J150"/>
  <c r="J129"/>
  <c i="7" r="BK217"/>
  <c r="J203"/>
  <c r="BK186"/>
  <c r="BK179"/>
  <c r="BK138"/>
  <c r="BK132"/>
  <c r="BK212"/>
  <c r="BK196"/>
  <c r="J186"/>
  <c r="BK176"/>
  <c r="J165"/>
  <c r="J154"/>
  <c r="J151"/>
  <c r="BK141"/>
  <c r="BK134"/>
  <c r="BK209"/>
  <c r="J201"/>
  <c r="BK169"/>
  <c r="BK159"/>
  <c r="J141"/>
  <c r="J217"/>
  <c r="BK205"/>
  <c r="BK190"/>
  <c r="J176"/>
  <c r="J169"/>
  <c r="BK151"/>
  <c r="BK144"/>
  <c r="J130"/>
  <c i="8" r="BK215"/>
  <c r="BK207"/>
  <c r="J203"/>
  <c r="J196"/>
  <c r="J194"/>
  <c r="BK190"/>
  <c r="J190"/>
  <c r="BK186"/>
  <c r="BK176"/>
  <c r="J167"/>
  <c r="J160"/>
  <c r="J149"/>
  <c r="BK145"/>
  <c r="BK126"/>
  <c r="BK219"/>
  <c r="J207"/>
  <c r="BK201"/>
  <c r="BK180"/>
  <c r="BK140"/>
  <c r="BK134"/>
  <c r="BK124"/>
  <c r="J219"/>
  <c r="BK205"/>
  <c r="BK184"/>
  <c r="J180"/>
  <c r="BK163"/>
  <c r="BK153"/>
  <c r="J134"/>
  <c r="J124"/>
  <c r="J182"/>
  <c r="J176"/>
  <c r="J169"/>
  <c r="J163"/>
  <c r="J156"/>
  <c r="BK149"/>
  <c r="J145"/>
  <c i="9" r="BK170"/>
  <c r="J164"/>
  <c r="BK158"/>
  <c r="J145"/>
  <c r="BK140"/>
  <c r="J124"/>
  <c r="J170"/>
  <c r="J166"/>
  <c r="J158"/>
  <c r="BK148"/>
  <c r="J140"/>
  <c r="BK133"/>
  <c r="BK156"/>
  <c r="J138"/>
  <c r="J133"/>
  <c i="10" r="J234"/>
  <c r="J231"/>
  <c r="J213"/>
  <c r="BK204"/>
  <c r="BK199"/>
  <c r="BK190"/>
  <c r="BK186"/>
  <c r="J174"/>
  <c r="J164"/>
  <c r="BK160"/>
  <c r="BK151"/>
  <c r="J150"/>
  <c r="BK147"/>
  <c r="J143"/>
  <c r="J133"/>
  <c r="BK229"/>
  <c r="BK213"/>
  <c r="BK206"/>
  <c r="BK184"/>
  <c r="J178"/>
  <c r="BK174"/>
  <c r="J166"/>
  <c r="BK159"/>
  <c r="BK235"/>
  <c r="BK231"/>
  <c r="J223"/>
  <c r="BK219"/>
  <c r="J212"/>
  <c r="J204"/>
  <c r="J187"/>
  <c r="BK176"/>
  <c r="BK175"/>
  <c r="BK168"/>
  <c r="J160"/>
  <c r="BK157"/>
  <c r="BK153"/>
  <c r="J151"/>
  <c r="J148"/>
  <c r="J145"/>
  <c r="J130"/>
  <c r="BK232"/>
  <c r="J225"/>
  <c r="BK223"/>
  <c r="J219"/>
  <c r="J209"/>
  <c r="J190"/>
  <c r="J179"/>
  <c r="BK171"/>
  <c r="BK164"/>
  <c r="J162"/>
  <c r="BK149"/>
  <c r="BK145"/>
  <c r="BK135"/>
  <c i="11" r="J155"/>
  <c r="BK135"/>
  <c r="BK133"/>
  <c r="BK147"/>
  <c r="J128"/>
  <c r="J159"/>
  <c r="J144"/>
  <c r="J139"/>
  <c r="J137"/>
  <c r="BK124"/>
  <c r="BK152"/>
  <c r="J147"/>
  <c r="BK137"/>
  <c r="BK130"/>
  <c i="2" r="J135"/>
  <c r="J133"/>
  <c r="BK132"/>
  <c r="BK129"/>
  <c r="J129"/>
  <c r="J127"/>
  <c r="BK126"/>
  <c r="BK124"/>
  <c r="J124"/>
  <c r="BK135"/>
  <c i="3" r="J199"/>
  <c r="BK189"/>
  <c r="BK185"/>
  <c r="BK183"/>
  <c r="BK177"/>
  <c r="BK175"/>
  <c r="BK172"/>
  <c r="J169"/>
  <c r="J162"/>
  <c r="J159"/>
  <c r="BK141"/>
  <c r="BK137"/>
  <c r="BK209"/>
  <c r="BK201"/>
  <c r="BK194"/>
  <c r="J183"/>
  <c r="J179"/>
  <c r="BK162"/>
  <c r="BK130"/>
  <c r="J204"/>
  <c r="J191"/>
  <c r="BK179"/>
  <c r="J172"/>
  <c r="J164"/>
  <c r="J152"/>
  <c r="J147"/>
  <c r="J207"/>
  <c r="BK199"/>
  <c r="BK187"/>
  <c r="J177"/>
  <c r="BK159"/>
  <c r="BK152"/>
  <c r="J139"/>
  <c r="J134"/>
  <c i="4" r="BK171"/>
  <c r="J152"/>
  <c r="BK139"/>
  <c r="J131"/>
  <c r="BK175"/>
  <c r="J170"/>
  <c r="J166"/>
  <c r="BK154"/>
  <c r="J144"/>
  <c r="BK131"/>
  <c r="BK172"/>
  <c r="BK167"/>
  <c r="BK159"/>
  <c r="BK152"/>
  <c r="J175"/>
  <c r="J169"/>
  <c r="J167"/>
  <c r="J148"/>
  <c i="5" r="BK181"/>
  <c r="BK177"/>
  <c r="J175"/>
  <c r="BK171"/>
  <c r="BK159"/>
  <c r="J144"/>
  <c r="J125"/>
  <c r="BK136"/>
  <c r="J179"/>
  <c r="J171"/>
  <c r="J166"/>
  <c r="J161"/>
  <c r="J154"/>
  <c r="BK173"/>
  <c r="BK166"/>
  <c r="BK161"/>
  <c r="BK154"/>
  <c r="BK139"/>
  <c i="6" r="J167"/>
  <c r="BK162"/>
  <c r="BK149"/>
  <c r="J141"/>
  <c r="BK132"/>
  <c r="J143"/>
  <c i="7" r="BK207"/>
  <c r="BK195"/>
  <c r="BK193"/>
  <c r="J183"/>
  <c r="BK165"/>
  <c r="J136"/>
  <c r="BK130"/>
  <c r="BK201"/>
  <c r="J195"/>
  <c r="BK167"/>
  <c r="J163"/>
  <c r="J159"/>
  <c r="J148"/>
  <c r="BK136"/>
  <c r="J215"/>
  <c r="BK203"/>
  <c r="J199"/>
  <c r="BK163"/>
  <c r="BK148"/>
  <c r="J132"/>
  <c r="BK215"/>
  <c r="BK199"/>
  <c r="J196"/>
  <c r="BK183"/>
  <c r="J173"/>
  <c r="BK154"/>
  <c r="BK146"/>
  <c r="J134"/>
  <c i="8" r="J213"/>
  <c r="J205"/>
  <c r="J199"/>
  <c r="BK194"/>
  <c r="J192"/>
  <c r="J188"/>
  <c r="J178"/>
  <c r="BK172"/>
  <c r="J165"/>
  <c r="J158"/>
  <c r="BK151"/>
  <c r="J147"/>
  <c r="J128"/>
  <c r="J222"/>
  <c r="J215"/>
  <c r="BK203"/>
  <c r="J186"/>
  <c r="J142"/>
  <c r="J137"/>
  <c r="BK128"/>
  <c r="BK222"/>
  <c r="J218"/>
  <c r="BK210"/>
  <c r="BK196"/>
  <c r="BK182"/>
  <c r="BK167"/>
  <c r="BK156"/>
  <c r="BK137"/>
  <c r="J126"/>
  <c r="BK213"/>
  <c r="BK178"/>
  <c r="J172"/>
  <c r="BK165"/>
  <c r="BK160"/>
  <c r="J151"/>
  <c r="BK142"/>
  <c i="9" r="J173"/>
  <c r="J168"/>
  <c r="BK161"/>
  <c r="J151"/>
  <c r="J143"/>
  <c r="J130"/>
  <c r="J127"/>
  <c r="BK122"/>
  <c r="BK168"/>
  <c r="J161"/>
  <c r="J154"/>
  <c r="BK143"/>
  <c r="J136"/>
  <c r="J122"/>
  <c r="BK154"/>
  <c r="J148"/>
  <c r="BK136"/>
  <c r="BK127"/>
  <c i="10" r="J232"/>
  <c r="J229"/>
  <c r="J210"/>
  <c r="BK203"/>
  <c r="J193"/>
  <c r="J189"/>
  <c r="J177"/>
  <c r="J171"/>
  <c r="BK163"/>
  <c r="J159"/>
  <c r="BK150"/>
  <c r="J149"/>
  <c r="J146"/>
  <c r="BK138"/>
  <c r="BK130"/>
  <c r="BK224"/>
  <c r="BK212"/>
  <c r="BK189"/>
  <c r="BK179"/>
  <c r="J176"/>
  <c r="BK172"/>
  <c r="J161"/>
  <c r="J157"/>
  <c r="BK234"/>
  <c r="J226"/>
  <c r="BK222"/>
  <c r="BK216"/>
  <c r="J206"/>
  <c r="J215"/>
  <c r="BK197"/>
  <c r="BK180"/>
  <c r="BK177"/>
  <c r="J165"/>
  <c r="J163"/>
  <c r="BK152"/>
  <c r="BK146"/>
  <c r="J138"/>
  <c i="11" r="BK159"/>
  <c r="J141"/>
  <c r="BK128"/>
  <c r="BK155"/>
  <c r="BK149"/>
  <c r="BK139"/>
  <c i="10" l="1" r="BK129"/>
  <c r="J129"/>
  <c r="J98"/>
  <c r="R137"/>
  <c r="R136"/>
  <c r="P205"/>
  <c r="P202"/>
  <c r="BK221"/>
  <c r="J221"/>
  <c r="J103"/>
  <c r="R221"/>
  <c r="R230"/>
  <c r="R227"/>
  <c r="T230"/>
  <c r="T227"/>
  <c r="R233"/>
  <c i="2" r="BK123"/>
  <c r="J123"/>
  <c r="J98"/>
  <c r="P123"/>
  <c r="R131"/>
  <c i="3" r="R129"/>
  <c r="BK154"/>
  <c r="J154"/>
  <c r="J99"/>
  <c r="R154"/>
  <c r="P174"/>
  <c r="BK182"/>
  <c r="J182"/>
  <c r="J102"/>
  <c r="T182"/>
  <c r="R193"/>
  <c r="BK198"/>
  <c r="J198"/>
  <c r="J104"/>
  <c r="T198"/>
  <c i="4" r="BK124"/>
  <c r="J124"/>
  <c r="J98"/>
  <c r="T124"/>
  <c r="P138"/>
  <c r="BK156"/>
  <c r="J156"/>
  <c r="J100"/>
  <c r="R156"/>
  <c r="R165"/>
  <c i="5" r="R124"/>
  <c r="BK138"/>
  <c r="J138"/>
  <c r="J99"/>
  <c r="T138"/>
  <c r="R156"/>
  <c r="T156"/>
  <c r="R163"/>
  <c i="6" r="P126"/>
  <c r="BK134"/>
  <c r="J134"/>
  <c r="J99"/>
  <c r="R134"/>
  <c r="T134"/>
  <c r="R140"/>
  <c r="BK164"/>
  <c r="J164"/>
  <c r="J104"/>
  <c r="T164"/>
  <c r="T163"/>
  <c i="7" r="P153"/>
  <c r="R153"/>
  <c r="P192"/>
  <c r="R192"/>
  <c r="P198"/>
  <c r="T198"/>
  <c r="P214"/>
  <c r="P213"/>
  <c r="T214"/>
  <c r="T213"/>
  <c i="10" r="R129"/>
  <c r="R128"/>
  <c r="BK137"/>
  <c r="BK136"/>
  <c r="J136"/>
  <c r="J99"/>
  <c r="BK205"/>
  <c r="J205"/>
  <c r="J102"/>
  <c r="T205"/>
  <c r="T202"/>
  <c r="P221"/>
  <c r="P230"/>
  <c r="P227"/>
  <c r="BK233"/>
  <c r="J233"/>
  <c r="J107"/>
  <c r="T233"/>
  <c i="11" r="P123"/>
  <c r="P122"/>
  <c r="P121"/>
  <c i="1" r="AU104"/>
  <c i="2" r="R123"/>
  <c r="R122"/>
  <c r="R121"/>
  <c r="BK131"/>
  <c r="J131"/>
  <c r="J100"/>
  <c r="P131"/>
  <c r="T131"/>
  <c i="3" r="BK129"/>
  <c r="J129"/>
  <c r="J98"/>
  <c r="T129"/>
  <c r="T154"/>
  <c r="BK174"/>
  <c r="J174"/>
  <c r="J101"/>
  <c r="R174"/>
  <c r="T174"/>
  <c r="R182"/>
  <c r="P193"/>
  <c r="T193"/>
  <c r="P198"/>
  <c r="BK206"/>
  <c r="J206"/>
  <c r="J107"/>
  <c r="T206"/>
  <c r="T205"/>
  <c i="4" r="P124"/>
  <c r="BK138"/>
  <c r="J138"/>
  <c r="J99"/>
  <c r="T138"/>
  <c r="P156"/>
  <c r="BK165"/>
  <c r="J165"/>
  <c r="J101"/>
  <c r="T165"/>
  <c i="5" r="P124"/>
  <c r="T124"/>
  <c r="R138"/>
  <c r="BK156"/>
  <c r="J156"/>
  <c r="J100"/>
  <c r="BK163"/>
  <c r="J163"/>
  <c r="J101"/>
  <c r="T163"/>
  <c i="6" r="BK126"/>
  <c r="J126"/>
  <c r="J98"/>
  <c r="R126"/>
  <c r="R125"/>
  <c r="P134"/>
  <c r="BK140"/>
  <c r="J140"/>
  <c r="J100"/>
  <c r="T140"/>
  <c r="R164"/>
  <c r="R163"/>
  <c i="7" r="P129"/>
  <c r="T129"/>
  <c r="P143"/>
  <c i="8" r="BK123"/>
  <c r="J123"/>
  <c r="J98"/>
  <c r="T123"/>
  <c r="BK217"/>
  <c r="J217"/>
  <c r="J100"/>
  <c r="R217"/>
  <c i="9" r="BK121"/>
  <c r="J121"/>
  <c r="J98"/>
  <c r="R121"/>
  <c r="R120"/>
  <c r="R119"/>
  <c i="10" r="T129"/>
  <c r="T128"/>
  <c r="T137"/>
  <c r="T136"/>
  <c r="R205"/>
  <c r="R202"/>
  <c r="T221"/>
  <c r="BK230"/>
  <c r="J230"/>
  <c r="J106"/>
  <c r="P233"/>
  <c i="11" r="R123"/>
  <c r="R122"/>
  <c r="R121"/>
  <c i="2" r="T123"/>
  <c r="T122"/>
  <c r="T121"/>
  <c i="3" r="P129"/>
  <c r="P154"/>
  <c r="P182"/>
  <c r="BK193"/>
  <c r="J193"/>
  <c r="J103"/>
  <c r="R198"/>
  <c r="P206"/>
  <c r="P205"/>
  <c r="R206"/>
  <c r="R205"/>
  <c i="4" r="R124"/>
  <c r="R138"/>
  <c r="T156"/>
  <c r="P165"/>
  <c i="5" r="BK124"/>
  <c r="J124"/>
  <c r="J98"/>
  <c r="P138"/>
  <c r="P156"/>
  <c r="P163"/>
  <c i="6" r="T126"/>
  <c r="T125"/>
  <c r="T124"/>
  <c r="P140"/>
  <c r="P164"/>
  <c r="P163"/>
  <c i="7" r="BK129"/>
  <c r="J129"/>
  <c r="J98"/>
  <c r="R129"/>
  <c r="BK143"/>
  <c r="J143"/>
  <c r="J99"/>
  <c r="R143"/>
  <c r="T143"/>
  <c r="BK153"/>
  <c r="J153"/>
  <c r="J101"/>
  <c r="T153"/>
  <c r="BK192"/>
  <c r="J192"/>
  <c r="J103"/>
  <c r="T192"/>
  <c r="BK198"/>
  <c r="J198"/>
  <c r="J104"/>
  <c r="R198"/>
  <c r="BK214"/>
  <c r="J214"/>
  <c r="J107"/>
  <c r="R214"/>
  <c r="R213"/>
  <c i="8" r="P123"/>
  <c r="P122"/>
  <c r="P121"/>
  <c i="1" r="AU101"/>
  <c i="8" r="R123"/>
  <c r="R122"/>
  <c r="R121"/>
  <c r="BK212"/>
  <c r="J212"/>
  <c r="J99"/>
  <c r="P212"/>
  <c r="R212"/>
  <c r="T212"/>
  <c r="P217"/>
  <c r="T217"/>
  <c i="9" r="P121"/>
  <c r="P120"/>
  <c r="P119"/>
  <c i="1" r="AU102"/>
  <c i="9" r="T121"/>
  <c r="T120"/>
  <c r="T119"/>
  <c i="10" r="P129"/>
  <c r="P128"/>
  <c r="P137"/>
  <c r="P136"/>
  <c i="11" r="BK123"/>
  <c r="J123"/>
  <c r="J98"/>
  <c r="T123"/>
  <c r="T122"/>
  <c r="T121"/>
  <c i="10" r="BK228"/>
  <c r="J228"/>
  <c r="J105"/>
  <c i="2" r="BK128"/>
  <c r="J128"/>
  <c r="J99"/>
  <c r="BK134"/>
  <c r="J134"/>
  <c r="J101"/>
  <c i="3" r="BK171"/>
  <c r="J171"/>
  <c r="J100"/>
  <c i="4" r="BK174"/>
  <c r="J174"/>
  <c r="J102"/>
  <c i="5" r="BK180"/>
  <c r="J180"/>
  <c r="J102"/>
  <c i="6" r="BK158"/>
  <c r="J158"/>
  <c r="J101"/>
  <c i="3" r="BK203"/>
  <c r="J203"/>
  <c r="J105"/>
  <c i="6" r="BK161"/>
  <c r="J161"/>
  <c r="J102"/>
  <c i="11" r="BK151"/>
  <c r="J151"/>
  <c r="J99"/>
  <c r="BK154"/>
  <c r="J154"/>
  <c r="J100"/>
  <c i="7" r="BK150"/>
  <c r="J150"/>
  <c r="J100"/>
  <c r="BK189"/>
  <c r="J189"/>
  <c r="J102"/>
  <c r="BK211"/>
  <c r="J211"/>
  <c r="J105"/>
  <c i="8" r="BK221"/>
  <c r="J221"/>
  <c r="J101"/>
  <c i="9" r="BK172"/>
  <c r="J172"/>
  <c r="J99"/>
  <c i="10" r="BK202"/>
  <c r="J202"/>
  <c r="J101"/>
  <c i="11" r="BK158"/>
  <c r="J158"/>
  <c r="J101"/>
  <c r="J89"/>
  <c r="F92"/>
  <c r="BE139"/>
  <c i="10" r="J137"/>
  <c r="J100"/>
  <c i="11" r="BE128"/>
  <c r="BE144"/>
  <c r="BE152"/>
  <c r="E85"/>
  <c r="BE130"/>
  <c r="BE133"/>
  <c r="BE135"/>
  <c r="BE141"/>
  <c r="BE155"/>
  <c r="BE159"/>
  <c r="BE124"/>
  <c r="BE137"/>
  <c r="BE147"/>
  <c r="BE149"/>
  <c i="9" r="BK120"/>
  <c r="J120"/>
  <c r="J97"/>
  <c i="10" r="BE145"/>
  <c r="BE151"/>
  <c r="BE153"/>
  <c r="BE154"/>
  <c r="BE159"/>
  <c r="BE160"/>
  <c r="BE174"/>
  <c r="BE175"/>
  <c r="BE190"/>
  <c r="BE199"/>
  <c r="BE203"/>
  <c r="BE204"/>
  <c r="BE216"/>
  <c r="BE225"/>
  <c r="BE231"/>
  <c r="J89"/>
  <c r="F92"/>
  <c r="E117"/>
  <c r="BE130"/>
  <c r="BE133"/>
  <c r="BE138"/>
  <c r="BE143"/>
  <c r="BE147"/>
  <c r="BE149"/>
  <c r="BE158"/>
  <c r="BE162"/>
  <c r="BE164"/>
  <c r="BE165"/>
  <c r="BE171"/>
  <c r="BE176"/>
  <c r="BE184"/>
  <c r="BE186"/>
  <c r="BE187"/>
  <c r="BE189"/>
  <c r="BE197"/>
  <c r="BE210"/>
  <c r="BE213"/>
  <c r="BE223"/>
  <c r="BE226"/>
  <c r="BE229"/>
  <c r="BE232"/>
  <c r="BE235"/>
  <c r="BE163"/>
  <c r="BE168"/>
  <c r="BE178"/>
  <c r="BE193"/>
  <c r="BE206"/>
  <c r="BE209"/>
  <c r="BE215"/>
  <c r="BE224"/>
  <c r="BE234"/>
  <c r="BE135"/>
  <c r="BE146"/>
  <c r="BE148"/>
  <c r="BE150"/>
  <c r="BE152"/>
  <c r="BE157"/>
  <c r="BE161"/>
  <c r="BE166"/>
  <c r="BE172"/>
  <c r="BE177"/>
  <c r="BE179"/>
  <c r="BE180"/>
  <c r="BE182"/>
  <c r="BE212"/>
  <c r="BE217"/>
  <c r="BE219"/>
  <c r="BE222"/>
  <c i="8" r="BK122"/>
  <c r="J122"/>
  <c r="J97"/>
  <c i="9" r="BE122"/>
  <c r="E85"/>
  <c r="BE124"/>
  <c r="BE130"/>
  <c r="BE133"/>
  <c r="BE138"/>
  <c r="BE145"/>
  <c r="BE148"/>
  <c r="BE154"/>
  <c r="BE166"/>
  <c r="BE170"/>
  <c r="J89"/>
  <c r="F92"/>
  <c r="BE127"/>
  <c r="BE136"/>
  <c r="BE140"/>
  <c r="BE143"/>
  <c r="BE151"/>
  <c r="BE156"/>
  <c r="BE158"/>
  <c r="BE161"/>
  <c r="BE164"/>
  <c r="BE168"/>
  <c r="BE173"/>
  <c i="8" r="E85"/>
  <c r="BE151"/>
  <c r="BE184"/>
  <c r="BE196"/>
  <c r="BE199"/>
  <c r="BE205"/>
  <c r="BE126"/>
  <c r="BE128"/>
  <c r="BE142"/>
  <c r="BE147"/>
  <c r="BE163"/>
  <c r="BE169"/>
  <c r="BE201"/>
  <c r="BE203"/>
  <c r="BE207"/>
  <c r="BE213"/>
  <c r="BE215"/>
  <c r="F92"/>
  <c r="J115"/>
  <c r="BE131"/>
  <c r="BE134"/>
  <c r="BE137"/>
  <c r="BE140"/>
  <c r="BE149"/>
  <c r="BE156"/>
  <c r="BE158"/>
  <c r="BE160"/>
  <c r="BE165"/>
  <c r="BE167"/>
  <c r="BE172"/>
  <c r="BE174"/>
  <c r="BE176"/>
  <c r="BE182"/>
  <c r="BE210"/>
  <c r="BE220"/>
  <c r="BE222"/>
  <c r="BE124"/>
  <c r="BE145"/>
  <c r="BE153"/>
  <c r="BE178"/>
  <c r="BE180"/>
  <c r="BE186"/>
  <c r="BE188"/>
  <c r="BE190"/>
  <c r="BE192"/>
  <c r="BE194"/>
  <c r="BE218"/>
  <c r="BE219"/>
  <c i="7" r="BE134"/>
  <c r="BE138"/>
  <c r="BE141"/>
  <c r="BE159"/>
  <c r="BE161"/>
  <c r="BE163"/>
  <c r="BE165"/>
  <c r="BE186"/>
  <c r="BE212"/>
  <c r="BE217"/>
  <c r="J89"/>
  <c r="F124"/>
  <c r="BE136"/>
  <c r="BE146"/>
  <c r="BE154"/>
  <c r="BE173"/>
  <c r="BE176"/>
  <c r="BE183"/>
  <c r="BE190"/>
  <c r="BE193"/>
  <c r="BE195"/>
  <c r="BE205"/>
  <c r="E85"/>
  <c r="BE130"/>
  <c r="BE132"/>
  <c r="BE179"/>
  <c r="BE201"/>
  <c r="BE203"/>
  <c r="BE215"/>
  <c r="BE144"/>
  <c r="BE148"/>
  <c r="BE151"/>
  <c r="BE167"/>
  <c r="BE169"/>
  <c r="BE196"/>
  <c r="BE199"/>
  <c r="BE207"/>
  <c r="BE209"/>
  <c i="6" r="J89"/>
  <c r="F92"/>
  <c r="BE127"/>
  <c r="BE135"/>
  <c r="BE143"/>
  <c r="BE150"/>
  <c r="BE162"/>
  <c r="BE165"/>
  <c r="BE141"/>
  <c r="BE149"/>
  <c r="BE152"/>
  <c r="BE155"/>
  <c r="BE167"/>
  <c r="E85"/>
  <c r="BE129"/>
  <c r="BE132"/>
  <c r="BE147"/>
  <c r="BE159"/>
  <c r="BE137"/>
  <c r="BE139"/>
  <c r="BE145"/>
  <c r="BE157"/>
  <c i="5" r="J89"/>
  <c r="F92"/>
  <c r="E112"/>
  <c r="BE125"/>
  <c r="BE127"/>
  <c r="BE133"/>
  <c r="BE164"/>
  <c r="BE171"/>
  <c r="BE172"/>
  <c r="BE173"/>
  <c r="BE174"/>
  <c r="BE175"/>
  <c r="BE177"/>
  <c r="BE131"/>
  <c r="BE148"/>
  <c r="BE161"/>
  <c r="BE166"/>
  <c r="BE169"/>
  <c r="BE176"/>
  <c r="BE178"/>
  <c r="BE181"/>
  <c r="BE139"/>
  <c r="BE154"/>
  <c r="BE136"/>
  <c r="BE144"/>
  <c r="BE152"/>
  <c r="BE157"/>
  <c r="BE159"/>
  <c r="BE170"/>
  <c r="BE179"/>
  <c i="4" r="BE139"/>
  <c r="BE154"/>
  <c r="BE170"/>
  <c r="J116"/>
  <c r="BE125"/>
  <c r="BE131"/>
  <c r="BE133"/>
  <c r="BE144"/>
  <c r="BE148"/>
  <c r="BE163"/>
  <c r="BE166"/>
  <c r="F92"/>
  <c r="E112"/>
  <c r="BE127"/>
  <c r="BE136"/>
  <c r="BE152"/>
  <c r="BE159"/>
  <c r="BE169"/>
  <c r="BE172"/>
  <c r="BE173"/>
  <c r="BE157"/>
  <c r="BE161"/>
  <c r="BE167"/>
  <c r="BE168"/>
  <c r="BE171"/>
  <c r="BE175"/>
  <c i="3" r="E85"/>
  <c r="BE141"/>
  <c r="BE166"/>
  <c r="BE169"/>
  <c r="BE179"/>
  <c r="BE201"/>
  <c r="BE134"/>
  <c r="BE139"/>
  <c r="BE175"/>
  <c r="BE185"/>
  <c r="BE191"/>
  <c r="BE196"/>
  <c r="J89"/>
  <c r="F92"/>
  <c r="BE132"/>
  <c r="BE137"/>
  <c r="BE152"/>
  <c r="BE155"/>
  <c r="BE157"/>
  <c r="BE172"/>
  <c r="BE183"/>
  <c r="BE187"/>
  <c r="BE189"/>
  <c r="BE199"/>
  <c r="BE204"/>
  <c r="BE130"/>
  <c r="BE147"/>
  <c r="BE149"/>
  <c r="BE159"/>
  <c r="BE162"/>
  <c r="BE164"/>
  <c r="BE177"/>
  <c r="BE194"/>
  <c r="BE207"/>
  <c r="BE209"/>
  <c i="2" r="BE124"/>
  <c r="BE132"/>
  <c r="BE135"/>
  <c r="E85"/>
  <c r="J89"/>
  <c r="F92"/>
  <c r="BE126"/>
  <c r="BE127"/>
  <c r="BE129"/>
  <c r="BE133"/>
  <c r="F36"/>
  <c i="1" r="BC95"/>
  <c i="3" r="F34"/>
  <c i="1" r="BA96"/>
  <c i="3" r="F35"/>
  <c i="1" r="BB96"/>
  <c i="5" r="F36"/>
  <c i="1" r="BC98"/>
  <c i="5" r="F34"/>
  <c i="1" r="BA98"/>
  <c i="6" r="F37"/>
  <c i="1" r="BD99"/>
  <c i="6" r="F34"/>
  <c i="1" r="BA99"/>
  <c i="7" r="F37"/>
  <c i="1" r="BD100"/>
  <c i="7" r="F34"/>
  <c i="1" r="BA100"/>
  <c i="8" r="F35"/>
  <c i="1" r="BB101"/>
  <c i="8" r="J34"/>
  <c i="1" r="AW101"/>
  <c i="9" r="J34"/>
  <c i="1" r="AW102"/>
  <c i="10" r="F37"/>
  <c i="1" r="BD103"/>
  <c i="11" r="F35"/>
  <c i="1" r="BB104"/>
  <c i="2" r="F34"/>
  <c i="1" r="BA95"/>
  <c i="2" r="F35"/>
  <c i="1" r="BB95"/>
  <c i="3" r="F37"/>
  <c i="1" r="BD96"/>
  <c i="4" r="F34"/>
  <c i="1" r="BA97"/>
  <c i="4" r="F37"/>
  <c i="1" r="BD97"/>
  <c i="5" r="F35"/>
  <c i="1" r="BB98"/>
  <c i="8" r="F34"/>
  <c i="1" r="BA101"/>
  <c i="9" r="F37"/>
  <c i="1" r="BD102"/>
  <c i="10" r="F35"/>
  <c i="1" r="BB103"/>
  <c i="11" r="F37"/>
  <c i="1" r="BD104"/>
  <c i="2" r="F37"/>
  <c i="1" r="BD95"/>
  <c i="3" r="F36"/>
  <c i="1" r="BC96"/>
  <c i="4" r="J34"/>
  <c i="1" r="AW97"/>
  <c i="5" r="J34"/>
  <c i="1" r="AW98"/>
  <c i="6" r="J34"/>
  <c i="1" r="AW99"/>
  <c i="6" r="F36"/>
  <c i="1" r="BC99"/>
  <c i="7" r="F36"/>
  <c i="1" r="BC100"/>
  <c i="7" r="F35"/>
  <c i="1" r="BB100"/>
  <c i="8" r="F37"/>
  <c i="1" r="BD101"/>
  <c i="9" r="F34"/>
  <c i="1" r="BA102"/>
  <c i="9" r="F35"/>
  <c i="1" r="BB102"/>
  <c i="10" r="J34"/>
  <c i="1" r="AW103"/>
  <c i="10" r="F34"/>
  <c i="1" r="BA103"/>
  <c i="11" r="F34"/>
  <c i="1" r="BA104"/>
  <c i="2" r="J34"/>
  <c i="1" r="AW95"/>
  <c i="3" r="J34"/>
  <c i="1" r="AW96"/>
  <c i="4" r="F35"/>
  <c i="1" r="BB97"/>
  <c i="4" r="F36"/>
  <c i="1" r="BC97"/>
  <c i="5" r="F37"/>
  <c i="1" r="BD98"/>
  <c i="6" r="F35"/>
  <c i="1" r="BB99"/>
  <c i="7" r="J34"/>
  <c i="1" r="AW100"/>
  <c i="8" r="F36"/>
  <c i="1" r="BC101"/>
  <c i="9" r="F36"/>
  <c i="1" r="BC102"/>
  <c i="10" r="F36"/>
  <c i="1" r="BC103"/>
  <c i="11" r="J34"/>
  <c i="1" r="AW104"/>
  <c i="11" r="F36"/>
  <c i="1" r="BC104"/>
  <c i="7" l="1" r="R128"/>
  <c r="R127"/>
  <c i="5" r="P123"/>
  <c r="P122"/>
  <c i="1" r="AU98"/>
  <c i="5" r="R123"/>
  <c r="R122"/>
  <c i="3" r="R128"/>
  <c r="R127"/>
  <c i="10" r="P127"/>
  <c i="1" r="AU103"/>
  <c i="3" r="P128"/>
  <c r="P127"/>
  <c i="1" r="AU96"/>
  <c i="8" r="T122"/>
  <c r="T121"/>
  <c i="2" r="P122"/>
  <c r="P121"/>
  <c i="1" r="AU95"/>
  <c i="10" r="T127"/>
  <c i="7" r="P128"/>
  <c r="P127"/>
  <c i="1" r="AU100"/>
  <c i="4" r="P123"/>
  <c r="P122"/>
  <c i="1" r="AU97"/>
  <c i="3" r="T128"/>
  <c r="T127"/>
  <c i="4" r="R123"/>
  <c r="R122"/>
  <c i="7" r="T128"/>
  <c r="T127"/>
  <c i="6" r="R124"/>
  <c i="5" r="T123"/>
  <c r="T122"/>
  <c i="10" r="R127"/>
  <c i="6" r="P125"/>
  <c r="P124"/>
  <c i="1" r="AU99"/>
  <c i="4" r="T123"/>
  <c r="T122"/>
  <c i="11" r="BK122"/>
  <c r="J122"/>
  <c r="J97"/>
  <c i="3" r="BK128"/>
  <c r="J128"/>
  <c r="J97"/>
  <c r="BK205"/>
  <c r="J205"/>
  <c r="J106"/>
  <c i="4" r="BK123"/>
  <c r="J123"/>
  <c r="J97"/>
  <c i="5" r="BK123"/>
  <c r="J123"/>
  <c r="J97"/>
  <c i="7" r="BK213"/>
  <c r="J213"/>
  <c r="J106"/>
  <c i="10" r="BK227"/>
  <c r="J227"/>
  <c r="J104"/>
  <c i="2" r="BK122"/>
  <c r="J122"/>
  <c r="J97"/>
  <c i="6" r="BK163"/>
  <c r="J163"/>
  <c r="J103"/>
  <c i="10" r="BK128"/>
  <c r="J128"/>
  <c r="J97"/>
  <c i="6" r="BK125"/>
  <c r="BK124"/>
  <c r="J124"/>
  <c i="7" r="BK128"/>
  <c r="BK127"/>
  <c r="J127"/>
  <c i="9" r="BK119"/>
  <c r="J119"/>
  <c i="8" r="BK121"/>
  <c r="J121"/>
  <c r="J96"/>
  <c i="2" r="J33"/>
  <c i="1" r="AV95"/>
  <c r="AT95"/>
  <c i="4" r="F33"/>
  <c i="1" r="AZ97"/>
  <c i="6" r="J33"/>
  <c i="1" r="AV99"/>
  <c r="AT99"/>
  <c i="7" r="J33"/>
  <c i="1" r="AV100"/>
  <c r="AT100"/>
  <c i="9" r="J33"/>
  <c i="1" r="AV102"/>
  <c r="AT102"/>
  <c r="BA94"/>
  <c r="W30"/>
  <c i="11" r="F33"/>
  <c i="1" r="AZ104"/>
  <c r="BD94"/>
  <c r="W33"/>
  <c i="6" r="J30"/>
  <c i="1" r="AG99"/>
  <c i="3" r="J33"/>
  <c i="1" r="AV96"/>
  <c r="AT96"/>
  <c i="5" r="F33"/>
  <c i="1" r="AZ98"/>
  <c i="8" r="F33"/>
  <c i="1" r="AZ101"/>
  <c i="10" r="J33"/>
  <c i="1" r="AV103"/>
  <c r="AT103"/>
  <c i="7" r="J30"/>
  <c i="1" r="AG100"/>
  <c i="3" r="F33"/>
  <c i="1" r="AZ96"/>
  <c i="5" r="J33"/>
  <c i="1" r="AV98"/>
  <c r="AT98"/>
  <c i="8" r="J33"/>
  <c i="1" r="AV101"/>
  <c r="AT101"/>
  <c i="9" r="J30"/>
  <c i="1" r="AG102"/>
  <c i="10" r="F33"/>
  <c i="1" r="AZ103"/>
  <c r="BC94"/>
  <c r="W32"/>
  <c i="2" r="F33"/>
  <c i="1" r="AZ95"/>
  <c i="4" r="J33"/>
  <c i="1" r="AV97"/>
  <c r="AT97"/>
  <c i="6" r="F33"/>
  <c i="1" r="AZ99"/>
  <c i="7" r="F33"/>
  <c i="1" r="AZ100"/>
  <c i="9" r="F33"/>
  <c i="1" r="AZ102"/>
  <c i="11" r="J33"/>
  <c i="1" r="AV104"/>
  <c r="AT104"/>
  <c r="BB94"/>
  <c r="W31"/>
  <c i="4" l="1" r="BK122"/>
  <c r="J122"/>
  <c r="J96"/>
  <c i="5" r="BK122"/>
  <c r="J122"/>
  <c r="J96"/>
  <c i="6" r="J96"/>
  <c i="2" r="BK121"/>
  <c r="J121"/>
  <c r="J96"/>
  <c i="7" r="J96"/>
  <c i="11" r="BK121"/>
  <c r="J121"/>
  <c r="J96"/>
  <c i="10" r="BK127"/>
  <c r="J127"/>
  <c i="6" r="J125"/>
  <c r="J97"/>
  <c i="3" r="BK127"/>
  <c r="J127"/>
  <c i="7" r="J128"/>
  <c r="J97"/>
  <c i="1" r="AN102"/>
  <c i="9" r="J96"/>
  <c r="J39"/>
  <c i="7" r="J39"/>
  <c i="6" r="J39"/>
  <c i="1" r="AN99"/>
  <c r="AN100"/>
  <c r="AW94"/>
  <c r="AK30"/>
  <c r="AZ94"/>
  <c r="W29"/>
  <c i="10" r="J30"/>
  <c i="1" r="AG103"/>
  <c r="AY94"/>
  <c r="AU94"/>
  <c i="8" r="J30"/>
  <c i="1" r="AG101"/>
  <c r="AX94"/>
  <c i="3" r="J30"/>
  <c i="1" r="AG96"/>
  <c i="10" l="1" r="J39"/>
  <c i="3" r="J39"/>
  <c i="10" r="J96"/>
  <c i="3" r="J96"/>
  <c i="8" r="J39"/>
  <c i="1" r="AN101"/>
  <c r="AN96"/>
  <c r="AN103"/>
  <c i="5" r="J30"/>
  <c i="1" r="AG98"/>
  <c i="2" r="J30"/>
  <c i="1" r="AG95"/>
  <c r="AN95"/>
  <c i="11" r="J30"/>
  <c i="1" r="AG104"/>
  <c i="4" r="J30"/>
  <c i="1" r="AG97"/>
  <c r="AV94"/>
  <c r="AK29"/>
  <c i="4" l="1" r="J39"/>
  <c i="5" r="J39"/>
  <c i="11" r="J39"/>
  <c i="2" r="J39"/>
  <c i="1" r="AN98"/>
  <c r="AN97"/>
  <c r="AN104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<sst xmlns="http://schemas.openxmlformats.org/spreadsheetml/2006/main">
  <si>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</si>
  <si>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</si>
  <si>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</si>
  <si>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</si>
  <si>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{0c3586a0-06dd-4dde-92e7-3f169a1f6acb}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</si>
  <si>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</si>
  <si>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</si>
  <si>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</si>
  <si>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</si>
  <si>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</si>
  <si>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</si>
  <si>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</si>
  <si>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</si>
  <si>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</si>
  <si>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312a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</si>
  <si>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</si>
  <si>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</si>
  <si>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 Homolka Beroun, 1.etapa</t>
  </si>
  <si>
    <t>KSO:</t>
  </si>
  <si>
    <t>CC-CZ:</t>
  </si>
  <si>
    <t>Místo:</t>
  </si>
  <si>
    <t>Beroun</t>
  </si>
  <si>
    <t>Datum:</t>
  </si>
  <si>
    <t>11. 8. 2022</t>
  </si>
  <si>
    <t>Zadavatel:</t>
  </si>
  <si>
    <t>IČ:</t>
  </si>
  <si>
    <t>00233129</t>
  </si>
  <si>
    <t>Město Beroun</t>
  </si>
  <si>
    <t>DIČ:</t>
  </si>
  <si>
    <t>CZ00233129</t>
  </si>
  <si>
    <t>Uchazeč:</t>
  </si>
  <si>
    <t>Vyplň údaj</t>
  </si>
  <si>
    <t>Projektant:</t>
  </si>
  <si>
    <t>63213796</t>
  </si>
  <si>
    <t>Ing.arch.MgA Alena Korandová</t>
  </si>
  <si>
    <t>CZ7154223307</t>
  </si>
  <si>
    <t>True</t>
  </si>
  <si>
    <t>Zpracovatel:</t>
  </si>
  <si>
    <t>04456602</t>
  </si>
  <si>
    <t>Ing. Natálie Veselá</t>
  </si>
  <si>
    <t>CZ04456602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</si>
  <si>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</si>
  <si>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</si>
  <si>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</si>
  <si>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</si>
  <si>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</si>
  <si>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</si>
  <si>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</si>
  <si>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</si>
  <si>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</si>
  <si>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</si>
  <si>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</si>
  <si>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</si>
  <si>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</si>
  <si>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</si>
  <si>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</si>
  <si>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</si>
  <si>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</si>
  <si>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</si>
  <si>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</si>
  <si>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</si>
  <si>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</si>
  <si>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</si>
  <si>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</si>
  <si>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</si>
  <si>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</si>
  <si>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</si>
  <si>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</si>
  <si>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</si>
  <si>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</si>
  <si>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</si>
  <si>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</si>
  <si>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</si>
  <si>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</si>
  <si>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</si>
  <si>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</si>
  <si>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</si>
  <si>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</si>
  <si>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</si>
  <si>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</si>
  <si>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</si>
  <si>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</si>
  <si>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</si>
  <si>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</si>
  <si>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</si>
  <si>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</si>
  <si>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</si>
  <si>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</si>
  <si>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</si>
  <si>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VON</t>
  </si>
  <si>
    <t>1</t>
  </si>
  <si>
    <t>{0f5dccdc-0751-4ccf-9c40-113f467e6746}</t>
  </si>
  <si>
    <t>2</t>
  </si>
  <si>
    <t>01</t>
  </si>
  <si>
    <t>SO 01 oválná dráha</t>
  </si>
  <si>
    <t>STA</t>
  </si>
  <si>
    <t>{5836ba09-4ac4-4760-85ce-cbaf8e904285}</t>
  </si>
  <si>
    <t>02</t>
  </si>
  <si>
    <t>SO 02 dětské hřiště</t>
  </si>
  <si>
    <t>{a17ba966-d849-42ed-8926-b00258baccc4}</t>
  </si>
  <si>
    <t>03</t>
  </si>
  <si>
    <t>SO 03 tréninkové hřiště</t>
  </si>
  <si>
    <t>{1b96746f-fb81-4a5c-8189-e96b621d1755}</t>
  </si>
  <si>
    <t>04</t>
  </si>
  <si>
    <t>SO 04 terénní schody</t>
  </si>
  <si>
    <t>{9b1f3900-2d7a-410c-9820-3a594807ff1c}</t>
  </si>
  <si>
    <t>05</t>
  </si>
  <si>
    <t>SO 05 chodníky a zpevněná plocha</t>
  </si>
  <si>
    <t>{8d410b17-ee9b-423b-9321-4bfd6a8bd31d}</t>
  </si>
  <si>
    <t>06</t>
  </si>
  <si>
    <t>SO 06 úpravy sadové plochy</t>
  </si>
  <si>
    <t>{33c7e890-cc3d-4037-8b61-056f2f3a6800}</t>
  </si>
  <si>
    <t>07</t>
  </si>
  <si>
    <t>SO 07 sportovní trávník</t>
  </si>
  <si>
    <t>{570e593f-cc7b-4c23-aa3b-4de007f389aa}</t>
  </si>
  <si>
    <t>08</t>
  </si>
  <si>
    <t>IO 01 VO</t>
  </si>
  <si>
    <t>ING</t>
  </si>
  <si>
    <t>{b5b9c330-996f-4ea9-8083-70d1a1056913}</t>
  </si>
  <si>
    <t>09</t>
  </si>
  <si>
    <t>příprava staveniště</t>
  </si>
  <si>
    <t>{ff06eca0-512d-424f-a477-c724bb75015c}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</si>
  <si>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</si>
  <si>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</si>
  <si>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</si>
  <si>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</si>
  <si>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</si>
  <si>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</si>
  <si>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</si>
  <si>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</si>
  <si>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</si>
  <si>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</si>
  <si>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</si>
  <si>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</si>
  <si>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</si>
  <si>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</si>
  <si>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</si>
  <si>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</si>
  <si>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</si>
  <si>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</si>
  <si>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</si>
  <si>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</si>
  <si>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</si>
  <si>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</si>
  <si>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</si>
  <si>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</si>
  <si>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</si>
  <si>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</si>
  <si>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</si>
  <si>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</si>
  <si>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</si>
  <si>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</si>
  <si>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</si>
  <si>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</si>
  <si>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</si>
  <si>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</si>
  <si>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</si>
  <si>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kpl</t>
  </si>
  <si>
    <t>4</t>
  </si>
  <si>
    <t>227913845</t>
  </si>
  <si>
    <t>P</t>
  </si>
  <si>
    <t>Poznámka k položce:_x000d_
geodetické vytýčení stavby</t>
  </si>
  <si>
    <t>012303000</t>
  </si>
  <si>
    <t>Zaměření skutečného provedení stavby</t>
  </si>
  <si>
    <t>765151647</t>
  </si>
  <si>
    <t>3</t>
  </si>
  <si>
    <t>013002000</t>
  </si>
  <si>
    <t>Ddokumentace skutečného provedení stavby</t>
  </si>
  <si>
    <t>191067289</t>
  </si>
  <si>
    <t>VRN3</t>
  </si>
  <si>
    <t>Zařízení staveniště</t>
  </si>
  <si>
    <t>030001000</t>
  </si>
  <si>
    <t>-326874763</t>
  </si>
  <si>
    <t>Poznámka k položce:_x000d_
položka zahrnuje: vybavení staveniště , připojení staveniště na inženýrské sítě, sklad stavebního materiálu, zabezpečení staveniště, oplocení, zrušení zařízení staveniště</t>
  </si>
  <si>
    <t>VRN4</t>
  </si>
  <si>
    <t>Inženýrská činnost</t>
  </si>
  <si>
    <t>043134000</t>
  </si>
  <si>
    <t>Měření a zkoušky zatěžkávací - předepsané zkoušky hutnění</t>
  </si>
  <si>
    <t>1024</t>
  </si>
  <si>
    <t>1000231829</t>
  </si>
  <si>
    <t>6</t>
  </si>
  <si>
    <t>045002000</t>
  </si>
  <si>
    <t>Kompletační a koordinační činnost</t>
  </si>
  <si>
    <t>1693837465</t>
  </si>
  <si>
    <t>VRN9</t>
  </si>
  <si>
    <t>Ostatní náklady</t>
  </si>
  <si>
    <t>7</t>
  </si>
  <si>
    <t>091704000</t>
  </si>
  <si>
    <t>Náklady na údržbu</t>
  </si>
  <si>
    <t>1972406351</t>
  </si>
  <si>
    <t>Poznámka k položce:_x000d_
čištění vozidel a místa výjezdu ze staveniště na veřejné komunikace</t>
  </si>
  <si>
    <t>bd</t>
  </si>
  <si>
    <t>62,496</t>
  </si>
  <si>
    <t>dr</t>
  </si>
  <si>
    <t>138,93</t>
  </si>
  <si>
    <t>hlr</t>
  </si>
  <si>
    <t>43,864</t>
  </si>
  <si>
    <t>kp</t>
  </si>
  <si>
    <t>113,1</t>
  </si>
  <si>
    <t>lo</t>
  </si>
  <si>
    <t>6,518</t>
  </si>
  <si>
    <t>od</t>
  </si>
  <si>
    <t>730</t>
  </si>
  <si>
    <t>odk</t>
  </si>
  <si>
    <t>470</t>
  </si>
  <si>
    <t>01 - SO 01 oválná dráha</t>
  </si>
  <si>
    <t>SD</t>
  </si>
  <si>
    <t>36,255</t>
  </si>
  <si>
    <t>SD1</t>
  </si>
  <si>
    <t>sp</t>
  </si>
  <si>
    <t>113,4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</si>
  <si>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</si>
  <si>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</si>
  <si>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</si>
  <si>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</si>
  <si>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</si>
  <si>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</si>
  <si>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</si>
  <si>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</si>
  <si>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</si>
  <si>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</si>
  <si>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783 - Dokončovací práce - nátěry</t>
  </si>
  <si>
    <t>HSV</t>
  </si>
  <si>
    <t>Práce a dodávky HSV</t>
  </si>
  <si>
    <t>Zemní práce</t>
  </si>
  <si>
    <t>122251104</t>
  </si>
  <si>
    <t>Odkopávky a prokopávky nezapažené v hornině třídy těžitelnosti I skupiny 3 objem do 500 m3 strojně</t>
  </si>
  <si>
    <t>m3</t>
  </si>
  <si>
    <t>-580053011</t>
  </si>
  <si>
    <t>VV</t>
  </si>
  <si>
    <t>470,0</t>
  </si>
  <si>
    <t>132251102</t>
  </si>
  <si>
    <t>Hloubení rýh nezapažených š do 800 mm v hornině třídy těžitelnosti I skupiny 3 objem do 50 m3 strojně</t>
  </si>
  <si>
    <t>1754386218</t>
  </si>
  <si>
    <t>"vsakovací žebra"(3,0+6,0)*0,57*0,8+(45,3+2,2+2,2+40,9)*0,57*0,45+(35,7+40,0)*(0,4+0,57)*0,5*0,45</t>
  </si>
  <si>
    <t>162351103</t>
  </si>
  <si>
    <t>Vodorovné přemístění přes 50 do 500 m výkopku/sypaniny z horniny třídy těžitelnosti I skupiny 1 až 3</t>
  </si>
  <si>
    <t>-1081741516</t>
  </si>
  <si>
    <t>Poznámka k položce:_x000d_
předpoklad průměrná délka odvozu na mezideponii 80 m</t>
  </si>
  <si>
    <t>"přemístění na mezideponii" odk+hlr</t>
  </si>
  <si>
    <t>171151101</t>
  </si>
  <si>
    <t>Hutnění boků násypů pro jakýkoliv sklon a míru zhutnění svahu</t>
  </si>
  <si>
    <t>m2</t>
  </si>
  <si>
    <t>-1121092883</t>
  </si>
  <si>
    <t>85,0</t>
  </si>
  <si>
    <t>171151103</t>
  </si>
  <si>
    <t>Uložení sypaniny z hornin soudržných do násypů zhutněných strojně</t>
  </si>
  <si>
    <t>-363831233</t>
  </si>
  <si>
    <t>200,0</t>
  </si>
  <si>
    <t>174101101</t>
  </si>
  <si>
    <t>Zásyp jam, šachet rýh nebo kolem objektů sypaninou se zhutněním</t>
  </si>
  <si>
    <t>-2001373894</t>
  </si>
  <si>
    <t>Poznámka k položce:_x000d_
 předpoklad zpětný zásyp vykopanou zeminou, výměna ŠD v místní komunikaci</t>
  </si>
  <si>
    <t>"odpočet zemina vytlačená potrubím"-dr*3,14*0,05*0,05</t>
  </si>
  <si>
    <t>"odpočet lože"-lo</t>
  </si>
  <si>
    <t>Součet</t>
  </si>
  <si>
    <t>M</t>
  </si>
  <si>
    <t>58344197</t>
  </si>
  <si>
    <t>štěrkodrť frakce 0/63</t>
  </si>
  <si>
    <t>t</t>
  </si>
  <si>
    <t>8</t>
  </si>
  <si>
    <t>-900033738</t>
  </si>
  <si>
    <t>(SD-SD1)*1,7</t>
  </si>
  <si>
    <t>58344121</t>
  </si>
  <si>
    <t>štěrkodrť frakce 0/8</t>
  </si>
  <si>
    <t>-762164519</t>
  </si>
  <si>
    <t>((2*1,0+1,8+1,23+45,3+2,2+2,2+40,9+35,7)*0,45+(2*1,0+1,3+4,3)*0,8)*0,1</t>
  </si>
  <si>
    <t>SD1*1,7</t>
  </si>
  <si>
    <t>9</t>
  </si>
  <si>
    <t>181951112</t>
  </si>
  <si>
    <t>Úprava pláně v hornině třídy těžitelnosti I skupiny 1 až 3 se zhutněním strojně</t>
  </si>
  <si>
    <t>-439495963</t>
  </si>
  <si>
    <t>od*1,1</t>
  </si>
  <si>
    <t>Zakládání</t>
  </si>
  <si>
    <t>10</t>
  </si>
  <si>
    <t>211971110</t>
  </si>
  <si>
    <t>Zřízení opláštění žeber nebo trativodů geotextilií v rýze nebo zářezu sklonu do 1:2</t>
  </si>
  <si>
    <t>41865008</t>
  </si>
  <si>
    <t>"vsakovací žebra"(3,0+6,0)*(2*0,57+0,8)+(45,3+2,2+2,2+40,9)*(2*0,57+0,45)+(35,7+40,0)*(2*(0,4+0,57)*0,5+0,45)</t>
  </si>
  <si>
    <t>11</t>
  </si>
  <si>
    <t>69311225</t>
  </si>
  <si>
    <t>geotextilie netkaná separační, ochranná, filtrační, drenážní PES 100g/m2</t>
  </si>
  <si>
    <t>-1149832612</t>
  </si>
  <si>
    <t>269,008*1,1845 'Přepočtené koeficientem množství</t>
  </si>
  <si>
    <t>12</t>
  </si>
  <si>
    <t>273322511</t>
  </si>
  <si>
    <t>Základové desky ze ŽB se zvýšenými nároky na prostředí tř. C 25/30</t>
  </si>
  <si>
    <t>1482907022</t>
  </si>
  <si>
    <t>od*0,18</t>
  </si>
  <si>
    <t>13</t>
  </si>
  <si>
    <t>273351121</t>
  </si>
  <si>
    <t>Zřízení bednění základových desek</t>
  </si>
  <si>
    <t>751213350</t>
  </si>
  <si>
    <t>2*(50,9+37,7+2*42,5)*0,18</t>
  </si>
  <si>
    <t>14</t>
  </si>
  <si>
    <t>273351122</t>
  </si>
  <si>
    <t>Odstranění bednění základových desek</t>
  </si>
  <si>
    <t>313661938</t>
  </si>
  <si>
    <t>273361821</t>
  </si>
  <si>
    <t>Výztuž základových desek betonářskou ocelí 10 505 (R)</t>
  </si>
  <si>
    <t>1742643502</t>
  </si>
  <si>
    <t>"plocha klopeného pruhu"113,1</t>
  </si>
  <si>
    <t>"předpoklad vyztužení á 7 kg/m2"kp*0,007</t>
  </si>
  <si>
    <t>16</t>
  </si>
  <si>
    <t>273362021</t>
  </si>
  <si>
    <t>Výztuž základových desek svařovanými sítěmi Kari</t>
  </si>
  <si>
    <t>1979055182</t>
  </si>
  <si>
    <t>"síť KARI 8/15" (od-kp)*1,15*0,0054</t>
  </si>
  <si>
    <t>Vodorovné konstrukce</t>
  </si>
  <si>
    <t>17</t>
  </si>
  <si>
    <t>451573111</t>
  </si>
  <si>
    <t>Lože pod potrubí otevřený výkop ze štěrkopísku</t>
  </si>
  <si>
    <t>1480697393</t>
  </si>
  <si>
    <t>Komunikace pozemní</t>
  </si>
  <si>
    <t>18</t>
  </si>
  <si>
    <t>561061111</t>
  </si>
  <si>
    <t>Zřízení podkladu ze zeminy upravené vápnem, cementem, směsnými pojivy tl přes 350 do 400 mm pl do 1000 m2</t>
  </si>
  <si>
    <t>-618448264</t>
  </si>
  <si>
    <t>sz</t>
  </si>
  <si>
    <t>19</t>
  </si>
  <si>
    <t>58530170</t>
  </si>
  <si>
    <t>vápno nehašené CL 90-Q pro úpravu zemin standardní</t>
  </si>
  <si>
    <t>1021311938</t>
  </si>
  <si>
    <t>"předpoklad stabilizace v objemu á 4%"sz*0,4*0,04</t>
  </si>
  <si>
    <t>20</t>
  </si>
  <si>
    <t>564871111</t>
  </si>
  <si>
    <t>Podklad ze štěrkodrtě ŠD tl 250 mm</t>
  </si>
  <si>
    <t>1991612684</t>
  </si>
  <si>
    <t>"plocha oválné dráhy" 730,0</t>
  </si>
  <si>
    <t>Úpravy povrchů, podlahy a osazování výplní</t>
  </si>
  <si>
    <t>631319013</t>
  </si>
  <si>
    <t>Příplatek k mazanině tl přes 120 do 240 mm za přehlazení povrchu</t>
  </si>
  <si>
    <t>196225429</t>
  </si>
  <si>
    <t>22</t>
  </si>
  <si>
    <t>63131901R</t>
  </si>
  <si>
    <t>Příplatek k mazanině tl přes 120 do 240 mm za leštění povrchu</t>
  </si>
  <si>
    <t>2000690303</t>
  </si>
  <si>
    <t>23</t>
  </si>
  <si>
    <t>631319175</t>
  </si>
  <si>
    <t>Příplatek k mazanině tl přes 120 do 240 mm za stržení povrchu spodní vrstvy před vložením výztuže</t>
  </si>
  <si>
    <t>-167496162</t>
  </si>
  <si>
    <t>24</t>
  </si>
  <si>
    <t>631319185</t>
  </si>
  <si>
    <t>Příplatek k mazanině tl přes 120 do 240 mm za sklon přes 15 do 35°</t>
  </si>
  <si>
    <t>783291566</t>
  </si>
  <si>
    <t>kp*0,18</t>
  </si>
  <si>
    <t>25</t>
  </si>
  <si>
    <t>63381111R</t>
  </si>
  <si>
    <t xml:space="preserve">Broušení hran betonových podlah do 4 mm </t>
  </si>
  <si>
    <t>m</t>
  </si>
  <si>
    <t>1667335980</t>
  </si>
  <si>
    <t>2*(16,2+15,6+12,0+2*42,5)</t>
  </si>
  <si>
    <t>Trubní vedení</t>
  </si>
  <si>
    <t>26</t>
  </si>
  <si>
    <t>871228111</t>
  </si>
  <si>
    <t>Kladení drenážního potrubí z tvrdého PVC průměru přes 90 do 150 mm</t>
  </si>
  <si>
    <t>-1178809862</t>
  </si>
  <si>
    <t>2*1,0+1,8+1,3+2*1,0+1,23+4,3+45,3+2,2+2,2+40,9+35,7</t>
  </si>
  <si>
    <t>27</t>
  </si>
  <si>
    <t>28610559</t>
  </si>
  <si>
    <t>trubka drenážní korugovaná sendvičová HD-PE SN 4 perforace 360° pro liniové stavby DN 100</t>
  </si>
  <si>
    <t>-1173642909</t>
  </si>
  <si>
    <t>138,93*1,015 'Přepočtené koeficientem množství</t>
  </si>
  <si>
    <t>Ostatní konstrukce a práce, bourání</t>
  </si>
  <si>
    <t>28</t>
  </si>
  <si>
    <t>919111112</t>
  </si>
  <si>
    <t>Řezání dilatačních spár š 5 mm hl přes 60 do 80 mm příčných nebo podélných v čerstvém CB krytu</t>
  </si>
  <si>
    <t>1600299113</t>
  </si>
  <si>
    <t>"spáry V CB krytu po 4,5m "27*4,2</t>
  </si>
  <si>
    <t>29</t>
  </si>
  <si>
    <t>91912111R</t>
  </si>
  <si>
    <t>Těsnění spár zálivkou za studena pro komůrky š 5 mm hl 80 mm trvale pružným tmelem</t>
  </si>
  <si>
    <t>1208179445</t>
  </si>
  <si>
    <t>998</t>
  </si>
  <si>
    <t>Přesun hmot</t>
  </si>
  <si>
    <t>30</t>
  </si>
  <si>
    <t>998225111</t>
  </si>
  <si>
    <t>Přesun hmot pro pozemní komunikace s krytem z kamene, monolitickým betonovým nebo živičným</t>
  </si>
  <si>
    <t>731146004</t>
  </si>
  <si>
    <t>PSV</t>
  </si>
  <si>
    <t>Práce a dodávky PSV</t>
  </si>
  <si>
    <t>783</t>
  </si>
  <si>
    <t>Dokončovací práce - nátěry</t>
  </si>
  <si>
    <t>31</t>
  </si>
  <si>
    <t>783927151</t>
  </si>
  <si>
    <t>Krycí jednonásobný akrylátový nátěr betonové podlahy</t>
  </si>
  <si>
    <t>-919604248</t>
  </si>
  <si>
    <t>32</t>
  </si>
  <si>
    <t>2455153R</t>
  </si>
  <si>
    <t>hmota nátěrová uzavírací roztokem akrylátové pryskyřice v organických rozpouštědlech</t>
  </si>
  <si>
    <t>l</t>
  </si>
  <si>
    <t>1558474704</t>
  </si>
  <si>
    <t>Poznámka k položce:_x000d_
např. Sikafloor ProSeal-12, spotřeba: 0,10- 0,20 l/m2</t>
  </si>
  <si>
    <t>od*0,15</t>
  </si>
  <si>
    <t>bp</t>
  </si>
  <si>
    <t>26,878</t>
  </si>
  <si>
    <t>hl</t>
  </si>
  <si>
    <t>0,6</t>
  </si>
  <si>
    <t>hlj</t>
  </si>
  <si>
    <t>3,78</t>
  </si>
  <si>
    <t>hr</t>
  </si>
  <si>
    <t>226,5</t>
  </si>
  <si>
    <t>hr1</t>
  </si>
  <si>
    <t>53</t>
  </si>
  <si>
    <t>50,1</t>
  </si>
  <si>
    <t>02 - SO 02 dětské hřiště</t>
  </si>
  <si>
    <t xml:space="preserve">    9 - Ostatní konstrukce a práce-bourání</t>
  </si>
  <si>
    <t>-267930437</t>
  </si>
  <si>
    <t>167,0*0,3</t>
  </si>
  <si>
    <t>131213101</t>
  </si>
  <si>
    <t>Hloubení jam v soudržných horninách třídy těžitelnosti I skupiny 3 ručně</t>
  </si>
  <si>
    <t>-1843447144</t>
  </si>
  <si>
    <t>"patka A"0,6*0,6*0,4*20</t>
  </si>
  <si>
    <t>"patka B"0,5*0,5*0,4*9</t>
  </si>
  <si>
    <t>132212111</t>
  </si>
  <si>
    <t>Hloubení rýh š do 800 mm v soudržných horninách třídy těžitelnosti I skupiny 3 ručně</t>
  </si>
  <si>
    <t>658042115</t>
  </si>
  <si>
    <t>"základ pod lavičku" (2*1,5+4*0,5)*0,3*0,4</t>
  </si>
  <si>
    <t>1438353840</t>
  </si>
  <si>
    <t>"přemístění na mezideponii" odk+hlj+hl</t>
  </si>
  <si>
    <t>581247913</t>
  </si>
  <si>
    <t>453,0/2</t>
  </si>
  <si>
    <t>271572211</t>
  </si>
  <si>
    <t>Podsyp pod základové konstrukce se zhutněním z netříděného štěrkopísku</t>
  </si>
  <si>
    <t>2062191273</t>
  </si>
  <si>
    <t>"základ pod lavičku" (2*1,5+4*0,5)*0,3*0,1</t>
  </si>
  <si>
    <t>"patka A"0,6*0,6*0,1*20</t>
  </si>
  <si>
    <t>"patka B"0,5*0,5*0,1*9</t>
  </si>
  <si>
    <t>275313611</t>
  </si>
  <si>
    <t>Základové patky z betonu tř. C 16/20</t>
  </si>
  <si>
    <t>-292341042</t>
  </si>
  <si>
    <t>"patka A"3,14*0,2*0,2*0,8*20</t>
  </si>
  <si>
    <t>"patka B"3,14*0,15*0,15*0,8*9</t>
  </si>
  <si>
    <t>275356031</t>
  </si>
  <si>
    <t>Bednění základových patek ploch zaoblených zřízení</t>
  </si>
  <si>
    <t>-1108331052</t>
  </si>
  <si>
    <t>"patka A"2*3,14*0,2*0,8*20</t>
  </si>
  <si>
    <t>"patka B"2*3,14*0,15*0,8*9</t>
  </si>
  <si>
    <t>275356032</t>
  </si>
  <si>
    <t>Bednění základových patek ploch zaoblených odstranění</t>
  </si>
  <si>
    <t>-989071260</t>
  </si>
  <si>
    <t>279113134</t>
  </si>
  <si>
    <t>Základová zeď tl přes 250 do 300 mm z tvárnic ztraceného bednění včetně výplně z betonu tř. C 16/20</t>
  </si>
  <si>
    <t>2047974231</t>
  </si>
  <si>
    <t>"základ pod lavičku" (2*1,5+4*0,5)*0,3</t>
  </si>
  <si>
    <t>564750115</t>
  </si>
  <si>
    <t>Podklad z kameniva hrubého drceného vel. 16-32 mm tl 190 mm</t>
  </si>
  <si>
    <t>178628690</t>
  </si>
  <si>
    <t>564801111</t>
  </si>
  <si>
    <t>Podklad ze kameniva drceného vel. 0-4 mm ŠD tl 30 mm</t>
  </si>
  <si>
    <t>1887948801</t>
  </si>
  <si>
    <t>58918111R</t>
  </si>
  <si>
    <t>kryt venkovních hříšť dvojitý litý povrch - litá guma (granulát SBR a barevné EPDM) do tl.40 mm</t>
  </si>
  <si>
    <t>1659997515</t>
  </si>
  <si>
    <t>53,0</t>
  </si>
  <si>
    <t>58918112R</t>
  </si>
  <si>
    <t>kryt venkovních hříšť dvojitý litý povrch - litá guma (granulát SBR a barevné EPDM) do tl.90 mm</t>
  </si>
  <si>
    <t>1981716668</t>
  </si>
  <si>
    <t>hr-hr1</t>
  </si>
  <si>
    <t>Ostatní konstrukce a práce-bourání</t>
  </si>
  <si>
    <t>Pol15</t>
  </si>
  <si>
    <t>D+M SESTAVA SE SÍTĚMI</t>
  </si>
  <si>
    <t>ks</t>
  </si>
  <si>
    <t>687560312</t>
  </si>
  <si>
    <t>Pol16</t>
  </si>
  <si>
    <t>D+M HOUPAČKA HNÍZDO</t>
  </si>
  <si>
    <t>117340845</t>
  </si>
  <si>
    <t>Pol17</t>
  </si>
  <si>
    <t>D+M HOUPAČKA SEDÁKY</t>
  </si>
  <si>
    <t>1893716271</t>
  </si>
  <si>
    <t>Pol18</t>
  </si>
  <si>
    <t>D+M TOČIDLO</t>
  </si>
  <si>
    <t>1703668063</t>
  </si>
  <si>
    <t>Pol10</t>
  </si>
  <si>
    <t>D+M STOJAN NA JÍZDNÍ KOLO</t>
  </si>
  <si>
    <t>-1581478274</t>
  </si>
  <si>
    <t>Pol11</t>
  </si>
  <si>
    <t>D+M INFOCEDULE</t>
  </si>
  <si>
    <t>-1816316850</t>
  </si>
  <si>
    <t>Pol19</t>
  </si>
  <si>
    <t>D+M DUBOVÝ HRANOL 1</t>
  </si>
  <si>
    <t>-1808479383</t>
  </si>
  <si>
    <t>Pol20</t>
  </si>
  <si>
    <t>D+M DUBOVÝ HRANOL SET 2</t>
  </si>
  <si>
    <t>-915063227</t>
  </si>
  <si>
    <t>1355414665</t>
  </si>
  <si>
    <t>26,627</t>
  </si>
  <si>
    <t>0,72</t>
  </si>
  <si>
    <t>3,64</t>
  </si>
  <si>
    <t>116,9</t>
  </si>
  <si>
    <t>03 - SO 03 tréninkové hřiště</t>
  </si>
  <si>
    <t>294094592</t>
  </si>
  <si>
    <t>167,0*0,7</t>
  </si>
  <si>
    <t>1819194151</t>
  </si>
  <si>
    <t>"patka A"0,6*0,6*0,4*10</t>
  </si>
  <si>
    <t>"patka B"0,5*0,5*0,4*22</t>
  </si>
  <si>
    <t>419219664</t>
  </si>
  <si>
    <t>"základ pod lavičku" (2*1,5+2*0,5)*0,3*0,4+2*0,6*0,5*0,4</t>
  </si>
  <si>
    <t>-1425435029</t>
  </si>
  <si>
    <t>868932035</t>
  </si>
  <si>
    <t>1816077561</t>
  </si>
  <si>
    <t>"základ pod lavičku" (2*1,5+2*0,5)*0,3*0,1+2*0,6*0,5*0,1</t>
  </si>
  <si>
    <t>"patka A"0,6*0,6*0,1*10</t>
  </si>
  <si>
    <t>"patka B"0,5*0,5*0,1*22</t>
  </si>
  <si>
    <t>1791504987</t>
  </si>
  <si>
    <t>"patka A"3,14*0,2*0,2*0,8*10</t>
  </si>
  <si>
    <t>"patka B"3,14*0,15*0,15*0,8*22</t>
  </si>
  <si>
    <t>1982204866</t>
  </si>
  <si>
    <t>"patka A"2*3,14*0,2*0,8*10</t>
  </si>
  <si>
    <t>"patka B"2*3,14*0,15*0,8*22</t>
  </si>
  <si>
    <t>-76671761</t>
  </si>
  <si>
    <t>-155701244</t>
  </si>
  <si>
    <t>"základ pod lavičku" (2*1,5+6*0,5)*0,25</t>
  </si>
  <si>
    <t>2094430047</t>
  </si>
  <si>
    <t>2067588785</t>
  </si>
  <si>
    <t>631402143</t>
  </si>
  <si>
    <t>91633111R</t>
  </si>
  <si>
    <t>Osazení skryté ocelové obruby do lože z betonu s boční opěrou</t>
  </si>
  <si>
    <t>-886402608</t>
  </si>
  <si>
    <t>24,0</t>
  </si>
  <si>
    <t>13010324</t>
  </si>
  <si>
    <t>tyč ocelová plochá jakost S235JR (11 375) 180x8mm</t>
  </si>
  <si>
    <t>-369041266</t>
  </si>
  <si>
    <t>Poznámka k položce:_x000d_
Hmotnost: 11,50 kg/m</t>
  </si>
  <si>
    <t>24,0*11,5*0,001</t>
  </si>
  <si>
    <t>Pol4</t>
  </si>
  <si>
    <t>D+M FITNESS SESTAVA 1</t>
  </si>
  <si>
    <t>1183000363</t>
  </si>
  <si>
    <t>Pol5</t>
  </si>
  <si>
    <t>D+M FITNESS SESTAVA 2</t>
  </si>
  <si>
    <t>-432041130</t>
  </si>
  <si>
    <t>Pol6</t>
  </si>
  <si>
    <t>D+M BRADLA NÍZKÁ</t>
  </si>
  <si>
    <t>-649965062</t>
  </si>
  <si>
    <t>Pol7</t>
  </si>
  <si>
    <t>D+M ZÁBRADLÍ NÍZKÝ</t>
  </si>
  <si>
    <t>-1008418874</t>
  </si>
  <si>
    <t>Pol8</t>
  </si>
  <si>
    <t>D+M ZÁBRADLÍ STŘEDNÍ</t>
  </si>
  <si>
    <t>10052871</t>
  </si>
  <si>
    <t>Pol9</t>
  </si>
  <si>
    <t>D+M ZÁBRADLÍ VYSOKÝ</t>
  </si>
  <si>
    <t>-448168204</t>
  </si>
  <si>
    <t>1645762341</t>
  </si>
  <si>
    <t>-1839495875</t>
  </si>
  <si>
    <t>Pol12</t>
  </si>
  <si>
    <t>-2016390657</t>
  </si>
  <si>
    <t>Pol13</t>
  </si>
  <si>
    <t>D+M DUBOVÝ HRANOL FIT</t>
  </si>
  <si>
    <t>1166037329</t>
  </si>
  <si>
    <t>Pol14</t>
  </si>
  <si>
    <t>D+M DUBOVÝ HRANOL SET 1</t>
  </si>
  <si>
    <t>153564112</t>
  </si>
  <si>
    <t>-345695088</t>
  </si>
  <si>
    <t>st</t>
  </si>
  <si>
    <t>20,246</t>
  </si>
  <si>
    <t>04 - SO 04 terénní schody</t>
  </si>
  <si>
    <t>122251101</t>
  </si>
  <si>
    <t>Odkopávky a prokopávky nezapažené v hornině třídy těžitelnosti I skupiny 3 objem do 20 m3 strojně</t>
  </si>
  <si>
    <t>1016882775</t>
  </si>
  <si>
    <t>13,0</t>
  </si>
  <si>
    <t>1530461328</t>
  </si>
  <si>
    <t>182151111</t>
  </si>
  <si>
    <t>Svahování v zářezech v hornině třídy těžitelnosti I skupiny 1 až 3 strojně</t>
  </si>
  <si>
    <t>1849742882</t>
  </si>
  <si>
    <t>2,1*5,5</t>
  </si>
  <si>
    <t>273313611</t>
  </si>
  <si>
    <t>Základové desky z betonu tř. C 16/20</t>
  </si>
  <si>
    <t>-712157933</t>
  </si>
  <si>
    <t>"podkladní beton"0,1*(4,14+2*0,4)*3,02</t>
  </si>
  <si>
    <t>-1967718622</t>
  </si>
  <si>
    <t>2*2*(0,4+3,02)*0,1+2*4,14*0,1</t>
  </si>
  <si>
    <t>451913759</t>
  </si>
  <si>
    <t>430321616</t>
  </si>
  <si>
    <t>Schodišťová konstrukce a rampa ze ŽB tř. C 30/37</t>
  </si>
  <si>
    <t>-1903188530</t>
  </si>
  <si>
    <t>"venkovní schodiště"5,8</t>
  </si>
  <si>
    <t>430361821</t>
  </si>
  <si>
    <t>Výztuž schodišťové konstrukce a rampy betonářskou ocelí 10 505</t>
  </si>
  <si>
    <t>-653976605</t>
  </si>
  <si>
    <t>152,8/1000</t>
  </si>
  <si>
    <t>430362021</t>
  </si>
  <si>
    <t>Výztuž schodišťové konstrukce a rampy svařovanými sítěmi Kari</t>
  </si>
  <si>
    <t>846907924</t>
  </si>
  <si>
    <t>2,93*4,86*(0,003+0,0054)*1,15</t>
  </si>
  <si>
    <t>431351121</t>
  </si>
  <si>
    <t>Zřízení bednění podest schodišť a ramp přímočarých v do 4 m</t>
  </si>
  <si>
    <t>-1049898080</t>
  </si>
  <si>
    <t>2*2,51</t>
  </si>
  <si>
    <t>431351122</t>
  </si>
  <si>
    <t>Odstranění bednění podest schodišť a ramp přímočarých v do 4 m</t>
  </si>
  <si>
    <t>728141621</t>
  </si>
  <si>
    <t>434121426</t>
  </si>
  <si>
    <t>Osazení ŽB schodišťových stupňů na desku drsných</t>
  </si>
  <si>
    <t>-1938042270</t>
  </si>
  <si>
    <t>"stupeň P01" 7*3,02</t>
  </si>
  <si>
    <t>5937375R</t>
  </si>
  <si>
    <t>stupeň schodišťový prefabrikovaný 3020x705x295cm</t>
  </si>
  <si>
    <t>kus</t>
  </si>
  <si>
    <t>1302911107</t>
  </si>
  <si>
    <t>Poznámka k položce:_x000d_
viz.výkrersová dokumentace schodů</t>
  </si>
  <si>
    <t>"stupeň P01"7</t>
  </si>
  <si>
    <t>434351141</t>
  </si>
  <si>
    <t>Zřízení bednění stupňů přímočarých schodišť</t>
  </si>
  <si>
    <t>-2132660544</t>
  </si>
  <si>
    <t>3,02*(0,3*6+0,8+0,7+0,27+0,48)</t>
  </si>
  <si>
    <t>434351142</t>
  </si>
  <si>
    <t>Odstranění bednění stupňů přímočarých schodišť</t>
  </si>
  <si>
    <t>684319759</t>
  </si>
  <si>
    <t>985131211</t>
  </si>
  <si>
    <t>Očištění ploch stěn, rubu kleneb a podlah sušeným křemičitým pískem</t>
  </si>
  <si>
    <t>-1709986468</t>
  </si>
  <si>
    <t>"předpoklad zdrsnění povrchu prefa stupňů"14,01+7*0,295*3,02</t>
  </si>
  <si>
    <t>-2140313819</t>
  </si>
  <si>
    <t>1927010037</t>
  </si>
  <si>
    <t>-1317868669</t>
  </si>
  <si>
    <t>st*0,15</t>
  </si>
  <si>
    <t>bd1</t>
  </si>
  <si>
    <t>bd1a</t>
  </si>
  <si>
    <t>1,2</t>
  </si>
  <si>
    <t>bd2</t>
  </si>
  <si>
    <t>bd2a</t>
  </si>
  <si>
    <t>ob</t>
  </si>
  <si>
    <t>97,1</t>
  </si>
  <si>
    <t>zp</t>
  </si>
  <si>
    <t>355</t>
  </si>
  <si>
    <t>05 - SO 05 chodníky a zpevněná plocha</t>
  </si>
  <si>
    <t>0,32</t>
  </si>
  <si>
    <t>bed</t>
  </si>
  <si>
    <t>2,24</t>
  </si>
  <si>
    <t>113106134</t>
  </si>
  <si>
    <t>Rozebrání dlažeb ze zámkových dlaždic komunikací pro pěší strojně pl do 50 m2</t>
  </si>
  <si>
    <t>-421019269</t>
  </si>
  <si>
    <t>"rozebrání dlažby z chodníku"32,0</t>
  </si>
  <si>
    <t>113202111</t>
  </si>
  <si>
    <t>Vytrhání obrub krajníků obrubníků stojatých</t>
  </si>
  <si>
    <t>43476096</t>
  </si>
  <si>
    <t>16,0</t>
  </si>
  <si>
    <t>-960607641</t>
  </si>
  <si>
    <t>150,0</t>
  </si>
  <si>
    <t>-1337464614</t>
  </si>
  <si>
    <t>"základ pod trojité koše" 2*1,0*0,4*0,4</t>
  </si>
  <si>
    <t>-70299747</t>
  </si>
  <si>
    <t>"přesun na mezideponii"odk+hl</t>
  </si>
  <si>
    <t>-794640092</t>
  </si>
  <si>
    <t>zp*1,1+bd1+bd2+bd1a+bd2a</t>
  </si>
  <si>
    <t>274313511</t>
  </si>
  <si>
    <t>Základové pásy z betonu tř. C 12/15</t>
  </si>
  <si>
    <t>1704014440</t>
  </si>
  <si>
    <t>274351121</t>
  </si>
  <si>
    <t>Zřízení bednění základových pasů rovného</t>
  </si>
  <si>
    <t>-2066387113</t>
  </si>
  <si>
    <t>2*2*(0,4+1,0)*0,4</t>
  </si>
  <si>
    <t>274351122</t>
  </si>
  <si>
    <t>Odstranění bednění základových pasů rovného</t>
  </si>
  <si>
    <t>-297721811</t>
  </si>
  <si>
    <t>451579777</t>
  </si>
  <si>
    <t>Příplatek ZKD 10 mm tl u podkladu nebo lože pod dlažbu z kameniva těženého</t>
  </si>
  <si>
    <t>10892114</t>
  </si>
  <si>
    <t>1*(bd1+bd1a+bd2+bd2a)</t>
  </si>
  <si>
    <t>1991914773</t>
  </si>
  <si>
    <t>-858166208</t>
  </si>
  <si>
    <t>564851111</t>
  </si>
  <si>
    <t>Podklad ze štěrkodrtě ŠD tl 150 mm</t>
  </si>
  <si>
    <t>1492587102</t>
  </si>
  <si>
    <t>bd2+bd2a</t>
  </si>
  <si>
    <t>564861111</t>
  </si>
  <si>
    <t>Podklad ze štěrkodrtě ŠD tl 200 mm</t>
  </si>
  <si>
    <t>1110577364</t>
  </si>
  <si>
    <t>bd1+bd1a</t>
  </si>
  <si>
    <t>-2092228694</t>
  </si>
  <si>
    <t>581131314</t>
  </si>
  <si>
    <t>Kryt cementobetonový vozovek skupiny CB III tl 180 mm</t>
  </si>
  <si>
    <t>-662030006</t>
  </si>
  <si>
    <t>"zpevněná plocha" 355,0</t>
  </si>
  <si>
    <t>596211110</t>
  </si>
  <si>
    <t>Kladení zámkové dlažby komunikací pro pěší tl 60 mm skupiny A pl do 50 m2</t>
  </si>
  <si>
    <t>594245320</t>
  </si>
  <si>
    <t>"chodník"15,0</t>
  </si>
  <si>
    <t>"chodník slepecká"1,2</t>
  </si>
  <si>
    <t>59245018</t>
  </si>
  <si>
    <t>dlažba tvar obdélník betonová 200x100x60mm přírodní</t>
  </si>
  <si>
    <t>1126644121</t>
  </si>
  <si>
    <t>15*1,03 'Přepočtené koeficientem množství</t>
  </si>
  <si>
    <t>59245019</t>
  </si>
  <si>
    <t>dlažba tvar obdélník betonová pro nevidomé 200x100x60mm přírodní</t>
  </si>
  <si>
    <t>1430438650</t>
  </si>
  <si>
    <t>1,2*1,03 'Přepočtené koeficientem množství</t>
  </si>
  <si>
    <t>596211210</t>
  </si>
  <si>
    <t>Kladení zámkové dlažby komunikací pro pěší tl 80 mm skupiny A pl do 50 m2</t>
  </si>
  <si>
    <t>-1462590156</t>
  </si>
  <si>
    <t>"zesílený chodník"12,0</t>
  </si>
  <si>
    <t>"zesílený chodník slepecká"1,2</t>
  </si>
  <si>
    <t>59245020</t>
  </si>
  <si>
    <t>dlažba tvar obdélník betonová 200x100x80mm přírodní</t>
  </si>
  <si>
    <t>911039137</t>
  </si>
  <si>
    <t>12*1,03 'Přepočtené koeficientem množství</t>
  </si>
  <si>
    <t>59245225</t>
  </si>
  <si>
    <t>dlažba tvar obdélník betonová pro nevidomé 200x100x80mm přírodní</t>
  </si>
  <si>
    <t>-829424664</t>
  </si>
  <si>
    <t>631319023</t>
  </si>
  <si>
    <t>Příplatek k mazanině tl přes 120 do 240 mm za přehlazení s poprášením cementem</t>
  </si>
  <si>
    <t>2013143284</t>
  </si>
  <si>
    <t>zp*0,18</t>
  </si>
  <si>
    <t>899104112</t>
  </si>
  <si>
    <t>Osazení poklopů litinových a ocelových včetně rámů pro třídu zatížení D400, E600</t>
  </si>
  <si>
    <t>428501527</t>
  </si>
  <si>
    <t>"osazení nového poklopu šachty"1</t>
  </si>
  <si>
    <t>28661935</t>
  </si>
  <si>
    <t xml:space="preserve">poklop šachtový litinový  DN 600 pro třídu zatížení D400</t>
  </si>
  <si>
    <t>-604173090</t>
  </si>
  <si>
    <t>899331111</t>
  </si>
  <si>
    <t>Výšková úprava uličního vstupu nebo vpusti do 200 mm zvýšením poklopu</t>
  </si>
  <si>
    <t>737675636</t>
  </si>
  <si>
    <t>916131213</t>
  </si>
  <si>
    <t>Osazení silničního obrubníku betonového stojatého s boční opěrou do lože z betonu prostého</t>
  </si>
  <si>
    <t>-1612131104</t>
  </si>
  <si>
    <t>11,0</t>
  </si>
  <si>
    <t>59217013</t>
  </si>
  <si>
    <t>obrubník betonový zahradní 1000x80x250mm</t>
  </si>
  <si>
    <t>-331394231</t>
  </si>
  <si>
    <t>ob*1,05</t>
  </si>
  <si>
    <t>91785836</t>
  </si>
  <si>
    <t>"spáry V CB krytu po 4,5m "97,1</t>
  </si>
  <si>
    <t>1178763376</t>
  </si>
  <si>
    <t>93610421R</t>
  </si>
  <si>
    <t>Montáž odpadkového koše do betonové patky</t>
  </si>
  <si>
    <t>1264182488</t>
  </si>
  <si>
    <t>Poznámka k položce:_x000d_
kotvení 4x chemická kotva M12x165, viz. D.1.1.510.DE.OK</t>
  </si>
  <si>
    <t>74910120R</t>
  </si>
  <si>
    <t>koš trojitý odpadkový opláštěný plechem, objem nádob 3x50 l</t>
  </si>
  <si>
    <t>-1576313289</t>
  </si>
  <si>
    <t xml:space="preserve">Poznámka k položce:_x000d_
př. uvažovaného  standardu viz. D.1.1.510.DE.OK</t>
  </si>
  <si>
    <t>33</t>
  </si>
  <si>
    <t>1056541192</t>
  </si>
  <si>
    <t>34</t>
  </si>
  <si>
    <t>1592562952</t>
  </si>
  <si>
    <t>35</t>
  </si>
  <si>
    <t>831791306</t>
  </si>
  <si>
    <t>zp*0,15</t>
  </si>
  <si>
    <t>km</t>
  </si>
  <si>
    <t>2,512</t>
  </si>
  <si>
    <t>96</t>
  </si>
  <si>
    <t>pt</t>
  </si>
  <si>
    <t>180,5</t>
  </si>
  <si>
    <t>134</t>
  </si>
  <si>
    <t>06 - SO 06 úpravy sadové plochy</t>
  </si>
  <si>
    <t>122251103</t>
  </si>
  <si>
    <t>Odkopávky a prokopávky nezapažené v hornině třídy těžitelnosti I skupiny 3 objem do 100 m3 strojně</t>
  </si>
  <si>
    <t>-783283945</t>
  </si>
  <si>
    <t>96,0</t>
  </si>
  <si>
    <t>-1553391246</t>
  </si>
  <si>
    <t>"základ pod lavičku" (2*1,5+2*1,0+2*0,5)*0,3*0,4</t>
  </si>
  <si>
    <t>15389111R</t>
  </si>
  <si>
    <t xml:space="preserve">Zajištění osetých ploch před vstupem osob </t>
  </si>
  <si>
    <t>kg</t>
  </si>
  <si>
    <t>-1887145808</t>
  </si>
  <si>
    <t>Poznámka k položce:_x000d_
plastové červenobílé výstražné pásky „zákaz vstupu“ upevněné na kůly z roxorů prům. 8 mm a délky 1200 mm se zahnutým koncem</t>
  </si>
  <si>
    <t>"dle počtu kůlů" 25*1,2*0,4</t>
  </si>
  <si>
    <t>13021011</t>
  </si>
  <si>
    <t>tyč ocelová kruhová žebírková DIN 488 jakost B500B (10 505) výztuž do betonu D 8mm</t>
  </si>
  <si>
    <t>-1864283442</t>
  </si>
  <si>
    <t>Poznámka k položce:_x000d_
Hmotnost: 0,40 kg/m</t>
  </si>
  <si>
    <t>12*0,001 'Přepočtené koeficientem množství</t>
  </si>
  <si>
    <t>73558001</t>
  </si>
  <si>
    <t>páska výstražná vstup zakázán</t>
  </si>
  <si>
    <t>903548732</t>
  </si>
  <si>
    <t>"délka ohrazení"95,0</t>
  </si>
  <si>
    <t>95*1,15 'Přepočtené koeficientem množství</t>
  </si>
  <si>
    <t>1983767612</t>
  </si>
  <si>
    <t>odk+hl</t>
  </si>
  <si>
    <t>181411142</t>
  </si>
  <si>
    <t>Založení parterového trávníku výsevem pl do 1000 m2 ve svahu přes 1:5 do 1:2</t>
  </si>
  <si>
    <t>444466334</t>
  </si>
  <si>
    <t>0057247R</t>
  </si>
  <si>
    <t>osivo směs parková</t>
  </si>
  <si>
    <t>1209391996</t>
  </si>
  <si>
    <t>Poznámka k položce:_x000d_
-doporučený výsevek: 25 - 30 g/m2_x000d_
-př. standardu "VV-20 parková směs"</t>
  </si>
  <si>
    <t>134*0,02 'Přepočtené koeficientem množství</t>
  </si>
  <si>
    <t>182111111</t>
  </si>
  <si>
    <t>Zpevnění svahu jutovou, kokosovou nebo plastovou rohoží přes 1:2 do 1:1</t>
  </si>
  <si>
    <t>-1419365848</t>
  </si>
  <si>
    <t>67,0</t>
  </si>
  <si>
    <t>61894013</t>
  </si>
  <si>
    <t>síť protierozní z kokosových vláken 700g/m2</t>
  </si>
  <si>
    <t>-553170118</t>
  </si>
  <si>
    <t>67*1,05 'Přepočtené koeficientem množství</t>
  </si>
  <si>
    <t>318749790</t>
  </si>
  <si>
    <t>182303111</t>
  </si>
  <si>
    <t>Doplnění zeminy nebo substrátu na travnatých plochách tl do 50 mm rovina v rovinně a svahu do 1:5</t>
  </si>
  <si>
    <t>-855973378</t>
  </si>
  <si>
    <t>"ošetření stávajícího trávníku"180,5</t>
  </si>
  <si>
    <t>1037150R</t>
  </si>
  <si>
    <t xml:space="preserve">substrát pro trávníky </t>
  </si>
  <si>
    <t>1369079311</t>
  </si>
  <si>
    <t>Poznámka k položce:_x000d_
parametry substrátu vegetační vrsty viz.část D.1.1 Technická zrpáva odst. 5.9, např. trávníkový substrát (Agro CS)</t>
  </si>
  <si>
    <t>180,5*0,058 'Přepočtené koeficientem množství</t>
  </si>
  <si>
    <t>182311123</t>
  </si>
  <si>
    <t>Rozprostření ornice ve svahu přes 1:5 tl vrstvy do 200 mm ručně</t>
  </si>
  <si>
    <t>-881379985</t>
  </si>
  <si>
    <t>0,5*st</t>
  </si>
  <si>
    <t>182351023</t>
  </si>
  <si>
    <t>Rozprostření ornice pl do 100 m2 ve svahu přes 1:5 tl vrstvy do 200 mm strojně</t>
  </si>
  <si>
    <t>1708426744</t>
  </si>
  <si>
    <t>st*0,5</t>
  </si>
  <si>
    <t>10371500</t>
  </si>
  <si>
    <t>substrát pro trávníky VL</t>
  </si>
  <si>
    <t>1115881694</t>
  </si>
  <si>
    <t>Poznámka k položce:_x000d_
parametry substrátu vegetační vrsty viz.část D.1.1 Technická zpráva oddíl 5.5</t>
  </si>
  <si>
    <t>183101321</t>
  </si>
  <si>
    <t>Jamky pro výsadbu s výměnou 100 % půdy zeminy tř 1 až 4 obj přes 0,4 do 1 m3 v rovině a svahu do 1:5</t>
  </si>
  <si>
    <t>838639750</t>
  </si>
  <si>
    <t>4+1</t>
  </si>
  <si>
    <t>10321100</t>
  </si>
  <si>
    <t>zahradní substrát pro výsadbu VL</t>
  </si>
  <si>
    <t>-766702367</t>
  </si>
  <si>
    <t>5*0,6 'Přepočtené koeficientem množství</t>
  </si>
  <si>
    <t>183451431</t>
  </si>
  <si>
    <t>Prořezání trávníku s přísevem pl do 1000 m2 v rovině nebo na svahu do 1:5</t>
  </si>
  <si>
    <t>1378737518</t>
  </si>
  <si>
    <t>"stávající zelená plocha"pt</t>
  </si>
  <si>
    <t>1765991934</t>
  </si>
  <si>
    <t>180,5*0,02 'Přepočtené koeficientem množství</t>
  </si>
  <si>
    <t>184201111</t>
  </si>
  <si>
    <t>Výsadba stromu bez balu do jamky v kmene do 1,8 m v rovině a svahu do 1:5</t>
  </si>
  <si>
    <t>-1736895096</t>
  </si>
  <si>
    <t>0265043R</t>
  </si>
  <si>
    <t>Ořešák královský /Juglans regia/ 170-180cm</t>
  </si>
  <si>
    <t>707322652</t>
  </si>
  <si>
    <t>0264044R</t>
  </si>
  <si>
    <t>Mandloň obecná /Prunus dulcis/ 150-160cm</t>
  </si>
  <si>
    <t>-1962751378</t>
  </si>
  <si>
    <t>184215132</t>
  </si>
  <si>
    <t>Ukotvení kmene dřevin třemi kůly D do 0,1 m délky do 2 m</t>
  </si>
  <si>
    <t>250858018</t>
  </si>
  <si>
    <t>60591251</t>
  </si>
  <si>
    <t>kůl vyvazovací dřevěný impregnovaný D 8cm dl 1,5m</t>
  </si>
  <si>
    <t>-1136634561</t>
  </si>
  <si>
    <t>5*3 'Přepočtené koeficientem množství</t>
  </si>
  <si>
    <t>184501131</t>
  </si>
  <si>
    <t>Zhotovení obalu z juty ve dvou vrstvách v rovině a svahu do 1:5</t>
  </si>
  <si>
    <t>497078667</t>
  </si>
  <si>
    <t>4*0,12*1,6+0,14*1,8</t>
  </si>
  <si>
    <t>184801121</t>
  </si>
  <si>
    <t>Ošetřování vysazených dřevin soliterních v rovině a svahu do 1:5</t>
  </si>
  <si>
    <t>1769678809</t>
  </si>
  <si>
    <t>184802311</t>
  </si>
  <si>
    <t>Chemické odplevelení před založením kultury nad 20 m2 postřikem na široko ve svahu přes 1:2 do 1:1</t>
  </si>
  <si>
    <t>182401633</t>
  </si>
  <si>
    <t>"svahový trávaník"134,0</t>
  </si>
  <si>
    <t>184802634</t>
  </si>
  <si>
    <t>Chemické odplevelení po založení kultury postřikem smáčením ve svahu přes 1:2 do 1:1</t>
  </si>
  <si>
    <t>1136342837</t>
  </si>
  <si>
    <t>184806111</t>
  </si>
  <si>
    <t>Řez stromů netrnitých průklestem D koruny do 2 m</t>
  </si>
  <si>
    <t>89581015</t>
  </si>
  <si>
    <t>184911421</t>
  </si>
  <si>
    <t>Mulčování rostlin kůrou tl. do 0,1 m v rovině a svahu do 1:5</t>
  </si>
  <si>
    <t>-2018527788</t>
  </si>
  <si>
    <t>5*3,14*0,4*0,4</t>
  </si>
  <si>
    <t>10391100</t>
  </si>
  <si>
    <t>kůra mulčovací VL</t>
  </si>
  <si>
    <t>-2115164</t>
  </si>
  <si>
    <t>km*0,1*1,03</t>
  </si>
  <si>
    <t>185802113</t>
  </si>
  <si>
    <t>Hnojení půdy umělým hnojivem na široko v rovině a svahu do 1:5</t>
  </si>
  <si>
    <t>-46961710</t>
  </si>
  <si>
    <t>Poznámka k položce:_x000d_
NPK 1,5-2,0 kg/100 m2</t>
  </si>
  <si>
    <t>(st/100)*1,75*0,001</t>
  </si>
  <si>
    <t>25191155</t>
  </si>
  <si>
    <t>hnojivo průmyslové</t>
  </si>
  <si>
    <t>1682281769</t>
  </si>
  <si>
    <t>0,002*1000 'Přepočtené koeficientem množství</t>
  </si>
  <si>
    <t>185803111</t>
  </si>
  <si>
    <t>Ošetření trávníku shrabáním v rovině a svahu do 1:5</t>
  </si>
  <si>
    <t>299292769</t>
  </si>
  <si>
    <t>36</t>
  </si>
  <si>
    <t>185803112</t>
  </si>
  <si>
    <t>Ošetření trávníku shrabáním ve svahu přes 1:5 do 1:2</t>
  </si>
  <si>
    <t>-590183905</t>
  </si>
  <si>
    <t>37</t>
  </si>
  <si>
    <t>185803211</t>
  </si>
  <si>
    <t>Uválcování trávníku v rovině a svahu do 1:5</t>
  </si>
  <si>
    <t>-436606770</t>
  </si>
  <si>
    <t>38</t>
  </si>
  <si>
    <t>185804311</t>
  </si>
  <si>
    <t>Zalití rostlin vodou plocha do 20 m2</t>
  </si>
  <si>
    <t>1796765006</t>
  </si>
  <si>
    <t>Poznámka k položce:_x000d_
50 l vody/strim</t>
  </si>
  <si>
    <t>"výsadba stromů"5*0,05</t>
  </si>
  <si>
    <t>39</t>
  </si>
  <si>
    <t>185804312</t>
  </si>
  <si>
    <t>Zalití rostlin vodou plocha přes 20 m2</t>
  </si>
  <si>
    <t>664988081</t>
  </si>
  <si>
    <t>st*0,15+pt*0,05</t>
  </si>
  <si>
    <t>40</t>
  </si>
  <si>
    <t>1788198753</t>
  </si>
  <si>
    <t>"základ pod lavičku" (2*1,5+2*1,0+2*0,5)*0,3*0,1</t>
  </si>
  <si>
    <t>41</t>
  </si>
  <si>
    <t>789610254</t>
  </si>
  <si>
    <t>"základ pod lavičku" 2*1,5*0,25+2*1,0*0,25+2*0,5*0,25</t>
  </si>
  <si>
    <t>42</t>
  </si>
  <si>
    <t>Pol1</t>
  </si>
  <si>
    <t>KPL</t>
  </si>
  <si>
    <t>648198705</t>
  </si>
  <si>
    <t>43</t>
  </si>
  <si>
    <t>Pol2</t>
  </si>
  <si>
    <t>D+M DUBOVÝ HRANOL 1+1</t>
  </si>
  <si>
    <t>-1042327373</t>
  </si>
  <si>
    <t>44</t>
  </si>
  <si>
    <t>Pol3</t>
  </si>
  <si>
    <t>D+M DUBOVÝ HRANOL 1+1+1</t>
  </si>
  <si>
    <t>-547177219</t>
  </si>
  <si>
    <t>45</t>
  </si>
  <si>
    <t>-264359115</t>
  </si>
  <si>
    <t>960</t>
  </si>
  <si>
    <t>07 - SO 07 sportovní trávník</t>
  </si>
  <si>
    <t>-1635222664</t>
  </si>
  <si>
    <t>2124826165</t>
  </si>
  <si>
    <t>"dle počtu kůlů bet.vý" 32*1,2*0,4</t>
  </si>
  <si>
    <t>1197242458</t>
  </si>
  <si>
    <t>15,36*0,001 'Přepočtené koeficientem množství</t>
  </si>
  <si>
    <t>1749869607</t>
  </si>
  <si>
    <t>"délka ohrazení"128,0</t>
  </si>
  <si>
    <t>128*1,15 'Přepočtené koeficientem množství</t>
  </si>
  <si>
    <t>1934692515</t>
  </si>
  <si>
    <t>-260287108</t>
  </si>
  <si>
    <t>82,0</t>
  </si>
  <si>
    <t>180404111</t>
  </si>
  <si>
    <t>Založení hřišťového trávníku výsevem na vrstvě ornice</t>
  </si>
  <si>
    <t>-1707447002</t>
  </si>
  <si>
    <t>0057244R</t>
  </si>
  <si>
    <t>osivo směs univerzální rekreační</t>
  </si>
  <si>
    <t>81518554</t>
  </si>
  <si>
    <t>Poznámka k položce:_x000d_
-doporučený výsevek rekreačních travních směsí je 25 - 30 g/m2_x000d_
-př. standardu "VV-4/1 univerzální rekreační směs"</t>
  </si>
  <si>
    <t>960*0,03 'Přepočtené koeficientem množství</t>
  </si>
  <si>
    <t>181311103</t>
  </si>
  <si>
    <t>Rozprostření ornice tl vrstvy do 200 mm v rovině nebo ve svahu do 1:5 ručně</t>
  </si>
  <si>
    <t>900191490</t>
  </si>
  <si>
    <t>"předpoklad z 20%"0,2*st</t>
  </si>
  <si>
    <t>181351113</t>
  </si>
  <si>
    <t>Rozprostření ornice tl vrstvy do 200 mm pl přes 500 m2 v rovině nebo ve svahu do 1:5 strojně</t>
  </si>
  <si>
    <t>-671843998</t>
  </si>
  <si>
    <t>Poznámka k položce:_x000d_
viz.část D.1.1 technická zpráva oddíl 5.4 Sportovní trávník_x000d_
-celková mocnost vegetační vrsty 18 cm_x000d_
-20% ornice 43 m3 x koef.1,3_x000d_
-76% písek 120 m3 x koef.1,8_x000d_
-4% humus 20 m3x koef.0,5</t>
  </si>
  <si>
    <t>"předpoklad z 80%"0,8*st</t>
  </si>
  <si>
    <t>10311100</t>
  </si>
  <si>
    <t xml:space="preserve">rašelina zahradnická   VL</t>
  </si>
  <si>
    <t>1313185769</t>
  </si>
  <si>
    <t>Poznámka k položce:_x000d_
humus 4% z celkové hmotnosti vegetační vrstvy</t>
  </si>
  <si>
    <t>20,0</t>
  </si>
  <si>
    <t>5815442R</t>
  </si>
  <si>
    <t>písek křemičitý pro založení sportovního trávníku</t>
  </si>
  <si>
    <t>297263728</t>
  </si>
  <si>
    <t>Poznámka k položce:_x000d_
-76% z celkové hmotnosti vegetační vrstvy_x000d_
-hlavní podíl zrn v rozmezí 0,30 – 4,00 mm tvoří 70% hmotnosti, vlhkost při expedici nepřesahuje 8%_x000d_
-př. standardu "písek křemičitý ST 93 - Střeleč"</t>
  </si>
  <si>
    <t>120,0*1,8</t>
  </si>
  <si>
    <t>-1560577556</t>
  </si>
  <si>
    <t>"sportovní trávník" 40,0*24,0</t>
  </si>
  <si>
    <t>184802614</t>
  </si>
  <si>
    <t>Chemické odplevelení po založení kultury postřikem smáčením v rovině a svahu do 1:5</t>
  </si>
  <si>
    <t>974165304</t>
  </si>
  <si>
    <t>184854115</t>
  </si>
  <si>
    <t>Míchání vegetačních substrátů v homogenizačním zařízení v množství přes 100 m3</t>
  </si>
  <si>
    <t>-1575913573</t>
  </si>
  <si>
    <t>Poznámka k položce:_x000d_
viz.část D.1.1 technická zpráva oddíl 5.4 Sportovní trávník</t>
  </si>
  <si>
    <t>st*0,18</t>
  </si>
  <si>
    <t>2085451103</t>
  </si>
  <si>
    <t>((st/100)*1,75)*0,001</t>
  </si>
  <si>
    <t>-798394732</t>
  </si>
  <si>
    <t>0,017*1030 'Přepočtené koeficientem množství</t>
  </si>
  <si>
    <t>-416196141</t>
  </si>
  <si>
    <t>1150778920</t>
  </si>
  <si>
    <t>844242260</t>
  </si>
  <si>
    <t>-2047982520</t>
  </si>
  <si>
    <t>08 - IO 01 VO</t>
  </si>
  <si>
    <t>M - Práce a dodávky M</t>
  </si>
  <si>
    <t xml:space="preserve">    21-M - Elektromontáže</t>
  </si>
  <si>
    <t>HZS - Hodinové zúčtovací sazby</t>
  </si>
  <si>
    <t xml:space="preserve">    46-M - Zemní práce při extr.mont.pracích</t>
  </si>
  <si>
    <t xml:space="preserve">    58-M - Revize vyhrazených technických zařízení</t>
  </si>
  <si>
    <t xml:space="preserve">    VRN6 - Územní vlivy</t>
  </si>
  <si>
    <t>919535556</t>
  </si>
  <si>
    <t xml:space="preserve">Obetonování trubního propustku betonem se zvýšenými nároky na prostředí tř. C 25/30 -  ochranný límec sloupu</t>
  </si>
  <si>
    <t>-111915118</t>
  </si>
  <si>
    <t>Poznámka k položce:_x000d_
Krycí límec sloupového pouzdra, betonování do formy, vyšší časová náročnost.</t>
  </si>
  <si>
    <t>(pi*0,2*0,2*0,05)*4</t>
  </si>
  <si>
    <t>945412111</t>
  </si>
  <si>
    <t>Teleskopická hydraulická montážní plošina výška zdvihu do 8 m</t>
  </si>
  <si>
    <t>den</t>
  </si>
  <si>
    <t>483227300</t>
  </si>
  <si>
    <t>Poznámka k položce:_x000d_
index ceny respektuje poplatek za přistavení a odvoz plošiny</t>
  </si>
  <si>
    <t>945421110</t>
  </si>
  <si>
    <t>Hydraulická zvedací plošina na automobilovém podvozku výška zdvihu do 18 m včetně obsluhy</t>
  </si>
  <si>
    <t>hod</t>
  </si>
  <si>
    <t>-542799707</t>
  </si>
  <si>
    <t>Práce a dodávky M</t>
  </si>
  <si>
    <t>21-M</t>
  </si>
  <si>
    <t>Elektromontáže</t>
  </si>
  <si>
    <t>210100096</t>
  </si>
  <si>
    <t>Ukončení vodičů na svorkovnici s otevřením a uzavřením krytu včetně zapojení průřezu žíly do 2,5 mm2</t>
  </si>
  <si>
    <t>64</t>
  </si>
  <si>
    <t>-1823606847</t>
  </si>
  <si>
    <t xml:space="preserve">Poznámka k položce:_x000d_
Ukončení vodiče ke svítidlu  na svorkovnici ve sloupu VO, v ovládací skříni</t>
  </si>
  <si>
    <t>3+3+3+3+3+3+3+3</t>
  </si>
  <si>
    <t>3*5*4+3+3</t>
  </si>
  <si>
    <t>210100099</t>
  </si>
  <si>
    <t>Ukončení vodičů na svorkovnici s otevřením a uzavřením krytu včetně zapojení průřezu žíly do 10 mm2</t>
  </si>
  <si>
    <t>135568545</t>
  </si>
  <si>
    <t>4+3*4+4+2*4+4</t>
  </si>
  <si>
    <t>210191551</t>
  </si>
  <si>
    <t>Montáž skříní bez zapojení vodičů oceloplechových, plastových, typ [VRIS] na stožár</t>
  </si>
  <si>
    <t>385487207</t>
  </si>
  <si>
    <t>35711806P</t>
  </si>
  <si>
    <t xml:space="preserve">Skříň přípojková na sloup celoplastové - termoplast, šedá, provedení prázdná (SP100/NSP1P), min. IP44 včetně výbavy: DIN lišta, pojistkový odpínač OPV 10-1F, válcová vložka gG 6A, DALI napájecí jednotka, DALI řídící jednotka včetně vstupů, spínací hodiny </t>
  </si>
  <si>
    <t>256</t>
  </si>
  <si>
    <t>438648373</t>
  </si>
  <si>
    <t>40445260</t>
  </si>
  <si>
    <t>páska upínací 12,7x0,75mm</t>
  </si>
  <si>
    <t>128</t>
  </si>
  <si>
    <t>-500773647</t>
  </si>
  <si>
    <t>40445261</t>
  </si>
  <si>
    <t>spona upínací 12,7mm</t>
  </si>
  <si>
    <t>100 kus</t>
  </si>
  <si>
    <t>318556793</t>
  </si>
  <si>
    <t>210202013</t>
  </si>
  <si>
    <t>Montáž svítidlo výbojkové průmyslové nebo venkovní na výložník</t>
  </si>
  <si>
    <t>1768152153</t>
  </si>
  <si>
    <t>347740P</t>
  </si>
  <si>
    <t>Svítidlo reflektorové LED, 2700K, 6.660lm, 77,5W, kužel 36°, stmívatelné DALI řízení, blíže viz TZ</t>
  </si>
  <si>
    <t>570334267</t>
  </si>
  <si>
    <t>347740P1</t>
  </si>
  <si>
    <t>Svítidlo reflektorové LED, 2700K, 6.660lm, 77,5W, kužel 52°, stmívatelné DALI řízení, blíže viz.TZ</t>
  </si>
  <si>
    <t>-1744091436</t>
  </si>
  <si>
    <t>309P</t>
  </si>
  <si>
    <t>šroub nerezový se šestihrannou hlavou M8x30mm, včetně podložky</t>
  </si>
  <si>
    <t>1798463220</t>
  </si>
  <si>
    <t>210204011</t>
  </si>
  <si>
    <t>Montáž stožárů osvětlení ocelových samostatně stojících délky do 12 m</t>
  </si>
  <si>
    <t>1182597834</t>
  </si>
  <si>
    <t>59245021</t>
  </si>
  <si>
    <t>dlažba tvar čtverec betonová 200x200x60mm přírodní</t>
  </si>
  <si>
    <t>1381782160</t>
  </si>
  <si>
    <t xml:space="preserve">Poznámka k položce:_x000d_
Podklad pod sloupovou patku_x000d_
</t>
  </si>
  <si>
    <t>0,2*0,2*4</t>
  </si>
  <si>
    <t>31674107P</t>
  </si>
  <si>
    <t>Sloup ocelový osvětlovací žár. Zn kuželový kruhový, průměry 186mm, vrcholový průměr 76mm, atypické provedení včetně montážních otvorů a kabelových prostupů, viz TZ pro místo P2</t>
  </si>
  <si>
    <t>-2034772159</t>
  </si>
  <si>
    <t>31674107P1</t>
  </si>
  <si>
    <t>Sloup ocelový osvětlovací žár. Zn kuželový kruhový, průměry 186mm, vrcholový průměr 76mm, atypické provedení včetně montážních otvorů a kabelových prostupů, viz TZ pro místo P1, P4</t>
  </si>
  <si>
    <t>2005504713</t>
  </si>
  <si>
    <t>31674107P2</t>
  </si>
  <si>
    <t>Sloup ocelový osvětlovací žár. Zn kuželový kruhový, průměry 186mm, vrcholový průměr 76mm, atypické provedení včetně montážních otvorů a kabelových prostupů, viz TZ pro místo P3</t>
  </si>
  <si>
    <t>1108887670</t>
  </si>
  <si>
    <t>210204201</t>
  </si>
  <si>
    <t>Montáž elektrovýzbroje stožárů osvětlení 1 okruh</t>
  </si>
  <si>
    <t>-529082278</t>
  </si>
  <si>
    <t>210204202</t>
  </si>
  <si>
    <t>Montáž elektrovýzbroje stožárů osvětlení 2 okruhy</t>
  </si>
  <si>
    <t>1964141115</t>
  </si>
  <si>
    <t>210204203</t>
  </si>
  <si>
    <t>Montáž elektrovýzbroje stožárů osvětlení 3 okruhy</t>
  </si>
  <si>
    <t>1193324656</t>
  </si>
  <si>
    <t>3457P</t>
  </si>
  <si>
    <t>Sloupová rozvodnice 2-vývody, IP54, včetně 3x pojistkové vložky 6A</t>
  </si>
  <si>
    <t>1045669374</t>
  </si>
  <si>
    <t>3457P1</t>
  </si>
  <si>
    <t>1304202392</t>
  </si>
  <si>
    <t>3457P2</t>
  </si>
  <si>
    <t>1022955517</t>
  </si>
  <si>
    <t>210220022</t>
  </si>
  <si>
    <t>Montáž uzemňovacího vedení vodičů FeZn pomocí svorek v zemi drátem průměru do 10 mm ve městské zástavbě</t>
  </si>
  <si>
    <t>1992893697</t>
  </si>
  <si>
    <t>113*1,03 'Přepočtené koeficientem množství</t>
  </si>
  <si>
    <t>35441073</t>
  </si>
  <si>
    <t>drát D 10mm FeZn</t>
  </si>
  <si>
    <t>-474919624</t>
  </si>
  <si>
    <t>(40,5+1,5+1,5+43+22,5+4)/1,6</t>
  </si>
  <si>
    <t>70,625*1,03 'Přepočtené koeficientem množství</t>
  </si>
  <si>
    <t>35441885</t>
  </si>
  <si>
    <t>svorka spojovací pro lano D 8-10mm</t>
  </si>
  <si>
    <t>-1465841857</t>
  </si>
  <si>
    <t>35441080</t>
  </si>
  <si>
    <t>drát D 8mm nerez</t>
  </si>
  <si>
    <t>-83544118</t>
  </si>
  <si>
    <t>3,81*1,03 'Přepočtené koeficientem množství</t>
  </si>
  <si>
    <t>35441996</t>
  </si>
  <si>
    <t>svorka odbočovací a spojovací pro spojování kruhových a páskových vodičů, FeZn</t>
  </si>
  <si>
    <t>-746308907</t>
  </si>
  <si>
    <t>35441895</t>
  </si>
  <si>
    <t>svorka připojovací k připojení kovových částí</t>
  </si>
  <si>
    <t>815412261</t>
  </si>
  <si>
    <t>35441875</t>
  </si>
  <si>
    <t>svorka křížová pro vodič D 6-10mm</t>
  </si>
  <si>
    <t>-59301239</t>
  </si>
  <si>
    <t>35442092</t>
  </si>
  <si>
    <t>tyč zemnící 1,5m FeZn</t>
  </si>
  <si>
    <t>689891954</t>
  </si>
  <si>
    <t>24617150</t>
  </si>
  <si>
    <t>nátěr hydroizolační na bázi asfaltu a plastu do spodní stavby</t>
  </si>
  <si>
    <t>274892734</t>
  </si>
  <si>
    <t>210280003</t>
  </si>
  <si>
    <t>Zkoušky a prohlídky el rozvodů a zařízení celková prohlídka pro objem montážních prací přes 500 do 1 000 tis Kč</t>
  </si>
  <si>
    <t>-766937023</t>
  </si>
  <si>
    <t>210812033</t>
  </si>
  <si>
    <t>Montáž kabelu Cu plného nebo laněného do 1 kV žíly 4x6 až 10 mm2 (např. CYKY) bez ukončení uloženého volně nebo v liště</t>
  </si>
  <si>
    <t>-1012798132</t>
  </si>
  <si>
    <t>94+26+2+2+2+2</t>
  </si>
  <si>
    <t>34111076</t>
  </si>
  <si>
    <t>kabel instalační jádro Cu plné izolace PVC plášť PVC 450/750V (CYKY) 4x10mm2</t>
  </si>
  <si>
    <t>325934367</t>
  </si>
  <si>
    <t>210812061</t>
  </si>
  <si>
    <t>Montáž kabelu Cu plného nebo laněného do 1 kV žíly 5x1,5 až 2,5 mm2 (např. CYKY) bez ukončení uloženého volně nebo v liště</t>
  </si>
  <si>
    <t>305567315</t>
  </si>
  <si>
    <t>(3*8)*4</t>
  </si>
  <si>
    <t>220P</t>
  </si>
  <si>
    <t>Oživení a nastavení systému řízení svítidel s DALI sběrnicí</t>
  </si>
  <si>
    <t>-1486086572</t>
  </si>
  <si>
    <t>1287493</t>
  </si>
  <si>
    <t>Svorka instalační krabicová bezšroubá 6x4, průhledná</t>
  </si>
  <si>
    <t>-99069497</t>
  </si>
  <si>
    <t>4*3</t>
  </si>
  <si>
    <t>34571478</t>
  </si>
  <si>
    <t>krabice v uzavřeném provedení PP s krytím IP 66 čtvercová 80x80mm</t>
  </si>
  <si>
    <t>-1395574556</t>
  </si>
  <si>
    <t>34111090</t>
  </si>
  <si>
    <t>kabel instalační jádro Cu plné izolace PVC plášť PVC 450/750V (CYKY) 5x1,5mm2</t>
  </si>
  <si>
    <t>1777745765</t>
  </si>
  <si>
    <t>96*1,05 'Přepočtené koeficientem množství</t>
  </si>
  <si>
    <t>210812011</t>
  </si>
  <si>
    <t>Montáž kabelu Cu plného nebo laněného do 1 kV žíly 3x1,5 až 6 mm2 (např. CYKY) bez ukončení uloženého volně nebo v liště</t>
  </si>
  <si>
    <t>-1542937721</t>
  </si>
  <si>
    <t xml:space="preserve">Poznámka k položce:_x000d_
8 metrů na sloup a svítidlo+ kabely do ovládací skříně_x000d_
</t>
  </si>
  <si>
    <t>120-20+2+2+2+5</t>
  </si>
  <si>
    <t>34111030</t>
  </si>
  <si>
    <t>kabel instalační jádro Cu plné izolace PVC plášť PVC 450/750V (CYKY) 3x1,5mm2</t>
  </si>
  <si>
    <t>1889398878</t>
  </si>
  <si>
    <t>4,76190476190476*1,05 'Přepočtené koeficientem množství</t>
  </si>
  <si>
    <t>34111036</t>
  </si>
  <si>
    <t>kabel instalační jádro Cu plné izolace PVC plášť PVC 450/750V (CYKY) 3x2,5mm2</t>
  </si>
  <si>
    <t>-1240141690</t>
  </si>
  <si>
    <t>111*1,15 'Přepočtené koeficientem množství</t>
  </si>
  <si>
    <t>HZS</t>
  </si>
  <si>
    <t>Hodinové zúčtovací sazby</t>
  </si>
  <si>
    <t>HZS2231</t>
  </si>
  <si>
    <t xml:space="preserve">Hodinové zúčtovací sazby profesí PSV  provádění stavebních instalací elektrikář - práce nezahrnuté v montážních položkách (zavedení kabelu do stávajícího sloupu, nastavení svítidel dle polohových vektorů a pod.)</t>
  </si>
  <si>
    <t>512</t>
  </si>
  <si>
    <t>-309648947</t>
  </si>
  <si>
    <t>46</t>
  </si>
  <si>
    <t>HZS2232</t>
  </si>
  <si>
    <t>Hodinová zúčtovací sazba elektrikář odborný - vnitřní zapojení regulačního systému DALI</t>
  </si>
  <si>
    <t>1977048299</t>
  </si>
  <si>
    <t>46-M</t>
  </si>
  <si>
    <t>Zemní práce při extr.mont.pracích</t>
  </si>
  <si>
    <t>47</t>
  </si>
  <si>
    <t>460141111</t>
  </si>
  <si>
    <t>Hloubení nezapažených jam při elektromontážích strojně v hornině tř I skupiny 1 a 2</t>
  </si>
  <si>
    <t>-1190254863</t>
  </si>
  <si>
    <t>Poznámka k položce:_x000d_
Index ceny zohledňuje nutné přesuny techniky mezi jednotlivými pracovními místy</t>
  </si>
  <si>
    <t>(0,8*0,8*1,25)*4</t>
  </si>
  <si>
    <t>48</t>
  </si>
  <si>
    <t>1290543</t>
  </si>
  <si>
    <t>Stožárové pouzdro 315/1250</t>
  </si>
  <si>
    <t>257632518</t>
  </si>
  <si>
    <t>49</t>
  </si>
  <si>
    <t>460171281</t>
  </si>
  <si>
    <t>Hloubení kabelových nezapažených rýh strojně š 50 cm hl 90 cm v hornině tř I skupiny 1 a 2</t>
  </si>
  <si>
    <t>-1012088109</t>
  </si>
  <si>
    <t>40,5+1,5+1,5+43+22,5+4</t>
  </si>
  <si>
    <t>50</t>
  </si>
  <si>
    <t>460451181</t>
  </si>
  <si>
    <t>Zásyp kabelových rýh strojně se zhutněním š 35 cm hl 80 cm z horniny tř I skupiny 1 a 2</t>
  </si>
  <si>
    <t>652091502</t>
  </si>
  <si>
    <t>51</t>
  </si>
  <si>
    <t>460641113</t>
  </si>
  <si>
    <t>Základové konstrukce při elektromontážích z monolitického betonu tř. C 16/20</t>
  </si>
  <si>
    <t>163440743</t>
  </si>
  <si>
    <t>52</t>
  </si>
  <si>
    <t>460661512</t>
  </si>
  <si>
    <t>Kabelové lože z písku pro kabely nn kryté plastovou fólií š lože přes 25 do 50 cm</t>
  </si>
  <si>
    <t>990859523</t>
  </si>
  <si>
    <t>460791112</t>
  </si>
  <si>
    <t>Montáž trubek ochranných plastových uložených volně do rýhy tuhých D přes 32 do 50 mm uložených do rýhy</t>
  </si>
  <si>
    <t>-1732849025</t>
  </si>
  <si>
    <t>54</t>
  </si>
  <si>
    <t>34571361</t>
  </si>
  <si>
    <t>trubka elektroinstalační HDPE tuhá dvouplášťová korugovaná D 41/50mm</t>
  </si>
  <si>
    <t>-2028084601</t>
  </si>
  <si>
    <t>126*1,05 'Přepočtené koeficientem množství</t>
  </si>
  <si>
    <t>55</t>
  </si>
  <si>
    <t>34571P</t>
  </si>
  <si>
    <t>trubka elektroinstalační ohebná dvouplášťová korugovaná (chránička) D 18,3/25mm, HDPE+LDPE, UV stabilní</t>
  </si>
  <si>
    <t>38261484</t>
  </si>
  <si>
    <t>1,42857142857143*1,05 'Přepočtené koeficientem množství</t>
  </si>
  <si>
    <t>58-M</t>
  </si>
  <si>
    <t>Revize vyhrazených technických zařízení</t>
  </si>
  <si>
    <t>56</t>
  </si>
  <si>
    <t>580106009</t>
  </si>
  <si>
    <t>Měření impedance ochranné smyčky na rozvodném zařízení, spotřebičích nebo přístrojích</t>
  </si>
  <si>
    <t>měření</t>
  </si>
  <si>
    <t>1394826490</t>
  </si>
  <si>
    <t>57</t>
  </si>
  <si>
    <t>580107001</t>
  </si>
  <si>
    <t>Vypnutí vedení, přezkoušení a zajištění vypnutého stavu, označení tabulkou a opětné zapnutí</t>
  </si>
  <si>
    <t>-352368936</t>
  </si>
  <si>
    <t>58</t>
  </si>
  <si>
    <t>580107004</t>
  </si>
  <si>
    <t>Demontáž a zpětná montáž krytu rozvaděče nebo rozvodnice</t>
  </si>
  <si>
    <t>-1514047401</t>
  </si>
  <si>
    <t>59</t>
  </si>
  <si>
    <t>580107008</t>
  </si>
  <si>
    <t>Demontáž a zpětná montáž krytu elektrického přístroje, spotřebiče nebo krabice</t>
  </si>
  <si>
    <t>-210821769</t>
  </si>
  <si>
    <t>60</t>
  </si>
  <si>
    <t>580107011</t>
  </si>
  <si>
    <t>Kontrola zkratových poměrů v rozvaděči a vypínací schopnosti přístrojů</t>
  </si>
  <si>
    <t>-927567431</t>
  </si>
  <si>
    <t>61</t>
  </si>
  <si>
    <t>034103000</t>
  </si>
  <si>
    <t>Oplocení staveniště - označení a zabezpečení otevřených výkopů a nebezpečných míst</t>
  </si>
  <si>
    <t>komlet</t>
  </si>
  <si>
    <t>1067143402</t>
  </si>
  <si>
    <t>62</t>
  </si>
  <si>
    <t>043002000</t>
  </si>
  <si>
    <t>Zkoušky a ostatní měření</t>
  </si>
  <si>
    <t>komplet</t>
  </si>
  <si>
    <t>-1078434732</t>
  </si>
  <si>
    <t>63</t>
  </si>
  <si>
    <t>043194000</t>
  </si>
  <si>
    <t xml:space="preserve">Ostatní zkoušky -  finální kontrola a nastavení svítidel </t>
  </si>
  <si>
    <t>154512563</t>
  </si>
  <si>
    <t>VRN6</t>
  </si>
  <si>
    <t>Územní vlivy</t>
  </si>
  <si>
    <t>061002000</t>
  </si>
  <si>
    <t>Vliv klimatických podmínek</t>
  </si>
  <si>
    <t>448162006</t>
  </si>
  <si>
    <t>65</t>
  </si>
  <si>
    <t>065002000</t>
  </si>
  <si>
    <t>Mimostaveništní doprava materiálů</t>
  </si>
  <si>
    <t>2049745210</t>
  </si>
  <si>
    <t>or0</t>
  </si>
  <si>
    <t>954,234</t>
  </si>
  <si>
    <t>vs</t>
  </si>
  <si>
    <t>166,5</t>
  </si>
  <si>
    <t>or1</t>
  </si>
  <si>
    <t>1183,17</t>
  </si>
  <si>
    <t>or2</t>
  </si>
  <si>
    <t>4771,17</t>
  </si>
  <si>
    <t>09 - příprava staveniště</t>
  </si>
  <si>
    <t>121151123</t>
  </si>
  <si>
    <t>Sejmutí ornice plochy přes 500 m2 tl vrstvy do 200 mm strojně</t>
  </si>
  <si>
    <t>874336659</t>
  </si>
  <si>
    <t>"z plochy dočasného záboru"1183,17</t>
  </si>
  <si>
    <t>"z plochy řešeného území"4771,17</t>
  </si>
  <si>
    <t>or</t>
  </si>
  <si>
    <t>162251102</t>
  </si>
  <si>
    <t>Vodorovné přemístění přes 20 do 50 m výkopku/sypaniny z horniny třídy těžitelnosti I skupiny 1 až 3</t>
  </si>
  <si>
    <t>1879387317</t>
  </si>
  <si>
    <t>"přemístění ornice z pozemků 1410/65,1410/92,1410/62 a 1410/224"or1*0,2</t>
  </si>
  <si>
    <t>660201562</t>
  </si>
  <si>
    <t>"mezideponie"or2*0,2</t>
  </si>
  <si>
    <t>-125396120</t>
  </si>
  <si>
    <t>"vjezd na staveniště"172,0</t>
  </si>
  <si>
    <t>181101133</t>
  </si>
  <si>
    <t>Úprava pozemku s rozpojením, přehrnutím, urovnáním a přehrnutím přes 40 do 60 m zeminy tř 3</t>
  </si>
  <si>
    <t>1076265106</t>
  </si>
  <si>
    <t>or2*0,2</t>
  </si>
  <si>
    <t>181305111</t>
  </si>
  <si>
    <t>Převrstvení ornice na skládce</t>
  </si>
  <si>
    <t>412496657</t>
  </si>
  <si>
    <t>or0+or1*0,2</t>
  </si>
  <si>
    <t>181411121</t>
  </si>
  <si>
    <t>Založení lučního trávníku výsevem pl do 1000 m2 v rovině a ve svahu do 1:5</t>
  </si>
  <si>
    <t>-593106794</t>
  </si>
  <si>
    <t>or0/0,2</t>
  </si>
  <si>
    <t>0057248R</t>
  </si>
  <si>
    <t>osivo bylinná rekultivační směs</t>
  </si>
  <si>
    <t>57046679</t>
  </si>
  <si>
    <t xml:space="preserve">Poznámka k položce:_x000d_
-doporučený výsevek: 10-15 g/m2_x000d_
-př. standardu "KORIDOR bylinná rekultivační směs"_x000d_
_x000d_
</t>
  </si>
  <si>
    <t>4771,17*0,013 'Přepočtené koeficientem množství</t>
  </si>
  <si>
    <t>181951111</t>
  </si>
  <si>
    <t>Úprava pláně v hornině třídy těžitelnosti I skupiny 1 až 3 bez zhutnění strojně</t>
  </si>
  <si>
    <t>-803962017</t>
  </si>
  <si>
    <t>Poznámka k položce:_x000d_
přebytek zeminy bude uložen na pozemcích 1410/63, 2272/1, 2272/6, 2272/9, 1410/225, 1410/62 a 140/224, viz.S.1.1.100.TZ</t>
  </si>
  <si>
    <t>450,0</t>
  </si>
  <si>
    <t>-1033644603</t>
  </si>
  <si>
    <t>-1651771351</t>
  </si>
  <si>
    <t>81763390</t>
  </si>
  <si>
    <t>"vjezd na staveniště"37,0*4,5</t>
  </si>
  <si>
    <t>978227815</t>
  </si>
  <si>
    <t>"výšková úprava poklopu kanalizační šachty – zvýšení o 50 cm"1</t>
  </si>
  <si>
    <t>1*2,5 'Přepočtené koeficientem množství</t>
  </si>
  <si>
    <t>33600664</t>
  </si>
  <si>
    <t>SEZNAM FIGUR</t>
  </si>
  <si>
    <t>Výměra</t>
  </si>
  <si>
    <t xml:space="preserve"> 01</t>
  </si>
  <si>
    <t>Použití figury:</t>
  </si>
  <si>
    <t xml:space="preserve"> 02</t>
  </si>
  <si>
    <t xml:space="preserve"> 03</t>
  </si>
  <si>
    <t xml:space="preserve"> 04</t>
  </si>
  <si>
    <t xml:space="preserve"> 05</t>
  </si>
  <si>
    <t xml:space="preserve"> 06</t>
  </si>
  <si>
    <t xml:space="preserve"> 07</t>
  </si>
  <si>
    <t xml:space="preserve"> 09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</si>
</sst>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26</v>
      </c>
      <c r="AR10" s="20"/>
      <c r="BE10" s="29"/>
      <c r="BS10" s="17" t="s">
        <v>6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29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30</v>
      </c>
      <c r="AK13" s="30" t="s">
        <v>25</v>
      </c>
      <c r="AN13" s="32" t="s">
        <v>31</v>
      </c>
      <c r="AR13" s="20"/>
      <c r="BE13" s="29"/>
      <c r="BS13" s="17" t="s">
        <v>6</v>
      </c>
    </row>
    <row r="14">
      <c r="B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31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32</v>
      </c>
      <c r="AK16" s="30" t="s">
        <v>25</v>
      </c>
      <c r="AN16" s="25" t="s">
        <v>33</v>
      </c>
      <c r="AR16" s="20"/>
      <c r="BE16" s="29"/>
      <c r="BS16" s="17" t="s">
        <v>3</v>
      </c>
    </row>
    <row r="17" s="1" customFormat="1" ht="18.48" customHeight="1">
      <c r="B17" s="20"/>
      <c r="E17" s="25" t="s">
        <v>34</v>
      </c>
      <c r="AK17" s="30" t="s">
        <v>28</v>
      </c>
      <c r="AN17" s="25" t="s">
        <v>35</v>
      </c>
      <c r="AR17" s="20"/>
      <c r="BE17" s="29"/>
      <c r="BS17" s="17" t="s">
        <v>36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37</v>
      </c>
      <c r="AK19" s="30" t="s">
        <v>25</v>
      </c>
      <c r="AN19" s="25" t="s">
        <v>38</v>
      </c>
      <c r="AR19" s="20"/>
      <c r="BE19" s="29"/>
      <c r="BS19" s="17" t="s">
        <v>6</v>
      </c>
    </row>
    <row r="20" s="1" customFormat="1" ht="18.48" customHeight="1">
      <c r="B20" s="20"/>
      <c r="E20" s="25" t="s">
        <v>39</v>
      </c>
      <c r="AK20" s="30" t="s">
        <v>28</v>
      </c>
      <c r="AN20" s="25" t="s">
        <v>40</v>
      </c>
      <c r="AR20" s="20"/>
      <c r="BE20" s="29"/>
      <c r="BS20" s="17" t="s">
        <v>36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41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42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43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44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45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46</v>
      </c>
      <c r="E29" s="3"/>
      <c r="F29" s="30" t="s">
        <v>47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48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49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50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51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52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53</v>
      </c>
      <c r="U35" s="48"/>
      <c r="V35" s="48"/>
      <c r="W35" s="48"/>
      <c r="X35" s="50" t="s">
        <v>54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56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57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58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57</v>
      </c>
      <c r="AI60" s="39"/>
      <c r="AJ60" s="39"/>
      <c r="AK60" s="39"/>
      <c r="AL60" s="39"/>
      <c r="AM60" s="56" t="s">
        <v>58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59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60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57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58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57</v>
      </c>
      <c r="AI75" s="39"/>
      <c r="AJ75" s="39"/>
      <c r="AK75" s="39"/>
      <c r="AL75" s="39"/>
      <c r="AM75" s="56" t="s">
        <v>58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61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312a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Park Homolka Beroun, 1.etapa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Beroun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11. 8. 2022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25.6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Město Beroun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32</v>
      </c>
      <c r="AJ89" s="36"/>
      <c r="AK89" s="36"/>
      <c r="AL89" s="36"/>
      <c r="AM89" s="68" t="str">
        <f>IF(E17="","",E17)</f>
        <v>Ing.arch.MgA Alena Korandová</v>
      </c>
      <c r="AN89" s="4"/>
      <c r="AO89" s="4"/>
      <c r="AP89" s="4"/>
      <c r="AQ89" s="36"/>
      <c r="AR89" s="37"/>
      <c r="AS89" s="69" t="s">
        <v>62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30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37</v>
      </c>
      <c r="AJ90" s="36"/>
      <c r="AK90" s="36"/>
      <c r="AL90" s="36"/>
      <c r="AM90" s="68" t="str">
        <f>IF(E20="","",E20)</f>
        <v>Ing. Natálie Veselá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63</v>
      </c>
      <c r="D92" s="78"/>
      <c r="E92" s="78"/>
      <c r="F92" s="78"/>
      <c r="G92" s="78"/>
      <c r="H92" s="79"/>
      <c r="I92" s="80" t="s">
        <v>64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65</v>
      </c>
      <c r="AH92" s="78"/>
      <c r="AI92" s="78"/>
      <c r="AJ92" s="78"/>
      <c r="AK92" s="78"/>
      <c r="AL92" s="78"/>
      <c r="AM92" s="78"/>
      <c r="AN92" s="80" t="s">
        <v>66</v>
      </c>
      <c r="AO92" s="78"/>
      <c r="AP92" s="82"/>
      <c r="AQ92" s="83" t="s">
        <v>67</v>
      </c>
      <c r="AR92" s="37"/>
      <c r="AS92" s="84" t="s">
        <v>68</v>
      </c>
      <c r="AT92" s="85" t="s">
        <v>69</v>
      </c>
      <c r="AU92" s="85" t="s">
        <v>70</v>
      </c>
      <c r="AV92" s="85" t="s">
        <v>71</v>
      </c>
      <c r="AW92" s="85" t="s">
        <v>72</v>
      </c>
      <c r="AX92" s="85" t="s">
        <v>73</v>
      </c>
      <c r="AY92" s="85" t="s">
        <v>74</v>
      </c>
      <c r="AZ92" s="85" t="s">
        <v>75</v>
      </c>
      <c r="BA92" s="85" t="s">
        <v>76</v>
      </c>
      <c r="BB92" s="85" t="s">
        <v>77</v>
      </c>
      <c r="BC92" s="85" t="s">
        <v>78</v>
      </c>
      <c r="BD92" s="86" t="s">
        <v>79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80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ROUND(SUM(AG95:AG104),2)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ROUND(SUM(AS95:AS104),2)</f>
        <v>0</v>
      </c>
      <c r="AT94" s="97">
        <f>ROUND(SUM(AV94:AW94),2)</f>
        <v>0</v>
      </c>
      <c r="AU94" s="98">
        <f>ROUND(SUM(AU95:AU104),5)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ROUND(SUM(AZ95:AZ104),2)</f>
        <v>0</v>
      </c>
      <c r="BA94" s="97">
        <f>ROUND(SUM(BA95:BA104),2)</f>
        <v>0</v>
      </c>
      <c r="BB94" s="97">
        <f>ROUND(SUM(BB95:BB104),2)</f>
        <v>0</v>
      </c>
      <c r="BC94" s="97">
        <f>ROUND(SUM(BC95:BC104),2)</f>
        <v>0</v>
      </c>
      <c r="BD94" s="99">
        <f>ROUND(SUM(BD95:BD104),2)</f>
        <v>0</v>
      </c>
      <c r="BE94" s="6"/>
      <c r="BS94" s="100" t="s">
        <v>81</v>
      </c>
      <c r="BT94" s="100" t="s">
        <v>82</v>
      </c>
      <c r="BU94" s="101" t="s">
        <v>83</v>
      </c>
      <c r="BV94" s="100" t="s">
        <v>84</v>
      </c>
      <c r="BW94" s="100" t="s">
        <v>4</v>
      </c>
      <c r="BX94" s="100" t="s">
        <v>85</v>
      </c>
      <c r="CL94" s="100" t="s">
        <v>1</v>
      </c>
    </row>
    <row r="95" s="7" customFormat="1" ht="16.5" customHeight="1">
      <c r="A95" s="102" t="s">
        <v>86</v>
      </c>
      <c r="B95" s="103"/>
      <c r="C95" s="104"/>
      <c r="D95" s="105" t="s">
        <v>87</v>
      </c>
      <c r="E95" s="105"/>
      <c r="F95" s="105"/>
      <c r="G95" s="105"/>
      <c r="H95" s="105"/>
      <c r="I95" s="106"/>
      <c r="J95" s="105" t="s">
        <v>88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'00 - Vedlejší a ostatní n...'!J30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89</v>
      </c>
      <c r="AR95" s="103"/>
      <c r="AS95" s="109">
        <v>0</v>
      </c>
      <c r="AT95" s="110">
        <f>ROUND(SUM(AV95:AW95),2)</f>
        <v>0</v>
      </c>
      <c r="AU95" s="111">
        <f>'00 - Vedlejší a ostatní n...'!P121</f>
        <v>0</v>
      </c>
      <c r="AV95" s="110">
        <f>'00 - Vedlejší a ostatní n...'!J33</f>
        <v>0</v>
      </c>
      <c r="AW95" s="110">
        <f>'00 - Vedlejší a ostatní n...'!J34</f>
        <v>0</v>
      </c>
      <c r="AX95" s="110">
        <f>'00 - Vedlejší a ostatní n...'!J35</f>
        <v>0</v>
      </c>
      <c r="AY95" s="110">
        <f>'00 - Vedlejší a ostatní n...'!J36</f>
        <v>0</v>
      </c>
      <c r="AZ95" s="110">
        <f>'00 - Vedlejší a ostatní n...'!F33</f>
        <v>0</v>
      </c>
      <c r="BA95" s="110">
        <f>'00 - Vedlejší a ostatní n...'!F34</f>
        <v>0</v>
      </c>
      <c r="BB95" s="110">
        <f>'00 - Vedlejší a ostatní n...'!F35</f>
        <v>0</v>
      </c>
      <c r="BC95" s="110">
        <f>'00 - Vedlejší a ostatní n...'!F36</f>
        <v>0</v>
      </c>
      <c r="BD95" s="112">
        <f>'00 - Vedlejší a ostatní n...'!F37</f>
        <v>0</v>
      </c>
      <c r="BE95" s="7"/>
      <c r="BT95" s="113" t="s">
        <v>90</v>
      </c>
      <c r="BV95" s="113" t="s">
        <v>84</v>
      </c>
      <c r="BW95" s="113" t="s">
        <v>91</v>
      </c>
      <c r="BX95" s="113" t="s">
        <v>4</v>
      </c>
      <c r="CL95" s="113" t="s">
        <v>1</v>
      </c>
      <c r="CM95" s="113" t="s">
        <v>92</v>
      </c>
    </row>
    <row r="96" s="7" customFormat="1" ht="16.5" customHeight="1">
      <c r="A96" s="102" t="s">
        <v>86</v>
      </c>
      <c r="B96" s="103"/>
      <c r="C96" s="104"/>
      <c r="D96" s="105" t="s">
        <v>93</v>
      </c>
      <c r="E96" s="105"/>
      <c r="F96" s="105"/>
      <c r="G96" s="105"/>
      <c r="H96" s="105"/>
      <c r="I96" s="106"/>
      <c r="J96" s="105" t="s">
        <v>94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'01 - SO 01 oválná dráha'!J30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95</v>
      </c>
      <c r="AR96" s="103"/>
      <c r="AS96" s="109">
        <v>0</v>
      </c>
      <c r="AT96" s="110">
        <f>ROUND(SUM(AV96:AW96),2)</f>
        <v>0</v>
      </c>
      <c r="AU96" s="111">
        <f>'01 - SO 01 oválná dráha'!P127</f>
        <v>0</v>
      </c>
      <c r="AV96" s="110">
        <f>'01 - SO 01 oválná dráha'!J33</f>
        <v>0</v>
      </c>
      <c r="AW96" s="110">
        <f>'01 - SO 01 oválná dráha'!J34</f>
        <v>0</v>
      </c>
      <c r="AX96" s="110">
        <f>'01 - SO 01 oválná dráha'!J35</f>
        <v>0</v>
      </c>
      <c r="AY96" s="110">
        <f>'01 - SO 01 oválná dráha'!J36</f>
        <v>0</v>
      </c>
      <c r="AZ96" s="110">
        <f>'01 - SO 01 oválná dráha'!F33</f>
        <v>0</v>
      </c>
      <c r="BA96" s="110">
        <f>'01 - SO 01 oválná dráha'!F34</f>
        <v>0</v>
      </c>
      <c r="BB96" s="110">
        <f>'01 - SO 01 oválná dráha'!F35</f>
        <v>0</v>
      </c>
      <c r="BC96" s="110">
        <f>'01 - SO 01 oválná dráha'!F36</f>
        <v>0</v>
      </c>
      <c r="BD96" s="112">
        <f>'01 - SO 01 oválná dráha'!F37</f>
        <v>0</v>
      </c>
      <c r="BE96" s="7"/>
      <c r="BT96" s="113" t="s">
        <v>90</v>
      </c>
      <c r="BV96" s="113" t="s">
        <v>84</v>
      </c>
      <c r="BW96" s="113" t="s">
        <v>96</v>
      </c>
      <c r="BX96" s="113" t="s">
        <v>4</v>
      </c>
      <c r="CL96" s="113" t="s">
        <v>1</v>
      </c>
      <c r="CM96" s="113" t="s">
        <v>92</v>
      </c>
    </row>
    <row r="97" s="7" customFormat="1" ht="16.5" customHeight="1">
      <c r="A97" s="102" t="s">
        <v>86</v>
      </c>
      <c r="B97" s="103"/>
      <c r="C97" s="104"/>
      <c r="D97" s="105" t="s">
        <v>97</v>
      </c>
      <c r="E97" s="105"/>
      <c r="F97" s="105"/>
      <c r="G97" s="105"/>
      <c r="H97" s="105"/>
      <c r="I97" s="106"/>
      <c r="J97" s="105" t="s">
        <v>98</v>
      </c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7">
        <f>'02 - SO 02 dětské hřiště'!J30</f>
        <v>0</v>
      </c>
      <c r="AH97" s="106"/>
      <c r="AI97" s="106"/>
      <c r="AJ97" s="106"/>
      <c r="AK97" s="106"/>
      <c r="AL97" s="106"/>
      <c r="AM97" s="106"/>
      <c r="AN97" s="107">
        <f>SUM(AG97,AT97)</f>
        <v>0</v>
      </c>
      <c r="AO97" s="106"/>
      <c r="AP97" s="106"/>
      <c r="AQ97" s="108" t="s">
        <v>95</v>
      </c>
      <c r="AR97" s="103"/>
      <c r="AS97" s="109">
        <v>0</v>
      </c>
      <c r="AT97" s="110">
        <f>ROUND(SUM(AV97:AW97),2)</f>
        <v>0</v>
      </c>
      <c r="AU97" s="111">
        <f>'02 - SO 02 dětské hřiště'!P122</f>
        <v>0</v>
      </c>
      <c r="AV97" s="110">
        <f>'02 - SO 02 dětské hřiště'!J33</f>
        <v>0</v>
      </c>
      <c r="AW97" s="110">
        <f>'02 - SO 02 dětské hřiště'!J34</f>
        <v>0</v>
      </c>
      <c r="AX97" s="110">
        <f>'02 - SO 02 dětské hřiště'!J35</f>
        <v>0</v>
      </c>
      <c r="AY97" s="110">
        <f>'02 - SO 02 dětské hřiště'!J36</f>
        <v>0</v>
      </c>
      <c r="AZ97" s="110">
        <f>'02 - SO 02 dětské hřiště'!F33</f>
        <v>0</v>
      </c>
      <c r="BA97" s="110">
        <f>'02 - SO 02 dětské hřiště'!F34</f>
        <v>0</v>
      </c>
      <c r="BB97" s="110">
        <f>'02 - SO 02 dětské hřiště'!F35</f>
        <v>0</v>
      </c>
      <c r="BC97" s="110">
        <f>'02 - SO 02 dětské hřiště'!F36</f>
        <v>0</v>
      </c>
      <c r="BD97" s="112">
        <f>'02 - SO 02 dětské hřiště'!F37</f>
        <v>0</v>
      </c>
      <c r="BE97" s="7"/>
      <c r="BT97" s="113" t="s">
        <v>90</v>
      </c>
      <c r="BV97" s="113" t="s">
        <v>84</v>
      </c>
      <c r="BW97" s="113" t="s">
        <v>99</v>
      </c>
      <c r="BX97" s="113" t="s">
        <v>4</v>
      </c>
      <c r="CL97" s="113" t="s">
        <v>1</v>
      </c>
      <c r="CM97" s="113" t="s">
        <v>92</v>
      </c>
    </row>
    <row r="98" s="7" customFormat="1" ht="16.5" customHeight="1">
      <c r="A98" s="102" t="s">
        <v>86</v>
      </c>
      <c r="B98" s="103"/>
      <c r="C98" s="104"/>
      <c r="D98" s="105" t="s">
        <v>100</v>
      </c>
      <c r="E98" s="105"/>
      <c r="F98" s="105"/>
      <c r="G98" s="105"/>
      <c r="H98" s="105"/>
      <c r="I98" s="106"/>
      <c r="J98" s="105" t="s">
        <v>101</v>
      </c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7">
        <f>'03 - SO 03 tréninkové hřiště'!J30</f>
        <v>0</v>
      </c>
      <c r="AH98" s="106"/>
      <c r="AI98" s="106"/>
      <c r="AJ98" s="106"/>
      <c r="AK98" s="106"/>
      <c r="AL98" s="106"/>
      <c r="AM98" s="106"/>
      <c r="AN98" s="107">
        <f>SUM(AG98,AT98)</f>
        <v>0</v>
      </c>
      <c r="AO98" s="106"/>
      <c r="AP98" s="106"/>
      <c r="AQ98" s="108" t="s">
        <v>95</v>
      </c>
      <c r="AR98" s="103"/>
      <c r="AS98" s="109">
        <v>0</v>
      </c>
      <c r="AT98" s="110">
        <f>ROUND(SUM(AV98:AW98),2)</f>
        <v>0</v>
      </c>
      <c r="AU98" s="111">
        <f>'03 - SO 03 tréninkové hřiště'!P122</f>
        <v>0</v>
      </c>
      <c r="AV98" s="110">
        <f>'03 - SO 03 tréninkové hřiště'!J33</f>
        <v>0</v>
      </c>
      <c r="AW98" s="110">
        <f>'03 - SO 03 tréninkové hřiště'!J34</f>
        <v>0</v>
      </c>
      <c r="AX98" s="110">
        <f>'03 - SO 03 tréninkové hřiště'!J35</f>
        <v>0</v>
      </c>
      <c r="AY98" s="110">
        <f>'03 - SO 03 tréninkové hřiště'!J36</f>
        <v>0</v>
      </c>
      <c r="AZ98" s="110">
        <f>'03 - SO 03 tréninkové hřiště'!F33</f>
        <v>0</v>
      </c>
      <c r="BA98" s="110">
        <f>'03 - SO 03 tréninkové hřiště'!F34</f>
        <v>0</v>
      </c>
      <c r="BB98" s="110">
        <f>'03 - SO 03 tréninkové hřiště'!F35</f>
        <v>0</v>
      </c>
      <c r="BC98" s="110">
        <f>'03 - SO 03 tréninkové hřiště'!F36</f>
        <v>0</v>
      </c>
      <c r="BD98" s="112">
        <f>'03 - SO 03 tréninkové hřiště'!F37</f>
        <v>0</v>
      </c>
      <c r="BE98" s="7"/>
      <c r="BT98" s="113" t="s">
        <v>90</v>
      </c>
      <c r="BV98" s="113" t="s">
        <v>84</v>
      </c>
      <c r="BW98" s="113" t="s">
        <v>102</v>
      </c>
      <c r="BX98" s="113" t="s">
        <v>4</v>
      </c>
      <c r="CL98" s="113" t="s">
        <v>1</v>
      </c>
      <c r="CM98" s="113" t="s">
        <v>92</v>
      </c>
    </row>
    <row r="99" s="7" customFormat="1" ht="16.5" customHeight="1">
      <c r="A99" s="102" t="s">
        <v>86</v>
      </c>
      <c r="B99" s="103"/>
      <c r="C99" s="104"/>
      <c r="D99" s="105" t="s">
        <v>103</v>
      </c>
      <c r="E99" s="105"/>
      <c r="F99" s="105"/>
      <c r="G99" s="105"/>
      <c r="H99" s="105"/>
      <c r="I99" s="106"/>
      <c r="J99" s="105" t="s">
        <v>104</v>
      </c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7">
        <f>'04 - SO 04 terénní schody'!J30</f>
        <v>0</v>
      </c>
      <c r="AH99" s="106"/>
      <c r="AI99" s="106"/>
      <c r="AJ99" s="106"/>
      <c r="AK99" s="106"/>
      <c r="AL99" s="106"/>
      <c r="AM99" s="106"/>
      <c r="AN99" s="107">
        <f>SUM(AG99,AT99)</f>
        <v>0</v>
      </c>
      <c r="AO99" s="106"/>
      <c r="AP99" s="106"/>
      <c r="AQ99" s="108" t="s">
        <v>95</v>
      </c>
      <c r="AR99" s="103"/>
      <c r="AS99" s="109">
        <v>0</v>
      </c>
      <c r="AT99" s="110">
        <f>ROUND(SUM(AV99:AW99),2)</f>
        <v>0</v>
      </c>
      <c r="AU99" s="111">
        <f>'04 - SO 04 terénní schody'!P124</f>
        <v>0</v>
      </c>
      <c r="AV99" s="110">
        <f>'04 - SO 04 terénní schody'!J33</f>
        <v>0</v>
      </c>
      <c r="AW99" s="110">
        <f>'04 - SO 04 terénní schody'!J34</f>
        <v>0</v>
      </c>
      <c r="AX99" s="110">
        <f>'04 - SO 04 terénní schody'!J35</f>
        <v>0</v>
      </c>
      <c r="AY99" s="110">
        <f>'04 - SO 04 terénní schody'!J36</f>
        <v>0</v>
      </c>
      <c r="AZ99" s="110">
        <f>'04 - SO 04 terénní schody'!F33</f>
        <v>0</v>
      </c>
      <c r="BA99" s="110">
        <f>'04 - SO 04 terénní schody'!F34</f>
        <v>0</v>
      </c>
      <c r="BB99" s="110">
        <f>'04 - SO 04 terénní schody'!F35</f>
        <v>0</v>
      </c>
      <c r="BC99" s="110">
        <f>'04 - SO 04 terénní schody'!F36</f>
        <v>0</v>
      </c>
      <c r="BD99" s="112">
        <f>'04 - SO 04 terénní schody'!F37</f>
        <v>0</v>
      </c>
      <c r="BE99" s="7"/>
      <c r="BT99" s="113" t="s">
        <v>90</v>
      </c>
      <c r="BV99" s="113" t="s">
        <v>84</v>
      </c>
      <c r="BW99" s="113" t="s">
        <v>105</v>
      </c>
      <c r="BX99" s="113" t="s">
        <v>4</v>
      </c>
      <c r="CL99" s="113" t="s">
        <v>1</v>
      </c>
      <c r="CM99" s="113" t="s">
        <v>92</v>
      </c>
    </row>
    <row r="100" s="7" customFormat="1" ht="16.5" customHeight="1">
      <c r="A100" s="102" t="s">
        <v>86</v>
      </c>
      <c r="B100" s="103"/>
      <c r="C100" s="104"/>
      <c r="D100" s="105" t="s">
        <v>106</v>
      </c>
      <c r="E100" s="105"/>
      <c r="F100" s="105"/>
      <c r="G100" s="105"/>
      <c r="H100" s="105"/>
      <c r="I100" s="106"/>
      <c r="J100" s="105" t="s">
        <v>107</v>
      </c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7">
        <f>'05 - SO 05 chodníky a zpe...'!J30</f>
        <v>0</v>
      </c>
      <c r="AH100" s="106"/>
      <c r="AI100" s="106"/>
      <c r="AJ100" s="106"/>
      <c r="AK100" s="106"/>
      <c r="AL100" s="106"/>
      <c r="AM100" s="106"/>
      <c r="AN100" s="107">
        <f>SUM(AG100,AT100)</f>
        <v>0</v>
      </c>
      <c r="AO100" s="106"/>
      <c r="AP100" s="106"/>
      <c r="AQ100" s="108" t="s">
        <v>95</v>
      </c>
      <c r="AR100" s="103"/>
      <c r="AS100" s="109">
        <v>0</v>
      </c>
      <c r="AT100" s="110">
        <f>ROUND(SUM(AV100:AW100),2)</f>
        <v>0</v>
      </c>
      <c r="AU100" s="111">
        <f>'05 - SO 05 chodníky a zpe...'!P127</f>
        <v>0</v>
      </c>
      <c r="AV100" s="110">
        <f>'05 - SO 05 chodníky a zpe...'!J33</f>
        <v>0</v>
      </c>
      <c r="AW100" s="110">
        <f>'05 - SO 05 chodníky a zpe...'!J34</f>
        <v>0</v>
      </c>
      <c r="AX100" s="110">
        <f>'05 - SO 05 chodníky a zpe...'!J35</f>
        <v>0</v>
      </c>
      <c r="AY100" s="110">
        <f>'05 - SO 05 chodníky a zpe...'!J36</f>
        <v>0</v>
      </c>
      <c r="AZ100" s="110">
        <f>'05 - SO 05 chodníky a zpe...'!F33</f>
        <v>0</v>
      </c>
      <c r="BA100" s="110">
        <f>'05 - SO 05 chodníky a zpe...'!F34</f>
        <v>0</v>
      </c>
      <c r="BB100" s="110">
        <f>'05 - SO 05 chodníky a zpe...'!F35</f>
        <v>0</v>
      </c>
      <c r="BC100" s="110">
        <f>'05 - SO 05 chodníky a zpe...'!F36</f>
        <v>0</v>
      </c>
      <c r="BD100" s="112">
        <f>'05 - SO 05 chodníky a zpe...'!F37</f>
        <v>0</v>
      </c>
      <c r="BE100" s="7"/>
      <c r="BT100" s="113" t="s">
        <v>90</v>
      </c>
      <c r="BV100" s="113" t="s">
        <v>84</v>
      </c>
      <c r="BW100" s="113" t="s">
        <v>108</v>
      </c>
      <c r="BX100" s="113" t="s">
        <v>4</v>
      </c>
      <c r="CL100" s="113" t="s">
        <v>1</v>
      </c>
      <c r="CM100" s="113" t="s">
        <v>92</v>
      </c>
    </row>
    <row r="101" s="7" customFormat="1" ht="16.5" customHeight="1">
      <c r="A101" s="102" t="s">
        <v>86</v>
      </c>
      <c r="B101" s="103"/>
      <c r="C101" s="104"/>
      <c r="D101" s="105" t="s">
        <v>109</v>
      </c>
      <c r="E101" s="105"/>
      <c r="F101" s="105"/>
      <c r="G101" s="105"/>
      <c r="H101" s="105"/>
      <c r="I101" s="106"/>
      <c r="J101" s="105" t="s">
        <v>110</v>
      </c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7">
        <f>'06 - SO 06 úpravy sadové ...'!J30</f>
        <v>0</v>
      </c>
      <c r="AH101" s="106"/>
      <c r="AI101" s="106"/>
      <c r="AJ101" s="106"/>
      <c r="AK101" s="106"/>
      <c r="AL101" s="106"/>
      <c r="AM101" s="106"/>
      <c r="AN101" s="107">
        <f>SUM(AG101,AT101)</f>
        <v>0</v>
      </c>
      <c r="AO101" s="106"/>
      <c r="AP101" s="106"/>
      <c r="AQ101" s="108" t="s">
        <v>95</v>
      </c>
      <c r="AR101" s="103"/>
      <c r="AS101" s="109">
        <v>0</v>
      </c>
      <c r="AT101" s="110">
        <f>ROUND(SUM(AV101:AW101),2)</f>
        <v>0</v>
      </c>
      <c r="AU101" s="111">
        <f>'06 - SO 06 úpravy sadové ...'!P121</f>
        <v>0</v>
      </c>
      <c r="AV101" s="110">
        <f>'06 - SO 06 úpravy sadové ...'!J33</f>
        <v>0</v>
      </c>
      <c r="AW101" s="110">
        <f>'06 - SO 06 úpravy sadové ...'!J34</f>
        <v>0</v>
      </c>
      <c r="AX101" s="110">
        <f>'06 - SO 06 úpravy sadové ...'!J35</f>
        <v>0</v>
      </c>
      <c r="AY101" s="110">
        <f>'06 - SO 06 úpravy sadové ...'!J36</f>
        <v>0</v>
      </c>
      <c r="AZ101" s="110">
        <f>'06 - SO 06 úpravy sadové ...'!F33</f>
        <v>0</v>
      </c>
      <c r="BA101" s="110">
        <f>'06 - SO 06 úpravy sadové ...'!F34</f>
        <v>0</v>
      </c>
      <c r="BB101" s="110">
        <f>'06 - SO 06 úpravy sadové ...'!F35</f>
        <v>0</v>
      </c>
      <c r="BC101" s="110">
        <f>'06 - SO 06 úpravy sadové ...'!F36</f>
        <v>0</v>
      </c>
      <c r="BD101" s="112">
        <f>'06 - SO 06 úpravy sadové ...'!F37</f>
        <v>0</v>
      </c>
      <c r="BE101" s="7"/>
      <c r="BT101" s="113" t="s">
        <v>90</v>
      </c>
      <c r="BV101" s="113" t="s">
        <v>84</v>
      </c>
      <c r="BW101" s="113" t="s">
        <v>111</v>
      </c>
      <c r="BX101" s="113" t="s">
        <v>4</v>
      </c>
      <c r="CL101" s="113" t="s">
        <v>1</v>
      </c>
      <c r="CM101" s="113" t="s">
        <v>92</v>
      </c>
    </row>
    <row r="102" s="7" customFormat="1" ht="16.5" customHeight="1">
      <c r="A102" s="102" t="s">
        <v>86</v>
      </c>
      <c r="B102" s="103"/>
      <c r="C102" s="104"/>
      <c r="D102" s="105" t="s">
        <v>112</v>
      </c>
      <c r="E102" s="105"/>
      <c r="F102" s="105"/>
      <c r="G102" s="105"/>
      <c r="H102" s="105"/>
      <c r="I102" s="106"/>
      <c r="J102" s="105" t="s">
        <v>113</v>
      </c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7">
        <f>'07 - SO 07 sportovní trávník'!J30</f>
        <v>0</v>
      </c>
      <c r="AH102" s="106"/>
      <c r="AI102" s="106"/>
      <c r="AJ102" s="106"/>
      <c r="AK102" s="106"/>
      <c r="AL102" s="106"/>
      <c r="AM102" s="106"/>
      <c r="AN102" s="107">
        <f>SUM(AG102,AT102)</f>
        <v>0</v>
      </c>
      <c r="AO102" s="106"/>
      <c r="AP102" s="106"/>
      <c r="AQ102" s="108" t="s">
        <v>95</v>
      </c>
      <c r="AR102" s="103"/>
      <c r="AS102" s="109">
        <v>0</v>
      </c>
      <c r="AT102" s="110">
        <f>ROUND(SUM(AV102:AW102),2)</f>
        <v>0</v>
      </c>
      <c r="AU102" s="111">
        <f>'07 - SO 07 sportovní trávník'!P119</f>
        <v>0</v>
      </c>
      <c r="AV102" s="110">
        <f>'07 - SO 07 sportovní trávník'!J33</f>
        <v>0</v>
      </c>
      <c r="AW102" s="110">
        <f>'07 - SO 07 sportovní trávník'!J34</f>
        <v>0</v>
      </c>
      <c r="AX102" s="110">
        <f>'07 - SO 07 sportovní trávník'!J35</f>
        <v>0</v>
      </c>
      <c r="AY102" s="110">
        <f>'07 - SO 07 sportovní trávník'!J36</f>
        <v>0</v>
      </c>
      <c r="AZ102" s="110">
        <f>'07 - SO 07 sportovní trávník'!F33</f>
        <v>0</v>
      </c>
      <c r="BA102" s="110">
        <f>'07 - SO 07 sportovní trávník'!F34</f>
        <v>0</v>
      </c>
      <c r="BB102" s="110">
        <f>'07 - SO 07 sportovní trávník'!F35</f>
        <v>0</v>
      </c>
      <c r="BC102" s="110">
        <f>'07 - SO 07 sportovní trávník'!F36</f>
        <v>0</v>
      </c>
      <c r="BD102" s="112">
        <f>'07 - SO 07 sportovní trávník'!F37</f>
        <v>0</v>
      </c>
      <c r="BE102" s="7"/>
      <c r="BT102" s="113" t="s">
        <v>90</v>
      </c>
      <c r="BV102" s="113" t="s">
        <v>84</v>
      </c>
      <c r="BW102" s="113" t="s">
        <v>114</v>
      </c>
      <c r="BX102" s="113" t="s">
        <v>4</v>
      </c>
      <c r="CL102" s="113" t="s">
        <v>1</v>
      </c>
      <c r="CM102" s="113" t="s">
        <v>92</v>
      </c>
    </row>
    <row r="103" s="7" customFormat="1" ht="16.5" customHeight="1">
      <c r="A103" s="102" t="s">
        <v>86</v>
      </c>
      <c r="B103" s="103"/>
      <c r="C103" s="104"/>
      <c r="D103" s="105" t="s">
        <v>115</v>
      </c>
      <c r="E103" s="105"/>
      <c r="F103" s="105"/>
      <c r="G103" s="105"/>
      <c r="H103" s="105"/>
      <c r="I103" s="106"/>
      <c r="J103" s="105" t="s">
        <v>116</v>
      </c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7">
        <f>'08 - IO 01 VO'!J30</f>
        <v>0</v>
      </c>
      <c r="AH103" s="106"/>
      <c r="AI103" s="106"/>
      <c r="AJ103" s="106"/>
      <c r="AK103" s="106"/>
      <c r="AL103" s="106"/>
      <c r="AM103" s="106"/>
      <c r="AN103" s="107">
        <f>SUM(AG103,AT103)</f>
        <v>0</v>
      </c>
      <c r="AO103" s="106"/>
      <c r="AP103" s="106"/>
      <c r="AQ103" s="108" t="s">
        <v>117</v>
      </c>
      <c r="AR103" s="103"/>
      <c r="AS103" s="109">
        <v>0</v>
      </c>
      <c r="AT103" s="110">
        <f>ROUND(SUM(AV103:AW103),2)</f>
        <v>0</v>
      </c>
      <c r="AU103" s="111">
        <f>'08 - IO 01 VO'!P127</f>
        <v>0</v>
      </c>
      <c r="AV103" s="110">
        <f>'08 - IO 01 VO'!J33</f>
        <v>0</v>
      </c>
      <c r="AW103" s="110">
        <f>'08 - IO 01 VO'!J34</f>
        <v>0</v>
      </c>
      <c r="AX103" s="110">
        <f>'08 - IO 01 VO'!J35</f>
        <v>0</v>
      </c>
      <c r="AY103" s="110">
        <f>'08 - IO 01 VO'!J36</f>
        <v>0</v>
      </c>
      <c r="AZ103" s="110">
        <f>'08 - IO 01 VO'!F33</f>
        <v>0</v>
      </c>
      <c r="BA103" s="110">
        <f>'08 - IO 01 VO'!F34</f>
        <v>0</v>
      </c>
      <c r="BB103" s="110">
        <f>'08 - IO 01 VO'!F35</f>
        <v>0</v>
      </c>
      <c r="BC103" s="110">
        <f>'08 - IO 01 VO'!F36</f>
        <v>0</v>
      </c>
      <c r="BD103" s="112">
        <f>'08 - IO 01 VO'!F37</f>
        <v>0</v>
      </c>
      <c r="BE103" s="7"/>
      <c r="BT103" s="113" t="s">
        <v>90</v>
      </c>
      <c r="BV103" s="113" t="s">
        <v>84</v>
      </c>
      <c r="BW103" s="113" t="s">
        <v>118</v>
      </c>
      <c r="BX103" s="113" t="s">
        <v>4</v>
      </c>
      <c r="CL103" s="113" t="s">
        <v>1</v>
      </c>
      <c r="CM103" s="113" t="s">
        <v>92</v>
      </c>
    </row>
    <row r="104" s="7" customFormat="1" ht="16.5" customHeight="1">
      <c r="A104" s="102" t="s">
        <v>86</v>
      </c>
      <c r="B104" s="103"/>
      <c r="C104" s="104"/>
      <c r="D104" s="105" t="s">
        <v>119</v>
      </c>
      <c r="E104" s="105"/>
      <c r="F104" s="105"/>
      <c r="G104" s="105"/>
      <c r="H104" s="105"/>
      <c r="I104" s="106"/>
      <c r="J104" s="105" t="s">
        <v>120</v>
      </c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7">
        <f>'09 - příprava staveniště'!J30</f>
        <v>0</v>
      </c>
      <c r="AH104" s="106"/>
      <c r="AI104" s="106"/>
      <c r="AJ104" s="106"/>
      <c r="AK104" s="106"/>
      <c r="AL104" s="106"/>
      <c r="AM104" s="106"/>
      <c r="AN104" s="107">
        <f>SUM(AG104,AT104)</f>
        <v>0</v>
      </c>
      <c r="AO104" s="106"/>
      <c r="AP104" s="106"/>
      <c r="AQ104" s="108" t="s">
        <v>95</v>
      </c>
      <c r="AR104" s="103"/>
      <c r="AS104" s="114">
        <v>0</v>
      </c>
      <c r="AT104" s="115">
        <f>ROUND(SUM(AV104:AW104),2)</f>
        <v>0</v>
      </c>
      <c r="AU104" s="116">
        <f>'09 - příprava staveniště'!P121</f>
        <v>0</v>
      </c>
      <c r="AV104" s="115">
        <f>'09 - příprava staveniště'!J33</f>
        <v>0</v>
      </c>
      <c r="AW104" s="115">
        <f>'09 - příprava staveniště'!J34</f>
        <v>0</v>
      </c>
      <c r="AX104" s="115">
        <f>'09 - příprava staveniště'!J35</f>
        <v>0</v>
      </c>
      <c r="AY104" s="115">
        <f>'09 - příprava staveniště'!J36</f>
        <v>0</v>
      </c>
      <c r="AZ104" s="115">
        <f>'09 - příprava staveniště'!F33</f>
        <v>0</v>
      </c>
      <c r="BA104" s="115">
        <f>'09 - příprava staveniště'!F34</f>
        <v>0</v>
      </c>
      <c r="BB104" s="115">
        <f>'09 - příprava staveniště'!F35</f>
        <v>0</v>
      </c>
      <c r="BC104" s="115">
        <f>'09 - příprava staveniště'!F36</f>
        <v>0</v>
      </c>
      <c r="BD104" s="117">
        <f>'09 - příprava staveniště'!F37</f>
        <v>0</v>
      </c>
      <c r="BE104" s="7"/>
      <c r="BT104" s="113" t="s">
        <v>90</v>
      </c>
      <c r="BV104" s="113" t="s">
        <v>84</v>
      </c>
      <c r="BW104" s="113" t="s">
        <v>121</v>
      </c>
      <c r="BX104" s="113" t="s">
        <v>4</v>
      </c>
      <c r="CL104" s="113" t="s">
        <v>1</v>
      </c>
      <c r="CM104" s="113" t="s">
        <v>92</v>
      </c>
    </row>
    <row r="105" s="2" customFormat="1" ht="30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7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</row>
    <row r="106" s="2" customFormat="1" ht="6.96" customHeight="1">
      <c r="A106" s="36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37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</row>
  </sheetData>
  <mergeCells count="7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G94:AM94"/>
    <mergeCell ref="AN94:AP94"/>
  </mergeCells>
  <hyperlinks>
    <hyperlink ref="A95" location="'00 - Vedlejší a ostatní n...'!C2" display="/"/>
    <hyperlink ref="A96" location="'01 - SO 01 oválná dráha'!C2" display="/"/>
    <hyperlink ref="A97" location="'02 - SO 02 dětské hřiště'!C2" display="/"/>
    <hyperlink ref="A98" location="'03 - SO 03 tréninkové hřiště'!C2" display="/"/>
    <hyperlink ref="A99" location="'04 - SO 04 terénní schody'!C2" display="/"/>
    <hyperlink ref="A100" location="'05 - SO 05 chodníky a zpe...'!C2" display="/"/>
    <hyperlink ref="A101" location="'06 - SO 06 úpravy sadové ...'!C2" display="/"/>
    <hyperlink ref="A102" location="'07 - SO 07 sportovní trávník'!C2" display="/"/>
    <hyperlink ref="A103" location="'08 - IO 01 VO'!C2" display="/"/>
    <hyperlink ref="A104" location="'09 - příprava staveniště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="1" customFormat="1" ht="24.96" customHeight="1">
      <c r="B4" s="20"/>
      <c r="D4" s="21" t="s">
        <v>122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Park Homolka Beroun, 1.etapa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123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124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11. 8. 2022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30" t="s">
        <v>28</v>
      </c>
      <c r="J15" s="25" t="s">
        <v>29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30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32</v>
      </c>
      <c r="E20" s="36"/>
      <c r="F20" s="36"/>
      <c r="G20" s="36"/>
      <c r="H20" s="36"/>
      <c r="I20" s="30" t="s">
        <v>25</v>
      </c>
      <c r="J20" s="25" t="s">
        <v>33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34</v>
      </c>
      <c r="F21" s="36"/>
      <c r="G21" s="36"/>
      <c r="H21" s="36"/>
      <c r="I21" s="30" t="s">
        <v>28</v>
      </c>
      <c r="J21" s="25" t="s">
        <v>35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37</v>
      </c>
      <c r="E23" s="36"/>
      <c r="F23" s="36"/>
      <c r="G23" s="36"/>
      <c r="H23" s="36"/>
      <c r="I23" s="30" t="s">
        <v>25</v>
      </c>
      <c r="J23" s="25" t="s">
        <v>38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39</v>
      </c>
      <c r="F24" s="36"/>
      <c r="G24" s="36"/>
      <c r="H24" s="36"/>
      <c r="I24" s="30" t="s">
        <v>28</v>
      </c>
      <c r="J24" s="25" t="s">
        <v>40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42</v>
      </c>
      <c r="E30" s="36"/>
      <c r="F30" s="36"/>
      <c r="G30" s="36"/>
      <c r="H30" s="36"/>
      <c r="I30" s="36"/>
      <c r="J30" s="94">
        <f>ROUND(J121,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44</v>
      </c>
      <c r="G32" s="36"/>
      <c r="H32" s="36"/>
      <c r="I32" s="41" t="s">
        <v>43</v>
      </c>
      <c r="J32" s="41" t="s">
        <v>45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46</v>
      </c>
      <c r="E33" s="30" t="s">
        <v>47</v>
      </c>
      <c r="F33" s="125">
        <f>ROUND((SUM(BE121:BE136)),  2)</f>
        <v>0</v>
      </c>
      <c r="G33" s="36"/>
      <c r="H33" s="36"/>
      <c r="I33" s="126">
        <v>0.20999999999999999</v>
      </c>
      <c r="J33" s="125">
        <f>ROUND(((SUM(BE121:BE136))*I33),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48</v>
      </c>
      <c r="F34" s="125">
        <f>ROUND((SUM(BF121:BF136)),  2)</f>
        <v>0</v>
      </c>
      <c r="G34" s="36"/>
      <c r="H34" s="36"/>
      <c r="I34" s="126">
        <v>0.14999999999999999</v>
      </c>
      <c r="J34" s="125">
        <f>ROUND(((SUM(BF121:BF136))*I34),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49</v>
      </c>
      <c r="F35" s="125">
        <f>ROUND((SUM(BG121:BG136)),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50</v>
      </c>
      <c r="F36" s="125">
        <f>ROUND((SUM(BH121:BH136)),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51</v>
      </c>
      <c r="F37" s="125">
        <f>ROUND((SUM(BI121:BI136)),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52</v>
      </c>
      <c r="E39" s="79"/>
      <c r="F39" s="79"/>
      <c r="G39" s="129" t="s">
        <v>53</v>
      </c>
      <c r="H39" s="130" t="s">
        <v>54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55</v>
      </c>
      <c r="E50" s="55"/>
      <c r="F50" s="55"/>
      <c r="G50" s="54" t="s">
        <v>56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57</v>
      </c>
      <c r="E61" s="39"/>
      <c r="F61" s="133" t="s">
        <v>58</v>
      </c>
      <c r="G61" s="56" t="s">
        <v>57</v>
      </c>
      <c r="H61" s="39"/>
      <c r="I61" s="39"/>
      <c r="J61" s="134" t="s">
        <v>58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59</v>
      </c>
      <c r="E65" s="57"/>
      <c r="F65" s="57"/>
      <c r="G65" s="54" t="s">
        <v>60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57</v>
      </c>
      <c r="E76" s="39"/>
      <c r="F76" s="133" t="s">
        <v>58</v>
      </c>
      <c r="G76" s="56" t="s">
        <v>57</v>
      </c>
      <c r="H76" s="39"/>
      <c r="I76" s="39"/>
      <c r="J76" s="134" t="s">
        <v>58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Park Homolka Beroun, 1.etapa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00 - Vedlejší a ostatní náklady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Beroun</v>
      </c>
      <c r="G89" s="36"/>
      <c r="H89" s="36"/>
      <c r="I89" s="30" t="s">
        <v>22</v>
      </c>
      <c r="J89" s="67" t="str">
        <f>IF(J12="","",J12)</f>
        <v>11. 8. 2022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>Město Beroun</v>
      </c>
      <c r="G91" s="36"/>
      <c r="H91" s="36"/>
      <c r="I91" s="30" t="s">
        <v>32</v>
      </c>
      <c r="J91" s="34" t="str">
        <f>E21</f>
        <v>Ing.arch.MgA Alena Korandová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6"/>
      <c r="E92" s="36"/>
      <c r="F92" s="25" t="str">
        <f>IF(E18="","",E18)</f>
        <v>Vyplň údaj</v>
      </c>
      <c r="G92" s="36"/>
      <c r="H92" s="36"/>
      <c r="I92" s="30" t="s">
        <v>37</v>
      </c>
      <c r="J92" s="34" t="str">
        <f>E24</f>
        <v>Ing. Natálie Veselá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126</v>
      </c>
      <c r="D94" s="127"/>
      <c r="E94" s="127"/>
      <c r="F94" s="127"/>
      <c r="G94" s="127"/>
      <c r="H94" s="127"/>
      <c r="I94" s="127"/>
      <c r="J94" s="136" t="s">
        <v>127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128</v>
      </c>
      <c r="D96" s="36"/>
      <c r="E96" s="36"/>
      <c r="F96" s="36"/>
      <c r="G96" s="36"/>
      <c r="H96" s="36"/>
      <c r="I96" s="36"/>
      <c r="J96" s="94">
        <f>J121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129</v>
      </c>
    </row>
    <row r="97" s="9" customFormat="1" ht="24.96" customHeight="1">
      <c r="A97" s="9"/>
      <c r="B97" s="138"/>
      <c r="C97" s="9"/>
      <c r="D97" s="139" t="s">
        <v>130</v>
      </c>
      <c r="E97" s="140"/>
      <c r="F97" s="140"/>
      <c r="G97" s="140"/>
      <c r="H97" s="140"/>
      <c r="I97" s="140"/>
      <c r="J97" s="141">
        <f>J122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131</v>
      </c>
      <c r="E98" s="144"/>
      <c r="F98" s="144"/>
      <c r="G98" s="144"/>
      <c r="H98" s="144"/>
      <c r="I98" s="144"/>
      <c r="J98" s="145">
        <f>J123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132</v>
      </c>
      <c r="E99" s="144"/>
      <c r="F99" s="144"/>
      <c r="G99" s="144"/>
      <c r="H99" s="144"/>
      <c r="I99" s="144"/>
      <c r="J99" s="145">
        <f>J128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133</v>
      </c>
      <c r="E100" s="144"/>
      <c r="F100" s="144"/>
      <c r="G100" s="144"/>
      <c r="H100" s="144"/>
      <c r="I100" s="144"/>
      <c r="J100" s="145">
        <f>J131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134</v>
      </c>
      <c r="E101" s="144"/>
      <c r="F101" s="144"/>
      <c r="G101" s="144"/>
      <c r="H101" s="144"/>
      <c r="I101" s="144"/>
      <c r="J101" s="145">
        <f>J134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6"/>
      <c r="D102" s="36"/>
      <c r="E102" s="36"/>
      <c r="F102" s="36"/>
      <c r="G102" s="36"/>
      <c r="H102" s="36"/>
      <c r="I102" s="36"/>
      <c r="J102" s="36"/>
      <c r="K102" s="36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135</v>
      </c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6"/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6"/>
      <c r="D111" s="36"/>
      <c r="E111" s="119" t="str">
        <f>E7</f>
        <v>Park Homolka Beroun, 1.etapa</v>
      </c>
      <c r="F111" s="30"/>
      <c r="G111" s="30"/>
      <c r="H111" s="30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123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6"/>
      <c r="D113" s="36"/>
      <c r="E113" s="65" t="str">
        <f>E9</f>
        <v>00 - Vedlejší a ostatní náklady</v>
      </c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6"/>
      <c r="E115" s="36"/>
      <c r="F115" s="25" t="str">
        <f>F12</f>
        <v>Beroun</v>
      </c>
      <c r="G115" s="36"/>
      <c r="H115" s="36"/>
      <c r="I115" s="30" t="s">
        <v>22</v>
      </c>
      <c r="J115" s="67" t="str">
        <f>IF(J12="","",J12)</f>
        <v>11. 8. 2022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5.65" customHeight="1">
      <c r="A117" s="36"/>
      <c r="B117" s="37"/>
      <c r="C117" s="30" t="s">
        <v>24</v>
      </c>
      <c r="D117" s="36"/>
      <c r="E117" s="36"/>
      <c r="F117" s="25" t="str">
        <f>E15</f>
        <v>Město Beroun</v>
      </c>
      <c r="G117" s="36"/>
      <c r="H117" s="36"/>
      <c r="I117" s="30" t="s">
        <v>32</v>
      </c>
      <c r="J117" s="34" t="str">
        <f>E21</f>
        <v>Ing.arch.MgA Alena Korandová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30</v>
      </c>
      <c r="D118" s="36"/>
      <c r="E118" s="36"/>
      <c r="F118" s="25" t="str">
        <f>IF(E18="","",E18)</f>
        <v>Vyplň údaj</v>
      </c>
      <c r="G118" s="36"/>
      <c r="H118" s="36"/>
      <c r="I118" s="30" t="s">
        <v>37</v>
      </c>
      <c r="J118" s="34" t="str">
        <f>E24</f>
        <v>Ing. Natálie Veselá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46"/>
      <c r="B120" s="147"/>
      <c r="C120" s="148" t="s">
        <v>136</v>
      </c>
      <c r="D120" s="149" t="s">
        <v>67</v>
      </c>
      <c r="E120" s="149" t="s">
        <v>63</v>
      </c>
      <c r="F120" s="149" t="s">
        <v>64</v>
      </c>
      <c r="G120" s="149" t="s">
        <v>137</v>
      </c>
      <c r="H120" s="149" t="s">
        <v>138</v>
      </c>
      <c r="I120" s="149" t="s">
        <v>139</v>
      </c>
      <c r="J120" s="150" t="s">
        <v>127</v>
      </c>
      <c r="K120" s="151" t="s">
        <v>140</v>
      </c>
      <c r="L120" s="152"/>
      <c r="M120" s="84" t="s">
        <v>1</v>
      </c>
      <c r="N120" s="85" t="s">
        <v>46</v>
      </c>
      <c r="O120" s="85" t="s">
        <v>141</v>
      </c>
      <c r="P120" s="85" t="s">
        <v>142</v>
      </c>
      <c r="Q120" s="85" t="s">
        <v>143</v>
      </c>
      <c r="R120" s="85" t="s">
        <v>144</v>
      </c>
      <c r="S120" s="85" t="s">
        <v>145</v>
      </c>
      <c r="T120" s="86" t="s">
        <v>146</v>
      </c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</row>
    <row r="121" s="2" customFormat="1" ht="22.8" customHeight="1">
      <c r="A121" s="36"/>
      <c r="B121" s="37"/>
      <c r="C121" s="91" t="s">
        <v>147</v>
      </c>
      <c r="D121" s="36"/>
      <c r="E121" s="36"/>
      <c r="F121" s="36"/>
      <c r="G121" s="36"/>
      <c r="H121" s="36"/>
      <c r="I121" s="36"/>
      <c r="J121" s="153">
        <f>BK121</f>
        <v>0</v>
      </c>
      <c r="K121" s="36"/>
      <c r="L121" s="37"/>
      <c r="M121" s="87"/>
      <c r="N121" s="71"/>
      <c r="O121" s="88"/>
      <c r="P121" s="154">
        <f>P122</f>
        <v>0</v>
      </c>
      <c r="Q121" s="88"/>
      <c r="R121" s="154">
        <f>R122</f>
        <v>0</v>
      </c>
      <c r="S121" s="88"/>
      <c r="T121" s="155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7" t="s">
        <v>81</v>
      </c>
      <c r="AU121" s="17" t="s">
        <v>129</v>
      </c>
      <c r="BK121" s="156">
        <f>BK122</f>
        <v>0</v>
      </c>
    </row>
    <row r="122" s="12" customFormat="1" ht="25.92" customHeight="1">
      <c r="A122" s="12"/>
      <c r="B122" s="157"/>
      <c r="C122" s="12"/>
      <c r="D122" s="158" t="s">
        <v>81</v>
      </c>
      <c r="E122" s="159" t="s">
        <v>148</v>
      </c>
      <c r="F122" s="159" t="s">
        <v>149</v>
      </c>
      <c r="G122" s="12"/>
      <c r="H122" s="12"/>
      <c r="I122" s="160"/>
      <c r="J122" s="161">
        <f>BK122</f>
        <v>0</v>
      </c>
      <c r="K122" s="12"/>
      <c r="L122" s="157"/>
      <c r="M122" s="162"/>
      <c r="N122" s="163"/>
      <c r="O122" s="163"/>
      <c r="P122" s="164">
        <f>P123+P128+P131+P134</f>
        <v>0</v>
      </c>
      <c r="Q122" s="163"/>
      <c r="R122" s="164">
        <f>R123+R128+R131+R134</f>
        <v>0</v>
      </c>
      <c r="S122" s="163"/>
      <c r="T122" s="165">
        <f>T123+T128+T131+T134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150</v>
      </c>
      <c r="AT122" s="166" t="s">
        <v>81</v>
      </c>
      <c r="AU122" s="166" t="s">
        <v>82</v>
      </c>
      <c r="AY122" s="158" t="s">
        <v>151</v>
      </c>
      <c r="BK122" s="167">
        <f>BK123+BK128+BK131+BK134</f>
        <v>0</v>
      </c>
    </row>
    <row r="123" s="12" customFormat="1" ht="22.8" customHeight="1">
      <c r="A123" s="12"/>
      <c r="B123" s="157"/>
      <c r="C123" s="12"/>
      <c r="D123" s="158" t="s">
        <v>81</v>
      </c>
      <c r="E123" s="168" t="s">
        <v>152</v>
      </c>
      <c r="F123" s="168" t="s">
        <v>153</v>
      </c>
      <c r="G123" s="12"/>
      <c r="H123" s="12"/>
      <c r="I123" s="160"/>
      <c r="J123" s="169">
        <f>BK123</f>
        <v>0</v>
      </c>
      <c r="K123" s="12"/>
      <c r="L123" s="157"/>
      <c r="M123" s="162"/>
      <c r="N123" s="163"/>
      <c r="O123" s="163"/>
      <c r="P123" s="164">
        <f>SUM(P124:P127)</f>
        <v>0</v>
      </c>
      <c r="Q123" s="163"/>
      <c r="R123" s="164">
        <f>SUM(R124:R127)</f>
        <v>0</v>
      </c>
      <c r="S123" s="163"/>
      <c r="T123" s="165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150</v>
      </c>
      <c r="AT123" s="166" t="s">
        <v>81</v>
      </c>
      <c r="AU123" s="166" t="s">
        <v>90</v>
      </c>
      <c r="AY123" s="158" t="s">
        <v>151</v>
      </c>
      <c r="BK123" s="167">
        <f>SUM(BK124:BK127)</f>
        <v>0</v>
      </c>
    </row>
    <row r="124" s="2" customFormat="1" ht="16.5" customHeight="1">
      <c r="A124" s="36"/>
      <c r="B124" s="170"/>
      <c r="C124" s="171" t="s">
        <v>90</v>
      </c>
      <c r="D124" s="171" t="s">
        <v>154</v>
      </c>
      <c r="E124" s="172" t="s">
        <v>155</v>
      </c>
      <c r="F124" s="173" t="s">
        <v>156</v>
      </c>
      <c r="G124" s="174" t="s">
        <v>157</v>
      </c>
      <c r="H124" s="175">
        <v>1</v>
      </c>
      <c r="I124" s="176"/>
      <c r="J124" s="177">
        <f>ROUND(I124*H124,2)</f>
        <v>0</v>
      </c>
      <c r="K124" s="178"/>
      <c r="L124" s="37"/>
      <c r="M124" s="179" t="s">
        <v>1</v>
      </c>
      <c r="N124" s="180" t="s">
        <v>47</v>
      </c>
      <c r="O124" s="75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3" t="s">
        <v>158</v>
      </c>
      <c r="AT124" s="183" t="s">
        <v>154</v>
      </c>
      <c r="AU124" s="183" t="s">
        <v>92</v>
      </c>
      <c r="AY124" s="17" t="s">
        <v>151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7" t="s">
        <v>90</v>
      </c>
      <c r="BK124" s="184">
        <f>ROUND(I124*H124,2)</f>
        <v>0</v>
      </c>
      <c r="BL124" s="17" t="s">
        <v>158</v>
      </c>
      <c r="BM124" s="183" t="s">
        <v>159</v>
      </c>
    </row>
    <row r="125" s="2" customFormat="1">
      <c r="A125" s="36"/>
      <c r="B125" s="37"/>
      <c r="C125" s="36"/>
      <c r="D125" s="185" t="s">
        <v>160</v>
      </c>
      <c r="E125" s="36"/>
      <c r="F125" s="186" t="s">
        <v>161</v>
      </c>
      <c r="G125" s="36"/>
      <c r="H125" s="36"/>
      <c r="I125" s="187"/>
      <c r="J125" s="36"/>
      <c r="K125" s="36"/>
      <c r="L125" s="37"/>
      <c r="M125" s="188"/>
      <c r="N125" s="189"/>
      <c r="O125" s="75"/>
      <c r="P125" s="75"/>
      <c r="Q125" s="75"/>
      <c r="R125" s="75"/>
      <c r="S125" s="75"/>
      <c r="T125" s="7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160</v>
      </c>
      <c r="AU125" s="17" t="s">
        <v>92</v>
      </c>
    </row>
    <row r="126" s="2" customFormat="1" ht="16.5" customHeight="1">
      <c r="A126" s="36"/>
      <c r="B126" s="170"/>
      <c r="C126" s="171" t="s">
        <v>92</v>
      </c>
      <c r="D126" s="171" t="s">
        <v>154</v>
      </c>
      <c r="E126" s="172" t="s">
        <v>162</v>
      </c>
      <c r="F126" s="173" t="s">
        <v>163</v>
      </c>
      <c r="G126" s="174" t="s">
        <v>157</v>
      </c>
      <c r="H126" s="175">
        <v>1</v>
      </c>
      <c r="I126" s="176"/>
      <c r="J126" s="177">
        <f>ROUND(I126*H126,2)</f>
        <v>0</v>
      </c>
      <c r="K126" s="178"/>
      <c r="L126" s="37"/>
      <c r="M126" s="179" t="s">
        <v>1</v>
      </c>
      <c r="N126" s="180" t="s">
        <v>47</v>
      </c>
      <c r="O126" s="75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3" t="s">
        <v>158</v>
      </c>
      <c r="AT126" s="183" t="s">
        <v>154</v>
      </c>
      <c r="AU126" s="183" t="s">
        <v>92</v>
      </c>
      <c r="AY126" s="17" t="s">
        <v>151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7" t="s">
        <v>90</v>
      </c>
      <c r="BK126" s="184">
        <f>ROUND(I126*H126,2)</f>
        <v>0</v>
      </c>
      <c r="BL126" s="17" t="s">
        <v>158</v>
      </c>
      <c r="BM126" s="183" t="s">
        <v>164</v>
      </c>
    </row>
    <row r="127" s="2" customFormat="1" ht="16.5" customHeight="1">
      <c r="A127" s="36"/>
      <c r="B127" s="170"/>
      <c r="C127" s="171" t="s">
        <v>165</v>
      </c>
      <c r="D127" s="171" t="s">
        <v>154</v>
      </c>
      <c r="E127" s="172" t="s">
        <v>166</v>
      </c>
      <c r="F127" s="173" t="s">
        <v>167</v>
      </c>
      <c r="G127" s="174" t="s">
        <v>157</v>
      </c>
      <c r="H127" s="175">
        <v>1</v>
      </c>
      <c r="I127" s="176"/>
      <c r="J127" s="177">
        <f>ROUND(I127*H127,2)</f>
        <v>0</v>
      </c>
      <c r="K127" s="178"/>
      <c r="L127" s="37"/>
      <c r="M127" s="179" t="s">
        <v>1</v>
      </c>
      <c r="N127" s="180" t="s">
        <v>47</v>
      </c>
      <c r="O127" s="75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158</v>
      </c>
      <c r="AT127" s="183" t="s">
        <v>154</v>
      </c>
      <c r="AU127" s="183" t="s">
        <v>92</v>
      </c>
      <c r="AY127" s="17" t="s">
        <v>151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90</v>
      </c>
      <c r="BK127" s="184">
        <f>ROUND(I127*H127,2)</f>
        <v>0</v>
      </c>
      <c r="BL127" s="17" t="s">
        <v>158</v>
      </c>
      <c r="BM127" s="183" t="s">
        <v>168</v>
      </c>
    </row>
    <row r="128" s="12" customFormat="1" ht="22.8" customHeight="1">
      <c r="A128" s="12"/>
      <c r="B128" s="157"/>
      <c r="C128" s="12"/>
      <c r="D128" s="158" t="s">
        <v>81</v>
      </c>
      <c r="E128" s="168" t="s">
        <v>169</v>
      </c>
      <c r="F128" s="168" t="s">
        <v>170</v>
      </c>
      <c r="G128" s="12"/>
      <c r="H128" s="12"/>
      <c r="I128" s="160"/>
      <c r="J128" s="169">
        <f>BK128</f>
        <v>0</v>
      </c>
      <c r="K128" s="12"/>
      <c r="L128" s="157"/>
      <c r="M128" s="162"/>
      <c r="N128" s="163"/>
      <c r="O128" s="163"/>
      <c r="P128" s="164">
        <f>SUM(P129:P130)</f>
        <v>0</v>
      </c>
      <c r="Q128" s="163"/>
      <c r="R128" s="164">
        <f>SUM(R129:R130)</f>
        <v>0</v>
      </c>
      <c r="S128" s="163"/>
      <c r="T128" s="165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150</v>
      </c>
      <c r="AT128" s="166" t="s">
        <v>81</v>
      </c>
      <c r="AU128" s="166" t="s">
        <v>90</v>
      </c>
      <c r="AY128" s="158" t="s">
        <v>151</v>
      </c>
      <c r="BK128" s="167">
        <f>SUM(BK129:BK130)</f>
        <v>0</v>
      </c>
    </row>
    <row r="129" s="2" customFormat="1" ht="16.5" customHeight="1">
      <c r="A129" s="36"/>
      <c r="B129" s="170"/>
      <c r="C129" s="171" t="s">
        <v>158</v>
      </c>
      <c r="D129" s="171" t="s">
        <v>154</v>
      </c>
      <c r="E129" s="172" t="s">
        <v>171</v>
      </c>
      <c r="F129" s="173" t="s">
        <v>170</v>
      </c>
      <c r="G129" s="174" t="s">
        <v>157</v>
      </c>
      <c r="H129" s="175">
        <v>1</v>
      </c>
      <c r="I129" s="176"/>
      <c r="J129" s="177">
        <f>ROUND(I129*H129,2)</f>
        <v>0</v>
      </c>
      <c r="K129" s="178"/>
      <c r="L129" s="37"/>
      <c r="M129" s="179" t="s">
        <v>1</v>
      </c>
      <c r="N129" s="180" t="s">
        <v>47</v>
      </c>
      <c r="O129" s="75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3" t="s">
        <v>158</v>
      </c>
      <c r="AT129" s="183" t="s">
        <v>154</v>
      </c>
      <c r="AU129" s="183" t="s">
        <v>92</v>
      </c>
      <c r="AY129" s="17" t="s">
        <v>151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7" t="s">
        <v>90</v>
      </c>
      <c r="BK129" s="184">
        <f>ROUND(I129*H129,2)</f>
        <v>0</v>
      </c>
      <c r="BL129" s="17" t="s">
        <v>158</v>
      </c>
      <c r="BM129" s="183" t="s">
        <v>172</v>
      </c>
    </row>
    <row r="130" s="2" customFormat="1">
      <c r="A130" s="36"/>
      <c r="B130" s="37"/>
      <c r="C130" s="36"/>
      <c r="D130" s="185" t="s">
        <v>160</v>
      </c>
      <c r="E130" s="36"/>
      <c r="F130" s="186" t="s">
        <v>173</v>
      </c>
      <c r="G130" s="36"/>
      <c r="H130" s="36"/>
      <c r="I130" s="187"/>
      <c r="J130" s="36"/>
      <c r="K130" s="36"/>
      <c r="L130" s="37"/>
      <c r="M130" s="188"/>
      <c r="N130" s="189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160</v>
      </c>
      <c r="AU130" s="17" t="s">
        <v>92</v>
      </c>
    </row>
    <row r="131" s="12" customFormat="1" ht="22.8" customHeight="1">
      <c r="A131" s="12"/>
      <c r="B131" s="157"/>
      <c r="C131" s="12"/>
      <c r="D131" s="158" t="s">
        <v>81</v>
      </c>
      <c r="E131" s="168" t="s">
        <v>174</v>
      </c>
      <c r="F131" s="168" t="s">
        <v>175</v>
      </c>
      <c r="G131" s="12"/>
      <c r="H131" s="12"/>
      <c r="I131" s="160"/>
      <c r="J131" s="169">
        <f>BK131</f>
        <v>0</v>
      </c>
      <c r="K131" s="12"/>
      <c r="L131" s="157"/>
      <c r="M131" s="162"/>
      <c r="N131" s="163"/>
      <c r="O131" s="163"/>
      <c r="P131" s="164">
        <f>SUM(P132:P133)</f>
        <v>0</v>
      </c>
      <c r="Q131" s="163"/>
      <c r="R131" s="164">
        <f>SUM(R132:R133)</f>
        <v>0</v>
      </c>
      <c r="S131" s="163"/>
      <c r="T131" s="165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8" t="s">
        <v>150</v>
      </c>
      <c r="AT131" s="166" t="s">
        <v>81</v>
      </c>
      <c r="AU131" s="166" t="s">
        <v>90</v>
      </c>
      <c r="AY131" s="158" t="s">
        <v>151</v>
      </c>
      <c r="BK131" s="167">
        <f>SUM(BK132:BK133)</f>
        <v>0</v>
      </c>
    </row>
    <row r="132" s="2" customFormat="1" ht="24.15" customHeight="1">
      <c r="A132" s="36"/>
      <c r="B132" s="170"/>
      <c r="C132" s="171" t="s">
        <v>150</v>
      </c>
      <c r="D132" s="171" t="s">
        <v>154</v>
      </c>
      <c r="E132" s="172" t="s">
        <v>176</v>
      </c>
      <c r="F132" s="173" t="s">
        <v>177</v>
      </c>
      <c r="G132" s="174" t="s">
        <v>157</v>
      </c>
      <c r="H132" s="175">
        <v>1</v>
      </c>
      <c r="I132" s="176"/>
      <c r="J132" s="177">
        <f>ROUND(I132*H132,2)</f>
        <v>0</v>
      </c>
      <c r="K132" s="178"/>
      <c r="L132" s="37"/>
      <c r="M132" s="179" t="s">
        <v>1</v>
      </c>
      <c r="N132" s="180" t="s">
        <v>47</v>
      </c>
      <c r="O132" s="75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3" t="s">
        <v>178</v>
      </c>
      <c r="AT132" s="183" t="s">
        <v>154</v>
      </c>
      <c r="AU132" s="183" t="s">
        <v>92</v>
      </c>
      <c r="AY132" s="17" t="s">
        <v>151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7" t="s">
        <v>90</v>
      </c>
      <c r="BK132" s="184">
        <f>ROUND(I132*H132,2)</f>
        <v>0</v>
      </c>
      <c r="BL132" s="17" t="s">
        <v>178</v>
      </c>
      <c r="BM132" s="183" t="s">
        <v>179</v>
      </c>
    </row>
    <row r="133" s="2" customFormat="1" ht="16.5" customHeight="1">
      <c r="A133" s="36"/>
      <c r="B133" s="170"/>
      <c r="C133" s="171" t="s">
        <v>180</v>
      </c>
      <c r="D133" s="171" t="s">
        <v>154</v>
      </c>
      <c r="E133" s="172" t="s">
        <v>181</v>
      </c>
      <c r="F133" s="173" t="s">
        <v>182</v>
      </c>
      <c r="G133" s="174" t="s">
        <v>157</v>
      </c>
      <c r="H133" s="175">
        <v>1</v>
      </c>
      <c r="I133" s="176"/>
      <c r="J133" s="177">
        <f>ROUND(I133*H133,2)</f>
        <v>0</v>
      </c>
      <c r="K133" s="178"/>
      <c r="L133" s="37"/>
      <c r="M133" s="179" t="s">
        <v>1</v>
      </c>
      <c r="N133" s="180" t="s">
        <v>47</v>
      </c>
      <c r="O133" s="75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3" t="s">
        <v>158</v>
      </c>
      <c r="AT133" s="183" t="s">
        <v>154</v>
      </c>
      <c r="AU133" s="183" t="s">
        <v>92</v>
      </c>
      <c r="AY133" s="17" t="s">
        <v>151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7" t="s">
        <v>90</v>
      </c>
      <c r="BK133" s="184">
        <f>ROUND(I133*H133,2)</f>
        <v>0</v>
      </c>
      <c r="BL133" s="17" t="s">
        <v>158</v>
      </c>
      <c r="BM133" s="183" t="s">
        <v>183</v>
      </c>
    </row>
    <row r="134" s="12" customFormat="1" ht="22.8" customHeight="1">
      <c r="A134" s="12"/>
      <c r="B134" s="157"/>
      <c r="C134" s="12"/>
      <c r="D134" s="158" t="s">
        <v>81</v>
      </c>
      <c r="E134" s="168" t="s">
        <v>184</v>
      </c>
      <c r="F134" s="168" t="s">
        <v>185</v>
      </c>
      <c r="G134" s="12"/>
      <c r="H134" s="12"/>
      <c r="I134" s="160"/>
      <c r="J134" s="169">
        <f>BK134</f>
        <v>0</v>
      </c>
      <c r="K134" s="12"/>
      <c r="L134" s="157"/>
      <c r="M134" s="162"/>
      <c r="N134" s="163"/>
      <c r="O134" s="163"/>
      <c r="P134" s="164">
        <f>SUM(P135:P136)</f>
        <v>0</v>
      </c>
      <c r="Q134" s="163"/>
      <c r="R134" s="164">
        <f>SUM(R135:R136)</f>
        <v>0</v>
      </c>
      <c r="S134" s="163"/>
      <c r="T134" s="165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150</v>
      </c>
      <c r="AT134" s="166" t="s">
        <v>81</v>
      </c>
      <c r="AU134" s="166" t="s">
        <v>90</v>
      </c>
      <c r="AY134" s="158" t="s">
        <v>151</v>
      </c>
      <c r="BK134" s="167">
        <f>SUM(BK135:BK136)</f>
        <v>0</v>
      </c>
    </row>
    <row r="135" s="2" customFormat="1" ht="16.5" customHeight="1">
      <c r="A135" s="36"/>
      <c r="B135" s="170"/>
      <c r="C135" s="171" t="s">
        <v>186</v>
      </c>
      <c r="D135" s="171" t="s">
        <v>154</v>
      </c>
      <c r="E135" s="172" t="s">
        <v>187</v>
      </c>
      <c r="F135" s="173" t="s">
        <v>188</v>
      </c>
      <c r="G135" s="174" t="s">
        <v>157</v>
      </c>
      <c r="H135" s="175">
        <v>1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47</v>
      </c>
      <c r="O135" s="75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178</v>
      </c>
      <c r="AT135" s="183" t="s">
        <v>154</v>
      </c>
      <c r="AU135" s="183" t="s">
        <v>92</v>
      </c>
      <c r="AY135" s="17" t="s">
        <v>151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90</v>
      </c>
      <c r="BK135" s="184">
        <f>ROUND(I135*H135,2)</f>
        <v>0</v>
      </c>
      <c r="BL135" s="17" t="s">
        <v>178</v>
      </c>
      <c r="BM135" s="183" t="s">
        <v>189</v>
      </c>
    </row>
    <row r="136" s="2" customFormat="1">
      <c r="A136" s="36"/>
      <c r="B136" s="37"/>
      <c r="C136" s="36"/>
      <c r="D136" s="185" t="s">
        <v>160</v>
      </c>
      <c r="E136" s="36"/>
      <c r="F136" s="186" t="s">
        <v>190</v>
      </c>
      <c r="G136" s="36"/>
      <c r="H136" s="36"/>
      <c r="I136" s="187"/>
      <c r="J136" s="36"/>
      <c r="K136" s="36"/>
      <c r="L136" s="37"/>
      <c r="M136" s="190"/>
      <c r="N136" s="191"/>
      <c r="O136" s="192"/>
      <c r="P136" s="192"/>
      <c r="Q136" s="192"/>
      <c r="R136" s="192"/>
      <c r="S136" s="192"/>
      <c r="T136" s="193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160</v>
      </c>
      <c r="AU136" s="17" t="s">
        <v>92</v>
      </c>
    </row>
    <row r="137" s="2" customFormat="1" ht="6.96" customHeight="1">
      <c r="A137" s="36"/>
      <c r="B137" s="58"/>
      <c r="C137" s="59"/>
      <c r="D137" s="59"/>
      <c r="E137" s="59"/>
      <c r="F137" s="59"/>
      <c r="G137" s="59"/>
      <c r="H137" s="59"/>
      <c r="I137" s="59"/>
      <c r="J137" s="59"/>
      <c r="K137" s="59"/>
      <c r="L137" s="37"/>
      <c r="M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</sheetData>
  <autoFilter ref="C120:K13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  <c r="AZ2" s="194" t="s">
        <v>191</v>
      </c>
      <c r="BA2" s="194" t="s">
        <v>1</v>
      </c>
      <c r="BB2" s="194" t="s">
        <v>1</v>
      </c>
      <c r="BC2" s="194" t="s">
        <v>192</v>
      </c>
      <c r="BD2" s="194" t="s">
        <v>92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  <c r="AZ3" s="194" t="s">
        <v>193</v>
      </c>
      <c r="BA3" s="194" t="s">
        <v>1</v>
      </c>
      <c r="BB3" s="194" t="s">
        <v>1</v>
      </c>
      <c r="BC3" s="194" t="s">
        <v>194</v>
      </c>
      <c r="BD3" s="194" t="s">
        <v>92</v>
      </c>
    </row>
    <row r="4" s="1" customFormat="1" ht="24.96" customHeight="1">
      <c r="B4" s="20"/>
      <c r="D4" s="21" t="s">
        <v>122</v>
      </c>
      <c r="L4" s="20"/>
      <c r="M4" s="118" t="s">
        <v>10</v>
      </c>
      <c r="AT4" s="17" t="s">
        <v>3</v>
      </c>
      <c r="AZ4" s="194" t="s">
        <v>195</v>
      </c>
      <c r="BA4" s="194" t="s">
        <v>1</v>
      </c>
      <c r="BB4" s="194" t="s">
        <v>1</v>
      </c>
      <c r="BC4" s="194" t="s">
        <v>196</v>
      </c>
      <c r="BD4" s="194" t="s">
        <v>92</v>
      </c>
    </row>
    <row r="5" s="1" customFormat="1" ht="6.96" customHeight="1">
      <c r="B5" s="20"/>
      <c r="L5" s="20"/>
      <c r="AZ5" s="194" t="s">
        <v>197</v>
      </c>
      <c r="BA5" s="194" t="s">
        <v>1</v>
      </c>
      <c r="BB5" s="194" t="s">
        <v>1</v>
      </c>
      <c r="BC5" s="194" t="s">
        <v>198</v>
      </c>
      <c r="BD5" s="194" t="s">
        <v>92</v>
      </c>
    </row>
    <row r="6" s="1" customFormat="1" ht="12" customHeight="1">
      <c r="B6" s="20"/>
      <c r="D6" s="30" t="s">
        <v>16</v>
      </c>
      <c r="L6" s="20"/>
      <c r="AZ6" s="194" t="s">
        <v>199</v>
      </c>
      <c r="BA6" s="194" t="s">
        <v>1</v>
      </c>
      <c r="BB6" s="194" t="s">
        <v>1</v>
      </c>
      <c r="BC6" s="194" t="s">
        <v>200</v>
      </c>
      <c r="BD6" s="194" t="s">
        <v>92</v>
      </c>
    </row>
    <row r="7" s="1" customFormat="1" ht="16.5" customHeight="1">
      <c r="B7" s="20"/>
      <c r="E7" s="119" t="str">
        <f>'Rekapitulace stavby'!K6</f>
        <v>Park Homolka Beroun, 1.etapa</v>
      </c>
      <c r="F7" s="30"/>
      <c r="G7" s="30"/>
      <c r="H7" s="30"/>
      <c r="L7" s="20"/>
      <c r="AZ7" s="194" t="s">
        <v>201</v>
      </c>
      <c r="BA7" s="194" t="s">
        <v>1</v>
      </c>
      <c r="BB7" s="194" t="s">
        <v>1</v>
      </c>
      <c r="BC7" s="194" t="s">
        <v>202</v>
      </c>
      <c r="BD7" s="194" t="s">
        <v>92</v>
      </c>
    </row>
    <row r="8" s="2" customFormat="1" ht="12" customHeight="1">
      <c r="A8" s="36"/>
      <c r="B8" s="37"/>
      <c r="C8" s="36"/>
      <c r="D8" s="30" t="s">
        <v>123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94" t="s">
        <v>203</v>
      </c>
      <c r="BA8" s="194" t="s">
        <v>1</v>
      </c>
      <c r="BB8" s="194" t="s">
        <v>1</v>
      </c>
      <c r="BC8" s="194" t="s">
        <v>204</v>
      </c>
      <c r="BD8" s="194" t="s">
        <v>92</v>
      </c>
    </row>
    <row r="9" s="2" customFormat="1" ht="16.5" customHeight="1">
      <c r="A9" s="36"/>
      <c r="B9" s="37"/>
      <c r="C9" s="36"/>
      <c r="D9" s="36"/>
      <c r="E9" s="65" t="s">
        <v>205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94" t="s">
        <v>206</v>
      </c>
      <c r="BA9" s="194" t="s">
        <v>1</v>
      </c>
      <c r="BB9" s="194" t="s">
        <v>1</v>
      </c>
      <c r="BC9" s="194" t="s">
        <v>207</v>
      </c>
      <c r="BD9" s="194" t="s">
        <v>92</v>
      </c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94" t="s">
        <v>208</v>
      </c>
      <c r="BA10" s="194" t="s">
        <v>1</v>
      </c>
      <c r="BB10" s="194" t="s">
        <v>1</v>
      </c>
      <c r="BC10" s="194" t="s">
        <v>200</v>
      </c>
      <c r="BD10" s="194" t="s">
        <v>92</v>
      </c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94" t="s">
        <v>209</v>
      </c>
      <c r="BA11" s="194" t="s">
        <v>1</v>
      </c>
      <c r="BB11" s="194" t="s">
        <v>1</v>
      </c>
      <c r="BC11" s="194" t="s">
        <v>210</v>
      </c>
      <c r="BD11" s="194" t="s">
        <v>92</v>
      </c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11. 8. 2022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30" t="s">
        <v>28</v>
      </c>
      <c r="J15" s="25" t="s">
        <v>29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30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32</v>
      </c>
      <c r="E20" s="36"/>
      <c r="F20" s="36"/>
      <c r="G20" s="36"/>
      <c r="H20" s="36"/>
      <c r="I20" s="30" t="s">
        <v>25</v>
      </c>
      <c r="J20" s="25" t="s">
        <v>33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34</v>
      </c>
      <c r="F21" s="36"/>
      <c r="G21" s="36"/>
      <c r="H21" s="36"/>
      <c r="I21" s="30" t="s">
        <v>28</v>
      </c>
      <c r="J21" s="25" t="s">
        <v>35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37</v>
      </c>
      <c r="E23" s="36"/>
      <c r="F23" s="36"/>
      <c r="G23" s="36"/>
      <c r="H23" s="36"/>
      <c r="I23" s="30" t="s">
        <v>25</v>
      </c>
      <c r="J23" s="25" t="s">
        <v>38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39</v>
      </c>
      <c r="F24" s="36"/>
      <c r="G24" s="36"/>
      <c r="H24" s="36"/>
      <c r="I24" s="30" t="s">
        <v>28</v>
      </c>
      <c r="J24" s="25" t="s">
        <v>40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42</v>
      </c>
      <c r="E30" s="36"/>
      <c r="F30" s="36"/>
      <c r="G30" s="36"/>
      <c r="H30" s="36"/>
      <c r="I30" s="36"/>
      <c r="J30" s="94">
        <f>ROUND(J127,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44</v>
      </c>
      <c r="G32" s="36"/>
      <c r="H32" s="36"/>
      <c r="I32" s="41" t="s">
        <v>43</v>
      </c>
      <c r="J32" s="41" t="s">
        <v>45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46</v>
      </c>
      <c r="E33" s="30" t="s">
        <v>47</v>
      </c>
      <c r="F33" s="125">
        <f>ROUND((SUM(BE127:BE211)),  2)</f>
        <v>0</v>
      </c>
      <c r="G33" s="36"/>
      <c r="H33" s="36"/>
      <c r="I33" s="126">
        <v>0.20999999999999999</v>
      </c>
      <c r="J33" s="125">
        <f>ROUND(((SUM(BE127:BE211))*I33),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48</v>
      </c>
      <c r="F34" s="125">
        <f>ROUND((SUM(BF127:BF211)),  2)</f>
        <v>0</v>
      </c>
      <c r="G34" s="36"/>
      <c r="H34" s="36"/>
      <c r="I34" s="126">
        <v>0.14999999999999999</v>
      </c>
      <c r="J34" s="125">
        <f>ROUND(((SUM(BF127:BF211))*I34),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49</v>
      </c>
      <c r="F35" s="125">
        <f>ROUND((SUM(BG127:BG211)),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50</v>
      </c>
      <c r="F36" s="125">
        <f>ROUND((SUM(BH127:BH211)),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51</v>
      </c>
      <c r="F37" s="125">
        <f>ROUND((SUM(BI127:BI211)),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52</v>
      </c>
      <c r="E39" s="79"/>
      <c r="F39" s="79"/>
      <c r="G39" s="129" t="s">
        <v>53</v>
      </c>
      <c r="H39" s="130" t="s">
        <v>54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55</v>
      </c>
      <c r="E50" s="55"/>
      <c r="F50" s="55"/>
      <c r="G50" s="54" t="s">
        <v>56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57</v>
      </c>
      <c r="E61" s="39"/>
      <c r="F61" s="133" t="s">
        <v>58</v>
      </c>
      <c r="G61" s="56" t="s">
        <v>57</v>
      </c>
      <c r="H61" s="39"/>
      <c r="I61" s="39"/>
      <c r="J61" s="134" t="s">
        <v>58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59</v>
      </c>
      <c r="E65" s="57"/>
      <c r="F65" s="57"/>
      <c r="G65" s="54" t="s">
        <v>60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57</v>
      </c>
      <c r="E76" s="39"/>
      <c r="F76" s="133" t="s">
        <v>58</v>
      </c>
      <c r="G76" s="56" t="s">
        <v>57</v>
      </c>
      <c r="H76" s="39"/>
      <c r="I76" s="39"/>
      <c r="J76" s="134" t="s">
        <v>58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Park Homolka Beroun, 1.etapa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01 - SO 01 oválná dráha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Beroun</v>
      </c>
      <c r="G89" s="36"/>
      <c r="H89" s="36"/>
      <c r="I89" s="30" t="s">
        <v>22</v>
      </c>
      <c r="J89" s="67" t="str">
        <f>IF(J12="","",J12)</f>
        <v>11. 8. 2022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>Město Beroun</v>
      </c>
      <c r="G91" s="36"/>
      <c r="H91" s="36"/>
      <c r="I91" s="30" t="s">
        <v>32</v>
      </c>
      <c r="J91" s="34" t="str">
        <f>E21</f>
        <v>Ing.arch.MgA Alena Korandová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6"/>
      <c r="E92" s="36"/>
      <c r="F92" s="25" t="str">
        <f>IF(E18="","",E18)</f>
        <v>Vyplň údaj</v>
      </c>
      <c r="G92" s="36"/>
      <c r="H92" s="36"/>
      <c r="I92" s="30" t="s">
        <v>37</v>
      </c>
      <c r="J92" s="34" t="str">
        <f>E24</f>
        <v>Ing. Natálie Veselá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126</v>
      </c>
      <c r="D94" s="127"/>
      <c r="E94" s="127"/>
      <c r="F94" s="127"/>
      <c r="G94" s="127"/>
      <c r="H94" s="127"/>
      <c r="I94" s="127"/>
      <c r="J94" s="136" t="s">
        <v>127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128</v>
      </c>
      <c r="D96" s="36"/>
      <c r="E96" s="36"/>
      <c r="F96" s="36"/>
      <c r="G96" s="36"/>
      <c r="H96" s="36"/>
      <c r="I96" s="36"/>
      <c r="J96" s="94">
        <f>J127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129</v>
      </c>
    </row>
    <row r="97" s="9" customFormat="1" ht="24.96" customHeight="1">
      <c r="A97" s="9"/>
      <c r="B97" s="138"/>
      <c r="C97" s="9"/>
      <c r="D97" s="139" t="s">
        <v>211</v>
      </c>
      <c r="E97" s="140"/>
      <c r="F97" s="140"/>
      <c r="G97" s="140"/>
      <c r="H97" s="140"/>
      <c r="I97" s="140"/>
      <c r="J97" s="141">
        <f>J128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212</v>
      </c>
      <c r="E98" s="144"/>
      <c r="F98" s="144"/>
      <c r="G98" s="144"/>
      <c r="H98" s="144"/>
      <c r="I98" s="144"/>
      <c r="J98" s="145">
        <f>J129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213</v>
      </c>
      <c r="E99" s="144"/>
      <c r="F99" s="144"/>
      <c r="G99" s="144"/>
      <c r="H99" s="144"/>
      <c r="I99" s="144"/>
      <c r="J99" s="145">
        <f>J154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214</v>
      </c>
      <c r="E100" s="144"/>
      <c r="F100" s="144"/>
      <c r="G100" s="144"/>
      <c r="H100" s="144"/>
      <c r="I100" s="144"/>
      <c r="J100" s="145">
        <f>J171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215</v>
      </c>
      <c r="E101" s="144"/>
      <c r="F101" s="144"/>
      <c r="G101" s="144"/>
      <c r="H101" s="144"/>
      <c r="I101" s="144"/>
      <c r="J101" s="145">
        <f>J174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216</v>
      </c>
      <c r="E102" s="144"/>
      <c r="F102" s="144"/>
      <c r="G102" s="144"/>
      <c r="H102" s="144"/>
      <c r="I102" s="144"/>
      <c r="J102" s="145">
        <f>J182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217</v>
      </c>
      <c r="E103" s="144"/>
      <c r="F103" s="144"/>
      <c r="G103" s="144"/>
      <c r="H103" s="144"/>
      <c r="I103" s="144"/>
      <c r="J103" s="145">
        <f>J193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2"/>
      <c r="C104" s="10"/>
      <c r="D104" s="143" t="s">
        <v>218</v>
      </c>
      <c r="E104" s="144"/>
      <c r="F104" s="144"/>
      <c r="G104" s="144"/>
      <c r="H104" s="144"/>
      <c r="I104" s="144"/>
      <c r="J104" s="145">
        <f>J198</f>
        <v>0</v>
      </c>
      <c r="K104" s="10"/>
      <c r="L104" s="14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2"/>
      <c r="C105" s="10"/>
      <c r="D105" s="143" t="s">
        <v>219</v>
      </c>
      <c r="E105" s="144"/>
      <c r="F105" s="144"/>
      <c r="G105" s="144"/>
      <c r="H105" s="144"/>
      <c r="I105" s="144"/>
      <c r="J105" s="145">
        <f>J203</f>
        <v>0</v>
      </c>
      <c r="K105" s="10"/>
      <c r="L105" s="14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8"/>
      <c r="C106" s="9"/>
      <c r="D106" s="139" t="s">
        <v>220</v>
      </c>
      <c r="E106" s="140"/>
      <c r="F106" s="140"/>
      <c r="G106" s="140"/>
      <c r="H106" s="140"/>
      <c r="I106" s="140"/>
      <c r="J106" s="141">
        <f>J205</f>
        <v>0</v>
      </c>
      <c r="K106" s="9"/>
      <c r="L106" s="13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2"/>
      <c r="C107" s="10"/>
      <c r="D107" s="143" t="s">
        <v>221</v>
      </c>
      <c r="E107" s="144"/>
      <c r="F107" s="144"/>
      <c r="G107" s="144"/>
      <c r="H107" s="144"/>
      <c r="I107" s="144"/>
      <c r="J107" s="145">
        <f>J206</f>
        <v>0</v>
      </c>
      <c r="K107" s="10"/>
      <c r="L107" s="14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="2" customFormat="1" ht="6.96" customHeight="1">
      <c r="A113" s="36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4.96" customHeight="1">
      <c r="A114" s="36"/>
      <c r="B114" s="37"/>
      <c r="C114" s="21" t="s">
        <v>135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16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6"/>
      <c r="D117" s="36"/>
      <c r="E117" s="119" t="str">
        <f>E7</f>
        <v>Park Homolka Beroun, 1.etapa</v>
      </c>
      <c r="F117" s="30"/>
      <c r="G117" s="30"/>
      <c r="H117" s="30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123</v>
      </c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6"/>
      <c r="D119" s="36"/>
      <c r="E119" s="65" t="str">
        <f>E9</f>
        <v>01 - SO 01 oválná dráha</v>
      </c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20</v>
      </c>
      <c r="D121" s="36"/>
      <c r="E121" s="36"/>
      <c r="F121" s="25" t="str">
        <f>F12</f>
        <v>Beroun</v>
      </c>
      <c r="G121" s="36"/>
      <c r="H121" s="36"/>
      <c r="I121" s="30" t="s">
        <v>22</v>
      </c>
      <c r="J121" s="67" t="str">
        <f>IF(J12="","",J12)</f>
        <v>11. 8. 2022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25.65" customHeight="1">
      <c r="A123" s="36"/>
      <c r="B123" s="37"/>
      <c r="C123" s="30" t="s">
        <v>24</v>
      </c>
      <c r="D123" s="36"/>
      <c r="E123" s="36"/>
      <c r="F123" s="25" t="str">
        <f>E15</f>
        <v>Město Beroun</v>
      </c>
      <c r="G123" s="36"/>
      <c r="H123" s="36"/>
      <c r="I123" s="30" t="s">
        <v>32</v>
      </c>
      <c r="J123" s="34" t="str">
        <f>E21</f>
        <v>Ing.arch.MgA Alena Korandová</v>
      </c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30</v>
      </c>
      <c r="D124" s="36"/>
      <c r="E124" s="36"/>
      <c r="F124" s="25" t="str">
        <f>IF(E18="","",E18)</f>
        <v>Vyplň údaj</v>
      </c>
      <c r="G124" s="36"/>
      <c r="H124" s="36"/>
      <c r="I124" s="30" t="s">
        <v>37</v>
      </c>
      <c r="J124" s="34" t="str">
        <f>E24</f>
        <v>Ing. Natálie Veselá</v>
      </c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0.32" customHeight="1">
      <c r="A125" s="36"/>
      <c r="B125" s="37"/>
      <c r="C125" s="36"/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11" customFormat="1" ht="29.28" customHeight="1">
      <c r="A126" s="146"/>
      <c r="B126" s="147"/>
      <c r="C126" s="148" t="s">
        <v>136</v>
      </c>
      <c r="D126" s="149" t="s">
        <v>67</v>
      </c>
      <c r="E126" s="149" t="s">
        <v>63</v>
      </c>
      <c r="F126" s="149" t="s">
        <v>64</v>
      </c>
      <c r="G126" s="149" t="s">
        <v>137</v>
      </c>
      <c r="H126" s="149" t="s">
        <v>138</v>
      </c>
      <c r="I126" s="149" t="s">
        <v>139</v>
      </c>
      <c r="J126" s="150" t="s">
        <v>127</v>
      </c>
      <c r="K126" s="151" t="s">
        <v>140</v>
      </c>
      <c r="L126" s="152"/>
      <c r="M126" s="84" t="s">
        <v>1</v>
      </c>
      <c r="N126" s="85" t="s">
        <v>46</v>
      </c>
      <c r="O126" s="85" t="s">
        <v>141</v>
      </c>
      <c r="P126" s="85" t="s">
        <v>142</v>
      </c>
      <c r="Q126" s="85" t="s">
        <v>143</v>
      </c>
      <c r="R126" s="85" t="s">
        <v>144</v>
      </c>
      <c r="S126" s="85" t="s">
        <v>145</v>
      </c>
      <c r="T126" s="86" t="s">
        <v>146</v>
      </c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</row>
    <row r="127" s="2" customFormat="1" ht="22.8" customHeight="1">
      <c r="A127" s="36"/>
      <c r="B127" s="37"/>
      <c r="C127" s="91" t="s">
        <v>147</v>
      </c>
      <c r="D127" s="36"/>
      <c r="E127" s="36"/>
      <c r="F127" s="36"/>
      <c r="G127" s="36"/>
      <c r="H127" s="36"/>
      <c r="I127" s="36"/>
      <c r="J127" s="153">
        <f>BK127</f>
        <v>0</v>
      </c>
      <c r="K127" s="36"/>
      <c r="L127" s="37"/>
      <c r="M127" s="87"/>
      <c r="N127" s="71"/>
      <c r="O127" s="88"/>
      <c r="P127" s="154">
        <f>P128+P205</f>
        <v>0</v>
      </c>
      <c r="Q127" s="88"/>
      <c r="R127" s="154">
        <f>R128+R205</f>
        <v>863.92083590999994</v>
      </c>
      <c r="S127" s="88"/>
      <c r="T127" s="155">
        <f>T128+T205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81</v>
      </c>
      <c r="AU127" s="17" t="s">
        <v>129</v>
      </c>
      <c r="BK127" s="156">
        <f>BK128+BK205</f>
        <v>0</v>
      </c>
    </row>
    <row r="128" s="12" customFormat="1" ht="25.92" customHeight="1">
      <c r="A128" s="12"/>
      <c r="B128" s="157"/>
      <c r="C128" s="12"/>
      <c r="D128" s="158" t="s">
        <v>81</v>
      </c>
      <c r="E128" s="159" t="s">
        <v>222</v>
      </c>
      <c r="F128" s="159" t="s">
        <v>223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f>P129+P154+P171+P174+P182+P193+P198+P203</f>
        <v>0</v>
      </c>
      <c r="Q128" s="163"/>
      <c r="R128" s="164">
        <f>R129+R154+R171+R174+R182+R193+R198+R203</f>
        <v>863.82338090999997</v>
      </c>
      <c r="S128" s="163"/>
      <c r="T128" s="165">
        <f>T129+T154+T171+T174+T182+T193+T198+T203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90</v>
      </c>
      <c r="AT128" s="166" t="s">
        <v>81</v>
      </c>
      <c r="AU128" s="166" t="s">
        <v>82</v>
      </c>
      <c r="AY128" s="158" t="s">
        <v>151</v>
      </c>
      <c r="BK128" s="167">
        <f>BK129+BK154+BK171+BK174+BK182+BK193+BK198+BK203</f>
        <v>0</v>
      </c>
    </row>
    <row r="129" s="12" customFormat="1" ht="22.8" customHeight="1">
      <c r="A129" s="12"/>
      <c r="B129" s="157"/>
      <c r="C129" s="12"/>
      <c r="D129" s="158" t="s">
        <v>81</v>
      </c>
      <c r="E129" s="168" t="s">
        <v>90</v>
      </c>
      <c r="F129" s="168" t="s">
        <v>224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SUM(P130:P153)</f>
        <v>0</v>
      </c>
      <c r="Q129" s="163"/>
      <c r="R129" s="164">
        <f>SUM(R130:R153)</f>
        <v>61.634</v>
      </c>
      <c r="S129" s="163"/>
      <c r="T129" s="165">
        <f>SUM(T130:T153)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90</v>
      </c>
      <c r="AT129" s="166" t="s">
        <v>81</v>
      </c>
      <c r="AU129" s="166" t="s">
        <v>90</v>
      </c>
      <c r="AY129" s="158" t="s">
        <v>151</v>
      </c>
      <c r="BK129" s="167">
        <f>SUM(BK130:BK153)</f>
        <v>0</v>
      </c>
    </row>
    <row r="130" s="2" customFormat="1" ht="33" customHeight="1">
      <c r="A130" s="36"/>
      <c r="B130" s="170"/>
      <c r="C130" s="171" t="s">
        <v>90</v>
      </c>
      <c r="D130" s="171" t="s">
        <v>154</v>
      </c>
      <c r="E130" s="172" t="s">
        <v>225</v>
      </c>
      <c r="F130" s="173" t="s">
        <v>226</v>
      </c>
      <c r="G130" s="174" t="s">
        <v>227</v>
      </c>
      <c r="H130" s="175">
        <v>470</v>
      </c>
      <c r="I130" s="176"/>
      <c r="J130" s="177">
        <f>ROUND(I130*H130,2)</f>
        <v>0</v>
      </c>
      <c r="K130" s="178"/>
      <c r="L130" s="37"/>
      <c r="M130" s="179" t="s">
        <v>1</v>
      </c>
      <c r="N130" s="180" t="s">
        <v>47</v>
      </c>
      <c r="O130" s="75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158</v>
      </c>
      <c r="AT130" s="183" t="s">
        <v>154</v>
      </c>
      <c r="AU130" s="183" t="s">
        <v>92</v>
      </c>
      <c r="AY130" s="17" t="s">
        <v>151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90</v>
      </c>
      <c r="BK130" s="184">
        <f>ROUND(I130*H130,2)</f>
        <v>0</v>
      </c>
      <c r="BL130" s="17" t="s">
        <v>158</v>
      </c>
      <c r="BM130" s="183" t="s">
        <v>228</v>
      </c>
    </row>
    <row r="131" s="13" customFormat="1">
      <c r="A131" s="13"/>
      <c r="B131" s="195"/>
      <c r="C131" s="13"/>
      <c r="D131" s="185" t="s">
        <v>229</v>
      </c>
      <c r="E131" s="196" t="s">
        <v>203</v>
      </c>
      <c r="F131" s="197" t="s">
        <v>230</v>
      </c>
      <c r="G131" s="13"/>
      <c r="H131" s="198">
        <v>470</v>
      </c>
      <c r="I131" s="199"/>
      <c r="J131" s="13"/>
      <c r="K131" s="13"/>
      <c r="L131" s="195"/>
      <c r="M131" s="200"/>
      <c r="N131" s="201"/>
      <c r="O131" s="201"/>
      <c r="P131" s="201"/>
      <c r="Q131" s="201"/>
      <c r="R131" s="201"/>
      <c r="S131" s="201"/>
      <c r="T131" s="20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6" t="s">
        <v>229</v>
      </c>
      <c r="AU131" s="196" t="s">
        <v>92</v>
      </c>
      <c r="AV131" s="13" t="s">
        <v>92</v>
      </c>
      <c r="AW131" s="13" t="s">
        <v>36</v>
      </c>
      <c r="AX131" s="13" t="s">
        <v>90</v>
      </c>
      <c r="AY131" s="196" t="s">
        <v>151</v>
      </c>
    </row>
    <row r="132" s="2" customFormat="1" ht="33" customHeight="1">
      <c r="A132" s="36"/>
      <c r="B132" s="170"/>
      <c r="C132" s="171" t="s">
        <v>92</v>
      </c>
      <c r="D132" s="171" t="s">
        <v>154</v>
      </c>
      <c r="E132" s="172" t="s">
        <v>231</v>
      </c>
      <c r="F132" s="173" t="s">
        <v>232</v>
      </c>
      <c r="G132" s="174" t="s">
        <v>227</v>
      </c>
      <c r="H132" s="175">
        <v>43.863999999999997</v>
      </c>
      <c r="I132" s="176"/>
      <c r="J132" s="177">
        <f>ROUND(I132*H132,2)</f>
        <v>0</v>
      </c>
      <c r="K132" s="178"/>
      <c r="L132" s="37"/>
      <c r="M132" s="179" t="s">
        <v>1</v>
      </c>
      <c r="N132" s="180" t="s">
        <v>47</v>
      </c>
      <c r="O132" s="75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3" t="s">
        <v>158</v>
      </c>
      <c r="AT132" s="183" t="s">
        <v>154</v>
      </c>
      <c r="AU132" s="183" t="s">
        <v>92</v>
      </c>
      <c r="AY132" s="17" t="s">
        <v>151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7" t="s">
        <v>90</v>
      </c>
      <c r="BK132" s="184">
        <f>ROUND(I132*H132,2)</f>
        <v>0</v>
      </c>
      <c r="BL132" s="17" t="s">
        <v>158</v>
      </c>
      <c r="BM132" s="183" t="s">
        <v>233</v>
      </c>
    </row>
    <row r="133" s="13" customFormat="1">
      <c r="A133" s="13"/>
      <c r="B133" s="195"/>
      <c r="C133" s="13"/>
      <c r="D133" s="185" t="s">
        <v>229</v>
      </c>
      <c r="E133" s="196" t="s">
        <v>195</v>
      </c>
      <c r="F133" s="197" t="s">
        <v>234</v>
      </c>
      <c r="G133" s="13"/>
      <c r="H133" s="198">
        <v>43.863999999999997</v>
      </c>
      <c r="I133" s="199"/>
      <c r="J133" s="13"/>
      <c r="K133" s="13"/>
      <c r="L133" s="195"/>
      <c r="M133" s="200"/>
      <c r="N133" s="201"/>
      <c r="O133" s="201"/>
      <c r="P133" s="201"/>
      <c r="Q133" s="201"/>
      <c r="R133" s="201"/>
      <c r="S133" s="201"/>
      <c r="T133" s="20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6" t="s">
        <v>229</v>
      </c>
      <c r="AU133" s="196" t="s">
        <v>92</v>
      </c>
      <c r="AV133" s="13" t="s">
        <v>92</v>
      </c>
      <c r="AW133" s="13" t="s">
        <v>36</v>
      </c>
      <c r="AX133" s="13" t="s">
        <v>90</v>
      </c>
      <c r="AY133" s="196" t="s">
        <v>151</v>
      </c>
    </row>
    <row r="134" s="2" customFormat="1" ht="37.8" customHeight="1">
      <c r="A134" s="36"/>
      <c r="B134" s="170"/>
      <c r="C134" s="171" t="s">
        <v>165</v>
      </c>
      <c r="D134" s="171" t="s">
        <v>154</v>
      </c>
      <c r="E134" s="172" t="s">
        <v>235</v>
      </c>
      <c r="F134" s="173" t="s">
        <v>236</v>
      </c>
      <c r="G134" s="174" t="s">
        <v>227</v>
      </c>
      <c r="H134" s="175">
        <v>513.86400000000003</v>
      </c>
      <c r="I134" s="176"/>
      <c r="J134" s="177">
        <f>ROUND(I134*H134,2)</f>
        <v>0</v>
      </c>
      <c r="K134" s="178"/>
      <c r="L134" s="37"/>
      <c r="M134" s="179" t="s">
        <v>1</v>
      </c>
      <c r="N134" s="180" t="s">
        <v>47</v>
      </c>
      <c r="O134" s="75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3" t="s">
        <v>158</v>
      </c>
      <c r="AT134" s="183" t="s">
        <v>154</v>
      </c>
      <c r="AU134" s="183" t="s">
        <v>92</v>
      </c>
      <c r="AY134" s="17" t="s">
        <v>151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7" t="s">
        <v>90</v>
      </c>
      <c r="BK134" s="184">
        <f>ROUND(I134*H134,2)</f>
        <v>0</v>
      </c>
      <c r="BL134" s="17" t="s">
        <v>158</v>
      </c>
      <c r="BM134" s="183" t="s">
        <v>237</v>
      </c>
    </row>
    <row r="135" s="2" customFormat="1">
      <c r="A135" s="36"/>
      <c r="B135" s="37"/>
      <c r="C135" s="36"/>
      <c r="D135" s="185" t="s">
        <v>160</v>
      </c>
      <c r="E135" s="36"/>
      <c r="F135" s="186" t="s">
        <v>238</v>
      </c>
      <c r="G135" s="36"/>
      <c r="H135" s="36"/>
      <c r="I135" s="187"/>
      <c r="J135" s="36"/>
      <c r="K135" s="36"/>
      <c r="L135" s="37"/>
      <c r="M135" s="188"/>
      <c r="N135" s="189"/>
      <c r="O135" s="75"/>
      <c r="P135" s="75"/>
      <c r="Q135" s="75"/>
      <c r="R135" s="75"/>
      <c r="S135" s="75"/>
      <c r="T135" s="7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160</v>
      </c>
      <c r="AU135" s="17" t="s">
        <v>92</v>
      </c>
    </row>
    <row r="136" s="13" customFormat="1">
      <c r="A136" s="13"/>
      <c r="B136" s="195"/>
      <c r="C136" s="13"/>
      <c r="D136" s="185" t="s">
        <v>229</v>
      </c>
      <c r="E136" s="196" t="s">
        <v>1</v>
      </c>
      <c r="F136" s="197" t="s">
        <v>239</v>
      </c>
      <c r="G136" s="13"/>
      <c r="H136" s="198">
        <v>513.86400000000003</v>
      </c>
      <c r="I136" s="199"/>
      <c r="J136" s="13"/>
      <c r="K136" s="13"/>
      <c r="L136" s="195"/>
      <c r="M136" s="200"/>
      <c r="N136" s="201"/>
      <c r="O136" s="201"/>
      <c r="P136" s="201"/>
      <c r="Q136" s="201"/>
      <c r="R136" s="201"/>
      <c r="S136" s="201"/>
      <c r="T136" s="20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6" t="s">
        <v>229</v>
      </c>
      <c r="AU136" s="196" t="s">
        <v>92</v>
      </c>
      <c r="AV136" s="13" t="s">
        <v>92</v>
      </c>
      <c r="AW136" s="13" t="s">
        <v>36</v>
      </c>
      <c r="AX136" s="13" t="s">
        <v>90</v>
      </c>
      <c r="AY136" s="196" t="s">
        <v>151</v>
      </c>
    </row>
    <row r="137" s="2" customFormat="1" ht="24.15" customHeight="1">
      <c r="A137" s="36"/>
      <c r="B137" s="170"/>
      <c r="C137" s="171" t="s">
        <v>158</v>
      </c>
      <c r="D137" s="171" t="s">
        <v>154</v>
      </c>
      <c r="E137" s="172" t="s">
        <v>240</v>
      </c>
      <c r="F137" s="173" t="s">
        <v>241</v>
      </c>
      <c r="G137" s="174" t="s">
        <v>242</v>
      </c>
      <c r="H137" s="175">
        <v>85</v>
      </c>
      <c r="I137" s="176"/>
      <c r="J137" s="177">
        <f>ROUND(I137*H137,2)</f>
        <v>0</v>
      </c>
      <c r="K137" s="178"/>
      <c r="L137" s="37"/>
      <c r="M137" s="179" t="s">
        <v>1</v>
      </c>
      <c r="N137" s="180" t="s">
        <v>47</v>
      </c>
      <c r="O137" s="75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3" t="s">
        <v>158</v>
      </c>
      <c r="AT137" s="183" t="s">
        <v>154</v>
      </c>
      <c r="AU137" s="183" t="s">
        <v>92</v>
      </c>
      <c r="AY137" s="17" t="s">
        <v>151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7" t="s">
        <v>90</v>
      </c>
      <c r="BK137" s="184">
        <f>ROUND(I137*H137,2)</f>
        <v>0</v>
      </c>
      <c r="BL137" s="17" t="s">
        <v>158</v>
      </c>
      <c r="BM137" s="183" t="s">
        <v>243</v>
      </c>
    </row>
    <row r="138" s="13" customFormat="1">
      <c r="A138" s="13"/>
      <c r="B138" s="195"/>
      <c r="C138" s="13"/>
      <c r="D138" s="185" t="s">
        <v>229</v>
      </c>
      <c r="E138" s="196" t="s">
        <v>1</v>
      </c>
      <c r="F138" s="197" t="s">
        <v>244</v>
      </c>
      <c r="G138" s="13"/>
      <c r="H138" s="198">
        <v>85</v>
      </c>
      <c r="I138" s="199"/>
      <c r="J138" s="13"/>
      <c r="K138" s="13"/>
      <c r="L138" s="195"/>
      <c r="M138" s="200"/>
      <c r="N138" s="201"/>
      <c r="O138" s="201"/>
      <c r="P138" s="201"/>
      <c r="Q138" s="201"/>
      <c r="R138" s="201"/>
      <c r="S138" s="201"/>
      <c r="T138" s="20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6" t="s">
        <v>229</v>
      </c>
      <c r="AU138" s="196" t="s">
        <v>92</v>
      </c>
      <c r="AV138" s="13" t="s">
        <v>92</v>
      </c>
      <c r="AW138" s="13" t="s">
        <v>36</v>
      </c>
      <c r="AX138" s="13" t="s">
        <v>90</v>
      </c>
      <c r="AY138" s="196" t="s">
        <v>151</v>
      </c>
    </row>
    <row r="139" s="2" customFormat="1" ht="24.15" customHeight="1">
      <c r="A139" s="36"/>
      <c r="B139" s="170"/>
      <c r="C139" s="171" t="s">
        <v>150</v>
      </c>
      <c r="D139" s="171" t="s">
        <v>154</v>
      </c>
      <c r="E139" s="172" t="s">
        <v>245</v>
      </c>
      <c r="F139" s="173" t="s">
        <v>246</v>
      </c>
      <c r="G139" s="174" t="s">
        <v>227</v>
      </c>
      <c r="H139" s="175">
        <v>200</v>
      </c>
      <c r="I139" s="176"/>
      <c r="J139" s="177">
        <f>ROUND(I139*H139,2)</f>
        <v>0</v>
      </c>
      <c r="K139" s="178"/>
      <c r="L139" s="37"/>
      <c r="M139" s="179" t="s">
        <v>1</v>
      </c>
      <c r="N139" s="180" t="s">
        <v>47</v>
      </c>
      <c r="O139" s="75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3" t="s">
        <v>158</v>
      </c>
      <c r="AT139" s="183" t="s">
        <v>154</v>
      </c>
      <c r="AU139" s="183" t="s">
        <v>92</v>
      </c>
      <c r="AY139" s="17" t="s">
        <v>151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7" t="s">
        <v>90</v>
      </c>
      <c r="BK139" s="184">
        <f>ROUND(I139*H139,2)</f>
        <v>0</v>
      </c>
      <c r="BL139" s="17" t="s">
        <v>158</v>
      </c>
      <c r="BM139" s="183" t="s">
        <v>247</v>
      </c>
    </row>
    <row r="140" s="13" customFormat="1">
      <c r="A140" s="13"/>
      <c r="B140" s="195"/>
      <c r="C140" s="13"/>
      <c r="D140" s="185" t="s">
        <v>229</v>
      </c>
      <c r="E140" s="196" t="s">
        <v>1</v>
      </c>
      <c r="F140" s="197" t="s">
        <v>248</v>
      </c>
      <c r="G140" s="13"/>
      <c r="H140" s="198">
        <v>200</v>
      </c>
      <c r="I140" s="199"/>
      <c r="J140" s="13"/>
      <c r="K140" s="13"/>
      <c r="L140" s="195"/>
      <c r="M140" s="200"/>
      <c r="N140" s="201"/>
      <c r="O140" s="201"/>
      <c r="P140" s="201"/>
      <c r="Q140" s="201"/>
      <c r="R140" s="201"/>
      <c r="S140" s="201"/>
      <c r="T140" s="20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6" t="s">
        <v>229</v>
      </c>
      <c r="AU140" s="196" t="s">
        <v>92</v>
      </c>
      <c r="AV140" s="13" t="s">
        <v>92</v>
      </c>
      <c r="AW140" s="13" t="s">
        <v>36</v>
      </c>
      <c r="AX140" s="13" t="s">
        <v>90</v>
      </c>
      <c r="AY140" s="196" t="s">
        <v>151</v>
      </c>
    </row>
    <row r="141" s="2" customFormat="1" ht="24.15" customHeight="1">
      <c r="A141" s="36"/>
      <c r="B141" s="170"/>
      <c r="C141" s="171" t="s">
        <v>180</v>
      </c>
      <c r="D141" s="171" t="s">
        <v>154</v>
      </c>
      <c r="E141" s="172" t="s">
        <v>249</v>
      </c>
      <c r="F141" s="173" t="s">
        <v>250</v>
      </c>
      <c r="G141" s="174" t="s">
        <v>227</v>
      </c>
      <c r="H141" s="175">
        <v>36.255000000000003</v>
      </c>
      <c r="I141" s="176"/>
      <c r="J141" s="177">
        <f>ROUND(I141*H141,2)</f>
        <v>0</v>
      </c>
      <c r="K141" s="178"/>
      <c r="L141" s="37"/>
      <c r="M141" s="179" t="s">
        <v>1</v>
      </c>
      <c r="N141" s="180" t="s">
        <v>47</v>
      </c>
      <c r="O141" s="75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3" t="s">
        <v>158</v>
      </c>
      <c r="AT141" s="183" t="s">
        <v>154</v>
      </c>
      <c r="AU141" s="183" t="s">
        <v>92</v>
      </c>
      <c r="AY141" s="17" t="s">
        <v>151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7" t="s">
        <v>90</v>
      </c>
      <c r="BK141" s="184">
        <f>ROUND(I141*H141,2)</f>
        <v>0</v>
      </c>
      <c r="BL141" s="17" t="s">
        <v>158</v>
      </c>
      <c r="BM141" s="183" t="s">
        <v>251</v>
      </c>
    </row>
    <row r="142" s="2" customFormat="1">
      <c r="A142" s="36"/>
      <c r="B142" s="37"/>
      <c r="C142" s="36"/>
      <c r="D142" s="185" t="s">
        <v>160</v>
      </c>
      <c r="E142" s="36"/>
      <c r="F142" s="186" t="s">
        <v>252</v>
      </c>
      <c r="G142" s="36"/>
      <c r="H142" s="36"/>
      <c r="I142" s="187"/>
      <c r="J142" s="36"/>
      <c r="K142" s="36"/>
      <c r="L142" s="37"/>
      <c r="M142" s="188"/>
      <c r="N142" s="18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160</v>
      </c>
      <c r="AU142" s="17" t="s">
        <v>92</v>
      </c>
    </row>
    <row r="143" s="13" customFormat="1">
      <c r="A143" s="13"/>
      <c r="B143" s="195"/>
      <c r="C143" s="13"/>
      <c r="D143" s="185" t="s">
        <v>229</v>
      </c>
      <c r="E143" s="196" t="s">
        <v>1</v>
      </c>
      <c r="F143" s="197" t="s">
        <v>195</v>
      </c>
      <c r="G143" s="13"/>
      <c r="H143" s="198">
        <v>43.863999999999997</v>
      </c>
      <c r="I143" s="199"/>
      <c r="J143" s="13"/>
      <c r="K143" s="13"/>
      <c r="L143" s="195"/>
      <c r="M143" s="200"/>
      <c r="N143" s="201"/>
      <c r="O143" s="201"/>
      <c r="P143" s="201"/>
      <c r="Q143" s="201"/>
      <c r="R143" s="201"/>
      <c r="S143" s="201"/>
      <c r="T143" s="20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6" t="s">
        <v>229</v>
      </c>
      <c r="AU143" s="196" t="s">
        <v>92</v>
      </c>
      <c r="AV143" s="13" t="s">
        <v>92</v>
      </c>
      <c r="AW143" s="13" t="s">
        <v>36</v>
      </c>
      <c r="AX143" s="13" t="s">
        <v>82</v>
      </c>
      <c r="AY143" s="196" t="s">
        <v>151</v>
      </c>
    </row>
    <row r="144" s="13" customFormat="1">
      <c r="A144" s="13"/>
      <c r="B144" s="195"/>
      <c r="C144" s="13"/>
      <c r="D144" s="185" t="s">
        <v>229</v>
      </c>
      <c r="E144" s="196" t="s">
        <v>1</v>
      </c>
      <c r="F144" s="197" t="s">
        <v>253</v>
      </c>
      <c r="G144" s="13"/>
      <c r="H144" s="198">
        <v>-1.091</v>
      </c>
      <c r="I144" s="199"/>
      <c r="J144" s="13"/>
      <c r="K144" s="13"/>
      <c r="L144" s="195"/>
      <c r="M144" s="200"/>
      <c r="N144" s="201"/>
      <c r="O144" s="201"/>
      <c r="P144" s="201"/>
      <c r="Q144" s="201"/>
      <c r="R144" s="201"/>
      <c r="S144" s="201"/>
      <c r="T144" s="20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6" t="s">
        <v>229</v>
      </c>
      <c r="AU144" s="196" t="s">
        <v>92</v>
      </c>
      <c r="AV144" s="13" t="s">
        <v>92</v>
      </c>
      <c r="AW144" s="13" t="s">
        <v>36</v>
      </c>
      <c r="AX144" s="13" t="s">
        <v>82</v>
      </c>
      <c r="AY144" s="196" t="s">
        <v>151</v>
      </c>
    </row>
    <row r="145" s="13" customFormat="1">
      <c r="A145" s="13"/>
      <c r="B145" s="195"/>
      <c r="C145" s="13"/>
      <c r="D145" s="185" t="s">
        <v>229</v>
      </c>
      <c r="E145" s="196" t="s">
        <v>1</v>
      </c>
      <c r="F145" s="197" t="s">
        <v>254</v>
      </c>
      <c r="G145" s="13"/>
      <c r="H145" s="198">
        <v>-6.5179999999999998</v>
      </c>
      <c r="I145" s="199"/>
      <c r="J145" s="13"/>
      <c r="K145" s="13"/>
      <c r="L145" s="195"/>
      <c r="M145" s="200"/>
      <c r="N145" s="201"/>
      <c r="O145" s="201"/>
      <c r="P145" s="201"/>
      <c r="Q145" s="201"/>
      <c r="R145" s="201"/>
      <c r="S145" s="201"/>
      <c r="T145" s="20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6" t="s">
        <v>229</v>
      </c>
      <c r="AU145" s="196" t="s">
        <v>92</v>
      </c>
      <c r="AV145" s="13" t="s">
        <v>92</v>
      </c>
      <c r="AW145" s="13" t="s">
        <v>36</v>
      </c>
      <c r="AX145" s="13" t="s">
        <v>82</v>
      </c>
      <c r="AY145" s="196" t="s">
        <v>151</v>
      </c>
    </row>
    <row r="146" s="14" customFormat="1">
      <c r="A146" s="14"/>
      <c r="B146" s="203"/>
      <c r="C146" s="14"/>
      <c r="D146" s="185" t="s">
        <v>229</v>
      </c>
      <c r="E146" s="204" t="s">
        <v>206</v>
      </c>
      <c r="F146" s="205" t="s">
        <v>255</v>
      </c>
      <c r="G146" s="14"/>
      <c r="H146" s="206">
        <v>36.255000000000003</v>
      </c>
      <c r="I146" s="207"/>
      <c r="J146" s="14"/>
      <c r="K146" s="14"/>
      <c r="L146" s="203"/>
      <c r="M146" s="208"/>
      <c r="N146" s="209"/>
      <c r="O146" s="209"/>
      <c r="P146" s="209"/>
      <c r="Q146" s="209"/>
      <c r="R146" s="209"/>
      <c r="S146" s="209"/>
      <c r="T146" s="21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4" t="s">
        <v>229</v>
      </c>
      <c r="AU146" s="204" t="s">
        <v>92</v>
      </c>
      <c r="AV146" s="14" t="s">
        <v>158</v>
      </c>
      <c r="AW146" s="14" t="s">
        <v>36</v>
      </c>
      <c r="AX146" s="14" t="s">
        <v>90</v>
      </c>
      <c r="AY146" s="204" t="s">
        <v>151</v>
      </c>
    </row>
    <row r="147" s="2" customFormat="1" ht="16.5" customHeight="1">
      <c r="A147" s="36"/>
      <c r="B147" s="170"/>
      <c r="C147" s="211" t="s">
        <v>186</v>
      </c>
      <c r="D147" s="211" t="s">
        <v>256</v>
      </c>
      <c r="E147" s="212" t="s">
        <v>257</v>
      </c>
      <c r="F147" s="213" t="s">
        <v>258</v>
      </c>
      <c r="G147" s="214" t="s">
        <v>259</v>
      </c>
      <c r="H147" s="215">
        <v>50.552999999999997</v>
      </c>
      <c r="I147" s="216"/>
      <c r="J147" s="217">
        <f>ROUND(I147*H147,2)</f>
        <v>0</v>
      </c>
      <c r="K147" s="218"/>
      <c r="L147" s="219"/>
      <c r="M147" s="220" t="s">
        <v>1</v>
      </c>
      <c r="N147" s="221" t="s">
        <v>47</v>
      </c>
      <c r="O147" s="75"/>
      <c r="P147" s="181">
        <f>O147*H147</f>
        <v>0</v>
      </c>
      <c r="Q147" s="181">
        <v>1</v>
      </c>
      <c r="R147" s="181">
        <f>Q147*H147</f>
        <v>50.552999999999997</v>
      </c>
      <c r="S147" s="181">
        <v>0</v>
      </c>
      <c r="T147" s="18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3" t="s">
        <v>260</v>
      </c>
      <c r="AT147" s="183" t="s">
        <v>256</v>
      </c>
      <c r="AU147" s="183" t="s">
        <v>92</v>
      </c>
      <c r="AY147" s="17" t="s">
        <v>151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7" t="s">
        <v>90</v>
      </c>
      <c r="BK147" s="184">
        <f>ROUND(I147*H147,2)</f>
        <v>0</v>
      </c>
      <c r="BL147" s="17" t="s">
        <v>158</v>
      </c>
      <c r="BM147" s="183" t="s">
        <v>261</v>
      </c>
    </row>
    <row r="148" s="13" customFormat="1">
      <c r="A148" s="13"/>
      <c r="B148" s="195"/>
      <c r="C148" s="13"/>
      <c r="D148" s="185" t="s">
        <v>229</v>
      </c>
      <c r="E148" s="196" t="s">
        <v>1</v>
      </c>
      <c r="F148" s="197" t="s">
        <v>262</v>
      </c>
      <c r="G148" s="13"/>
      <c r="H148" s="198">
        <v>50.552999999999997</v>
      </c>
      <c r="I148" s="199"/>
      <c r="J148" s="13"/>
      <c r="K148" s="13"/>
      <c r="L148" s="195"/>
      <c r="M148" s="200"/>
      <c r="N148" s="201"/>
      <c r="O148" s="201"/>
      <c r="P148" s="201"/>
      <c r="Q148" s="201"/>
      <c r="R148" s="201"/>
      <c r="S148" s="201"/>
      <c r="T148" s="20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6" t="s">
        <v>229</v>
      </c>
      <c r="AU148" s="196" t="s">
        <v>92</v>
      </c>
      <c r="AV148" s="13" t="s">
        <v>92</v>
      </c>
      <c r="AW148" s="13" t="s">
        <v>36</v>
      </c>
      <c r="AX148" s="13" t="s">
        <v>90</v>
      </c>
      <c r="AY148" s="196" t="s">
        <v>151</v>
      </c>
    </row>
    <row r="149" s="2" customFormat="1" ht="16.5" customHeight="1">
      <c r="A149" s="36"/>
      <c r="B149" s="170"/>
      <c r="C149" s="211" t="s">
        <v>260</v>
      </c>
      <c r="D149" s="211" t="s">
        <v>256</v>
      </c>
      <c r="E149" s="212" t="s">
        <v>263</v>
      </c>
      <c r="F149" s="213" t="s">
        <v>264</v>
      </c>
      <c r="G149" s="214" t="s">
        <v>259</v>
      </c>
      <c r="H149" s="215">
        <v>11.081</v>
      </c>
      <c r="I149" s="216"/>
      <c r="J149" s="217">
        <f>ROUND(I149*H149,2)</f>
        <v>0</v>
      </c>
      <c r="K149" s="218"/>
      <c r="L149" s="219"/>
      <c r="M149" s="220" t="s">
        <v>1</v>
      </c>
      <c r="N149" s="221" t="s">
        <v>47</v>
      </c>
      <c r="O149" s="75"/>
      <c r="P149" s="181">
        <f>O149*H149</f>
        <v>0</v>
      </c>
      <c r="Q149" s="181">
        <v>1</v>
      </c>
      <c r="R149" s="181">
        <f>Q149*H149</f>
        <v>11.081</v>
      </c>
      <c r="S149" s="181">
        <v>0</v>
      </c>
      <c r="T149" s="18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3" t="s">
        <v>260</v>
      </c>
      <c r="AT149" s="183" t="s">
        <v>256</v>
      </c>
      <c r="AU149" s="183" t="s">
        <v>92</v>
      </c>
      <c r="AY149" s="17" t="s">
        <v>151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7" t="s">
        <v>90</v>
      </c>
      <c r="BK149" s="184">
        <f>ROUND(I149*H149,2)</f>
        <v>0</v>
      </c>
      <c r="BL149" s="17" t="s">
        <v>158</v>
      </c>
      <c r="BM149" s="183" t="s">
        <v>265</v>
      </c>
    </row>
    <row r="150" s="13" customFormat="1">
      <c r="A150" s="13"/>
      <c r="B150" s="195"/>
      <c r="C150" s="13"/>
      <c r="D150" s="185" t="s">
        <v>229</v>
      </c>
      <c r="E150" s="196" t="s">
        <v>208</v>
      </c>
      <c r="F150" s="197" t="s">
        <v>266</v>
      </c>
      <c r="G150" s="13"/>
      <c r="H150" s="198">
        <v>6.5179999999999998</v>
      </c>
      <c r="I150" s="199"/>
      <c r="J150" s="13"/>
      <c r="K150" s="13"/>
      <c r="L150" s="195"/>
      <c r="M150" s="200"/>
      <c r="N150" s="201"/>
      <c r="O150" s="201"/>
      <c r="P150" s="201"/>
      <c r="Q150" s="201"/>
      <c r="R150" s="201"/>
      <c r="S150" s="201"/>
      <c r="T150" s="20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6" t="s">
        <v>229</v>
      </c>
      <c r="AU150" s="196" t="s">
        <v>92</v>
      </c>
      <c r="AV150" s="13" t="s">
        <v>92</v>
      </c>
      <c r="AW150" s="13" t="s">
        <v>36</v>
      </c>
      <c r="AX150" s="13" t="s">
        <v>82</v>
      </c>
      <c r="AY150" s="196" t="s">
        <v>151</v>
      </c>
    </row>
    <row r="151" s="13" customFormat="1">
      <c r="A151" s="13"/>
      <c r="B151" s="195"/>
      <c r="C151" s="13"/>
      <c r="D151" s="185" t="s">
        <v>229</v>
      </c>
      <c r="E151" s="196" t="s">
        <v>1</v>
      </c>
      <c r="F151" s="197" t="s">
        <v>267</v>
      </c>
      <c r="G151" s="13"/>
      <c r="H151" s="198">
        <v>11.081</v>
      </c>
      <c r="I151" s="199"/>
      <c r="J151" s="13"/>
      <c r="K151" s="13"/>
      <c r="L151" s="195"/>
      <c r="M151" s="200"/>
      <c r="N151" s="201"/>
      <c r="O151" s="201"/>
      <c r="P151" s="201"/>
      <c r="Q151" s="201"/>
      <c r="R151" s="201"/>
      <c r="S151" s="201"/>
      <c r="T151" s="20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6" t="s">
        <v>229</v>
      </c>
      <c r="AU151" s="196" t="s">
        <v>92</v>
      </c>
      <c r="AV151" s="13" t="s">
        <v>92</v>
      </c>
      <c r="AW151" s="13" t="s">
        <v>36</v>
      </c>
      <c r="AX151" s="13" t="s">
        <v>90</v>
      </c>
      <c r="AY151" s="196" t="s">
        <v>151</v>
      </c>
    </row>
    <row r="152" s="2" customFormat="1" ht="24.15" customHeight="1">
      <c r="A152" s="36"/>
      <c r="B152" s="170"/>
      <c r="C152" s="171" t="s">
        <v>268</v>
      </c>
      <c r="D152" s="171" t="s">
        <v>154</v>
      </c>
      <c r="E152" s="172" t="s">
        <v>269</v>
      </c>
      <c r="F152" s="173" t="s">
        <v>270</v>
      </c>
      <c r="G152" s="174" t="s">
        <v>242</v>
      </c>
      <c r="H152" s="175">
        <v>803</v>
      </c>
      <c r="I152" s="176"/>
      <c r="J152" s="177">
        <f>ROUND(I152*H152,2)</f>
        <v>0</v>
      </c>
      <c r="K152" s="178"/>
      <c r="L152" s="37"/>
      <c r="M152" s="179" t="s">
        <v>1</v>
      </c>
      <c r="N152" s="180" t="s">
        <v>47</v>
      </c>
      <c r="O152" s="75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3" t="s">
        <v>158</v>
      </c>
      <c r="AT152" s="183" t="s">
        <v>154</v>
      </c>
      <c r="AU152" s="183" t="s">
        <v>92</v>
      </c>
      <c r="AY152" s="17" t="s">
        <v>151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90</v>
      </c>
      <c r="BK152" s="184">
        <f>ROUND(I152*H152,2)</f>
        <v>0</v>
      </c>
      <c r="BL152" s="17" t="s">
        <v>158</v>
      </c>
      <c r="BM152" s="183" t="s">
        <v>271</v>
      </c>
    </row>
    <row r="153" s="13" customFormat="1">
      <c r="A153" s="13"/>
      <c r="B153" s="195"/>
      <c r="C153" s="13"/>
      <c r="D153" s="185" t="s">
        <v>229</v>
      </c>
      <c r="E153" s="196" t="s">
        <v>1</v>
      </c>
      <c r="F153" s="197" t="s">
        <v>272</v>
      </c>
      <c r="G153" s="13"/>
      <c r="H153" s="198">
        <v>803</v>
      </c>
      <c r="I153" s="199"/>
      <c r="J153" s="13"/>
      <c r="K153" s="13"/>
      <c r="L153" s="195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229</v>
      </c>
      <c r="AU153" s="196" t="s">
        <v>92</v>
      </c>
      <c r="AV153" s="13" t="s">
        <v>92</v>
      </c>
      <c r="AW153" s="13" t="s">
        <v>36</v>
      </c>
      <c r="AX153" s="13" t="s">
        <v>90</v>
      </c>
      <c r="AY153" s="196" t="s">
        <v>151</v>
      </c>
    </row>
    <row r="154" s="12" customFormat="1" ht="22.8" customHeight="1">
      <c r="A154" s="12"/>
      <c r="B154" s="157"/>
      <c r="C154" s="12"/>
      <c r="D154" s="158" t="s">
        <v>81</v>
      </c>
      <c r="E154" s="168" t="s">
        <v>92</v>
      </c>
      <c r="F154" s="168" t="s">
        <v>273</v>
      </c>
      <c r="G154" s="12"/>
      <c r="H154" s="12"/>
      <c r="I154" s="160"/>
      <c r="J154" s="169">
        <f>BK154</f>
        <v>0</v>
      </c>
      <c r="K154" s="12"/>
      <c r="L154" s="157"/>
      <c r="M154" s="162"/>
      <c r="N154" s="163"/>
      <c r="O154" s="163"/>
      <c r="P154" s="164">
        <f>SUM(P155:P170)</f>
        <v>0</v>
      </c>
      <c r="Q154" s="163"/>
      <c r="R154" s="164">
        <f>SUM(R155:R170)</f>
        <v>327.50574938999995</v>
      </c>
      <c r="S154" s="163"/>
      <c r="T154" s="165">
        <f>SUM(T155:T170)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8" t="s">
        <v>90</v>
      </c>
      <c r="AT154" s="166" t="s">
        <v>81</v>
      </c>
      <c r="AU154" s="166" t="s">
        <v>90</v>
      </c>
      <c r="AY154" s="158" t="s">
        <v>151</v>
      </c>
      <c r="BK154" s="167">
        <f>SUM(BK155:BK170)</f>
        <v>0</v>
      </c>
    </row>
    <row r="155" s="2" customFormat="1" ht="24.15" customHeight="1">
      <c r="A155" s="36"/>
      <c r="B155" s="170"/>
      <c r="C155" s="171" t="s">
        <v>274</v>
      </c>
      <c r="D155" s="171" t="s">
        <v>154</v>
      </c>
      <c r="E155" s="172" t="s">
        <v>275</v>
      </c>
      <c r="F155" s="173" t="s">
        <v>276</v>
      </c>
      <c r="G155" s="174" t="s">
        <v>242</v>
      </c>
      <c r="H155" s="175">
        <v>269.00799999999998</v>
      </c>
      <c r="I155" s="176"/>
      <c r="J155" s="177">
        <f>ROUND(I155*H155,2)</f>
        <v>0</v>
      </c>
      <c r="K155" s="178"/>
      <c r="L155" s="37"/>
      <c r="M155" s="179" t="s">
        <v>1</v>
      </c>
      <c r="N155" s="180" t="s">
        <v>47</v>
      </c>
      <c r="O155" s="75"/>
      <c r="P155" s="181">
        <f>O155*H155</f>
        <v>0</v>
      </c>
      <c r="Q155" s="181">
        <v>0.00017000000000000001</v>
      </c>
      <c r="R155" s="181">
        <f>Q155*H155</f>
        <v>0.045731359999999999</v>
      </c>
      <c r="S155" s="181">
        <v>0</v>
      </c>
      <c r="T155" s="18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3" t="s">
        <v>158</v>
      </c>
      <c r="AT155" s="183" t="s">
        <v>154</v>
      </c>
      <c r="AU155" s="183" t="s">
        <v>92</v>
      </c>
      <c r="AY155" s="17" t="s">
        <v>151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7" t="s">
        <v>90</v>
      </c>
      <c r="BK155" s="184">
        <f>ROUND(I155*H155,2)</f>
        <v>0</v>
      </c>
      <c r="BL155" s="17" t="s">
        <v>158</v>
      </c>
      <c r="BM155" s="183" t="s">
        <v>277</v>
      </c>
    </row>
    <row r="156" s="13" customFormat="1">
      <c r="A156" s="13"/>
      <c r="B156" s="195"/>
      <c r="C156" s="13"/>
      <c r="D156" s="185" t="s">
        <v>229</v>
      </c>
      <c r="E156" s="196" t="s">
        <v>1</v>
      </c>
      <c r="F156" s="197" t="s">
        <v>278</v>
      </c>
      <c r="G156" s="13"/>
      <c r="H156" s="198">
        <v>269.00799999999998</v>
      </c>
      <c r="I156" s="199"/>
      <c r="J156" s="13"/>
      <c r="K156" s="13"/>
      <c r="L156" s="195"/>
      <c r="M156" s="200"/>
      <c r="N156" s="201"/>
      <c r="O156" s="201"/>
      <c r="P156" s="201"/>
      <c r="Q156" s="201"/>
      <c r="R156" s="201"/>
      <c r="S156" s="201"/>
      <c r="T156" s="20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6" t="s">
        <v>229</v>
      </c>
      <c r="AU156" s="196" t="s">
        <v>92</v>
      </c>
      <c r="AV156" s="13" t="s">
        <v>92</v>
      </c>
      <c r="AW156" s="13" t="s">
        <v>36</v>
      </c>
      <c r="AX156" s="13" t="s">
        <v>90</v>
      </c>
      <c r="AY156" s="196" t="s">
        <v>151</v>
      </c>
    </row>
    <row r="157" s="2" customFormat="1" ht="24.15" customHeight="1">
      <c r="A157" s="36"/>
      <c r="B157" s="170"/>
      <c r="C157" s="211" t="s">
        <v>279</v>
      </c>
      <c r="D157" s="211" t="s">
        <v>256</v>
      </c>
      <c r="E157" s="212" t="s">
        <v>280</v>
      </c>
      <c r="F157" s="213" t="s">
        <v>281</v>
      </c>
      <c r="G157" s="214" t="s">
        <v>242</v>
      </c>
      <c r="H157" s="215">
        <v>318.63999999999999</v>
      </c>
      <c r="I157" s="216"/>
      <c r="J157" s="217">
        <f>ROUND(I157*H157,2)</f>
        <v>0</v>
      </c>
      <c r="K157" s="218"/>
      <c r="L157" s="219"/>
      <c r="M157" s="220" t="s">
        <v>1</v>
      </c>
      <c r="N157" s="221" t="s">
        <v>47</v>
      </c>
      <c r="O157" s="75"/>
      <c r="P157" s="181">
        <f>O157*H157</f>
        <v>0</v>
      </c>
      <c r="Q157" s="181">
        <v>0.00010000000000000001</v>
      </c>
      <c r="R157" s="181">
        <f>Q157*H157</f>
        <v>0.031864000000000003</v>
      </c>
      <c r="S157" s="181">
        <v>0</v>
      </c>
      <c r="T157" s="18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3" t="s">
        <v>260</v>
      </c>
      <c r="AT157" s="183" t="s">
        <v>256</v>
      </c>
      <c r="AU157" s="183" t="s">
        <v>92</v>
      </c>
      <c r="AY157" s="17" t="s">
        <v>151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7" t="s">
        <v>90</v>
      </c>
      <c r="BK157" s="184">
        <f>ROUND(I157*H157,2)</f>
        <v>0</v>
      </c>
      <c r="BL157" s="17" t="s">
        <v>158</v>
      </c>
      <c r="BM157" s="183" t="s">
        <v>282</v>
      </c>
    </row>
    <row r="158" s="13" customFormat="1">
      <c r="A158" s="13"/>
      <c r="B158" s="195"/>
      <c r="C158" s="13"/>
      <c r="D158" s="185" t="s">
        <v>229</v>
      </c>
      <c r="E158" s="13"/>
      <c r="F158" s="197" t="s">
        <v>283</v>
      </c>
      <c r="G158" s="13"/>
      <c r="H158" s="198">
        <v>318.63999999999999</v>
      </c>
      <c r="I158" s="199"/>
      <c r="J158" s="13"/>
      <c r="K158" s="13"/>
      <c r="L158" s="195"/>
      <c r="M158" s="200"/>
      <c r="N158" s="201"/>
      <c r="O158" s="201"/>
      <c r="P158" s="201"/>
      <c r="Q158" s="201"/>
      <c r="R158" s="201"/>
      <c r="S158" s="201"/>
      <c r="T158" s="20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6" t="s">
        <v>229</v>
      </c>
      <c r="AU158" s="196" t="s">
        <v>92</v>
      </c>
      <c r="AV158" s="13" t="s">
        <v>92</v>
      </c>
      <c r="AW158" s="13" t="s">
        <v>3</v>
      </c>
      <c r="AX158" s="13" t="s">
        <v>90</v>
      </c>
      <c r="AY158" s="196" t="s">
        <v>151</v>
      </c>
    </row>
    <row r="159" s="2" customFormat="1" ht="24.15" customHeight="1">
      <c r="A159" s="36"/>
      <c r="B159" s="170"/>
      <c r="C159" s="171" t="s">
        <v>284</v>
      </c>
      <c r="D159" s="171" t="s">
        <v>154</v>
      </c>
      <c r="E159" s="172" t="s">
        <v>285</v>
      </c>
      <c r="F159" s="173" t="s">
        <v>286</v>
      </c>
      <c r="G159" s="174" t="s">
        <v>227</v>
      </c>
      <c r="H159" s="175">
        <v>131.40000000000001</v>
      </c>
      <c r="I159" s="176"/>
      <c r="J159" s="177">
        <f>ROUND(I159*H159,2)</f>
        <v>0</v>
      </c>
      <c r="K159" s="178"/>
      <c r="L159" s="37"/>
      <c r="M159" s="179" t="s">
        <v>1</v>
      </c>
      <c r="N159" s="180" t="s">
        <v>47</v>
      </c>
      <c r="O159" s="75"/>
      <c r="P159" s="181">
        <f>O159*H159</f>
        <v>0</v>
      </c>
      <c r="Q159" s="181">
        <v>2.45329</v>
      </c>
      <c r="R159" s="181">
        <f>Q159*H159</f>
        <v>322.36230599999999</v>
      </c>
      <c r="S159" s="181">
        <v>0</v>
      </c>
      <c r="T159" s="18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3" t="s">
        <v>158</v>
      </c>
      <c r="AT159" s="183" t="s">
        <v>154</v>
      </c>
      <c r="AU159" s="183" t="s">
        <v>92</v>
      </c>
      <c r="AY159" s="17" t="s">
        <v>151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7" t="s">
        <v>90</v>
      </c>
      <c r="BK159" s="184">
        <f>ROUND(I159*H159,2)</f>
        <v>0</v>
      </c>
      <c r="BL159" s="17" t="s">
        <v>158</v>
      </c>
      <c r="BM159" s="183" t="s">
        <v>287</v>
      </c>
    </row>
    <row r="160" s="13" customFormat="1">
      <c r="A160" s="13"/>
      <c r="B160" s="195"/>
      <c r="C160" s="13"/>
      <c r="D160" s="185" t="s">
        <v>229</v>
      </c>
      <c r="E160" s="196" t="s">
        <v>1</v>
      </c>
      <c r="F160" s="197" t="s">
        <v>201</v>
      </c>
      <c r="G160" s="13"/>
      <c r="H160" s="198">
        <v>730</v>
      </c>
      <c r="I160" s="199"/>
      <c r="J160" s="13"/>
      <c r="K160" s="13"/>
      <c r="L160" s="195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6" t="s">
        <v>229</v>
      </c>
      <c r="AU160" s="196" t="s">
        <v>92</v>
      </c>
      <c r="AV160" s="13" t="s">
        <v>92</v>
      </c>
      <c r="AW160" s="13" t="s">
        <v>36</v>
      </c>
      <c r="AX160" s="13" t="s">
        <v>82</v>
      </c>
      <c r="AY160" s="196" t="s">
        <v>151</v>
      </c>
    </row>
    <row r="161" s="13" customFormat="1">
      <c r="A161" s="13"/>
      <c r="B161" s="195"/>
      <c r="C161" s="13"/>
      <c r="D161" s="185" t="s">
        <v>229</v>
      </c>
      <c r="E161" s="196" t="s">
        <v>1</v>
      </c>
      <c r="F161" s="197" t="s">
        <v>288</v>
      </c>
      <c r="G161" s="13"/>
      <c r="H161" s="198">
        <v>131.40000000000001</v>
      </c>
      <c r="I161" s="199"/>
      <c r="J161" s="13"/>
      <c r="K161" s="13"/>
      <c r="L161" s="195"/>
      <c r="M161" s="200"/>
      <c r="N161" s="201"/>
      <c r="O161" s="201"/>
      <c r="P161" s="201"/>
      <c r="Q161" s="201"/>
      <c r="R161" s="201"/>
      <c r="S161" s="201"/>
      <c r="T161" s="20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6" t="s">
        <v>229</v>
      </c>
      <c r="AU161" s="196" t="s">
        <v>92</v>
      </c>
      <c r="AV161" s="13" t="s">
        <v>92</v>
      </c>
      <c r="AW161" s="13" t="s">
        <v>36</v>
      </c>
      <c r="AX161" s="13" t="s">
        <v>90</v>
      </c>
      <c r="AY161" s="196" t="s">
        <v>151</v>
      </c>
    </row>
    <row r="162" s="2" customFormat="1" ht="16.5" customHeight="1">
      <c r="A162" s="36"/>
      <c r="B162" s="170"/>
      <c r="C162" s="171" t="s">
        <v>289</v>
      </c>
      <c r="D162" s="171" t="s">
        <v>154</v>
      </c>
      <c r="E162" s="172" t="s">
        <v>290</v>
      </c>
      <c r="F162" s="173" t="s">
        <v>291</v>
      </c>
      <c r="G162" s="174" t="s">
        <v>242</v>
      </c>
      <c r="H162" s="175">
        <v>62.496000000000002</v>
      </c>
      <c r="I162" s="176"/>
      <c r="J162" s="177">
        <f>ROUND(I162*H162,2)</f>
        <v>0</v>
      </c>
      <c r="K162" s="178"/>
      <c r="L162" s="37"/>
      <c r="M162" s="179" t="s">
        <v>1</v>
      </c>
      <c r="N162" s="180" t="s">
        <v>47</v>
      </c>
      <c r="O162" s="75"/>
      <c r="P162" s="181">
        <f>O162*H162</f>
        <v>0</v>
      </c>
      <c r="Q162" s="181">
        <v>0.00247</v>
      </c>
      <c r="R162" s="181">
        <f>Q162*H162</f>
        <v>0.15436512</v>
      </c>
      <c r="S162" s="181">
        <v>0</v>
      </c>
      <c r="T162" s="18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3" t="s">
        <v>158</v>
      </c>
      <c r="AT162" s="183" t="s">
        <v>154</v>
      </c>
      <c r="AU162" s="183" t="s">
        <v>92</v>
      </c>
      <c r="AY162" s="17" t="s">
        <v>151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7" t="s">
        <v>90</v>
      </c>
      <c r="BK162" s="184">
        <f>ROUND(I162*H162,2)</f>
        <v>0</v>
      </c>
      <c r="BL162" s="17" t="s">
        <v>158</v>
      </c>
      <c r="BM162" s="183" t="s">
        <v>292</v>
      </c>
    </row>
    <row r="163" s="13" customFormat="1">
      <c r="A163" s="13"/>
      <c r="B163" s="195"/>
      <c r="C163" s="13"/>
      <c r="D163" s="185" t="s">
        <v>229</v>
      </c>
      <c r="E163" s="196" t="s">
        <v>191</v>
      </c>
      <c r="F163" s="197" t="s">
        <v>293</v>
      </c>
      <c r="G163" s="13"/>
      <c r="H163" s="198">
        <v>62.496000000000002</v>
      </c>
      <c r="I163" s="199"/>
      <c r="J163" s="13"/>
      <c r="K163" s="13"/>
      <c r="L163" s="195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6" t="s">
        <v>229</v>
      </c>
      <c r="AU163" s="196" t="s">
        <v>92</v>
      </c>
      <c r="AV163" s="13" t="s">
        <v>92</v>
      </c>
      <c r="AW163" s="13" t="s">
        <v>36</v>
      </c>
      <c r="AX163" s="13" t="s">
        <v>90</v>
      </c>
      <c r="AY163" s="196" t="s">
        <v>151</v>
      </c>
    </row>
    <row r="164" s="2" customFormat="1" ht="16.5" customHeight="1">
      <c r="A164" s="36"/>
      <c r="B164" s="170"/>
      <c r="C164" s="171" t="s">
        <v>294</v>
      </c>
      <c r="D164" s="171" t="s">
        <v>154</v>
      </c>
      <c r="E164" s="172" t="s">
        <v>295</v>
      </c>
      <c r="F164" s="173" t="s">
        <v>296</v>
      </c>
      <c r="G164" s="174" t="s">
        <v>242</v>
      </c>
      <c r="H164" s="175">
        <v>62.496000000000002</v>
      </c>
      <c r="I164" s="176"/>
      <c r="J164" s="177">
        <f>ROUND(I164*H164,2)</f>
        <v>0</v>
      </c>
      <c r="K164" s="178"/>
      <c r="L164" s="37"/>
      <c r="M164" s="179" t="s">
        <v>1</v>
      </c>
      <c r="N164" s="180" t="s">
        <v>47</v>
      </c>
      <c r="O164" s="75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3" t="s">
        <v>158</v>
      </c>
      <c r="AT164" s="183" t="s">
        <v>154</v>
      </c>
      <c r="AU164" s="183" t="s">
        <v>92</v>
      </c>
      <c r="AY164" s="17" t="s">
        <v>151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7" t="s">
        <v>90</v>
      </c>
      <c r="BK164" s="184">
        <f>ROUND(I164*H164,2)</f>
        <v>0</v>
      </c>
      <c r="BL164" s="17" t="s">
        <v>158</v>
      </c>
      <c r="BM164" s="183" t="s">
        <v>297</v>
      </c>
    </row>
    <row r="165" s="13" customFormat="1">
      <c r="A165" s="13"/>
      <c r="B165" s="195"/>
      <c r="C165" s="13"/>
      <c r="D165" s="185" t="s">
        <v>229</v>
      </c>
      <c r="E165" s="196" t="s">
        <v>1</v>
      </c>
      <c r="F165" s="197" t="s">
        <v>191</v>
      </c>
      <c r="G165" s="13"/>
      <c r="H165" s="198">
        <v>62.496000000000002</v>
      </c>
      <c r="I165" s="199"/>
      <c r="J165" s="13"/>
      <c r="K165" s="13"/>
      <c r="L165" s="195"/>
      <c r="M165" s="200"/>
      <c r="N165" s="201"/>
      <c r="O165" s="201"/>
      <c r="P165" s="201"/>
      <c r="Q165" s="201"/>
      <c r="R165" s="201"/>
      <c r="S165" s="201"/>
      <c r="T165" s="20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6" t="s">
        <v>229</v>
      </c>
      <c r="AU165" s="196" t="s">
        <v>92</v>
      </c>
      <c r="AV165" s="13" t="s">
        <v>92</v>
      </c>
      <c r="AW165" s="13" t="s">
        <v>36</v>
      </c>
      <c r="AX165" s="13" t="s">
        <v>90</v>
      </c>
      <c r="AY165" s="196" t="s">
        <v>151</v>
      </c>
    </row>
    <row r="166" s="2" customFormat="1" ht="21.75" customHeight="1">
      <c r="A166" s="36"/>
      <c r="B166" s="170"/>
      <c r="C166" s="171" t="s">
        <v>8</v>
      </c>
      <c r="D166" s="171" t="s">
        <v>154</v>
      </c>
      <c r="E166" s="172" t="s">
        <v>298</v>
      </c>
      <c r="F166" s="173" t="s">
        <v>299</v>
      </c>
      <c r="G166" s="174" t="s">
        <v>259</v>
      </c>
      <c r="H166" s="175">
        <v>0.79200000000000004</v>
      </c>
      <c r="I166" s="176"/>
      <c r="J166" s="177">
        <f>ROUND(I166*H166,2)</f>
        <v>0</v>
      </c>
      <c r="K166" s="178"/>
      <c r="L166" s="37"/>
      <c r="M166" s="179" t="s">
        <v>1</v>
      </c>
      <c r="N166" s="180" t="s">
        <v>47</v>
      </c>
      <c r="O166" s="75"/>
      <c r="P166" s="181">
        <f>O166*H166</f>
        <v>0</v>
      </c>
      <c r="Q166" s="181">
        <v>1.0606199999999999</v>
      </c>
      <c r="R166" s="181">
        <f>Q166*H166</f>
        <v>0.84001103999999993</v>
      </c>
      <c r="S166" s="181">
        <v>0</v>
      </c>
      <c r="T166" s="18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3" t="s">
        <v>158</v>
      </c>
      <c r="AT166" s="183" t="s">
        <v>154</v>
      </c>
      <c r="AU166" s="183" t="s">
        <v>92</v>
      </c>
      <c r="AY166" s="17" t="s">
        <v>151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7" t="s">
        <v>90</v>
      </c>
      <c r="BK166" s="184">
        <f>ROUND(I166*H166,2)</f>
        <v>0</v>
      </c>
      <c r="BL166" s="17" t="s">
        <v>158</v>
      </c>
      <c r="BM166" s="183" t="s">
        <v>300</v>
      </c>
    </row>
    <row r="167" s="13" customFormat="1">
      <c r="A167" s="13"/>
      <c r="B167" s="195"/>
      <c r="C167" s="13"/>
      <c r="D167" s="185" t="s">
        <v>229</v>
      </c>
      <c r="E167" s="196" t="s">
        <v>197</v>
      </c>
      <c r="F167" s="197" t="s">
        <v>301</v>
      </c>
      <c r="G167" s="13"/>
      <c r="H167" s="198">
        <v>113.09999999999999</v>
      </c>
      <c r="I167" s="199"/>
      <c r="J167" s="13"/>
      <c r="K167" s="13"/>
      <c r="L167" s="195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6" t="s">
        <v>229</v>
      </c>
      <c r="AU167" s="196" t="s">
        <v>92</v>
      </c>
      <c r="AV167" s="13" t="s">
        <v>92</v>
      </c>
      <c r="AW167" s="13" t="s">
        <v>36</v>
      </c>
      <c r="AX167" s="13" t="s">
        <v>82</v>
      </c>
      <c r="AY167" s="196" t="s">
        <v>151</v>
      </c>
    </row>
    <row r="168" s="13" customFormat="1">
      <c r="A168" s="13"/>
      <c r="B168" s="195"/>
      <c r="C168" s="13"/>
      <c r="D168" s="185" t="s">
        <v>229</v>
      </c>
      <c r="E168" s="196" t="s">
        <v>1</v>
      </c>
      <c r="F168" s="197" t="s">
        <v>302</v>
      </c>
      <c r="G168" s="13"/>
      <c r="H168" s="198">
        <v>0.79200000000000004</v>
      </c>
      <c r="I168" s="199"/>
      <c r="J168" s="13"/>
      <c r="K168" s="13"/>
      <c r="L168" s="195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6" t="s">
        <v>229</v>
      </c>
      <c r="AU168" s="196" t="s">
        <v>92</v>
      </c>
      <c r="AV168" s="13" t="s">
        <v>92</v>
      </c>
      <c r="AW168" s="13" t="s">
        <v>36</v>
      </c>
      <c r="AX168" s="13" t="s">
        <v>90</v>
      </c>
      <c r="AY168" s="196" t="s">
        <v>151</v>
      </c>
    </row>
    <row r="169" s="2" customFormat="1" ht="16.5" customHeight="1">
      <c r="A169" s="36"/>
      <c r="B169" s="170"/>
      <c r="C169" s="171" t="s">
        <v>303</v>
      </c>
      <c r="D169" s="171" t="s">
        <v>154</v>
      </c>
      <c r="E169" s="172" t="s">
        <v>304</v>
      </c>
      <c r="F169" s="173" t="s">
        <v>305</v>
      </c>
      <c r="G169" s="174" t="s">
        <v>259</v>
      </c>
      <c r="H169" s="175">
        <v>3.831</v>
      </c>
      <c r="I169" s="176"/>
      <c r="J169" s="177">
        <f>ROUND(I169*H169,2)</f>
        <v>0</v>
      </c>
      <c r="K169" s="178"/>
      <c r="L169" s="37"/>
      <c r="M169" s="179" t="s">
        <v>1</v>
      </c>
      <c r="N169" s="180" t="s">
        <v>47</v>
      </c>
      <c r="O169" s="75"/>
      <c r="P169" s="181">
        <f>O169*H169</f>
        <v>0</v>
      </c>
      <c r="Q169" s="181">
        <v>1.06277</v>
      </c>
      <c r="R169" s="181">
        <f>Q169*H169</f>
        <v>4.0714718699999999</v>
      </c>
      <c r="S169" s="181">
        <v>0</v>
      </c>
      <c r="T169" s="18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3" t="s">
        <v>158</v>
      </c>
      <c r="AT169" s="183" t="s">
        <v>154</v>
      </c>
      <c r="AU169" s="183" t="s">
        <v>92</v>
      </c>
      <c r="AY169" s="17" t="s">
        <v>151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7" t="s">
        <v>90</v>
      </c>
      <c r="BK169" s="184">
        <f>ROUND(I169*H169,2)</f>
        <v>0</v>
      </c>
      <c r="BL169" s="17" t="s">
        <v>158</v>
      </c>
      <c r="BM169" s="183" t="s">
        <v>306</v>
      </c>
    </row>
    <row r="170" s="13" customFormat="1">
      <c r="A170" s="13"/>
      <c r="B170" s="195"/>
      <c r="C170" s="13"/>
      <c r="D170" s="185" t="s">
        <v>229</v>
      </c>
      <c r="E170" s="196" t="s">
        <v>1</v>
      </c>
      <c r="F170" s="197" t="s">
        <v>307</v>
      </c>
      <c r="G170" s="13"/>
      <c r="H170" s="198">
        <v>3.831</v>
      </c>
      <c r="I170" s="199"/>
      <c r="J170" s="13"/>
      <c r="K170" s="13"/>
      <c r="L170" s="195"/>
      <c r="M170" s="200"/>
      <c r="N170" s="201"/>
      <c r="O170" s="201"/>
      <c r="P170" s="201"/>
      <c r="Q170" s="201"/>
      <c r="R170" s="201"/>
      <c r="S170" s="201"/>
      <c r="T170" s="20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6" t="s">
        <v>229</v>
      </c>
      <c r="AU170" s="196" t="s">
        <v>92</v>
      </c>
      <c r="AV170" s="13" t="s">
        <v>92</v>
      </c>
      <c r="AW170" s="13" t="s">
        <v>36</v>
      </c>
      <c r="AX170" s="13" t="s">
        <v>90</v>
      </c>
      <c r="AY170" s="196" t="s">
        <v>151</v>
      </c>
    </row>
    <row r="171" s="12" customFormat="1" ht="22.8" customHeight="1">
      <c r="A171" s="12"/>
      <c r="B171" s="157"/>
      <c r="C171" s="12"/>
      <c r="D171" s="158" t="s">
        <v>81</v>
      </c>
      <c r="E171" s="168" t="s">
        <v>158</v>
      </c>
      <c r="F171" s="168" t="s">
        <v>308</v>
      </c>
      <c r="G171" s="12"/>
      <c r="H171" s="12"/>
      <c r="I171" s="160"/>
      <c r="J171" s="169">
        <f>BK171</f>
        <v>0</v>
      </c>
      <c r="K171" s="12"/>
      <c r="L171" s="157"/>
      <c r="M171" s="162"/>
      <c r="N171" s="163"/>
      <c r="O171" s="163"/>
      <c r="P171" s="164">
        <f>SUM(P172:P173)</f>
        <v>0</v>
      </c>
      <c r="Q171" s="163"/>
      <c r="R171" s="164">
        <f>SUM(R172:R173)</f>
        <v>0</v>
      </c>
      <c r="S171" s="163"/>
      <c r="T171" s="165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8" t="s">
        <v>90</v>
      </c>
      <c r="AT171" s="166" t="s">
        <v>81</v>
      </c>
      <c r="AU171" s="166" t="s">
        <v>90</v>
      </c>
      <c r="AY171" s="158" t="s">
        <v>151</v>
      </c>
      <c r="BK171" s="167">
        <f>SUM(BK172:BK173)</f>
        <v>0</v>
      </c>
    </row>
    <row r="172" s="2" customFormat="1" ht="16.5" customHeight="1">
      <c r="A172" s="36"/>
      <c r="B172" s="170"/>
      <c r="C172" s="171" t="s">
        <v>309</v>
      </c>
      <c r="D172" s="171" t="s">
        <v>154</v>
      </c>
      <c r="E172" s="172" t="s">
        <v>310</v>
      </c>
      <c r="F172" s="173" t="s">
        <v>311</v>
      </c>
      <c r="G172" s="174" t="s">
        <v>227</v>
      </c>
      <c r="H172" s="175">
        <v>6.5179999999999998</v>
      </c>
      <c r="I172" s="176"/>
      <c r="J172" s="177">
        <f>ROUND(I172*H172,2)</f>
        <v>0</v>
      </c>
      <c r="K172" s="178"/>
      <c r="L172" s="37"/>
      <c r="M172" s="179" t="s">
        <v>1</v>
      </c>
      <c r="N172" s="180" t="s">
        <v>47</v>
      </c>
      <c r="O172" s="75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3" t="s">
        <v>158</v>
      </c>
      <c r="AT172" s="183" t="s">
        <v>154</v>
      </c>
      <c r="AU172" s="183" t="s">
        <v>92</v>
      </c>
      <c r="AY172" s="17" t="s">
        <v>151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7" t="s">
        <v>90</v>
      </c>
      <c r="BK172" s="184">
        <f>ROUND(I172*H172,2)</f>
        <v>0</v>
      </c>
      <c r="BL172" s="17" t="s">
        <v>158</v>
      </c>
      <c r="BM172" s="183" t="s">
        <v>312</v>
      </c>
    </row>
    <row r="173" s="13" customFormat="1">
      <c r="A173" s="13"/>
      <c r="B173" s="195"/>
      <c r="C173" s="13"/>
      <c r="D173" s="185" t="s">
        <v>229</v>
      </c>
      <c r="E173" s="196" t="s">
        <v>199</v>
      </c>
      <c r="F173" s="197" t="s">
        <v>266</v>
      </c>
      <c r="G173" s="13"/>
      <c r="H173" s="198">
        <v>6.5179999999999998</v>
      </c>
      <c r="I173" s="199"/>
      <c r="J173" s="13"/>
      <c r="K173" s="13"/>
      <c r="L173" s="195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6" t="s">
        <v>229</v>
      </c>
      <c r="AU173" s="196" t="s">
        <v>92</v>
      </c>
      <c r="AV173" s="13" t="s">
        <v>92</v>
      </c>
      <c r="AW173" s="13" t="s">
        <v>36</v>
      </c>
      <c r="AX173" s="13" t="s">
        <v>90</v>
      </c>
      <c r="AY173" s="196" t="s">
        <v>151</v>
      </c>
    </row>
    <row r="174" s="12" customFormat="1" ht="22.8" customHeight="1">
      <c r="A174" s="12"/>
      <c r="B174" s="157"/>
      <c r="C174" s="12"/>
      <c r="D174" s="158" t="s">
        <v>81</v>
      </c>
      <c r="E174" s="168" t="s">
        <v>150</v>
      </c>
      <c r="F174" s="168" t="s">
        <v>313</v>
      </c>
      <c r="G174" s="12"/>
      <c r="H174" s="12"/>
      <c r="I174" s="160"/>
      <c r="J174" s="169">
        <f>BK174</f>
        <v>0</v>
      </c>
      <c r="K174" s="12"/>
      <c r="L174" s="157"/>
      <c r="M174" s="162"/>
      <c r="N174" s="163"/>
      <c r="O174" s="163"/>
      <c r="P174" s="164">
        <f>SUM(P175:P181)</f>
        <v>0</v>
      </c>
      <c r="Q174" s="163"/>
      <c r="R174" s="164">
        <f>SUM(R175:R181)</f>
        <v>474.57299999999998</v>
      </c>
      <c r="S174" s="163"/>
      <c r="T174" s="165">
        <f>SUM(T175:T181)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8" t="s">
        <v>90</v>
      </c>
      <c r="AT174" s="166" t="s">
        <v>81</v>
      </c>
      <c r="AU174" s="166" t="s">
        <v>90</v>
      </c>
      <c r="AY174" s="158" t="s">
        <v>151</v>
      </c>
      <c r="BK174" s="167">
        <f>SUM(BK175:BK181)</f>
        <v>0</v>
      </c>
    </row>
    <row r="175" s="2" customFormat="1" ht="37.8" customHeight="1">
      <c r="A175" s="36"/>
      <c r="B175" s="170"/>
      <c r="C175" s="171" t="s">
        <v>314</v>
      </c>
      <c r="D175" s="171" t="s">
        <v>154</v>
      </c>
      <c r="E175" s="172" t="s">
        <v>315</v>
      </c>
      <c r="F175" s="173" t="s">
        <v>316</v>
      </c>
      <c r="G175" s="174" t="s">
        <v>242</v>
      </c>
      <c r="H175" s="175">
        <v>803</v>
      </c>
      <c r="I175" s="176"/>
      <c r="J175" s="177">
        <f>ROUND(I175*H175,2)</f>
        <v>0</v>
      </c>
      <c r="K175" s="178"/>
      <c r="L175" s="37"/>
      <c r="M175" s="179" t="s">
        <v>1</v>
      </c>
      <c r="N175" s="180" t="s">
        <v>47</v>
      </c>
      <c r="O175" s="75"/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3" t="s">
        <v>158</v>
      </c>
      <c r="AT175" s="183" t="s">
        <v>154</v>
      </c>
      <c r="AU175" s="183" t="s">
        <v>92</v>
      </c>
      <c r="AY175" s="17" t="s">
        <v>151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7" t="s">
        <v>90</v>
      </c>
      <c r="BK175" s="184">
        <f>ROUND(I175*H175,2)</f>
        <v>0</v>
      </c>
      <c r="BL175" s="17" t="s">
        <v>158</v>
      </c>
      <c r="BM175" s="183" t="s">
        <v>317</v>
      </c>
    </row>
    <row r="176" s="13" customFormat="1">
      <c r="A176" s="13"/>
      <c r="B176" s="195"/>
      <c r="C176" s="13"/>
      <c r="D176" s="185" t="s">
        <v>229</v>
      </c>
      <c r="E176" s="196" t="s">
        <v>318</v>
      </c>
      <c r="F176" s="197" t="s">
        <v>272</v>
      </c>
      <c r="G176" s="13"/>
      <c r="H176" s="198">
        <v>803</v>
      </c>
      <c r="I176" s="199"/>
      <c r="J176" s="13"/>
      <c r="K176" s="13"/>
      <c r="L176" s="195"/>
      <c r="M176" s="200"/>
      <c r="N176" s="201"/>
      <c r="O176" s="201"/>
      <c r="P176" s="201"/>
      <c r="Q176" s="201"/>
      <c r="R176" s="201"/>
      <c r="S176" s="201"/>
      <c r="T176" s="20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6" t="s">
        <v>229</v>
      </c>
      <c r="AU176" s="196" t="s">
        <v>92</v>
      </c>
      <c r="AV176" s="13" t="s">
        <v>92</v>
      </c>
      <c r="AW176" s="13" t="s">
        <v>36</v>
      </c>
      <c r="AX176" s="13" t="s">
        <v>90</v>
      </c>
      <c r="AY176" s="196" t="s">
        <v>151</v>
      </c>
    </row>
    <row r="177" s="2" customFormat="1" ht="21.75" customHeight="1">
      <c r="A177" s="36"/>
      <c r="B177" s="170"/>
      <c r="C177" s="211" t="s">
        <v>319</v>
      </c>
      <c r="D177" s="211" t="s">
        <v>256</v>
      </c>
      <c r="E177" s="212" t="s">
        <v>320</v>
      </c>
      <c r="F177" s="213" t="s">
        <v>321</v>
      </c>
      <c r="G177" s="214" t="s">
        <v>259</v>
      </c>
      <c r="H177" s="215">
        <v>12.848000000000001</v>
      </c>
      <c r="I177" s="216"/>
      <c r="J177" s="217">
        <f>ROUND(I177*H177,2)</f>
        <v>0</v>
      </c>
      <c r="K177" s="218"/>
      <c r="L177" s="219"/>
      <c r="M177" s="220" t="s">
        <v>1</v>
      </c>
      <c r="N177" s="221" t="s">
        <v>47</v>
      </c>
      <c r="O177" s="75"/>
      <c r="P177" s="181">
        <f>O177*H177</f>
        <v>0</v>
      </c>
      <c r="Q177" s="181">
        <v>1</v>
      </c>
      <c r="R177" s="181">
        <f>Q177*H177</f>
        <v>12.848000000000001</v>
      </c>
      <c r="S177" s="181">
        <v>0</v>
      </c>
      <c r="T177" s="18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3" t="s">
        <v>260</v>
      </c>
      <c r="AT177" s="183" t="s">
        <v>256</v>
      </c>
      <c r="AU177" s="183" t="s">
        <v>92</v>
      </c>
      <c r="AY177" s="17" t="s">
        <v>151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7" t="s">
        <v>90</v>
      </c>
      <c r="BK177" s="184">
        <f>ROUND(I177*H177,2)</f>
        <v>0</v>
      </c>
      <c r="BL177" s="17" t="s">
        <v>158</v>
      </c>
      <c r="BM177" s="183" t="s">
        <v>322</v>
      </c>
    </row>
    <row r="178" s="13" customFormat="1">
      <c r="A178" s="13"/>
      <c r="B178" s="195"/>
      <c r="C178" s="13"/>
      <c r="D178" s="185" t="s">
        <v>229</v>
      </c>
      <c r="E178" s="196" t="s">
        <v>1</v>
      </c>
      <c r="F178" s="197" t="s">
        <v>323</v>
      </c>
      <c r="G178" s="13"/>
      <c r="H178" s="198">
        <v>12.848000000000001</v>
      </c>
      <c r="I178" s="199"/>
      <c r="J178" s="13"/>
      <c r="K178" s="13"/>
      <c r="L178" s="195"/>
      <c r="M178" s="200"/>
      <c r="N178" s="201"/>
      <c r="O178" s="201"/>
      <c r="P178" s="201"/>
      <c r="Q178" s="201"/>
      <c r="R178" s="201"/>
      <c r="S178" s="201"/>
      <c r="T178" s="20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6" t="s">
        <v>229</v>
      </c>
      <c r="AU178" s="196" t="s">
        <v>92</v>
      </c>
      <c r="AV178" s="13" t="s">
        <v>92</v>
      </c>
      <c r="AW178" s="13" t="s">
        <v>36</v>
      </c>
      <c r="AX178" s="13" t="s">
        <v>90</v>
      </c>
      <c r="AY178" s="196" t="s">
        <v>151</v>
      </c>
    </row>
    <row r="179" s="2" customFormat="1" ht="16.5" customHeight="1">
      <c r="A179" s="36"/>
      <c r="B179" s="170"/>
      <c r="C179" s="171" t="s">
        <v>324</v>
      </c>
      <c r="D179" s="171" t="s">
        <v>154</v>
      </c>
      <c r="E179" s="172" t="s">
        <v>325</v>
      </c>
      <c r="F179" s="173" t="s">
        <v>326</v>
      </c>
      <c r="G179" s="174" t="s">
        <v>242</v>
      </c>
      <c r="H179" s="175">
        <v>803</v>
      </c>
      <c r="I179" s="176"/>
      <c r="J179" s="177">
        <f>ROUND(I179*H179,2)</f>
        <v>0</v>
      </c>
      <c r="K179" s="178"/>
      <c r="L179" s="37"/>
      <c r="M179" s="179" t="s">
        <v>1</v>
      </c>
      <c r="N179" s="180" t="s">
        <v>47</v>
      </c>
      <c r="O179" s="75"/>
      <c r="P179" s="181">
        <f>O179*H179</f>
        <v>0</v>
      </c>
      <c r="Q179" s="181">
        <v>0.57499999999999996</v>
      </c>
      <c r="R179" s="181">
        <f>Q179*H179</f>
        <v>461.72499999999997</v>
      </c>
      <c r="S179" s="181">
        <v>0</v>
      </c>
      <c r="T179" s="18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3" t="s">
        <v>158</v>
      </c>
      <c r="AT179" s="183" t="s">
        <v>154</v>
      </c>
      <c r="AU179" s="183" t="s">
        <v>92</v>
      </c>
      <c r="AY179" s="17" t="s">
        <v>151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7" t="s">
        <v>90</v>
      </c>
      <c r="BK179" s="184">
        <f>ROUND(I179*H179,2)</f>
        <v>0</v>
      </c>
      <c r="BL179" s="17" t="s">
        <v>158</v>
      </c>
      <c r="BM179" s="183" t="s">
        <v>327</v>
      </c>
    </row>
    <row r="180" s="13" customFormat="1">
      <c r="A180" s="13"/>
      <c r="B180" s="195"/>
      <c r="C180" s="13"/>
      <c r="D180" s="185" t="s">
        <v>229</v>
      </c>
      <c r="E180" s="196" t="s">
        <v>201</v>
      </c>
      <c r="F180" s="197" t="s">
        <v>328</v>
      </c>
      <c r="G180" s="13"/>
      <c r="H180" s="198">
        <v>730</v>
      </c>
      <c r="I180" s="199"/>
      <c r="J180" s="13"/>
      <c r="K180" s="13"/>
      <c r="L180" s="195"/>
      <c r="M180" s="200"/>
      <c r="N180" s="201"/>
      <c r="O180" s="201"/>
      <c r="P180" s="201"/>
      <c r="Q180" s="201"/>
      <c r="R180" s="201"/>
      <c r="S180" s="201"/>
      <c r="T180" s="20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6" t="s">
        <v>229</v>
      </c>
      <c r="AU180" s="196" t="s">
        <v>92</v>
      </c>
      <c r="AV180" s="13" t="s">
        <v>92</v>
      </c>
      <c r="AW180" s="13" t="s">
        <v>36</v>
      </c>
      <c r="AX180" s="13" t="s">
        <v>82</v>
      </c>
      <c r="AY180" s="196" t="s">
        <v>151</v>
      </c>
    </row>
    <row r="181" s="13" customFormat="1">
      <c r="A181" s="13"/>
      <c r="B181" s="195"/>
      <c r="C181" s="13"/>
      <c r="D181" s="185" t="s">
        <v>229</v>
      </c>
      <c r="E181" s="196" t="s">
        <v>1</v>
      </c>
      <c r="F181" s="197" t="s">
        <v>272</v>
      </c>
      <c r="G181" s="13"/>
      <c r="H181" s="198">
        <v>803</v>
      </c>
      <c r="I181" s="199"/>
      <c r="J181" s="13"/>
      <c r="K181" s="13"/>
      <c r="L181" s="195"/>
      <c r="M181" s="200"/>
      <c r="N181" s="201"/>
      <c r="O181" s="201"/>
      <c r="P181" s="201"/>
      <c r="Q181" s="201"/>
      <c r="R181" s="201"/>
      <c r="S181" s="201"/>
      <c r="T181" s="20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6" t="s">
        <v>229</v>
      </c>
      <c r="AU181" s="196" t="s">
        <v>92</v>
      </c>
      <c r="AV181" s="13" t="s">
        <v>92</v>
      </c>
      <c r="AW181" s="13" t="s">
        <v>36</v>
      </c>
      <c r="AX181" s="13" t="s">
        <v>90</v>
      </c>
      <c r="AY181" s="196" t="s">
        <v>151</v>
      </c>
    </row>
    <row r="182" s="12" customFormat="1" ht="22.8" customHeight="1">
      <c r="A182" s="12"/>
      <c r="B182" s="157"/>
      <c r="C182" s="12"/>
      <c r="D182" s="158" t="s">
        <v>81</v>
      </c>
      <c r="E182" s="168" t="s">
        <v>180</v>
      </c>
      <c r="F182" s="168" t="s">
        <v>329</v>
      </c>
      <c r="G182" s="12"/>
      <c r="H182" s="12"/>
      <c r="I182" s="160"/>
      <c r="J182" s="169">
        <f>BK182</f>
        <v>0</v>
      </c>
      <c r="K182" s="12"/>
      <c r="L182" s="157"/>
      <c r="M182" s="162"/>
      <c r="N182" s="163"/>
      <c r="O182" s="163"/>
      <c r="P182" s="164">
        <f>SUM(P183:P192)</f>
        <v>0</v>
      </c>
      <c r="Q182" s="163"/>
      <c r="R182" s="164">
        <f>SUM(R183:R192)</f>
        <v>0</v>
      </c>
      <c r="S182" s="163"/>
      <c r="T182" s="165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8" t="s">
        <v>90</v>
      </c>
      <c r="AT182" s="166" t="s">
        <v>81</v>
      </c>
      <c r="AU182" s="166" t="s">
        <v>90</v>
      </c>
      <c r="AY182" s="158" t="s">
        <v>151</v>
      </c>
      <c r="BK182" s="167">
        <f>SUM(BK183:BK192)</f>
        <v>0</v>
      </c>
    </row>
    <row r="183" s="2" customFormat="1" ht="24.15" customHeight="1">
      <c r="A183" s="36"/>
      <c r="B183" s="170"/>
      <c r="C183" s="171" t="s">
        <v>7</v>
      </c>
      <c r="D183" s="171" t="s">
        <v>154</v>
      </c>
      <c r="E183" s="172" t="s">
        <v>330</v>
      </c>
      <c r="F183" s="173" t="s">
        <v>331</v>
      </c>
      <c r="G183" s="174" t="s">
        <v>227</v>
      </c>
      <c r="H183" s="175">
        <v>131.40000000000001</v>
      </c>
      <c r="I183" s="176"/>
      <c r="J183" s="177">
        <f>ROUND(I183*H183,2)</f>
        <v>0</v>
      </c>
      <c r="K183" s="178"/>
      <c r="L183" s="37"/>
      <c r="M183" s="179" t="s">
        <v>1</v>
      </c>
      <c r="N183" s="180" t="s">
        <v>47</v>
      </c>
      <c r="O183" s="75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3" t="s">
        <v>158</v>
      </c>
      <c r="AT183" s="183" t="s">
        <v>154</v>
      </c>
      <c r="AU183" s="183" t="s">
        <v>92</v>
      </c>
      <c r="AY183" s="17" t="s">
        <v>151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7" t="s">
        <v>90</v>
      </c>
      <c r="BK183" s="184">
        <f>ROUND(I183*H183,2)</f>
        <v>0</v>
      </c>
      <c r="BL183" s="17" t="s">
        <v>158</v>
      </c>
      <c r="BM183" s="183" t="s">
        <v>332</v>
      </c>
    </row>
    <row r="184" s="13" customFormat="1">
      <c r="A184" s="13"/>
      <c r="B184" s="195"/>
      <c r="C184" s="13"/>
      <c r="D184" s="185" t="s">
        <v>229</v>
      </c>
      <c r="E184" s="196" t="s">
        <v>1</v>
      </c>
      <c r="F184" s="197" t="s">
        <v>288</v>
      </c>
      <c r="G184" s="13"/>
      <c r="H184" s="198">
        <v>131.40000000000001</v>
      </c>
      <c r="I184" s="199"/>
      <c r="J184" s="13"/>
      <c r="K184" s="13"/>
      <c r="L184" s="195"/>
      <c r="M184" s="200"/>
      <c r="N184" s="201"/>
      <c r="O184" s="201"/>
      <c r="P184" s="201"/>
      <c r="Q184" s="201"/>
      <c r="R184" s="201"/>
      <c r="S184" s="201"/>
      <c r="T184" s="20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6" t="s">
        <v>229</v>
      </c>
      <c r="AU184" s="196" t="s">
        <v>92</v>
      </c>
      <c r="AV184" s="13" t="s">
        <v>92</v>
      </c>
      <c r="AW184" s="13" t="s">
        <v>36</v>
      </c>
      <c r="AX184" s="13" t="s">
        <v>90</v>
      </c>
      <c r="AY184" s="196" t="s">
        <v>151</v>
      </c>
    </row>
    <row r="185" s="2" customFormat="1" ht="24.15" customHeight="1">
      <c r="A185" s="36"/>
      <c r="B185" s="170"/>
      <c r="C185" s="171" t="s">
        <v>333</v>
      </c>
      <c r="D185" s="171" t="s">
        <v>154</v>
      </c>
      <c r="E185" s="172" t="s">
        <v>334</v>
      </c>
      <c r="F185" s="173" t="s">
        <v>335</v>
      </c>
      <c r="G185" s="174" t="s">
        <v>242</v>
      </c>
      <c r="H185" s="175">
        <v>730</v>
      </c>
      <c r="I185" s="176"/>
      <c r="J185" s="177">
        <f>ROUND(I185*H185,2)</f>
        <v>0</v>
      </c>
      <c r="K185" s="178"/>
      <c r="L185" s="37"/>
      <c r="M185" s="179" t="s">
        <v>1</v>
      </c>
      <c r="N185" s="180" t="s">
        <v>47</v>
      </c>
      <c r="O185" s="75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3" t="s">
        <v>158</v>
      </c>
      <c r="AT185" s="183" t="s">
        <v>154</v>
      </c>
      <c r="AU185" s="183" t="s">
        <v>92</v>
      </c>
      <c r="AY185" s="17" t="s">
        <v>151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7" t="s">
        <v>90</v>
      </c>
      <c r="BK185" s="184">
        <f>ROUND(I185*H185,2)</f>
        <v>0</v>
      </c>
      <c r="BL185" s="17" t="s">
        <v>158</v>
      </c>
      <c r="BM185" s="183" t="s">
        <v>336</v>
      </c>
    </row>
    <row r="186" s="13" customFormat="1">
      <c r="A186" s="13"/>
      <c r="B186" s="195"/>
      <c r="C186" s="13"/>
      <c r="D186" s="185" t="s">
        <v>229</v>
      </c>
      <c r="E186" s="196" t="s">
        <v>1</v>
      </c>
      <c r="F186" s="197" t="s">
        <v>201</v>
      </c>
      <c r="G186" s="13"/>
      <c r="H186" s="198">
        <v>730</v>
      </c>
      <c r="I186" s="199"/>
      <c r="J186" s="13"/>
      <c r="K186" s="13"/>
      <c r="L186" s="195"/>
      <c r="M186" s="200"/>
      <c r="N186" s="201"/>
      <c r="O186" s="201"/>
      <c r="P186" s="201"/>
      <c r="Q186" s="201"/>
      <c r="R186" s="201"/>
      <c r="S186" s="201"/>
      <c r="T186" s="20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6" t="s">
        <v>229</v>
      </c>
      <c r="AU186" s="196" t="s">
        <v>92</v>
      </c>
      <c r="AV186" s="13" t="s">
        <v>92</v>
      </c>
      <c r="AW186" s="13" t="s">
        <v>36</v>
      </c>
      <c r="AX186" s="13" t="s">
        <v>90</v>
      </c>
      <c r="AY186" s="196" t="s">
        <v>151</v>
      </c>
    </row>
    <row r="187" s="2" customFormat="1" ht="33" customHeight="1">
      <c r="A187" s="36"/>
      <c r="B187" s="170"/>
      <c r="C187" s="171" t="s">
        <v>337</v>
      </c>
      <c r="D187" s="171" t="s">
        <v>154</v>
      </c>
      <c r="E187" s="172" t="s">
        <v>338</v>
      </c>
      <c r="F187" s="173" t="s">
        <v>339</v>
      </c>
      <c r="G187" s="174" t="s">
        <v>227</v>
      </c>
      <c r="H187" s="175">
        <v>131.40000000000001</v>
      </c>
      <c r="I187" s="176"/>
      <c r="J187" s="177">
        <f>ROUND(I187*H187,2)</f>
        <v>0</v>
      </c>
      <c r="K187" s="178"/>
      <c r="L187" s="37"/>
      <c r="M187" s="179" t="s">
        <v>1</v>
      </c>
      <c r="N187" s="180" t="s">
        <v>47</v>
      </c>
      <c r="O187" s="75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3" t="s">
        <v>158</v>
      </c>
      <c r="AT187" s="183" t="s">
        <v>154</v>
      </c>
      <c r="AU187" s="183" t="s">
        <v>92</v>
      </c>
      <c r="AY187" s="17" t="s">
        <v>151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7" t="s">
        <v>90</v>
      </c>
      <c r="BK187" s="184">
        <f>ROUND(I187*H187,2)</f>
        <v>0</v>
      </c>
      <c r="BL187" s="17" t="s">
        <v>158</v>
      </c>
      <c r="BM187" s="183" t="s">
        <v>340</v>
      </c>
    </row>
    <row r="188" s="13" customFormat="1">
      <c r="A188" s="13"/>
      <c r="B188" s="195"/>
      <c r="C188" s="13"/>
      <c r="D188" s="185" t="s">
        <v>229</v>
      </c>
      <c r="E188" s="196" t="s">
        <v>1</v>
      </c>
      <c r="F188" s="197" t="s">
        <v>288</v>
      </c>
      <c r="G188" s="13"/>
      <c r="H188" s="198">
        <v>131.40000000000001</v>
      </c>
      <c r="I188" s="199"/>
      <c r="J188" s="13"/>
      <c r="K188" s="13"/>
      <c r="L188" s="195"/>
      <c r="M188" s="200"/>
      <c r="N188" s="201"/>
      <c r="O188" s="201"/>
      <c r="P188" s="201"/>
      <c r="Q188" s="201"/>
      <c r="R188" s="201"/>
      <c r="S188" s="201"/>
      <c r="T188" s="20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6" t="s">
        <v>229</v>
      </c>
      <c r="AU188" s="196" t="s">
        <v>92</v>
      </c>
      <c r="AV188" s="13" t="s">
        <v>92</v>
      </c>
      <c r="AW188" s="13" t="s">
        <v>36</v>
      </c>
      <c r="AX188" s="13" t="s">
        <v>90</v>
      </c>
      <c r="AY188" s="196" t="s">
        <v>151</v>
      </c>
    </row>
    <row r="189" s="2" customFormat="1" ht="24.15" customHeight="1">
      <c r="A189" s="36"/>
      <c r="B189" s="170"/>
      <c r="C189" s="171" t="s">
        <v>341</v>
      </c>
      <c r="D189" s="171" t="s">
        <v>154</v>
      </c>
      <c r="E189" s="172" t="s">
        <v>342</v>
      </c>
      <c r="F189" s="173" t="s">
        <v>343</v>
      </c>
      <c r="G189" s="174" t="s">
        <v>227</v>
      </c>
      <c r="H189" s="175">
        <v>20.358000000000001</v>
      </c>
      <c r="I189" s="176"/>
      <c r="J189" s="177">
        <f>ROUND(I189*H189,2)</f>
        <v>0</v>
      </c>
      <c r="K189" s="178"/>
      <c r="L189" s="37"/>
      <c r="M189" s="179" t="s">
        <v>1</v>
      </c>
      <c r="N189" s="180" t="s">
        <v>47</v>
      </c>
      <c r="O189" s="75"/>
      <c r="P189" s="181">
        <f>O189*H189</f>
        <v>0</v>
      </c>
      <c r="Q189" s="181">
        <v>0</v>
      </c>
      <c r="R189" s="181">
        <f>Q189*H189</f>
        <v>0</v>
      </c>
      <c r="S189" s="181">
        <v>0</v>
      </c>
      <c r="T189" s="18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3" t="s">
        <v>158</v>
      </c>
      <c r="AT189" s="183" t="s">
        <v>154</v>
      </c>
      <c r="AU189" s="183" t="s">
        <v>92</v>
      </c>
      <c r="AY189" s="17" t="s">
        <v>151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7" t="s">
        <v>90</v>
      </c>
      <c r="BK189" s="184">
        <f>ROUND(I189*H189,2)</f>
        <v>0</v>
      </c>
      <c r="BL189" s="17" t="s">
        <v>158</v>
      </c>
      <c r="BM189" s="183" t="s">
        <v>344</v>
      </c>
    </row>
    <row r="190" s="13" customFormat="1">
      <c r="A190" s="13"/>
      <c r="B190" s="195"/>
      <c r="C190" s="13"/>
      <c r="D190" s="185" t="s">
        <v>229</v>
      </c>
      <c r="E190" s="196" t="s">
        <v>1</v>
      </c>
      <c r="F190" s="197" t="s">
        <v>345</v>
      </c>
      <c r="G190" s="13"/>
      <c r="H190" s="198">
        <v>20.358000000000001</v>
      </c>
      <c r="I190" s="199"/>
      <c r="J190" s="13"/>
      <c r="K190" s="13"/>
      <c r="L190" s="195"/>
      <c r="M190" s="200"/>
      <c r="N190" s="201"/>
      <c r="O190" s="201"/>
      <c r="P190" s="201"/>
      <c r="Q190" s="201"/>
      <c r="R190" s="201"/>
      <c r="S190" s="201"/>
      <c r="T190" s="20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6" t="s">
        <v>229</v>
      </c>
      <c r="AU190" s="196" t="s">
        <v>92</v>
      </c>
      <c r="AV190" s="13" t="s">
        <v>92</v>
      </c>
      <c r="AW190" s="13" t="s">
        <v>36</v>
      </c>
      <c r="AX190" s="13" t="s">
        <v>90</v>
      </c>
      <c r="AY190" s="196" t="s">
        <v>151</v>
      </c>
    </row>
    <row r="191" s="2" customFormat="1" ht="16.5" customHeight="1">
      <c r="A191" s="36"/>
      <c r="B191" s="170"/>
      <c r="C191" s="171" t="s">
        <v>346</v>
      </c>
      <c r="D191" s="171" t="s">
        <v>154</v>
      </c>
      <c r="E191" s="172" t="s">
        <v>347</v>
      </c>
      <c r="F191" s="173" t="s">
        <v>348</v>
      </c>
      <c r="G191" s="174" t="s">
        <v>349</v>
      </c>
      <c r="H191" s="175">
        <v>257.60000000000002</v>
      </c>
      <c r="I191" s="176"/>
      <c r="J191" s="177">
        <f>ROUND(I191*H191,2)</f>
        <v>0</v>
      </c>
      <c r="K191" s="178"/>
      <c r="L191" s="37"/>
      <c r="M191" s="179" t="s">
        <v>1</v>
      </c>
      <c r="N191" s="180" t="s">
        <v>47</v>
      </c>
      <c r="O191" s="75"/>
      <c r="P191" s="181">
        <f>O191*H191</f>
        <v>0</v>
      </c>
      <c r="Q191" s="181">
        <v>0</v>
      </c>
      <c r="R191" s="181">
        <f>Q191*H191</f>
        <v>0</v>
      </c>
      <c r="S191" s="181">
        <v>0</v>
      </c>
      <c r="T191" s="18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3" t="s">
        <v>158</v>
      </c>
      <c r="AT191" s="183" t="s">
        <v>154</v>
      </c>
      <c r="AU191" s="183" t="s">
        <v>92</v>
      </c>
      <c r="AY191" s="17" t="s">
        <v>151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7" t="s">
        <v>90</v>
      </c>
      <c r="BK191" s="184">
        <f>ROUND(I191*H191,2)</f>
        <v>0</v>
      </c>
      <c r="BL191" s="17" t="s">
        <v>158</v>
      </c>
      <c r="BM191" s="183" t="s">
        <v>350</v>
      </c>
    </row>
    <row r="192" s="13" customFormat="1">
      <c r="A192" s="13"/>
      <c r="B192" s="195"/>
      <c r="C192" s="13"/>
      <c r="D192" s="185" t="s">
        <v>229</v>
      </c>
      <c r="E192" s="196" t="s">
        <v>1</v>
      </c>
      <c r="F192" s="197" t="s">
        <v>351</v>
      </c>
      <c r="G192" s="13"/>
      <c r="H192" s="198">
        <v>257.60000000000002</v>
      </c>
      <c r="I192" s="199"/>
      <c r="J192" s="13"/>
      <c r="K192" s="13"/>
      <c r="L192" s="195"/>
      <c r="M192" s="200"/>
      <c r="N192" s="201"/>
      <c r="O192" s="201"/>
      <c r="P192" s="201"/>
      <c r="Q192" s="201"/>
      <c r="R192" s="201"/>
      <c r="S192" s="201"/>
      <c r="T192" s="20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6" t="s">
        <v>229</v>
      </c>
      <c r="AU192" s="196" t="s">
        <v>92</v>
      </c>
      <c r="AV192" s="13" t="s">
        <v>92</v>
      </c>
      <c r="AW192" s="13" t="s">
        <v>36</v>
      </c>
      <c r="AX192" s="13" t="s">
        <v>90</v>
      </c>
      <c r="AY192" s="196" t="s">
        <v>151</v>
      </c>
    </row>
    <row r="193" s="12" customFormat="1" ht="22.8" customHeight="1">
      <c r="A193" s="12"/>
      <c r="B193" s="157"/>
      <c r="C193" s="12"/>
      <c r="D193" s="158" t="s">
        <v>81</v>
      </c>
      <c r="E193" s="168" t="s">
        <v>260</v>
      </c>
      <c r="F193" s="168" t="s">
        <v>352</v>
      </c>
      <c r="G193" s="12"/>
      <c r="H193" s="12"/>
      <c r="I193" s="160"/>
      <c r="J193" s="169">
        <f>BK193</f>
        <v>0</v>
      </c>
      <c r="K193" s="12"/>
      <c r="L193" s="157"/>
      <c r="M193" s="162"/>
      <c r="N193" s="163"/>
      <c r="O193" s="163"/>
      <c r="P193" s="164">
        <f>SUM(P194:P197)</f>
        <v>0</v>
      </c>
      <c r="Q193" s="163"/>
      <c r="R193" s="164">
        <f>SUM(R194:R197)</f>
        <v>0.09588952000000002</v>
      </c>
      <c r="S193" s="163"/>
      <c r="T193" s="165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8" t="s">
        <v>90</v>
      </c>
      <c r="AT193" s="166" t="s">
        <v>81</v>
      </c>
      <c r="AU193" s="166" t="s">
        <v>90</v>
      </c>
      <c r="AY193" s="158" t="s">
        <v>151</v>
      </c>
      <c r="BK193" s="167">
        <f>SUM(BK194:BK197)</f>
        <v>0</v>
      </c>
    </row>
    <row r="194" s="2" customFormat="1" ht="24.15" customHeight="1">
      <c r="A194" s="36"/>
      <c r="B194" s="170"/>
      <c r="C194" s="171" t="s">
        <v>353</v>
      </c>
      <c r="D194" s="171" t="s">
        <v>154</v>
      </c>
      <c r="E194" s="172" t="s">
        <v>354</v>
      </c>
      <c r="F194" s="173" t="s">
        <v>355</v>
      </c>
      <c r="G194" s="174" t="s">
        <v>349</v>
      </c>
      <c r="H194" s="175">
        <v>138.93000000000001</v>
      </c>
      <c r="I194" s="176"/>
      <c r="J194" s="177">
        <f>ROUND(I194*H194,2)</f>
        <v>0</v>
      </c>
      <c r="K194" s="178"/>
      <c r="L194" s="37"/>
      <c r="M194" s="179" t="s">
        <v>1</v>
      </c>
      <c r="N194" s="180" t="s">
        <v>47</v>
      </c>
      <c r="O194" s="75"/>
      <c r="P194" s="181">
        <f>O194*H194</f>
        <v>0</v>
      </c>
      <c r="Q194" s="181">
        <v>0</v>
      </c>
      <c r="R194" s="181">
        <f>Q194*H194</f>
        <v>0</v>
      </c>
      <c r="S194" s="181">
        <v>0</v>
      </c>
      <c r="T194" s="18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3" t="s">
        <v>158</v>
      </c>
      <c r="AT194" s="183" t="s">
        <v>154</v>
      </c>
      <c r="AU194" s="183" t="s">
        <v>92</v>
      </c>
      <c r="AY194" s="17" t="s">
        <v>151</v>
      </c>
      <c r="BE194" s="184">
        <f>IF(N194="základní",J194,0)</f>
        <v>0</v>
      </c>
      <c r="BF194" s="184">
        <f>IF(N194="snížená",J194,0)</f>
        <v>0</v>
      </c>
      <c r="BG194" s="184">
        <f>IF(N194="zákl. přenesená",J194,0)</f>
        <v>0</v>
      </c>
      <c r="BH194" s="184">
        <f>IF(N194="sníž. přenesená",J194,0)</f>
        <v>0</v>
      </c>
      <c r="BI194" s="184">
        <f>IF(N194="nulová",J194,0)</f>
        <v>0</v>
      </c>
      <c r="BJ194" s="17" t="s">
        <v>90</v>
      </c>
      <c r="BK194" s="184">
        <f>ROUND(I194*H194,2)</f>
        <v>0</v>
      </c>
      <c r="BL194" s="17" t="s">
        <v>158</v>
      </c>
      <c r="BM194" s="183" t="s">
        <v>356</v>
      </c>
    </row>
    <row r="195" s="13" customFormat="1">
      <c r="A195" s="13"/>
      <c r="B195" s="195"/>
      <c r="C195" s="13"/>
      <c r="D195" s="185" t="s">
        <v>229</v>
      </c>
      <c r="E195" s="196" t="s">
        <v>193</v>
      </c>
      <c r="F195" s="197" t="s">
        <v>357</v>
      </c>
      <c r="G195" s="13"/>
      <c r="H195" s="198">
        <v>138.93000000000001</v>
      </c>
      <c r="I195" s="199"/>
      <c r="J195" s="13"/>
      <c r="K195" s="13"/>
      <c r="L195" s="195"/>
      <c r="M195" s="200"/>
      <c r="N195" s="201"/>
      <c r="O195" s="201"/>
      <c r="P195" s="201"/>
      <c r="Q195" s="201"/>
      <c r="R195" s="201"/>
      <c r="S195" s="201"/>
      <c r="T195" s="20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6" t="s">
        <v>229</v>
      </c>
      <c r="AU195" s="196" t="s">
        <v>92</v>
      </c>
      <c r="AV195" s="13" t="s">
        <v>92</v>
      </c>
      <c r="AW195" s="13" t="s">
        <v>36</v>
      </c>
      <c r="AX195" s="13" t="s">
        <v>90</v>
      </c>
      <c r="AY195" s="196" t="s">
        <v>151</v>
      </c>
    </row>
    <row r="196" s="2" customFormat="1" ht="24.15" customHeight="1">
      <c r="A196" s="36"/>
      <c r="B196" s="170"/>
      <c r="C196" s="211" t="s">
        <v>358</v>
      </c>
      <c r="D196" s="211" t="s">
        <v>256</v>
      </c>
      <c r="E196" s="212" t="s">
        <v>359</v>
      </c>
      <c r="F196" s="213" t="s">
        <v>360</v>
      </c>
      <c r="G196" s="214" t="s">
        <v>349</v>
      </c>
      <c r="H196" s="215">
        <v>141.01400000000001</v>
      </c>
      <c r="I196" s="216"/>
      <c r="J196" s="217">
        <f>ROUND(I196*H196,2)</f>
        <v>0</v>
      </c>
      <c r="K196" s="218"/>
      <c r="L196" s="219"/>
      <c r="M196" s="220" t="s">
        <v>1</v>
      </c>
      <c r="N196" s="221" t="s">
        <v>47</v>
      </c>
      <c r="O196" s="75"/>
      <c r="P196" s="181">
        <f>O196*H196</f>
        <v>0</v>
      </c>
      <c r="Q196" s="181">
        <v>0.00068000000000000005</v>
      </c>
      <c r="R196" s="181">
        <f>Q196*H196</f>
        <v>0.09588952000000002</v>
      </c>
      <c r="S196" s="181">
        <v>0</v>
      </c>
      <c r="T196" s="18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3" t="s">
        <v>260</v>
      </c>
      <c r="AT196" s="183" t="s">
        <v>256</v>
      </c>
      <c r="AU196" s="183" t="s">
        <v>92</v>
      </c>
      <c r="AY196" s="17" t="s">
        <v>151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7" t="s">
        <v>90</v>
      </c>
      <c r="BK196" s="184">
        <f>ROUND(I196*H196,2)</f>
        <v>0</v>
      </c>
      <c r="BL196" s="17" t="s">
        <v>158</v>
      </c>
      <c r="BM196" s="183" t="s">
        <v>361</v>
      </c>
    </row>
    <row r="197" s="13" customFormat="1">
      <c r="A197" s="13"/>
      <c r="B197" s="195"/>
      <c r="C197" s="13"/>
      <c r="D197" s="185" t="s">
        <v>229</v>
      </c>
      <c r="E197" s="13"/>
      <c r="F197" s="197" t="s">
        <v>362</v>
      </c>
      <c r="G197" s="13"/>
      <c r="H197" s="198">
        <v>141.01400000000001</v>
      </c>
      <c r="I197" s="199"/>
      <c r="J197" s="13"/>
      <c r="K197" s="13"/>
      <c r="L197" s="195"/>
      <c r="M197" s="200"/>
      <c r="N197" s="201"/>
      <c r="O197" s="201"/>
      <c r="P197" s="201"/>
      <c r="Q197" s="201"/>
      <c r="R197" s="201"/>
      <c r="S197" s="201"/>
      <c r="T197" s="20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6" t="s">
        <v>229</v>
      </c>
      <c r="AU197" s="196" t="s">
        <v>92</v>
      </c>
      <c r="AV197" s="13" t="s">
        <v>92</v>
      </c>
      <c r="AW197" s="13" t="s">
        <v>3</v>
      </c>
      <c r="AX197" s="13" t="s">
        <v>90</v>
      </c>
      <c r="AY197" s="196" t="s">
        <v>151</v>
      </c>
    </row>
    <row r="198" s="12" customFormat="1" ht="22.8" customHeight="1">
      <c r="A198" s="12"/>
      <c r="B198" s="157"/>
      <c r="C198" s="12"/>
      <c r="D198" s="158" t="s">
        <v>81</v>
      </c>
      <c r="E198" s="168" t="s">
        <v>268</v>
      </c>
      <c r="F198" s="168" t="s">
        <v>363</v>
      </c>
      <c r="G198" s="12"/>
      <c r="H198" s="12"/>
      <c r="I198" s="160"/>
      <c r="J198" s="169">
        <f>BK198</f>
        <v>0</v>
      </c>
      <c r="K198" s="12"/>
      <c r="L198" s="157"/>
      <c r="M198" s="162"/>
      <c r="N198" s="163"/>
      <c r="O198" s="163"/>
      <c r="P198" s="164">
        <f>SUM(P199:P202)</f>
        <v>0</v>
      </c>
      <c r="Q198" s="163"/>
      <c r="R198" s="164">
        <f>SUM(R199:R202)</f>
        <v>0.014742</v>
      </c>
      <c r="S198" s="163"/>
      <c r="T198" s="165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8" t="s">
        <v>90</v>
      </c>
      <c r="AT198" s="166" t="s">
        <v>81</v>
      </c>
      <c r="AU198" s="166" t="s">
        <v>90</v>
      </c>
      <c r="AY198" s="158" t="s">
        <v>151</v>
      </c>
      <c r="BK198" s="167">
        <f>SUM(BK199:BK202)</f>
        <v>0</v>
      </c>
    </row>
    <row r="199" s="2" customFormat="1" ht="33" customHeight="1">
      <c r="A199" s="36"/>
      <c r="B199" s="170"/>
      <c r="C199" s="171" t="s">
        <v>364</v>
      </c>
      <c r="D199" s="171" t="s">
        <v>154</v>
      </c>
      <c r="E199" s="172" t="s">
        <v>365</v>
      </c>
      <c r="F199" s="173" t="s">
        <v>366</v>
      </c>
      <c r="G199" s="174" t="s">
        <v>349</v>
      </c>
      <c r="H199" s="175">
        <v>113.40000000000001</v>
      </c>
      <c r="I199" s="176"/>
      <c r="J199" s="177">
        <f>ROUND(I199*H199,2)</f>
        <v>0</v>
      </c>
      <c r="K199" s="178"/>
      <c r="L199" s="37"/>
      <c r="M199" s="179" t="s">
        <v>1</v>
      </c>
      <c r="N199" s="180" t="s">
        <v>47</v>
      </c>
      <c r="O199" s="75"/>
      <c r="P199" s="181">
        <f>O199*H199</f>
        <v>0</v>
      </c>
      <c r="Q199" s="181">
        <v>1.0000000000000001E-05</v>
      </c>
      <c r="R199" s="181">
        <f>Q199*H199</f>
        <v>0.0011340000000000002</v>
      </c>
      <c r="S199" s="181">
        <v>0</v>
      </c>
      <c r="T199" s="18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3" t="s">
        <v>158</v>
      </c>
      <c r="AT199" s="183" t="s">
        <v>154</v>
      </c>
      <c r="AU199" s="183" t="s">
        <v>92</v>
      </c>
      <c r="AY199" s="17" t="s">
        <v>151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7" t="s">
        <v>90</v>
      </c>
      <c r="BK199" s="184">
        <f>ROUND(I199*H199,2)</f>
        <v>0</v>
      </c>
      <c r="BL199" s="17" t="s">
        <v>158</v>
      </c>
      <c r="BM199" s="183" t="s">
        <v>367</v>
      </c>
    </row>
    <row r="200" s="13" customFormat="1">
      <c r="A200" s="13"/>
      <c r="B200" s="195"/>
      <c r="C200" s="13"/>
      <c r="D200" s="185" t="s">
        <v>229</v>
      </c>
      <c r="E200" s="196" t="s">
        <v>209</v>
      </c>
      <c r="F200" s="197" t="s">
        <v>368</v>
      </c>
      <c r="G200" s="13"/>
      <c r="H200" s="198">
        <v>113.40000000000001</v>
      </c>
      <c r="I200" s="199"/>
      <c r="J200" s="13"/>
      <c r="K200" s="13"/>
      <c r="L200" s="195"/>
      <c r="M200" s="200"/>
      <c r="N200" s="201"/>
      <c r="O200" s="201"/>
      <c r="P200" s="201"/>
      <c r="Q200" s="201"/>
      <c r="R200" s="201"/>
      <c r="S200" s="201"/>
      <c r="T200" s="20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6" t="s">
        <v>229</v>
      </c>
      <c r="AU200" s="196" t="s">
        <v>92</v>
      </c>
      <c r="AV200" s="13" t="s">
        <v>92</v>
      </c>
      <c r="AW200" s="13" t="s">
        <v>36</v>
      </c>
      <c r="AX200" s="13" t="s">
        <v>90</v>
      </c>
      <c r="AY200" s="196" t="s">
        <v>151</v>
      </c>
    </row>
    <row r="201" s="2" customFormat="1" ht="24.15" customHeight="1">
      <c r="A201" s="36"/>
      <c r="B201" s="170"/>
      <c r="C201" s="171" t="s">
        <v>369</v>
      </c>
      <c r="D201" s="171" t="s">
        <v>154</v>
      </c>
      <c r="E201" s="172" t="s">
        <v>370</v>
      </c>
      <c r="F201" s="173" t="s">
        <v>371</v>
      </c>
      <c r="G201" s="174" t="s">
        <v>349</v>
      </c>
      <c r="H201" s="175">
        <v>113.40000000000001</v>
      </c>
      <c r="I201" s="176"/>
      <c r="J201" s="177">
        <f>ROUND(I201*H201,2)</f>
        <v>0</v>
      </c>
      <c r="K201" s="178"/>
      <c r="L201" s="37"/>
      <c r="M201" s="179" t="s">
        <v>1</v>
      </c>
      <c r="N201" s="180" t="s">
        <v>47</v>
      </c>
      <c r="O201" s="75"/>
      <c r="P201" s="181">
        <f>O201*H201</f>
        <v>0</v>
      </c>
      <c r="Q201" s="181">
        <v>0.00012</v>
      </c>
      <c r="R201" s="181">
        <f>Q201*H201</f>
        <v>0.013608</v>
      </c>
      <c r="S201" s="181">
        <v>0</v>
      </c>
      <c r="T201" s="18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3" t="s">
        <v>158</v>
      </c>
      <c r="AT201" s="183" t="s">
        <v>154</v>
      </c>
      <c r="AU201" s="183" t="s">
        <v>92</v>
      </c>
      <c r="AY201" s="17" t="s">
        <v>151</v>
      </c>
      <c r="BE201" s="184">
        <f>IF(N201="základní",J201,0)</f>
        <v>0</v>
      </c>
      <c r="BF201" s="184">
        <f>IF(N201="snížená",J201,0)</f>
        <v>0</v>
      </c>
      <c r="BG201" s="184">
        <f>IF(N201="zákl. přenesená",J201,0)</f>
        <v>0</v>
      </c>
      <c r="BH201" s="184">
        <f>IF(N201="sníž. přenesená",J201,0)</f>
        <v>0</v>
      </c>
      <c r="BI201" s="184">
        <f>IF(N201="nulová",J201,0)</f>
        <v>0</v>
      </c>
      <c r="BJ201" s="17" t="s">
        <v>90</v>
      </c>
      <c r="BK201" s="184">
        <f>ROUND(I201*H201,2)</f>
        <v>0</v>
      </c>
      <c r="BL201" s="17" t="s">
        <v>158</v>
      </c>
      <c r="BM201" s="183" t="s">
        <v>372</v>
      </c>
    </row>
    <row r="202" s="13" customFormat="1">
      <c r="A202" s="13"/>
      <c r="B202" s="195"/>
      <c r="C202" s="13"/>
      <c r="D202" s="185" t="s">
        <v>229</v>
      </c>
      <c r="E202" s="196" t="s">
        <v>1</v>
      </c>
      <c r="F202" s="197" t="s">
        <v>209</v>
      </c>
      <c r="G202" s="13"/>
      <c r="H202" s="198">
        <v>113.40000000000001</v>
      </c>
      <c r="I202" s="199"/>
      <c r="J202" s="13"/>
      <c r="K202" s="13"/>
      <c r="L202" s="195"/>
      <c r="M202" s="200"/>
      <c r="N202" s="201"/>
      <c r="O202" s="201"/>
      <c r="P202" s="201"/>
      <c r="Q202" s="201"/>
      <c r="R202" s="201"/>
      <c r="S202" s="201"/>
      <c r="T202" s="20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6" t="s">
        <v>229</v>
      </c>
      <c r="AU202" s="196" t="s">
        <v>92</v>
      </c>
      <c r="AV202" s="13" t="s">
        <v>92</v>
      </c>
      <c r="AW202" s="13" t="s">
        <v>36</v>
      </c>
      <c r="AX202" s="13" t="s">
        <v>90</v>
      </c>
      <c r="AY202" s="196" t="s">
        <v>151</v>
      </c>
    </row>
    <row r="203" s="12" customFormat="1" ht="22.8" customHeight="1">
      <c r="A203" s="12"/>
      <c r="B203" s="157"/>
      <c r="C203" s="12"/>
      <c r="D203" s="158" t="s">
        <v>81</v>
      </c>
      <c r="E203" s="168" t="s">
        <v>373</v>
      </c>
      <c r="F203" s="168" t="s">
        <v>374</v>
      </c>
      <c r="G203" s="12"/>
      <c r="H203" s="12"/>
      <c r="I203" s="160"/>
      <c r="J203" s="169">
        <f>BK203</f>
        <v>0</v>
      </c>
      <c r="K203" s="12"/>
      <c r="L203" s="157"/>
      <c r="M203" s="162"/>
      <c r="N203" s="163"/>
      <c r="O203" s="163"/>
      <c r="P203" s="164">
        <f>P204</f>
        <v>0</v>
      </c>
      <c r="Q203" s="163"/>
      <c r="R203" s="164">
        <f>R204</f>
        <v>0</v>
      </c>
      <c r="S203" s="163"/>
      <c r="T203" s="165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8" t="s">
        <v>90</v>
      </c>
      <c r="AT203" s="166" t="s">
        <v>81</v>
      </c>
      <c r="AU203" s="166" t="s">
        <v>90</v>
      </c>
      <c r="AY203" s="158" t="s">
        <v>151</v>
      </c>
      <c r="BK203" s="167">
        <f>BK204</f>
        <v>0</v>
      </c>
    </row>
    <row r="204" s="2" customFormat="1" ht="33" customHeight="1">
      <c r="A204" s="36"/>
      <c r="B204" s="170"/>
      <c r="C204" s="171" t="s">
        <v>375</v>
      </c>
      <c r="D204" s="171" t="s">
        <v>154</v>
      </c>
      <c r="E204" s="172" t="s">
        <v>376</v>
      </c>
      <c r="F204" s="173" t="s">
        <v>377</v>
      </c>
      <c r="G204" s="174" t="s">
        <v>259</v>
      </c>
      <c r="H204" s="175">
        <v>863.82299999999998</v>
      </c>
      <c r="I204" s="176"/>
      <c r="J204" s="177">
        <f>ROUND(I204*H204,2)</f>
        <v>0</v>
      </c>
      <c r="K204" s="178"/>
      <c r="L204" s="37"/>
      <c r="M204" s="179" t="s">
        <v>1</v>
      </c>
      <c r="N204" s="180" t="s">
        <v>47</v>
      </c>
      <c r="O204" s="75"/>
      <c r="P204" s="181">
        <f>O204*H204</f>
        <v>0</v>
      </c>
      <c r="Q204" s="181">
        <v>0</v>
      </c>
      <c r="R204" s="181">
        <f>Q204*H204</f>
        <v>0</v>
      </c>
      <c r="S204" s="181">
        <v>0</v>
      </c>
      <c r="T204" s="18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3" t="s">
        <v>158</v>
      </c>
      <c r="AT204" s="183" t="s">
        <v>154</v>
      </c>
      <c r="AU204" s="183" t="s">
        <v>92</v>
      </c>
      <c r="AY204" s="17" t="s">
        <v>151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7" t="s">
        <v>90</v>
      </c>
      <c r="BK204" s="184">
        <f>ROUND(I204*H204,2)</f>
        <v>0</v>
      </c>
      <c r="BL204" s="17" t="s">
        <v>158</v>
      </c>
      <c r="BM204" s="183" t="s">
        <v>378</v>
      </c>
    </row>
    <row r="205" s="12" customFormat="1" ht="25.92" customHeight="1">
      <c r="A205" s="12"/>
      <c r="B205" s="157"/>
      <c r="C205" s="12"/>
      <c r="D205" s="158" t="s">
        <v>81</v>
      </c>
      <c r="E205" s="159" t="s">
        <v>379</v>
      </c>
      <c r="F205" s="159" t="s">
        <v>380</v>
      </c>
      <c r="G205" s="12"/>
      <c r="H205" s="12"/>
      <c r="I205" s="160"/>
      <c r="J205" s="161">
        <f>BK205</f>
        <v>0</v>
      </c>
      <c r="K205" s="12"/>
      <c r="L205" s="157"/>
      <c r="M205" s="162"/>
      <c r="N205" s="163"/>
      <c r="O205" s="163"/>
      <c r="P205" s="164">
        <f>P206</f>
        <v>0</v>
      </c>
      <c r="Q205" s="163"/>
      <c r="R205" s="164">
        <f>R206</f>
        <v>0.097455</v>
      </c>
      <c r="S205" s="163"/>
      <c r="T205" s="165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58" t="s">
        <v>92</v>
      </c>
      <c r="AT205" s="166" t="s">
        <v>81</v>
      </c>
      <c r="AU205" s="166" t="s">
        <v>82</v>
      </c>
      <c r="AY205" s="158" t="s">
        <v>151</v>
      </c>
      <c r="BK205" s="167">
        <f>BK206</f>
        <v>0</v>
      </c>
    </row>
    <row r="206" s="12" customFormat="1" ht="22.8" customHeight="1">
      <c r="A206" s="12"/>
      <c r="B206" s="157"/>
      <c r="C206" s="12"/>
      <c r="D206" s="158" t="s">
        <v>81</v>
      </c>
      <c r="E206" s="168" t="s">
        <v>381</v>
      </c>
      <c r="F206" s="168" t="s">
        <v>382</v>
      </c>
      <c r="G206" s="12"/>
      <c r="H206" s="12"/>
      <c r="I206" s="160"/>
      <c r="J206" s="169">
        <f>BK206</f>
        <v>0</v>
      </c>
      <c r="K206" s="12"/>
      <c r="L206" s="157"/>
      <c r="M206" s="162"/>
      <c r="N206" s="163"/>
      <c r="O206" s="163"/>
      <c r="P206" s="164">
        <f>SUM(P207:P211)</f>
        <v>0</v>
      </c>
      <c r="Q206" s="163"/>
      <c r="R206" s="164">
        <f>SUM(R207:R211)</f>
        <v>0.097455</v>
      </c>
      <c r="S206" s="163"/>
      <c r="T206" s="165">
        <f>SUM(T207:T211)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58" t="s">
        <v>92</v>
      </c>
      <c r="AT206" s="166" t="s">
        <v>81</v>
      </c>
      <c r="AU206" s="166" t="s">
        <v>90</v>
      </c>
      <c r="AY206" s="158" t="s">
        <v>151</v>
      </c>
      <c r="BK206" s="167">
        <f>SUM(BK207:BK211)</f>
        <v>0</v>
      </c>
    </row>
    <row r="207" s="2" customFormat="1" ht="21.75" customHeight="1">
      <c r="A207" s="36"/>
      <c r="B207" s="170"/>
      <c r="C207" s="171" t="s">
        <v>383</v>
      </c>
      <c r="D207" s="171" t="s">
        <v>154</v>
      </c>
      <c r="E207" s="172" t="s">
        <v>384</v>
      </c>
      <c r="F207" s="173" t="s">
        <v>385</v>
      </c>
      <c r="G207" s="174" t="s">
        <v>242</v>
      </c>
      <c r="H207" s="175">
        <v>730</v>
      </c>
      <c r="I207" s="176"/>
      <c r="J207" s="177">
        <f>ROUND(I207*H207,2)</f>
        <v>0</v>
      </c>
      <c r="K207" s="178"/>
      <c r="L207" s="37"/>
      <c r="M207" s="179" t="s">
        <v>1</v>
      </c>
      <c r="N207" s="180" t="s">
        <v>47</v>
      </c>
      <c r="O207" s="75"/>
      <c r="P207" s="181">
        <f>O207*H207</f>
        <v>0</v>
      </c>
      <c r="Q207" s="181">
        <v>0</v>
      </c>
      <c r="R207" s="181">
        <f>Q207*H207</f>
        <v>0</v>
      </c>
      <c r="S207" s="181">
        <v>0</v>
      </c>
      <c r="T207" s="18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3" t="s">
        <v>303</v>
      </c>
      <c r="AT207" s="183" t="s">
        <v>154</v>
      </c>
      <c r="AU207" s="183" t="s">
        <v>92</v>
      </c>
      <c r="AY207" s="17" t="s">
        <v>151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17" t="s">
        <v>90</v>
      </c>
      <c r="BK207" s="184">
        <f>ROUND(I207*H207,2)</f>
        <v>0</v>
      </c>
      <c r="BL207" s="17" t="s">
        <v>303</v>
      </c>
      <c r="BM207" s="183" t="s">
        <v>386</v>
      </c>
    </row>
    <row r="208" s="13" customFormat="1">
      <c r="A208" s="13"/>
      <c r="B208" s="195"/>
      <c r="C208" s="13"/>
      <c r="D208" s="185" t="s">
        <v>229</v>
      </c>
      <c r="E208" s="196" t="s">
        <v>1</v>
      </c>
      <c r="F208" s="197" t="s">
        <v>201</v>
      </c>
      <c r="G208" s="13"/>
      <c r="H208" s="198">
        <v>730</v>
      </c>
      <c r="I208" s="199"/>
      <c r="J208" s="13"/>
      <c r="K208" s="13"/>
      <c r="L208" s="195"/>
      <c r="M208" s="200"/>
      <c r="N208" s="201"/>
      <c r="O208" s="201"/>
      <c r="P208" s="201"/>
      <c r="Q208" s="201"/>
      <c r="R208" s="201"/>
      <c r="S208" s="201"/>
      <c r="T208" s="20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6" t="s">
        <v>229</v>
      </c>
      <c r="AU208" s="196" t="s">
        <v>92</v>
      </c>
      <c r="AV208" s="13" t="s">
        <v>92</v>
      </c>
      <c r="AW208" s="13" t="s">
        <v>36</v>
      </c>
      <c r="AX208" s="13" t="s">
        <v>90</v>
      </c>
      <c r="AY208" s="196" t="s">
        <v>151</v>
      </c>
    </row>
    <row r="209" s="2" customFormat="1" ht="24.15" customHeight="1">
      <c r="A209" s="36"/>
      <c r="B209" s="170"/>
      <c r="C209" s="211" t="s">
        <v>387</v>
      </c>
      <c r="D209" s="211" t="s">
        <v>256</v>
      </c>
      <c r="E209" s="212" t="s">
        <v>388</v>
      </c>
      <c r="F209" s="213" t="s">
        <v>389</v>
      </c>
      <c r="G209" s="214" t="s">
        <v>390</v>
      </c>
      <c r="H209" s="215">
        <v>109.5</v>
      </c>
      <c r="I209" s="216"/>
      <c r="J209" s="217">
        <f>ROUND(I209*H209,2)</f>
        <v>0</v>
      </c>
      <c r="K209" s="218"/>
      <c r="L209" s="219"/>
      <c r="M209" s="220" t="s">
        <v>1</v>
      </c>
      <c r="N209" s="221" t="s">
        <v>47</v>
      </c>
      <c r="O209" s="75"/>
      <c r="P209" s="181">
        <f>O209*H209</f>
        <v>0</v>
      </c>
      <c r="Q209" s="181">
        <v>0.00088999999999999995</v>
      </c>
      <c r="R209" s="181">
        <f>Q209*H209</f>
        <v>0.097455</v>
      </c>
      <c r="S209" s="181">
        <v>0</v>
      </c>
      <c r="T209" s="18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3" t="s">
        <v>387</v>
      </c>
      <c r="AT209" s="183" t="s">
        <v>256</v>
      </c>
      <c r="AU209" s="183" t="s">
        <v>92</v>
      </c>
      <c r="AY209" s="17" t="s">
        <v>151</v>
      </c>
      <c r="BE209" s="184">
        <f>IF(N209="základní",J209,0)</f>
        <v>0</v>
      </c>
      <c r="BF209" s="184">
        <f>IF(N209="snížená",J209,0)</f>
        <v>0</v>
      </c>
      <c r="BG209" s="184">
        <f>IF(N209="zákl. přenesená",J209,0)</f>
        <v>0</v>
      </c>
      <c r="BH209" s="184">
        <f>IF(N209="sníž. přenesená",J209,0)</f>
        <v>0</v>
      </c>
      <c r="BI209" s="184">
        <f>IF(N209="nulová",J209,0)</f>
        <v>0</v>
      </c>
      <c r="BJ209" s="17" t="s">
        <v>90</v>
      </c>
      <c r="BK209" s="184">
        <f>ROUND(I209*H209,2)</f>
        <v>0</v>
      </c>
      <c r="BL209" s="17" t="s">
        <v>303</v>
      </c>
      <c r="BM209" s="183" t="s">
        <v>391</v>
      </c>
    </row>
    <row r="210" s="2" customFormat="1">
      <c r="A210" s="36"/>
      <c r="B210" s="37"/>
      <c r="C210" s="36"/>
      <c r="D210" s="185" t="s">
        <v>160</v>
      </c>
      <c r="E210" s="36"/>
      <c r="F210" s="186" t="s">
        <v>392</v>
      </c>
      <c r="G210" s="36"/>
      <c r="H210" s="36"/>
      <c r="I210" s="187"/>
      <c r="J210" s="36"/>
      <c r="K210" s="36"/>
      <c r="L210" s="37"/>
      <c r="M210" s="188"/>
      <c r="N210" s="189"/>
      <c r="O210" s="75"/>
      <c r="P210" s="75"/>
      <c r="Q210" s="75"/>
      <c r="R210" s="75"/>
      <c r="S210" s="75"/>
      <c r="T210" s="7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7" t="s">
        <v>160</v>
      </c>
      <c r="AU210" s="17" t="s">
        <v>92</v>
      </c>
    </row>
    <row r="211" s="13" customFormat="1">
      <c r="A211" s="13"/>
      <c r="B211" s="195"/>
      <c r="C211" s="13"/>
      <c r="D211" s="185" t="s">
        <v>229</v>
      </c>
      <c r="E211" s="196" t="s">
        <v>1</v>
      </c>
      <c r="F211" s="197" t="s">
        <v>393</v>
      </c>
      <c r="G211" s="13"/>
      <c r="H211" s="198">
        <v>109.5</v>
      </c>
      <c r="I211" s="199"/>
      <c r="J211" s="13"/>
      <c r="K211" s="13"/>
      <c r="L211" s="195"/>
      <c r="M211" s="222"/>
      <c r="N211" s="223"/>
      <c r="O211" s="223"/>
      <c r="P211" s="223"/>
      <c r="Q211" s="223"/>
      <c r="R211" s="223"/>
      <c r="S211" s="223"/>
      <c r="T211" s="22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6" t="s">
        <v>229</v>
      </c>
      <c r="AU211" s="196" t="s">
        <v>92</v>
      </c>
      <c r="AV211" s="13" t="s">
        <v>92</v>
      </c>
      <c r="AW211" s="13" t="s">
        <v>36</v>
      </c>
      <c r="AX211" s="13" t="s">
        <v>90</v>
      </c>
      <c r="AY211" s="196" t="s">
        <v>151</v>
      </c>
    </row>
    <row r="212" s="2" customFormat="1" ht="6.96" customHeight="1">
      <c r="A212" s="36"/>
      <c r="B212" s="58"/>
      <c r="C212" s="59"/>
      <c r="D212" s="59"/>
      <c r="E212" s="59"/>
      <c r="F212" s="59"/>
      <c r="G212" s="59"/>
      <c r="H212" s="59"/>
      <c r="I212" s="59"/>
      <c r="J212" s="59"/>
      <c r="K212" s="59"/>
      <c r="L212" s="37"/>
      <c r="M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</row>
  </sheetData>
  <autoFilter ref="C126:K211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  <c r="AZ2" s="194" t="s">
        <v>394</v>
      </c>
      <c r="BA2" s="194" t="s">
        <v>1</v>
      </c>
      <c r="BB2" s="194" t="s">
        <v>1</v>
      </c>
      <c r="BC2" s="194" t="s">
        <v>395</v>
      </c>
      <c r="BD2" s="194" t="s">
        <v>92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  <c r="AZ3" s="194" t="s">
        <v>396</v>
      </c>
      <c r="BA3" s="194" t="s">
        <v>1</v>
      </c>
      <c r="BB3" s="194" t="s">
        <v>1</v>
      </c>
      <c r="BC3" s="194" t="s">
        <v>397</v>
      </c>
      <c r="BD3" s="194" t="s">
        <v>92</v>
      </c>
    </row>
    <row r="4" s="1" customFormat="1" ht="24.96" customHeight="1">
      <c r="B4" s="20"/>
      <c r="D4" s="21" t="s">
        <v>122</v>
      </c>
      <c r="L4" s="20"/>
      <c r="M4" s="118" t="s">
        <v>10</v>
      </c>
      <c r="AT4" s="17" t="s">
        <v>3</v>
      </c>
      <c r="AZ4" s="194" t="s">
        <v>398</v>
      </c>
      <c r="BA4" s="194" t="s">
        <v>1</v>
      </c>
      <c r="BB4" s="194" t="s">
        <v>1</v>
      </c>
      <c r="BC4" s="194" t="s">
        <v>399</v>
      </c>
      <c r="BD4" s="194" t="s">
        <v>92</v>
      </c>
    </row>
    <row r="5" s="1" customFormat="1" ht="6.96" customHeight="1">
      <c r="B5" s="20"/>
      <c r="L5" s="20"/>
      <c r="AZ5" s="194" t="s">
        <v>400</v>
      </c>
      <c r="BA5" s="194" t="s">
        <v>1</v>
      </c>
      <c r="BB5" s="194" t="s">
        <v>1</v>
      </c>
      <c r="BC5" s="194" t="s">
        <v>401</v>
      </c>
      <c r="BD5" s="194" t="s">
        <v>92</v>
      </c>
    </row>
    <row r="6" s="1" customFormat="1" ht="12" customHeight="1">
      <c r="B6" s="20"/>
      <c r="D6" s="30" t="s">
        <v>16</v>
      </c>
      <c r="L6" s="20"/>
      <c r="AZ6" s="194" t="s">
        <v>402</v>
      </c>
      <c r="BA6" s="194" t="s">
        <v>1</v>
      </c>
      <c r="BB6" s="194" t="s">
        <v>1</v>
      </c>
      <c r="BC6" s="194" t="s">
        <v>403</v>
      </c>
      <c r="BD6" s="194" t="s">
        <v>92</v>
      </c>
    </row>
    <row r="7" s="1" customFormat="1" ht="16.5" customHeight="1">
      <c r="B7" s="20"/>
      <c r="E7" s="119" t="str">
        <f>'Rekapitulace stavby'!K6</f>
        <v>Park Homolka Beroun, 1.etapa</v>
      </c>
      <c r="F7" s="30"/>
      <c r="G7" s="30"/>
      <c r="H7" s="30"/>
      <c r="L7" s="20"/>
      <c r="AZ7" s="194" t="s">
        <v>203</v>
      </c>
      <c r="BA7" s="194" t="s">
        <v>1</v>
      </c>
      <c r="BB7" s="194" t="s">
        <v>1</v>
      </c>
      <c r="BC7" s="194" t="s">
        <v>404</v>
      </c>
      <c r="BD7" s="194" t="s">
        <v>92</v>
      </c>
    </row>
    <row r="8" s="2" customFormat="1" ht="12" customHeight="1">
      <c r="A8" s="36"/>
      <c r="B8" s="37"/>
      <c r="C8" s="36"/>
      <c r="D8" s="30" t="s">
        <v>123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405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11. 8. 2022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30" t="s">
        <v>28</v>
      </c>
      <c r="J15" s="25" t="s">
        <v>29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30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32</v>
      </c>
      <c r="E20" s="36"/>
      <c r="F20" s="36"/>
      <c r="G20" s="36"/>
      <c r="H20" s="36"/>
      <c r="I20" s="30" t="s">
        <v>25</v>
      </c>
      <c r="J20" s="25" t="s">
        <v>33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34</v>
      </c>
      <c r="F21" s="36"/>
      <c r="G21" s="36"/>
      <c r="H21" s="36"/>
      <c r="I21" s="30" t="s">
        <v>28</v>
      </c>
      <c r="J21" s="25" t="s">
        <v>35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37</v>
      </c>
      <c r="E23" s="36"/>
      <c r="F23" s="36"/>
      <c r="G23" s="36"/>
      <c r="H23" s="36"/>
      <c r="I23" s="30" t="s">
        <v>25</v>
      </c>
      <c r="J23" s="25" t="s">
        <v>38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39</v>
      </c>
      <c r="F24" s="36"/>
      <c r="G24" s="36"/>
      <c r="H24" s="36"/>
      <c r="I24" s="30" t="s">
        <v>28</v>
      </c>
      <c r="J24" s="25" t="s">
        <v>40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42</v>
      </c>
      <c r="E30" s="36"/>
      <c r="F30" s="36"/>
      <c r="G30" s="36"/>
      <c r="H30" s="36"/>
      <c r="I30" s="36"/>
      <c r="J30" s="94">
        <f>ROUND(J122,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44</v>
      </c>
      <c r="G32" s="36"/>
      <c r="H32" s="36"/>
      <c r="I32" s="41" t="s">
        <v>43</v>
      </c>
      <c r="J32" s="41" t="s">
        <v>45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46</v>
      </c>
      <c r="E33" s="30" t="s">
        <v>47</v>
      </c>
      <c r="F33" s="125">
        <f>ROUND((SUM(BE122:BE175)),  2)</f>
        <v>0</v>
      </c>
      <c r="G33" s="36"/>
      <c r="H33" s="36"/>
      <c r="I33" s="126">
        <v>0.20999999999999999</v>
      </c>
      <c r="J33" s="125">
        <f>ROUND(((SUM(BE122:BE175))*I33),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48</v>
      </c>
      <c r="F34" s="125">
        <f>ROUND((SUM(BF122:BF175)),  2)</f>
        <v>0</v>
      </c>
      <c r="G34" s="36"/>
      <c r="H34" s="36"/>
      <c r="I34" s="126">
        <v>0.14999999999999999</v>
      </c>
      <c r="J34" s="125">
        <f>ROUND(((SUM(BF122:BF175))*I34),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49</v>
      </c>
      <c r="F35" s="125">
        <f>ROUND((SUM(BG122:BG175)),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50</v>
      </c>
      <c r="F36" s="125">
        <f>ROUND((SUM(BH122:BH175)),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51</v>
      </c>
      <c r="F37" s="125">
        <f>ROUND((SUM(BI122:BI175)),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52</v>
      </c>
      <c r="E39" s="79"/>
      <c r="F39" s="79"/>
      <c r="G39" s="129" t="s">
        <v>53</v>
      </c>
      <c r="H39" s="130" t="s">
        <v>54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55</v>
      </c>
      <c r="E50" s="55"/>
      <c r="F50" s="55"/>
      <c r="G50" s="54" t="s">
        <v>56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57</v>
      </c>
      <c r="E61" s="39"/>
      <c r="F61" s="133" t="s">
        <v>58</v>
      </c>
      <c r="G61" s="56" t="s">
        <v>57</v>
      </c>
      <c r="H61" s="39"/>
      <c r="I61" s="39"/>
      <c r="J61" s="134" t="s">
        <v>58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59</v>
      </c>
      <c r="E65" s="57"/>
      <c r="F65" s="57"/>
      <c r="G65" s="54" t="s">
        <v>60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57</v>
      </c>
      <c r="E76" s="39"/>
      <c r="F76" s="133" t="s">
        <v>58</v>
      </c>
      <c r="G76" s="56" t="s">
        <v>57</v>
      </c>
      <c r="H76" s="39"/>
      <c r="I76" s="39"/>
      <c r="J76" s="134" t="s">
        <v>58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Park Homolka Beroun, 1.etapa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02 - SO 02 dětské hřiště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Beroun</v>
      </c>
      <c r="G89" s="36"/>
      <c r="H89" s="36"/>
      <c r="I89" s="30" t="s">
        <v>22</v>
      </c>
      <c r="J89" s="67" t="str">
        <f>IF(J12="","",J12)</f>
        <v>11. 8. 2022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>Město Beroun</v>
      </c>
      <c r="G91" s="36"/>
      <c r="H91" s="36"/>
      <c r="I91" s="30" t="s">
        <v>32</v>
      </c>
      <c r="J91" s="34" t="str">
        <f>E21</f>
        <v>Ing.arch.MgA Alena Korandová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6"/>
      <c r="E92" s="36"/>
      <c r="F92" s="25" t="str">
        <f>IF(E18="","",E18)</f>
        <v>Vyplň údaj</v>
      </c>
      <c r="G92" s="36"/>
      <c r="H92" s="36"/>
      <c r="I92" s="30" t="s">
        <v>37</v>
      </c>
      <c r="J92" s="34" t="str">
        <f>E24</f>
        <v>Ing. Natálie Veselá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126</v>
      </c>
      <c r="D94" s="127"/>
      <c r="E94" s="127"/>
      <c r="F94" s="127"/>
      <c r="G94" s="127"/>
      <c r="H94" s="127"/>
      <c r="I94" s="127"/>
      <c r="J94" s="136" t="s">
        <v>127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128</v>
      </c>
      <c r="D96" s="36"/>
      <c r="E96" s="36"/>
      <c r="F96" s="36"/>
      <c r="G96" s="36"/>
      <c r="H96" s="36"/>
      <c r="I96" s="36"/>
      <c r="J96" s="94">
        <f>J122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129</v>
      </c>
    </row>
    <row r="97" s="9" customFormat="1" ht="24.96" customHeight="1">
      <c r="A97" s="9"/>
      <c r="B97" s="138"/>
      <c r="C97" s="9"/>
      <c r="D97" s="139" t="s">
        <v>211</v>
      </c>
      <c r="E97" s="140"/>
      <c r="F97" s="140"/>
      <c r="G97" s="140"/>
      <c r="H97" s="140"/>
      <c r="I97" s="140"/>
      <c r="J97" s="141">
        <f>J123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212</v>
      </c>
      <c r="E98" s="144"/>
      <c r="F98" s="144"/>
      <c r="G98" s="144"/>
      <c r="H98" s="144"/>
      <c r="I98" s="144"/>
      <c r="J98" s="145">
        <f>J124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213</v>
      </c>
      <c r="E99" s="144"/>
      <c r="F99" s="144"/>
      <c r="G99" s="144"/>
      <c r="H99" s="144"/>
      <c r="I99" s="144"/>
      <c r="J99" s="145">
        <f>J138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215</v>
      </c>
      <c r="E100" s="144"/>
      <c r="F100" s="144"/>
      <c r="G100" s="144"/>
      <c r="H100" s="144"/>
      <c r="I100" s="144"/>
      <c r="J100" s="145">
        <f>J156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406</v>
      </c>
      <c r="E101" s="144"/>
      <c r="F101" s="144"/>
      <c r="G101" s="144"/>
      <c r="H101" s="144"/>
      <c r="I101" s="144"/>
      <c r="J101" s="145">
        <f>J165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219</v>
      </c>
      <c r="E102" s="144"/>
      <c r="F102" s="144"/>
      <c r="G102" s="144"/>
      <c r="H102" s="144"/>
      <c r="I102" s="144"/>
      <c r="J102" s="145">
        <f>J174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6"/>
      <c r="D103" s="36"/>
      <c r="E103" s="36"/>
      <c r="F103" s="36"/>
      <c r="G103" s="36"/>
      <c r="H103" s="36"/>
      <c r="I103" s="36"/>
      <c r="J103" s="36"/>
      <c r="K103" s="36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135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119" t="str">
        <f>E7</f>
        <v>Park Homolka Beroun, 1.etapa</v>
      </c>
      <c r="F112" s="30"/>
      <c r="G112" s="30"/>
      <c r="H112" s="30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123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6"/>
      <c r="D114" s="36"/>
      <c r="E114" s="65" t="str">
        <f>E9</f>
        <v>02 - SO 02 dětské hřiště</v>
      </c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6"/>
      <c r="E116" s="36"/>
      <c r="F116" s="25" t="str">
        <f>F12</f>
        <v>Beroun</v>
      </c>
      <c r="G116" s="36"/>
      <c r="H116" s="36"/>
      <c r="I116" s="30" t="s">
        <v>22</v>
      </c>
      <c r="J116" s="67" t="str">
        <f>IF(J12="","",J12)</f>
        <v>11. 8. 2022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25.65" customHeight="1">
      <c r="A118" s="36"/>
      <c r="B118" s="37"/>
      <c r="C118" s="30" t="s">
        <v>24</v>
      </c>
      <c r="D118" s="36"/>
      <c r="E118" s="36"/>
      <c r="F118" s="25" t="str">
        <f>E15</f>
        <v>Město Beroun</v>
      </c>
      <c r="G118" s="36"/>
      <c r="H118" s="36"/>
      <c r="I118" s="30" t="s">
        <v>32</v>
      </c>
      <c r="J118" s="34" t="str">
        <f>E21</f>
        <v>Ing.arch.MgA Alena Korandová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30</v>
      </c>
      <c r="D119" s="36"/>
      <c r="E119" s="36"/>
      <c r="F119" s="25" t="str">
        <f>IF(E18="","",E18)</f>
        <v>Vyplň údaj</v>
      </c>
      <c r="G119" s="36"/>
      <c r="H119" s="36"/>
      <c r="I119" s="30" t="s">
        <v>37</v>
      </c>
      <c r="J119" s="34" t="str">
        <f>E24</f>
        <v>Ing. Natálie Veselá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46"/>
      <c r="B121" s="147"/>
      <c r="C121" s="148" t="s">
        <v>136</v>
      </c>
      <c r="D121" s="149" t="s">
        <v>67</v>
      </c>
      <c r="E121" s="149" t="s">
        <v>63</v>
      </c>
      <c r="F121" s="149" t="s">
        <v>64</v>
      </c>
      <c r="G121" s="149" t="s">
        <v>137</v>
      </c>
      <c r="H121" s="149" t="s">
        <v>138</v>
      </c>
      <c r="I121" s="149" t="s">
        <v>139</v>
      </c>
      <c r="J121" s="150" t="s">
        <v>127</v>
      </c>
      <c r="K121" s="151" t="s">
        <v>140</v>
      </c>
      <c r="L121" s="152"/>
      <c r="M121" s="84" t="s">
        <v>1</v>
      </c>
      <c r="N121" s="85" t="s">
        <v>46</v>
      </c>
      <c r="O121" s="85" t="s">
        <v>141</v>
      </c>
      <c r="P121" s="85" t="s">
        <v>142</v>
      </c>
      <c r="Q121" s="85" t="s">
        <v>143</v>
      </c>
      <c r="R121" s="85" t="s">
        <v>144</v>
      </c>
      <c r="S121" s="85" t="s">
        <v>145</v>
      </c>
      <c r="T121" s="86" t="s">
        <v>146</v>
      </c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</row>
    <row r="122" s="2" customFormat="1" ht="22.8" customHeight="1">
      <c r="A122" s="36"/>
      <c r="B122" s="37"/>
      <c r="C122" s="91" t="s">
        <v>147</v>
      </c>
      <c r="D122" s="36"/>
      <c r="E122" s="36"/>
      <c r="F122" s="36"/>
      <c r="G122" s="36"/>
      <c r="H122" s="36"/>
      <c r="I122" s="36"/>
      <c r="J122" s="153">
        <f>BK122</f>
        <v>0</v>
      </c>
      <c r="K122" s="36"/>
      <c r="L122" s="37"/>
      <c r="M122" s="87"/>
      <c r="N122" s="71"/>
      <c r="O122" s="88"/>
      <c r="P122" s="154">
        <f>P123</f>
        <v>0</v>
      </c>
      <c r="Q122" s="88"/>
      <c r="R122" s="154">
        <f>R123</f>
        <v>117.79139692000001</v>
      </c>
      <c r="S122" s="88"/>
      <c r="T122" s="155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7" t="s">
        <v>81</v>
      </c>
      <c r="AU122" s="17" t="s">
        <v>129</v>
      </c>
      <c r="BK122" s="156">
        <f>BK123</f>
        <v>0</v>
      </c>
    </row>
    <row r="123" s="12" customFormat="1" ht="25.92" customHeight="1">
      <c r="A123" s="12"/>
      <c r="B123" s="157"/>
      <c r="C123" s="12"/>
      <c r="D123" s="158" t="s">
        <v>81</v>
      </c>
      <c r="E123" s="159" t="s">
        <v>222</v>
      </c>
      <c r="F123" s="159" t="s">
        <v>223</v>
      </c>
      <c r="G123" s="12"/>
      <c r="H123" s="12"/>
      <c r="I123" s="160"/>
      <c r="J123" s="161">
        <f>BK123</f>
        <v>0</v>
      </c>
      <c r="K123" s="12"/>
      <c r="L123" s="157"/>
      <c r="M123" s="162"/>
      <c r="N123" s="163"/>
      <c r="O123" s="163"/>
      <c r="P123" s="164">
        <f>P124+P138+P156+P165+P174</f>
        <v>0</v>
      </c>
      <c r="Q123" s="163"/>
      <c r="R123" s="164">
        <f>R124+R138+R156+R165+R174</f>
        <v>117.79139692000001</v>
      </c>
      <c r="S123" s="163"/>
      <c r="T123" s="165">
        <f>T124+T138+T156+T165+T174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90</v>
      </c>
      <c r="AT123" s="166" t="s">
        <v>81</v>
      </c>
      <c r="AU123" s="166" t="s">
        <v>82</v>
      </c>
      <c r="AY123" s="158" t="s">
        <v>151</v>
      </c>
      <c r="BK123" s="167">
        <f>BK124+BK138+BK156+BK165+BK174</f>
        <v>0</v>
      </c>
    </row>
    <row r="124" s="12" customFormat="1" ht="22.8" customHeight="1">
      <c r="A124" s="12"/>
      <c r="B124" s="157"/>
      <c r="C124" s="12"/>
      <c r="D124" s="158" t="s">
        <v>81</v>
      </c>
      <c r="E124" s="168" t="s">
        <v>90</v>
      </c>
      <c r="F124" s="168" t="s">
        <v>224</v>
      </c>
      <c r="G124" s="12"/>
      <c r="H124" s="12"/>
      <c r="I124" s="160"/>
      <c r="J124" s="169">
        <f>BK124</f>
        <v>0</v>
      </c>
      <c r="K124" s="12"/>
      <c r="L124" s="157"/>
      <c r="M124" s="162"/>
      <c r="N124" s="163"/>
      <c r="O124" s="163"/>
      <c r="P124" s="164">
        <f>SUM(P125:P137)</f>
        <v>0</v>
      </c>
      <c r="Q124" s="163"/>
      <c r="R124" s="164">
        <f>SUM(R125:R137)</f>
        <v>0</v>
      </c>
      <c r="S124" s="163"/>
      <c r="T124" s="165">
        <f>SUM(T125:T137)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90</v>
      </c>
      <c r="AT124" s="166" t="s">
        <v>81</v>
      </c>
      <c r="AU124" s="166" t="s">
        <v>90</v>
      </c>
      <c r="AY124" s="158" t="s">
        <v>151</v>
      </c>
      <c r="BK124" s="167">
        <f>SUM(BK125:BK137)</f>
        <v>0</v>
      </c>
    </row>
    <row r="125" s="2" customFormat="1" ht="33" customHeight="1">
      <c r="A125" s="36"/>
      <c r="B125" s="170"/>
      <c r="C125" s="171" t="s">
        <v>90</v>
      </c>
      <c r="D125" s="171" t="s">
        <v>154</v>
      </c>
      <c r="E125" s="172" t="s">
        <v>225</v>
      </c>
      <c r="F125" s="173" t="s">
        <v>226</v>
      </c>
      <c r="G125" s="174" t="s">
        <v>227</v>
      </c>
      <c r="H125" s="175">
        <v>50.100000000000001</v>
      </c>
      <c r="I125" s="176"/>
      <c r="J125" s="177">
        <f>ROUND(I125*H125,2)</f>
        <v>0</v>
      </c>
      <c r="K125" s="178"/>
      <c r="L125" s="37"/>
      <c r="M125" s="179" t="s">
        <v>1</v>
      </c>
      <c r="N125" s="180" t="s">
        <v>47</v>
      </c>
      <c r="O125" s="75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3" t="s">
        <v>158</v>
      </c>
      <c r="AT125" s="183" t="s">
        <v>154</v>
      </c>
      <c r="AU125" s="183" t="s">
        <v>92</v>
      </c>
      <c r="AY125" s="17" t="s">
        <v>151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7" t="s">
        <v>90</v>
      </c>
      <c r="BK125" s="184">
        <f>ROUND(I125*H125,2)</f>
        <v>0</v>
      </c>
      <c r="BL125" s="17" t="s">
        <v>158</v>
      </c>
      <c r="BM125" s="183" t="s">
        <v>407</v>
      </c>
    </row>
    <row r="126" s="13" customFormat="1">
      <c r="A126" s="13"/>
      <c r="B126" s="195"/>
      <c r="C126" s="13"/>
      <c r="D126" s="185" t="s">
        <v>229</v>
      </c>
      <c r="E126" s="196" t="s">
        <v>203</v>
      </c>
      <c r="F126" s="197" t="s">
        <v>408</v>
      </c>
      <c r="G126" s="13"/>
      <c r="H126" s="198">
        <v>50.100000000000001</v>
      </c>
      <c r="I126" s="199"/>
      <c r="J126" s="13"/>
      <c r="K126" s="13"/>
      <c r="L126" s="195"/>
      <c r="M126" s="200"/>
      <c r="N126" s="201"/>
      <c r="O126" s="201"/>
      <c r="P126" s="201"/>
      <c r="Q126" s="201"/>
      <c r="R126" s="201"/>
      <c r="S126" s="201"/>
      <c r="T126" s="20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6" t="s">
        <v>229</v>
      </c>
      <c r="AU126" s="196" t="s">
        <v>92</v>
      </c>
      <c r="AV126" s="13" t="s">
        <v>92</v>
      </c>
      <c r="AW126" s="13" t="s">
        <v>36</v>
      </c>
      <c r="AX126" s="13" t="s">
        <v>90</v>
      </c>
      <c r="AY126" s="196" t="s">
        <v>151</v>
      </c>
    </row>
    <row r="127" s="2" customFormat="1" ht="24.15" customHeight="1">
      <c r="A127" s="36"/>
      <c r="B127" s="170"/>
      <c r="C127" s="171" t="s">
        <v>92</v>
      </c>
      <c r="D127" s="171" t="s">
        <v>154</v>
      </c>
      <c r="E127" s="172" t="s">
        <v>409</v>
      </c>
      <c r="F127" s="173" t="s">
        <v>410</v>
      </c>
      <c r="G127" s="174" t="s">
        <v>227</v>
      </c>
      <c r="H127" s="175">
        <v>3.7799999999999998</v>
      </c>
      <c r="I127" s="176"/>
      <c r="J127" s="177">
        <f>ROUND(I127*H127,2)</f>
        <v>0</v>
      </c>
      <c r="K127" s="178"/>
      <c r="L127" s="37"/>
      <c r="M127" s="179" t="s">
        <v>1</v>
      </c>
      <c r="N127" s="180" t="s">
        <v>47</v>
      </c>
      <c r="O127" s="75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158</v>
      </c>
      <c r="AT127" s="183" t="s">
        <v>154</v>
      </c>
      <c r="AU127" s="183" t="s">
        <v>92</v>
      </c>
      <c r="AY127" s="17" t="s">
        <v>151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90</v>
      </c>
      <c r="BK127" s="184">
        <f>ROUND(I127*H127,2)</f>
        <v>0</v>
      </c>
      <c r="BL127" s="17" t="s">
        <v>158</v>
      </c>
      <c r="BM127" s="183" t="s">
        <v>411</v>
      </c>
    </row>
    <row r="128" s="13" customFormat="1">
      <c r="A128" s="13"/>
      <c r="B128" s="195"/>
      <c r="C128" s="13"/>
      <c r="D128" s="185" t="s">
        <v>229</v>
      </c>
      <c r="E128" s="196" t="s">
        <v>1</v>
      </c>
      <c r="F128" s="197" t="s">
        <v>412</v>
      </c>
      <c r="G128" s="13"/>
      <c r="H128" s="198">
        <v>2.8799999999999999</v>
      </c>
      <c r="I128" s="199"/>
      <c r="J128" s="13"/>
      <c r="K128" s="13"/>
      <c r="L128" s="195"/>
      <c r="M128" s="200"/>
      <c r="N128" s="201"/>
      <c r="O128" s="201"/>
      <c r="P128" s="201"/>
      <c r="Q128" s="201"/>
      <c r="R128" s="201"/>
      <c r="S128" s="201"/>
      <c r="T128" s="20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6" t="s">
        <v>229</v>
      </c>
      <c r="AU128" s="196" t="s">
        <v>92</v>
      </c>
      <c r="AV128" s="13" t="s">
        <v>92</v>
      </c>
      <c r="AW128" s="13" t="s">
        <v>36</v>
      </c>
      <c r="AX128" s="13" t="s">
        <v>82</v>
      </c>
      <c r="AY128" s="196" t="s">
        <v>151</v>
      </c>
    </row>
    <row r="129" s="13" customFormat="1">
      <c r="A129" s="13"/>
      <c r="B129" s="195"/>
      <c r="C129" s="13"/>
      <c r="D129" s="185" t="s">
        <v>229</v>
      </c>
      <c r="E129" s="196" t="s">
        <v>1</v>
      </c>
      <c r="F129" s="197" t="s">
        <v>413</v>
      </c>
      <c r="G129" s="13"/>
      <c r="H129" s="198">
        <v>0.90000000000000002</v>
      </c>
      <c r="I129" s="199"/>
      <c r="J129" s="13"/>
      <c r="K129" s="13"/>
      <c r="L129" s="195"/>
      <c r="M129" s="200"/>
      <c r="N129" s="201"/>
      <c r="O129" s="201"/>
      <c r="P129" s="201"/>
      <c r="Q129" s="201"/>
      <c r="R129" s="201"/>
      <c r="S129" s="201"/>
      <c r="T129" s="20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6" t="s">
        <v>229</v>
      </c>
      <c r="AU129" s="196" t="s">
        <v>92</v>
      </c>
      <c r="AV129" s="13" t="s">
        <v>92</v>
      </c>
      <c r="AW129" s="13" t="s">
        <v>36</v>
      </c>
      <c r="AX129" s="13" t="s">
        <v>82</v>
      </c>
      <c r="AY129" s="196" t="s">
        <v>151</v>
      </c>
    </row>
    <row r="130" s="14" customFormat="1">
      <c r="A130" s="14"/>
      <c r="B130" s="203"/>
      <c r="C130" s="14"/>
      <c r="D130" s="185" t="s">
        <v>229</v>
      </c>
      <c r="E130" s="204" t="s">
        <v>398</v>
      </c>
      <c r="F130" s="205" t="s">
        <v>255</v>
      </c>
      <c r="G130" s="14"/>
      <c r="H130" s="206">
        <v>3.7799999999999998</v>
      </c>
      <c r="I130" s="207"/>
      <c r="J130" s="14"/>
      <c r="K130" s="14"/>
      <c r="L130" s="203"/>
      <c r="M130" s="208"/>
      <c r="N130" s="209"/>
      <c r="O130" s="209"/>
      <c r="P130" s="209"/>
      <c r="Q130" s="209"/>
      <c r="R130" s="209"/>
      <c r="S130" s="209"/>
      <c r="T130" s="21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4" t="s">
        <v>229</v>
      </c>
      <c r="AU130" s="204" t="s">
        <v>92</v>
      </c>
      <c r="AV130" s="14" t="s">
        <v>158</v>
      </c>
      <c r="AW130" s="14" t="s">
        <v>36</v>
      </c>
      <c r="AX130" s="14" t="s">
        <v>90</v>
      </c>
      <c r="AY130" s="204" t="s">
        <v>151</v>
      </c>
    </row>
    <row r="131" s="2" customFormat="1" ht="24.15" customHeight="1">
      <c r="A131" s="36"/>
      <c r="B131" s="170"/>
      <c r="C131" s="171" t="s">
        <v>165</v>
      </c>
      <c r="D131" s="171" t="s">
        <v>154</v>
      </c>
      <c r="E131" s="172" t="s">
        <v>414</v>
      </c>
      <c r="F131" s="173" t="s">
        <v>415</v>
      </c>
      <c r="G131" s="174" t="s">
        <v>227</v>
      </c>
      <c r="H131" s="175">
        <v>0.59999999999999998</v>
      </c>
      <c r="I131" s="176"/>
      <c r="J131" s="177">
        <f>ROUND(I131*H131,2)</f>
        <v>0</v>
      </c>
      <c r="K131" s="178"/>
      <c r="L131" s="37"/>
      <c r="M131" s="179" t="s">
        <v>1</v>
      </c>
      <c r="N131" s="180" t="s">
        <v>47</v>
      </c>
      <c r="O131" s="75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3" t="s">
        <v>158</v>
      </c>
      <c r="AT131" s="183" t="s">
        <v>154</v>
      </c>
      <c r="AU131" s="183" t="s">
        <v>92</v>
      </c>
      <c r="AY131" s="17" t="s">
        <v>151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90</v>
      </c>
      <c r="BK131" s="184">
        <f>ROUND(I131*H131,2)</f>
        <v>0</v>
      </c>
      <c r="BL131" s="17" t="s">
        <v>158</v>
      </c>
      <c r="BM131" s="183" t="s">
        <v>416</v>
      </c>
    </row>
    <row r="132" s="13" customFormat="1">
      <c r="A132" s="13"/>
      <c r="B132" s="195"/>
      <c r="C132" s="13"/>
      <c r="D132" s="185" t="s">
        <v>229</v>
      </c>
      <c r="E132" s="196" t="s">
        <v>396</v>
      </c>
      <c r="F132" s="197" t="s">
        <v>417</v>
      </c>
      <c r="G132" s="13"/>
      <c r="H132" s="198">
        <v>0.59999999999999998</v>
      </c>
      <c r="I132" s="199"/>
      <c r="J132" s="13"/>
      <c r="K132" s="13"/>
      <c r="L132" s="195"/>
      <c r="M132" s="200"/>
      <c r="N132" s="201"/>
      <c r="O132" s="201"/>
      <c r="P132" s="201"/>
      <c r="Q132" s="201"/>
      <c r="R132" s="201"/>
      <c r="S132" s="201"/>
      <c r="T132" s="20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6" t="s">
        <v>229</v>
      </c>
      <c r="AU132" s="196" t="s">
        <v>92</v>
      </c>
      <c r="AV132" s="13" t="s">
        <v>92</v>
      </c>
      <c r="AW132" s="13" t="s">
        <v>36</v>
      </c>
      <c r="AX132" s="13" t="s">
        <v>90</v>
      </c>
      <c r="AY132" s="196" t="s">
        <v>151</v>
      </c>
    </row>
    <row r="133" s="2" customFormat="1" ht="37.8" customHeight="1">
      <c r="A133" s="36"/>
      <c r="B133" s="170"/>
      <c r="C133" s="171" t="s">
        <v>158</v>
      </c>
      <c r="D133" s="171" t="s">
        <v>154</v>
      </c>
      <c r="E133" s="172" t="s">
        <v>235</v>
      </c>
      <c r="F133" s="173" t="s">
        <v>236</v>
      </c>
      <c r="G133" s="174" t="s">
        <v>227</v>
      </c>
      <c r="H133" s="175">
        <v>54.479999999999997</v>
      </c>
      <c r="I133" s="176"/>
      <c r="J133" s="177">
        <f>ROUND(I133*H133,2)</f>
        <v>0</v>
      </c>
      <c r="K133" s="178"/>
      <c r="L133" s="37"/>
      <c r="M133" s="179" t="s">
        <v>1</v>
      </c>
      <c r="N133" s="180" t="s">
        <v>47</v>
      </c>
      <c r="O133" s="75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3" t="s">
        <v>158</v>
      </c>
      <c r="AT133" s="183" t="s">
        <v>154</v>
      </c>
      <c r="AU133" s="183" t="s">
        <v>92</v>
      </c>
      <c r="AY133" s="17" t="s">
        <v>151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7" t="s">
        <v>90</v>
      </c>
      <c r="BK133" s="184">
        <f>ROUND(I133*H133,2)</f>
        <v>0</v>
      </c>
      <c r="BL133" s="17" t="s">
        <v>158</v>
      </c>
      <c r="BM133" s="183" t="s">
        <v>418</v>
      </c>
    </row>
    <row r="134" s="2" customFormat="1">
      <c r="A134" s="36"/>
      <c r="B134" s="37"/>
      <c r="C134" s="36"/>
      <c r="D134" s="185" t="s">
        <v>160</v>
      </c>
      <c r="E134" s="36"/>
      <c r="F134" s="186" t="s">
        <v>238</v>
      </c>
      <c r="G134" s="36"/>
      <c r="H134" s="36"/>
      <c r="I134" s="187"/>
      <c r="J134" s="36"/>
      <c r="K134" s="36"/>
      <c r="L134" s="37"/>
      <c r="M134" s="188"/>
      <c r="N134" s="189"/>
      <c r="O134" s="75"/>
      <c r="P134" s="75"/>
      <c r="Q134" s="75"/>
      <c r="R134" s="75"/>
      <c r="S134" s="75"/>
      <c r="T134" s="7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160</v>
      </c>
      <c r="AU134" s="17" t="s">
        <v>92</v>
      </c>
    </row>
    <row r="135" s="13" customFormat="1">
      <c r="A135" s="13"/>
      <c r="B135" s="195"/>
      <c r="C135" s="13"/>
      <c r="D135" s="185" t="s">
        <v>229</v>
      </c>
      <c r="E135" s="196" t="s">
        <v>1</v>
      </c>
      <c r="F135" s="197" t="s">
        <v>419</v>
      </c>
      <c r="G135" s="13"/>
      <c r="H135" s="198">
        <v>54.479999999999997</v>
      </c>
      <c r="I135" s="199"/>
      <c r="J135" s="13"/>
      <c r="K135" s="13"/>
      <c r="L135" s="195"/>
      <c r="M135" s="200"/>
      <c r="N135" s="201"/>
      <c r="O135" s="201"/>
      <c r="P135" s="201"/>
      <c r="Q135" s="201"/>
      <c r="R135" s="201"/>
      <c r="S135" s="201"/>
      <c r="T135" s="20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6" t="s">
        <v>229</v>
      </c>
      <c r="AU135" s="196" t="s">
        <v>92</v>
      </c>
      <c r="AV135" s="13" t="s">
        <v>92</v>
      </c>
      <c r="AW135" s="13" t="s">
        <v>36</v>
      </c>
      <c r="AX135" s="13" t="s">
        <v>90</v>
      </c>
      <c r="AY135" s="196" t="s">
        <v>151</v>
      </c>
    </row>
    <row r="136" s="2" customFormat="1" ht="24.15" customHeight="1">
      <c r="A136" s="36"/>
      <c r="B136" s="170"/>
      <c r="C136" s="171" t="s">
        <v>150</v>
      </c>
      <c r="D136" s="171" t="s">
        <v>154</v>
      </c>
      <c r="E136" s="172" t="s">
        <v>269</v>
      </c>
      <c r="F136" s="173" t="s">
        <v>270</v>
      </c>
      <c r="G136" s="174" t="s">
        <v>242</v>
      </c>
      <c r="H136" s="175">
        <v>226.5</v>
      </c>
      <c r="I136" s="176"/>
      <c r="J136" s="177">
        <f>ROUND(I136*H136,2)</f>
        <v>0</v>
      </c>
      <c r="K136" s="178"/>
      <c r="L136" s="37"/>
      <c r="M136" s="179" t="s">
        <v>1</v>
      </c>
      <c r="N136" s="180" t="s">
        <v>47</v>
      </c>
      <c r="O136" s="75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3" t="s">
        <v>158</v>
      </c>
      <c r="AT136" s="183" t="s">
        <v>154</v>
      </c>
      <c r="AU136" s="183" t="s">
        <v>92</v>
      </c>
      <c r="AY136" s="17" t="s">
        <v>151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7" t="s">
        <v>90</v>
      </c>
      <c r="BK136" s="184">
        <f>ROUND(I136*H136,2)</f>
        <v>0</v>
      </c>
      <c r="BL136" s="17" t="s">
        <v>158</v>
      </c>
      <c r="BM136" s="183" t="s">
        <v>420</v>
      </c>
    </row>
    <row r="137" s="13" customFormat="1">
      <c r="A137" s="13"/>
      <c r="B137" s="195"/>
      <c r="C137" s="13"/>
      <c r="D137" s="185" t="s">
        <v>229</v>
      </c>
      <c r="E137" s="196" t="s">
        <v>400</v>
      </c>
      <c r="F137" s="197" t="s">
        <v>421</v>
      </c>
      <c r="G137" s="13"/>
      <c r="H137" s="198">
        <v>226.5</v>
      </c>
      <c r="I137" s="199"/>
      <c r="J137" s="13"/>
      <c r="K137" s="13"/>
      <c r="L137" s="195"/>
      <c r="M137" s="200"/>
      <c r="N137" s="201"/>
      <c r="O137" s="201"/>
      <c r="P137" s="201"/>
      <c r="Q137" s="201"/>
      <c r="R137" s="201"/>
      <c r="S137" s="201"/>
      <c r="T137" s="20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6" t="s">
        <v>229</v>
      </c>
      <c r="AU137" s="196" t="s">
        <v>92</v>
      </c>
      <c r="AV137" s="13" t="s">
        <v>92</v>
      </c>
      <c r="AW137" s="13" t="s">
        <v>36</v>
      </c>
      <c r="AX137" s="13" t="s">
        <v>90</v>
      </c>
      <c r="AY137" s="196" t="s">
        <v>151</v>
      </c>
    </row>
    <row r="138" s="12" customFormat="1" ht="22.8" customHeight="1">
      <c r="A138" s="12"/>
      <c r="B138" s="157"/>
      <c r="C138" s="12"/>
      <c r="D138" s="158" t="s">
        <v>81</v>
      </c>
      <c r="E138" s="168" t="s">
        <v>92</v>
      </c>
      <c r="F138" s="168" t="s">
        <v>273</v>
      </c>
      <c r="G138" s="12"/>
      <c r="H138" s="12"/>
      <c r="I138" s="160"/>
      <c r="J138" s="169">
        <f>BK138</f>
        <v>0</v>
      </c>
      <c r="K138" s="12"/>
      <c r="L138" s="157"/>
      <c r="M138" s="162"/>
      <c r="N138" s="163"/>
      <c r="O138" s="163"/>
      <c r="P138" s="164">
        <f>SUM(P139:P155)</f>
        <v>0</v>
      </c>
      <c r="Q138" s="163"/>
      <c r="R138" s="164">
        <f>SUM(R139:R155)</f>
        <v>9.1348169200000005</v>
      </c>
      <c r="S138" s="163"/>
      <c r="T138" s="165">
        <f>SUM(T139:T155)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8" t="s">
        <v>90</v>
      </c>
      <c r="AT138" s="166" t="s">
        <v>81</v>
      </c>
      <c r="AU138" s="166" t="s">
        <v>90</v>
      </c>
      <c r="AY138" s="158" t="s">
        <v>151</v>
      </c>
      <c r="BK138" s="167">
        <f>SUM(BK139:BK155)</f>
        <v>0</v>
      </c>
    </row>
    <row r="139" s="2" customFormat="1" ht="24.15" customHeight="1">
      <c r="A139" s="36"/>
      <c r="B139" s="170"/>
      <c r="C139" s="171" t="s">
        <v>180</v>
      </c>
      <c r="D139" s="171" t="s">
        <v>154</v>
      </c>
      <c r="E139" s="172" t="s">
        <v>422</v>
      </c>
      <c r="F139" s="173" t="s">
        <v>423</v>
      </c>
      <c r="G139" s="174" t="s">
        <v>227</v>
      </c>
      <c r="H139" s="175">
        <v>1.095</v>
      </c>
      <c r="I139" s="176"/>
      <c r="J139" s="177">
        <f>ROUND(I139*H139,2)</f>
        <v>0</v>
      </c>
      <c r="K139" s="178"/>
      <c r="L139" s="37"/>
      <c r="M139" s="179" t="s">
        <v>1</v>
      </c>
      <c r="N139" s="180" t="s">
        <v>47</v>
      </c>
      <c r="O139" s="75"/>
      <c r="P139" s="181">
        <f>O139*H139</f>
        <v>0</v>
      </c>
      <c r="Q139" s="181">
        <v>1.98</v>
      </c>
      <c r="R139" s="181">
        <f>Q139*H139</f>
        <v>2.1680999999999999</v>
      </c>
      <c r="S139" s="181">
        <v>0</v>
      </c>
      <c r="T139" s="18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3" t="s">
        <v>158</v>
      </c>
      <c r="AT139" s="183" t="s">
        <v>154</v>
      </c>
      <c r="AU139" s="183" t="s">
        <v>92</v>
      </c>
      <c r="AY139" s="17" t="s">
        <v>151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7" t="s">
        <v>90</v>
      </c>
      <c r="BK139" s="184">
        <f>ROUND(I139*H139,2)</f>
        <v>0</v>
      </c>
      <c r="BL139" s="17" t="s">
        <v>158</v>
      </c>
      <c r="BM139" s="183" t="s">
        <v>424</v>
      </c>
    </row>
    <row r="140" s="13" customFormat="1">
      <c r="A140" s="13"/>
      <c r="B140" s="195"/>
      <c r="C140" s="13"/>
      <c r="D140" s="185" t="s">
        <v>229</v>
      </c>
      <c r="E140" s="196" t="s">
        <v>1</v>
      </c>
      <c r="F140" s="197" t="s">
        <v>425</v>
      </c>
      <c r="G140" s="13"/>
      <c r="H140" s="198">
        <v>0.14999999999999999</v>
      </c>
      <c r="I140" s="199"/>
      <c r="J140" s="13"/>
      <c r="K140" s="13"/>
      <c r="L140" s="195"/>
      <c r="M140" s="200"/>
      <c r="N140" s="201"/>
      <c r="O140" s="201"/>
      <c r="P140" s="201"/>
      <c r="Q140" s="201"/>
      <c r="R140" s="201"/>
      <c r="S140" s="201"/>
      <c r="T140" s="20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6" t="s">
        <v>229</v>
      </c>
      <c r="AU140" s="196" t="s">
        <v>92</v>
      </c>
      <c r="AV140" s="13" t="s">
        <v>92</v>
      </c>
      <c r="AW140" s="13" t="s">
        <v>36</v>
      </c>
      <c r="AX140" s="13" t="s">
        <v>82</v>
      </c>
      <c r="AY140" s="196" t="s">
        <v>151</v>
      </c>
    </row>
    <row r="141" s="13" customFormat="1">
      <c r="A141" s="13"/>
      <c r="B141" s="195"/>
      <c r="C141" s="13"/>
      <c r="D141" s="185" t="s">
        <v>229</v>
      </c>
      <c r="E141" s="196" t="s">
        <v>1</v>
      </c>
      <c r="F141" s="197" t="s">
        <v>426</v>
      </c>
      <c r="G141" s="13"/>
      <c r="H141" s="198">
        <v>0.71999999999999997</v>
      </c>
      <c r="I141" s="199"/>
      <c r="J141" s="13"/>
      <c r="K141" s="13"/>
      <c r="L141" s="195"/>
      <c r="M141" s="200"/>
      <c r="N141" s="201"/>
      <c r="O141" s="201"/>
      <c r="P141" s="201"/>
      <c r="Q141" s="201"/>
      <c r="R141" s="201"/>
      <c r="S141" s="201"/>
      <c r="T141" s="20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6" t="s">
        <v>229</v>
      </c>
      <c r="AU141" s="196" t="s">
        <v>92</v>
      </c>
      <c r="AV141" s="13" t="s">
        <v>92</v>
      </c>
      <c r="AW141" s="13" t="s">
        <v>36</v>
      </c>
      <c r="AX141" s="13" t="s">
        <v>82</v>
      </c>
      <c r="AY141" s="196" t="s">
        <v>151</v>
      </c>
    </row>
    <row r="142" s="13" customFormat="1">
      <c r="A142" s="13"/>
      <c r="B142" s="195"/>
      <c r="C142" s="13"/>
      <c r="D142" s="185" t="s">
        <v>229</v>
      </c>
      <c r="E142" s="196" t="s">
        <v>1</v>
      </c>
      <c r="F142" s="197" t="s">
        <v>427</v>
      </c>
      <c r="G142" s="13"/>
      <c r="H142" s="198">
        <v>0.22500000000000001</v>
      </c>
      <c r="I142" s="199"/>
      <c r="J142" s="13"/>
      <c r="K142" s="13"/>
      <c r="L142" s="195"/>
      <c r="M142" s="200"/>
      <c r="N142" s="201"/>
      <c r="O142" s="201"/>
      <c r="P142" s="201"/>
      <c r="Q142" s="201"/>
      <c r="R142" s="201"/>
      <c r="S142" s="201"/>
      <c r="T142" s="20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6" t="s">
        <v>229</v>
      </c>
      <c r="AU142" s="196" t="s">
        <v>92</v>
      </c>
      <c r="AV142" s="13" t="s">
        <v>92</v>
      </c>
      <c r="AW142" s="13" t="s">
        <v>36</v>
      </c>
      <c r="AX142" s="13" t="s">
        <v>82</v>
      </c>
      <c r="AY142" s="196" t="s">
        <v>151</v>
      </c>
    </row>
    <row r="143" s="14" customFormat="1">
      <c r="A143" s="14"/>
      <c r="B143" s="203"/>
      <c r="C143" s="14"/>
      <c r="D143" s="185" t="s">
        <v>229</v>
      </c>
      <c r="E143" s="204" t="s">
        <v>1</v>
      </c>
      <c r="F143" s="205" t="s">
        <v>255</v>
      </c>
      <c r="G143" s="14"/>
      <c r="H143" s="206">
        <v>1.095</v>
      </c>
      <c r="I143" s="207"/>
      <c r="J143" s="14"/>
      <c r="K143" s="14"/>
      <c r="L143" s="203"/>
      <c r="M143" s="208"/>
      <c r="N143" s="209"/>
      <c r="O143" s="209"/>
      <c r="P143" s="209"/>
      <c r="Q143" s="209"/>
      <c r="R143" s="209"/>
      <c r="S143" s="209"/>
      <c r="T143" s="21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4" t="s">
        <v>229</v>
      </c>
      <c r="AU143" s="204" t="s">
        <v>92</v>
      </c>
      <c r="AV143" s="14" t="s">
        <v>158</v>
      </c>
      <c r="AW143" s="14" t="s">
        <v>36</v>
      </c>
      <c r="AX143" s="14" t="s">
        <v>90</v>
      </c>
      <c r="AY143" s="204" t="s">
        <v>151</v>
      </c>
    </row>
    <row r="144" s="2" customFormat="1" ht="16.5" customHeight="1">
      <c r="A144" s="36"/>
      <c r="B144" s="170"/>
      <c r="C144" s="171" t="s">
        <v>186</v>
      </c>
      <c r="D144" s="171" t="s">
        <v>154</v>
      </c>
      <c r="E144" s="172" t="s">
        <v>428</v>
      </c>
      <c r="F144" s="173" t="s">
        <v>429</v>
      </c>
      <c r="G144" s="174" t="s">
        <v>227</v>
      </c>
      <c r="H144" s="175">
        <v>2.5190000000000001</v>
      </c>
      <c r="I144" s="176"/>
      <c r="J144" s="177">
        <f>ROUND(I144*H144,2)</f>
        <v>0</v>
      </c>
      <c r="K144" s="178"/>
      <c r="L144" s="37"/>
      <c r="M144" s="179" t="s">
        <v>1</v>
      </c>
      <c r="N144" s="180" t="s">
        <v>47</v>
      </c>
      <c r="O144" s="75"/>
      <c r="P144" s="181">
        <f>O144*H144</f>
        <v>0</v>
      </c>
      <c r="Q144" s="181">
        <v>2.2563399999999998</v>
      </c>
      <c r="R144" s="181">
        <f>Q144*H144</f>
        <v>5.68372046</v>
      </c>
      <c r="S144" s="181">
        <v>0</v>
      </c>
      <c r="T144" s="18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3" t="s">
        <v>158</v>
      </c>
      <c r="AT144" s="183" t="s">
        <v>154</v>
      </c>
      <c r="AU144" s="183" t="s">
        <v>92</v>
      </c>
      <c r="AY144" s="17" t="s">
        <v>151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7" t="s">
        <v>90</v>
      </c>
      <c r="BK144" s="184">
        <f>ROUND(I144*H144,2)</f>
        <v>0</v>
      </c>
      <c r="BL144" s="17" t="s">
        <v>158</v>
      </c>
      <c r="BM144" s="183" t="s">
        <v>430</v>
      </c>
    </row>
    <row r="145" s="13" customFormat="1">
      <c r="A145" s="13"/>
      <c r="B145" s="195"/>
      <c r="C145" s="13"/>
      <c r="D145" s="185" t="s">
        <v>229</v>
      </c>
      <c r="E145" s="196" t="s">
        <v>1</v>
      </c>
      <c r="F145" s="197" t="s">
        <v>431</v>
      </c>
      <c r="G145" s="13"/>
      <c r="H145" s="198">
        <v>2.0099999999999998</v>
      </c>
      <c r="I145" s="199"/>
      <c r="J145" s="13"/>
      <c r="K145" s="13"/>
      <c r="L145" s="195"/>
      <c r="M145" s="200"/>
      <c r="N145" s="201"/>
      <c r="O145" s="201"/>
      <c r="P145" s="201"/>
      <c r="Q145" s="201"/>
      <c r="R145" s="201"/>
      <c r="S145" s="201"/>
      <c r="T145" s="20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6" t="s">
        <v>229</v>
      </c>
      <c r="AU145" s="196" t="s">
        <v>92</v>
      </c>
      <c r="AV145" s="13" t="s">
        <v>92</v>
      </c>
      <c r="AW145" s="13" t="s">
        <v>36</v>
      </c>
      <c r="AX145" s="13" t="s">
        <v>82</v>
      </c>
      <c r="AY145" s="196" t="s">
        <v>151</v>
      </c>
    </row>
    <row r="146" s="13" customFormat="1">
      <c r="A146" s="13"/>
      <c r="B146" s="195"/>
      <c r="C146" s="13"/>
      <c r="D146" s="185" t="s">
        <v>229</v>
      </c>
      <c r="E146" s="196" t="s">
        <v>1</v>
      </c>
      <c r="F146" s="197" t="s">
        <v>432</v>
      </c>
      <c r="G146" s="13"/>
      <c r="H146" s="198">
        <v>0.50900000000000001</v>
      </c>
      <c r="I146" s="199"/>
      <c r="J146" s="13"/>
      <c r="K146" s="13"/>
      <c r="L146" s="195"/>
      <c r="M146" s="200"/>
      <c r="N146" s="201"/>
      <c r="O146" s="201"/>
      <c r="P146" s="201"/>
      <c r="Q146" s="201"/>
      <c r="R146" s="201"/>
      <c r="S146" s="201"/>
      <c r="T146" s="20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6" t="s">
        <v>229</v>
      </c>
      <c r="AU146" s="196" t="s">
        <v>92</v>
      </c>
      <c r="AV146" s="13" t="s">
        <v>92</v>
      </c>
      <c r="AW146" s="13" t="s">
        <v>36</v>
      </c>
      <c r="AX146" s="13" t="s">
        <v>82</v>
      </c>
      <c r="AY146" s="196" t="s">
        <v>151</v>
      </c>
    </row>
    <row r="147" s="14" customFormat="1">
      <c r="A147" s="14"/>
      <c r="B147" s="203"/>
      <c r="C147" s="14"/>
      <c r="D147" s="185" t="s">
        <v>229</v>
      </c>
      <c r="E147" s="204" t="s">
        <v>1</v>
      </c>
      <c r="F147" s="205" t="s">
        <v>255</v>
      </c>
      <c r="G147" s="14"/>
      <c r="H147" s="206">
        <v>2.5189999999999997</v>
      </c>
      <c r="I147" s="207"/>
      <c r="J147" s="14"/>
      <c r="K147" s="14"/>
      <c r="L147" s="203"/>
      <c r="M147" s="208"/>
      <c r="N147" s="209"/>
      <c r="O147" s="209"/>
      <c r="P147" s="209"/>
      <c r="Q147" s="209"/>
      <c r="R147" s="209"/>
      <c r="S147" s="209"/>
      <c r="T147" s="21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4" t="s">
        <v>229</v>
      </c>
      <c r="AU147" s="204" t="s">
        <v>92</v>
      </c>
      <c r="AV147" s="14" t="s">
        <v>158</v>
      </c>
      <c r="AW147" s="14" t="s">
        <v>36</v>
      </c>
      <c r="AX147" s="14" t="s">
        <v>90</v>
      </c>
      <c r="AY147" s="204" t="s">
        <v>151</v>
      </c>
    </row>
    <row r="148" s="2" customFormat="1" ht="21.75" customHeight="1">
      <c r="A148" s="36"/>
      <c r="B148" s="170"/>
      <c r="C148" s="171" t="s">
        <v>260</v>
      </c>
      <c r="D148" s="171" t="s">
        <v>154</v>
      </c>
      <c r="E148" s="172" t="s">
        <v>433</v>
      </c>
      <c r="F148" s="173" t="s">
        <v>434</v>
      </c>
      <c r="G148" s="174" t="s">
        <v>242</v>
      </c>
      <c r="H148" s="175">
        <v>26.878</v>
      </c>
      <c r="I148" s="176"/>
      <c r="J148" s="177">
        <f>ROUND(I148*H148,2)</f>
        <v>0</v>
      </c>
      <c r="K148" s="178"/>
      <c r="L148" s="37"/>
      <c r="M148" s="179" t="s">
        <v>1</v>
      </c>
      <c r="N148" s="180" t="s">
        <v>47</v>
      </c>
      <c r="O148" s="75"/>
      <c r="P148" s="181">
        <f>O148*H148</f>
        <v>0</v>
      </c>
      <c r="Q148" s="181">
        <v>0.010070000000000001</v>
      </c>
      <c r="R148" s="181">
        <f>Q148*H148</f>
        <v>0.27066146000000002</v>
      </c>
      <c r="S148" s="181">
        <v>0</v>
      </c>
      <c r="T148" s="18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3" t="s">
        <v>158</v>
      </c>
      <c r="AT148" s="183" t="s">
        <v>154</v>
      </c>
      <c r="AU148" s="183" t="s">
        <v>92</v>
      </c>
      <c r="AY148" s="17" t="s">
        <v>151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7" t="s">
        <v>90</v>
      </c>
      <c r="BK148" s="184">
        <f>ROUND(I148*H148,2)</f>
        <v>0</v>
      </c>
      <c r="BL148" s="17" t="s">
        <v>158</v>
      </c>
      <c r="BM148" s="183" t="s">
        <v>435</v>
      </c>
    </row>
    <row r="149" s="13" customFormat="1">
      <c r="A149" s="13"/>
      <c r="B149" s="195"/>
      <c r="C149" s="13"/>
      <c r="D149" s="185" t="s">
        <v>229</v>
      </c>
      <c r="E149" s="196" t="s">
        <v>1</v>
      </c>
      <c r="F149" s="197" t="s">
        <v>436</v>
      </c>
      <c r="G149" s="13"/>
      <c r="H149" s="198">
        <v>20.096</v>
      </c>
      <c r="I149" s="199"/>
      <c r="J149" s="13"/>
      <c r="K149" s="13"/>
      <c r="L149" s="195"/>
      <c r="M149" s="200"/>
      <c r="N149" s="201"/>
      <c r="O149" s="201"/>
      <c r="P149" s="201"/>
      <c r="Q149" s="201"/>
      <c r="R149" s="201"/>
      <c r="S149" s="201"/>
      <c r="T149" s="20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6" t="s">
        <v>229</v>
      </c>
      <c r="AU149" s="196" t="s">
        <v>92</v>
      </c>
      <c r="AV149" s="13" t="s">
        <v>92</v>
      </c>
      <c r="AW149" s="13" t="s">
        <v>36</v>
      </c>
      <c r="AX149" s="13" t="s">
        <v>82</v>
      </c>
      <c r="AY149" s="196" t="s">
        <v>151</v>
      </c>
    </row>
    <row r="150" s="13" customFormat="1">
      <c r="A150" s="13"/>
      <c r="B150" s="195"/>
      <c r="C150" s="13"/>
      <c r="D150" s="185" t="s">
        <v>229</v>
      </c>
      <c r="E150" s="196" t="s">
        <v>1</v>
      </c>
      <c r="F150" s="197" t="s">
        <v>437</v>
      </c>
      <c r="G150" s="13"/>
      <c r="H150" s="198">
        <v>6.782</v>
      </c>
      <c r="I150" s="199"/>
      <c r="J150" s="13"/>
      <c r="K150" s="13"/>
      <c r="L150" s="195"/>
      <c r="M150" s="200"/>
      <c r="N150" s="201"/>
      <c r="O150" s="201"/>
      <c r="P150" s="201"/>
      <c r="Q150" s="201"/>
      <c r="R150" s="201"/>
      <c r="S150" s="201"/>
      <c r="T150" s="20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6" t="s">
        <v>229</v>
      </c>
      <c r="AU150" s="196" t="s">
        <v>92</v>
      </c>
      <c r="AV150" s="13" t="s">
        <v>92</v>
      </c>
      <c r="AW150" s="13" t="s">
        <v>36</v>
      </c>
      <c r="AX150" s="13" t="s">
        <v>82</v>
      </c>
      <c r="AY150" s="196" t="s">
        <v>151</v>
      </c>
    </row>
    <row r="151" s="14" customFormat="1">
      <c r="A151" s="14"/>
      <c r="B151" s="203"/>
      <c r="C151" s="14"/>
      <c r="D151" s="185" t="s">
        <v>229</v>
      </c>
      <c r="E151" s="204" t="s">
        <v>394</v>
      </c>
      <c r="F151" s="205" t="s">
        <v>255</v>
      </c>
      <c r="G151" s="14"/>
      <c r="H151" s="206">
        <v>26.878</v>
      </c>
      <c r="I151" s="207"/>
      <c r="J151" s="14"/>
      <c r="K151" s="14"/>
      <c r="L151" s="203"/>
      <c r="M151" s="208"/>
      <c r="N151" s="209"/>
      <c r="O151" s="209"/>
      <c r="P151" s="209"/>
      <c r="Q151" s="209"/>
      <c r="R151" s="209"/>
      <c r="S151" s="209"/>
      <c r="T151" s="21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4" t="s">
        <v>229</v>
      </c>
      <c r="AU151" s="204" t="s">
        <v>92</v>
      </c>
      <c r="AV151" s="14" t="s">
        <v>158</v>
      </c>
      <c r="AW151" s="14" t="s">
        <v>36</v>
      </c>
      <c r="AX151" s="14" t="s">
        <v>90</v>
      </c>
      <c r="AY151" s="204" t="s">
        <v>151</v>
      </c>
    </row>
    <row r="152" s="2" customFormat="1" ht="24.15" customHeight="1">
      <c r="A152" s="36"/>
      <c r="B152" s="170"/>
      <c r="C152" s="171" t="s">
        <v>268</v>
      </c>
      <c r="D152" s="171" t="s">
        <v>154</v>
      </c>
      <c r="E152" s="172" t="s">
        <v>438</v>
      </c>
      <c r="F152" s="173" t="s">
        <v>439</v>
      </c>
      <c r="G152" s="174" t="s">
        <v>242</v>
      </c>
      <c r="H152" s="175">
        <v>26.878</v>
      </c>
      <c r="I152" s="176"/>
      <c r="J152" s="177">
        <f>ROUND(I152*H152,2)</f>
        <v>0</v>
      </c>
      <c r="K152" s="178"/>
      <c r="L152" s="37"/>
      <c r="M152" s="179" t="s">
        <v>1</v>
      </c>
      <c r="N152" s="180" t="s">
        <v>47</v>
      </c>
      <c r="O152" s="75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3" t="s">
        <v>158</v>
      </c>
      <c r="AT152" s="183" t="s">
        <v>154</v>
      </c>
      <c r="AU152" s="183" t="s">
        <v>92</v>
      </c>
      <c r="AY152" s="17" t="s">
        <v>151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90</v>
      </c>
      <c r="BK152" s="184">
        <f>ROUND(I152*H152,2)</f>
        <v>0</v>
      </c>
      <c r="BL152" s="17" t="s">
        <v>158</v>
      </c>
      <c r="BM152" s="183" t="s">
        <v>440</v>
      </c>
    </row>
    <row r="153" s="13" customFormat="1">
      <c r="A153" s="13"/>
      <c r="B153" s="195"/>
      <c r="C153" s="13"/>
      <c r="D153" s="185" t="s">
        <v>229</v>
      </c>
      <c r="E153" s="196" t="s">
        <v>1</v>
      </c>
      <c r="F153" s="197" t="s">
        <v>394</v>
      </c>
      <c r="G153" s="13"/>
      <c r="H153" s="198">
        <v>26.878</v>
      </c>
      <c r="I153" s="199"/>
      <c r="J153" s="13"/>
      <c r="K153" s="13"/>
      <c r="L153" s="195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229</v>
      </c>
      <c r="AU153" s="196" t="s">
        <v>92</v>
      </c>
      <c r="AV153" s="13" t="s">
        <v>92</v>
      </c>
      <c r="AW153" s="13" t="s">
        <v>36</v>
      </c>
      <c r="AX153" s="13" t="s">
        <v>90</v>
      </c>
      <c r="AY153" s="196" t="s">
        <v>151</v>
      </c>
    </row>
    <row r="154" s="2" customFormat="1" ht="33" customHeight="1">
      <c r="A154" s="36"/>
      <c r="B154" s="170"/>
      <c r="C154" s="171" t="s">
        <v>274</v>
      </c>
      <c r="D154" s="171" t="s">
        <v>154</v>
      </c>
      <c r="E154" s="172" t="s">
        <v>441</v>
      </c>
      <c r="F154" s="173" t="s">
        <v>442</v>
      </c>
      <c r="G154" s="174" t="s">
        <v>242</v>
      </c>
      <c r="H154" s="175">
        <v>1.5</v>
      </c>
      <c r="I154" s="176"/>
      <c r="J154" s="177">
        <f>ROUND(I154*H154,2)</f>
        <v>0</v>
      </c>
      <c r="K154" s="178"/>
      <c r="L154" s="37"/>
      <c r="M154" s="179" t="s">
        <v>1</v>
      </c>
      <c r="N154" s="180" t="s">
        <v>47</v>
      </c>
      <c r="O154" s="75"/>
      <c r="P154" s="181">
        <f>O154*H154</f>
        <v>0</v>
      </c>
      <c r="Q154" s="181">
        <v>0.67488999999999999</v>
      </c>
      <c r="R154" s="181">
        <f>Q154*H154</f>
        <v>1.012335</v>
      </c>
      <c r="S154" s="181">
        <v>0</v>
      </c>
      <c r="T154" s="18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3" t="s">
        <v>158</v>
      </c>
      <c r="AT154" s="183" t="s">
        <v>154</v>
      </c>
      <c r="AU154" s="183" t="s">
        <v>92</v>
      </c>
      <c r="AY154" s="17" t="s">
        <v>151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7" t="s">
        <v>90</v>
      </c>
      <c r="BK154" s="184">
        <f>ROUND(I154*H154,2)</f>
        <v>0</v>
      </c>
      <c r="BL154" s="17" t="s">
        <v>158</v>
      </c>
      <c r="BM154" s="183" t="s">
        <v>443</v>
      </c>
    </row>
    <row r="155" s="13" customFormat="1">
      <c r="A155" s="13"/>
      <c r="B155" s="195"/>
      <c r="C155" s="13"/>
      <c r="D155" s="185" t="s">
        <v>229</v>
      </c>
      <c r="E155" s="196" t="s">
        <v>1</v>
      </c>
      <c r="F155" s="197" t="s">
        <v>444</v>
      </c>
      <c r="G155" s="13"/>
      <c r="H155" s="198">
        <v>1.5</v>
      </c>
      <c r="I155" s="199"/>
      <c r="J155" s="13"/>
      <c r="K155" s="13"/>
      <c r="L155" s="195"/>
      <c r="M155" s="200"/>
      <c r="N155" s="201"/>
      <c r="O155" s="201"/>
      <c r="P155" s="201"/>
      <c r="Q155" s="201"/>
      <c r="R155" s="201"/>
      <c r="S155" s="201"/>
      <c r="T155" s="20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6" t="s">
        <v>229</v>
      </c>
      <c r="AU155" s="196" t="s">
        <v>92</v>
      </c>
      <c r="AV155" s="13" t="s">
        <v>92</v>
      </c>
      <c r="AW155" s="13" t="s">
        <v>36</v>
      </c>
      <c r="AX155" s="13" t="s">
        <v>90</v>
      </c>
      <c r="AY155" s="196" t="s">
        <v>151</v>
      </c>
    </row>
    <row r="156" s="12" customFormat="1" ht="22.8" customHeight="1">
      <c r="A156" s="12"/>
      <c r="B156" s="157"/>
      <c r="C156" s="12"/>
      <c r="D156" s="158" t="s">
        <v>81</v>
      </c>
      <c r="E156" s="168" t="s">
        <v>150</v>
      </c>
      <c r="F156" s="168" t="s">
        <v>313</v>
      </c>
      <c r="G156" s="12"/>
      <c r="H156" s="12"/>
      <c r="I156" s="160"/>
      <c r="J156" s="169">
        <f>BK156</f>
        <v>0</v>
      </c>
      <c r="K156" s="12"/>
      <c r="L156" s="157"/>
      <c r="M156" s="162"/>
      <c r="N156" s="163"/>
      <c r="O156" s="163"/>
      <c r="P156" s="164">
        <f>SUM(P157:P164)</f>
        <v>0</v>
      </c>
      <c r="Q156" s="163"/>
      <c r="R156" s="164">
        <f>SUM(R157:R164)</f>
        <v>108.65658000000001</v>
      </c>
      <c r="S156" s="163"/>
      <c r="T156" s="165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8" t="s">
        <v>90</v>
      </c>
      <c r="AT156" s="166" t="s">
        <v>81</v>
      </c>
      <c r="AU156" s="166" t="s">
        <v>90</v>
      </c>
      <c r="AY156" s="158" t="s">
        <v>151</v>
      </c>
      <c r="BK156" s="167">
        <f>SUM(BK157:BK164)</f>
        <v>0</v>
      </c>
    </row>
    <row r="157" s="2" customFormat="1" ht="24.15" customHeight="1">
      <c r="A157" s="36"/>
      <c r="B157" s="170"/>
      <c r="C157" s="171" t="s">
        <v>279</v>
      </c>
      <c r="D157" s="171" t="s">
        <v>154</v>
      </c>
      <c r="E157" s="172" t="s">
        <v>445</v>
      </c>
      <c r="F157" s="173" t="s">
        <v>446</v>
      </c>
      <c r="G157" s="174" t="s">
        <v>242</v>
      </c>
      <c r="H157" s="175">
        <v>226.5</v>
      </c>
      <c r="I157" s="176"/>
      <c r="J157" s="177">
        <f>ROUND(I157*H157,2)</f>
        <v>0</v>
      </c>
      <c r="K157" s="178"/>
      <c r="L157" s="37"/>
      <c r="M157" s="179" t="s">
        <v>1</v>
      </c>
      <c r="N157" s="180" t="s">
        <v>47</v>
      </c>
      <c r="O157" s="75"/>
      <c r="P157" s="181">
        <f>O157*H157</f>
        <v>0</v>
      </c>
      <c r="Q157" s="181">
        <v>0.377</v>
      </c>
      <c r="R157" s="181">
        <f>Q157*H157</f>
        <v>85.390500000000003</v>
      </c>
      <c r="S157" s="181">
        <v>0</v>
      </c>
      <c r="T157" s="18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3" t="s">
        <v>158</v>
      </c>
      <c r="AT157" s="183" t="s">
        <v>154</v>
      </c>
      <c r="AU157" s="183" t="s">
        <v>92</v>
      </c>
      <c r="AY157" s="17" t="s">
        <v>151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7" t="s">
        <v>90</v>
      </c>
      <c r="BK157" s="184">
        <f>ROUND(I157*H157,2)</f>
        <v>0</v>
      </c>
      <c r="BL157" s="17" t="s">
        <v>158</v>
      </c>
      <c r="BM157" s="183" t="s">
        <v>447</v>
      </c>
    </row>
    <row r="158" s="13" customFormat="1">
      <c r="A158" s="13"/>
      <c r="B158" s="195"/>
      <c r="C158" s="13"/>
      <c r="D158" s="185" t="s">
        <v>229</v>
      </c>
      <c r="E158" s="196" t="s">
        <v>1</v>
      </c>
      <c r="F158" s="197" t="s">
        <v>400</v>
      </c>
      <c r="G158" s="13"/>
      <c r="H158" s="198">
        <v>226.5</v>
      </c>
      <c r="I158" s="199"/>
      <c r="J158" s="13"/>
      <c r="K158" s="13"/>
      <c r="L158" s="195"/>
      <c r="M158" s="200"/>
      <c r="N158" s="201"/>
      <c r="O158" s="201"/>
      <c r="P158" s="201"/>
      <c r="Q158" s="201"/>
      <c r="R158" s="201"/>
      <c r="S158" s="201"/>
      <c r="T158" s="20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6" t="s">
        <v>229</v>
      </c>
      <c r="AU158" s="196" t="s">
        <v>92</v>
      </c>
      <c r="AV158" s="13" t="s">
        <v>92</v>
      </c>
      <c r="AW158" s="13" t="s">
        <v>36</v>
      </c>
      <c r="AX158" s="13" t="s">
        <v>90</v>
      </c>
      <c r="AY158" s="196" t="s">
        <v>151</v>
      </c>
    </row>
    <row r="159" s="2" customFormat="1" ht="24.15" customHeight="1">
      <c r="A159" s="36"/>
      <c r="B159" s="170"/>
      <c r="C159" s="171" t="s">
        <v>284</v>
      </c>
      <c r="D159" s="171" t="s">
        <v>154</v>
      </c>
      <c r="E159" s="172" t="s">
        <v>448</v>
      </c>
      <c r="F159" s="173" t="s">
        <v>449</v>
      </c>
      <c r="G159" s="174" t="s">
        <v>242</v>
      </c>
      <c r="H159" s="175">
        <v>226.5</v>
      </c>
      <c r="I159" s="176"/>
      <c r="J159" s="177">
        <f>ROUND(I159*H159,2)</f>
        <v>0</v>
      </c>
      <c r="K159" s="178"/>
      <c r="L159" s="37"/>
      <c r="M159" s="179" t="s">
        <v>1</v>
      </c>
      <c r="N159" s="180" t="s">
        <v>47</v>
      </c>
      <c r="O159" s="75"/>
      <c r="P159" s="181">
        <f>O159*H159</f>
        <v>0</v>
      </c>
      <c r="Q159" s="181">
        <v>0.069000000000000006</v>
      </c>
      <c r="R159" s="181">
        <f>Q159*H159</f>
        <v>15.628500000000001</v>
      </c>
      <c r="S159" s="181">
        <v>0</v>
      </c>
      <c r="T159" s="18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3" t="s">
        <v>158</v>
      </c>
      <c r="AT159" s="183" t="s">
        <v>154</v>
      </c>
      <c r="AU159" s="183" t="s">
        <v>92</v>
      </c>
      <c r="AY159" s="17" t="s">
        <v>151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7" t="s">
        <v>90</v>
      </c>
      <c r="BK159" s="184">
        <f>ROUND(I159*H159,2)</f>
        <v>0</v>
      </c>
      <c r="BL159" s="17" t="s">
        <v>158</v>
      </c>
      <c r="BM159" s="183" t="s">
        <v>450</v>
      </c>
    </row>
    <row r="160" s="13" customFormat="1">
      <c r="A160" s="13"/>
      <c r="B160" s="195"/>
      <c r="C160" s="13"/>
      <c r="D160" s="185" t="s">
        <v>229</v>
      </c>
      <c r="E160" s="196" t="s">
        <v>1</v>
      </c>
      <c r="F160" s="197" t="s">
        <v>400</v>
      </c>
      <c r="G160" s="13"/>
      <c r="H160" s="198">
        <v>226.5</v>
      </c>
      <c r="I160" s="199"/>
      <c r="J160" s="13"/>
      <c r="K160" s="13"/>
      <c r="L160" s="195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6" t="s">
        <v>229</v>
      </c>
      <c r="AU160" s="196" t="s">
        <v>92</v>
      </c>
      <c r="AV160" s="13" t="s">
        <v>92</v>
      </c>
      <c r="AW160" s="13" t="s">
        <v>36</v>
      </c>
      <c r="AX160" s="13" t="s">
        <v>90</v>
      </c>
      <c r="AY160" s="196" t="s">
        <v>151</v>
      </c>
    </row>
    <row r="161" s="2" customFormat="1" ht="33" customHeight="1">
      <c r="A161" s="36"/>
      <c r="B161" s="170"/>
      <c r="C161" s="171" t="s">
        <v>289</v>
      </c>
      <c r="D161" s="171" t="s">
        <v>154</v>
      </c>
      <c r="E161" s="172" t="s">
        <v>451</v>
      </c>
      <c r="F161" s="173" t="s">
        <v>452</v>
      </c>
      <c r="G161" s="174" t="s">
        <v>242</v>
      </c>
      <c r="H161" s="175">
        <v>53</v>
      </c>
      <c r="I161" s="176"/>
      <c r="J161" s="177">
        <f>ROUND(I161*H161,2)</f>
        <v>0</v>
      </c>
      <c r="K161" s="178"/>
      <c r="L161" s="37"/>
      <c r="M161" s="179" t="s">
        <v>1</v>
      </c>
      <c r="N161" s="180" t="s">
        <v>47</v>
      </c>
      <c r="O161" s="75"/>
      <c r="P161" s="181">
        <f>O161*H161</f>
        <v>0</v>
      </c>
      <c r="Q161" s="181">
        <v>0.03372</v>
      </c>
      <c r="R161" s="181">
        <f>Q161*H161</f>
        <v>1.7871600000000001</v>
      </c>
      <c r="S161" s="181">
        <v>0</v>
      </c>
      <c r="T161" s="18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3" t="s">
        <v>158</v>
      </c>
      <c r="AT161" s="183" t="s">
        <v>154</v>
      </c>
      <c r="AU161" s="183" t="s">
        <v>92</v>
      </c>
      <c r="AY161" s="17" t="s">
        <v>151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7" t="s">
        <v>90</v>
      </c>
      <c r="BK161" s="184">
        <f>ROUND(I161*H161,2)</f>
        <v>0</v>
      </c>
      <c r="BL161" s="17" t="s">
        <v>158</v>
      </c>
      <c r="BM161" s="183" t="s">
        <v>453</v>
      </c>
    </row>
    <row r="162" s="13" customFormat="1">
      <c r="A162" s="13"/>
      <c r="B162" s="195"/>
      <c r="C162" s="13"/>
      <c r="D162" s="185" t="s">
        <v>229</v>
      </c>
      <c r="E162" s="196" t="s">
        <v>402</v>
      </c>
      <c r="F162" s="197" t="s">
        <v>454</v>
      </c>
      <c r="G162" s="13"/>
      <c r="H162" s="198">
        <v>53</v>
      </c>
      <c r="I162" s="199"/>
      <c r="J162" s="13"/>
      <c r="K162" s="13"/>
      <c r="L162" s="195"/>
      <c r="M162" s="200"/>
      <c r="N162" s="201"/>
      <c r="O162" s="201"/>
      <c r="P162" s="201"/>
      <c r="Q162" s="201"/>
      <c r="R162" s="201"/>
      <c r="S162" s="201"/>
      <c r="T162" s="20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6" t="s">
        <v>229</v>
      </c>
      <c r="AU162" s="196" t="s">
        <v>92</v>
      </c>
      <c r="AV162" s="13" t="s">
        <v>92</v>
      </c>
      <c r="AW162" s="13" t="s">
        <v>36</v>
      </c>
      <c r="AX162" s="13" t="s">
        <v>90</v>
      </c>
      <c r="AY162" s="196" t="s">
        <v>151</v>
      </c>
    </row>
    <row r="163" s="2" customFormat="1" ht="33" customHeight="1">
      <c r="A163" s="36"/>
      <c r="B163" s="170"/>
      <c r="C163" s="171" t="s">
        <v>294</v>
      </c>
      <c r="D163" s="171" t="s">
        <v>154</v>
      </c>
      <c r="E163" s="172" t="s">
        <v>455</v>
      </c>
      <c r="F163" s="173" t="s">
        <v>456</v>
      </c>
      <c r="G163" s="174" t="s">
        <v>242</v>
      </c>
      <c r="H163" s="175">
        <v>173.5</v>
      </c>
      <c r="I163" s="176"/>
      <c r="J163" s="177">
        <f>ROUND(I163*H163,2)</f>
        <v>0</v>
      </c>
      <c r="K163" s="178"/>
      <c r="L163" s="37"/>
      <c r="M163" s="179" t="s">
        <v>1</v>
      </c>
      <c r="N163" s="180" t="s">
        <v>47</v>
      </c>
      <c r="O163" s="75"/>
      <c r="P163" s="181">
        <f>O163*H163</f>
        <v>0</v>
      </c>
      <c r="Q163" s="181">
        <v>0.03372</v>
      </c>
      <c r="R163" s="181">
        <f>Q163*H163</f>
        <v>5.8504199999999997</v>
      </c>
      <c r="S163" s="181">
        <v>0</v>
      </c>
      <c r="T163" s="18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3" t="s">
        <v>158</v>
      </c>
      <c r="AT163" s="183" t="s">
        <v>154</v>
      </c>
      <c r="AU163" s="183" t="s">
        <v>92</v>
      </c>
      <c r="AY163" s="17" t="s">
        <v>151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7" t="s">
        <v>90</v>
      </c>
      <c r="BK163" s="184">
        <f>ROUND(I163*H163,2)</f>
        <v>0</v>
      </c>
      <c r="BL163" s="17" t="s">
        <v>158</v>
      </c>
      <c r="BM163" s="183" t="s">
        <v>457</v>
      </c>
    </row>
    <row r="164" s="13" customFormat="1">
      <c r="A164" s="13"/>
      <c r="B164" s="195"/>
      <c r="C164" s="13"/>
      <c r="D164" s="185" t="s">
        <v>229</v>
      </c>
      <c r="E164" s="196" t="s">
        <v>1</v>
      </c>
      <c r="F164" s="197" t="s">
        <v>458</v>
      </c>
      <c r="G164" s="13"/>
      <c r="H164" s="198">
        <v>173.5</v>
      </c>
      <c r="I164" s="199"/>
      <c r="J164" s="13"/>
      <c r="K164" s="13"/>
      <c r="L164" s="195"/>
      <c r="M164" s="200"/>
      <c r="N164" s="201"/>
      <c r="O164" s="201"/>
      <c r="P164" s="201"/>
      <c r="Q164" s="201"/>
      <c r="R164" s="201"/>
      <c r="S164" s="201"/>
      <c r="T164" s="20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6" t="s">
        <v>229</v>
      </c>
      <c r="AU164" s="196" t="s">
        <v>92</v>
      </c>
      <c r="AV164" s="13" t="s">
        <v>92</v>
      </c>
      <c r="AW164" s="13" t="s">
        <v>36</v>
      </c>
      <c r="AX164" s="13" t="s">
        <v>90</v>
      </c>
      <c r="AY164" s="196" t="s">
        <v>151</v>
      </c>
    </row>
    <row r="165" s="12" customFormat="1" ht="22.8" customHeight="1">
      <c r="A165" s="12"/>
      <c r="B165" s="157"/>
      <c r="C165" s="12"/>
      <c r="D165" s="158" t="s">
        <v>81</v>
      </c>
      <c r="E165" s="168" t="s">
        <v>268</v>
      </c>
      <c r="F165" s="168" t="s">
        <v>459</v>
      </c>
      <c r="G165" s="12"/>
      <c r="H165" s="12"/>
      <c r="I165" s="160"/>
      <c r="J165" s="169">
        <f>BK165</f>
        <v>0</v>
      </c>
      <c r="K165" s="12"/>
      <c r="L165" s="157"/>
      <c r="M165" s="162"/>
      <c r="N165" s="163"/>
      <c r="O165" s="163"/>
      <c r="P165" s="164">
        <f>SUM(P166:P173)</f>
        <v>0</v>
      </c>
      <c r="Q165" s="163"/>
      <c r="R165" s="164">
        <f>SUM(R166:R173)</f>
        <v>0</v>
      </c>
      <c r="S165" s="163"/>
      <c r="T165" s="165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8" t="s">
        <v>90</v>
      </c>
      <c r="AT165" s="166" t="s">
        <v>81</v>
      </c>
      <c r="AU165" s="166" t="s">
        <v>90</v>
      </c>
      <c r="AY165" s="158" t="s">
        <v>151</v>
      </c>
      <c r="BK165" s="167">
        <f>SUM(BK166:BK173)</f>
        <v>0</v>
      </c>
    </row>
    <row r="166" s="2" customFormat="1" ht="16.5" customHeight="1">
      <c r="A166" s="36"/>
      <c r="B166" s="170"/>
      <c r="C166" s="211" t="s">
        <v>8</v>
      </c>
      <c r="D166" s="211" t="s">
        <v>256</v>
      </c>
      <c r="E166" s="212" t="s">
        <v>460</v>
      </c>
      <c r="F166" s="213" t="s">
        <v>461</v>
      </c>
      <c r="G166" s="214" t="s">
        <v>462</v>
      </c>
      <c r="H166" s="215">
        <v>1</v>
      </c>
      <c r="I166" s="216"/>
      <c r="J166" s="217">
        <f>ROUND(I166*H166,2)</f>
        <v>0</v>
      </c>
      <c r="K166" s="218"/>
      <c r="L166" s="219"/>
      <c r="M166" s="220" t="s">
        <v>1</v>
      </c>
      <c r="N166" s="221" t="s">
        <v>47</v>
      </c>
      <c r="O166" s="75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3" t="s">
        <v>260</v>
      </c>
      <c r="AT166" s="183" t="s">
        <v>256</v>
      </c>
      <c r="AU166" s="183" t="s">
        <v>92</v>
      </c>
      <c r="AY166" s="17" t="s">
        <v>151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7" t="s">
        <v>90</v>
      </c>
      <c r="BK166" s="184">
        <f>ROUND(I166*H166,2)</f>
        <v>0</v>
      </c>
      <c r="BL166" s="17" t="s">
        <v>158</v>
      </c>
      <c r="BM166" s="183" t="s">
        <v>463</v>
      </c>
    </row>
    <row r="167" s="2" customFormat="1" ht="16.5" customHeight="1">
      <c r="A167" s="36"/>
      <c r="B167" s="170"/>
      <c r="C167" s="211" t="s">
        <v>303</v>
      </c>
      <c r="D167" s="211" t="s">
        <v>256</v>
      </c>
      <c r="E167" s="212" t="s">
        <v>464</v>
      </c>
      <c r="F167" s="213" t="s">
        <v>465</v>
      </c>
      <c r="G167" s="214" t="s">
        <v>462</v>
      </c>
      <c r="H167" s="215">
        <v>1</v>
      </c>
      <c r="I167" s="216"/>
      <c r="J167" s="217">
        <f>ROUND(I167*H167,2)</f>
        <v>0</v>
      </c>
      <c r="K167" s="218"/>
      <c r="L167" s="219"/>
      <c r="M167" s="220" t="s">
        <v>1</v>
      </c>
      <c r="N167" s="221" t="s">
        <v>47</v>
      </c>
      <c r="O167" s="75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3" t="s">
        <v>260</v>
      </c>
      <c r="AT167" s="183" t="s">
        <v>256</v>
      </c>
      <c r="AU167" s="183" t="s">
        <v>92</v>
      </c>
      <c r="AY167" s="17" t="s">
        <v>151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7" t="s">
        <v>90</v>
      </c>
      <c r="BK167" s="184">
        <f>ROUND(I167*H167,2)</f>
        <v>0</v>
      </c>
      <c r="BL167" s="17" t="s">
        <v>158</v>
      </c>
      <c r="BM167" s="183" t="s">
        <v>466</v>
      </c>
    </row>
    <row r="168" s="2" customFormat="1" ht="16.5" customHeight="1">
      <c r="A168" s="36"/>
      <c r="B168" s="170"/>
      <c r="C168" s="211" t="s">
        <v>309</v>
      </c>
      <c r="D168" s="211" t="s">
        <v>256</v>
      </c>
      <c r="E168" s="212" t="s">
        <v>467</v>
      </c>
      <c r="F168" s="213" t="s">
        <v>468</v>
      </c>
      <c r="G168" s="214" t="s">
        <v>462</v>
      </c>
      <c r="H168" s="215">
        <v>1</v>
      </c>
      <c r="I168" s="216"/>
      <c r="J168" s="217">
        <f>ROUND(I168*H168,2)</f>
        <v>0</v>
      </c>
      <c r="K168" s="218"/>
      <c r="L168" s="219"/>
      <c r="M168" s="220" t="s">
        <v>1</v>
      </c>
      <c r="N168" s="221" t="s">
        <v>47</v>
      </c>
      <c r="O168" s="75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3" t="s">
        <v>260</v>
      </c>
      <c r="AT168" s="183" t="s">
        <v>256</v>
      </c>
      <c r="AU168" s="183" t="s">
        <v>92</v>
      </c>
      <c r="AY168" s="17" t="s">
        <v>151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7" t="s">
        <v>90</v>
      </c>
      <c r="BK168" s="184">
        <f>ROUND(I168*H168,2)</f>
        <v>0</v>
      </c>
      <c r="BL168" s="17" t="s">
        <v>158</v>
      </c>
      <c r="BM168" s="183" t="s">
        <v>469</v>
      </c>
    </row>
    <row r="169" s="2" customFormat="1" ht="16.5" customHeight="1">
      <c r="A169" s="36"/>
      <c r="B169" s="170"/>
      <c r="C169" s="211" t="s">
        <v>314</v>
      </c>
      <c r="D169" s="211" t="s">
        <v>256</v>
      </c>
      <c r="E169" s="212" t="s">
        <v>470</v>
      </c>
      <c r="F169" s="213" t="s">
        <v>471</v>
      </c>
      <c r="G169" s="214" t="s">
        <v>462</v>
      </c>
      <c r="H169" s="215">
        <v>1</v>
      </c>
      <c r="I169" s="216"/>
      <c r="J169" s="217">
        <f>ROUND(I169*H169,2)</f>
        <v>0</v>
      </c>
      <c r="K169" s="218"/>
      <c r="L169" s="219"/>
      <c r="M169" s="220" t="s">
        <v>1</v>
      </c>
      <c r="N169" s="221" t="s">
        <v>47</v>
      </c>
      <c r="O169" s="75"/>
      <c r="P169" s="181">
        <f>O169*H169</f>
        <v>0</v>
      </c>
      <c r="Q169" s="181">
        <v>0</v>
      </c>
      <c r="R169" s="181">
        <f>Q169*H169</f>
        <v>0</v>
      </c>
      <c r="S169" s="181">
        <v>0</v>
      </c>
      <c r="T169" s="18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3" t="s">
        <v>260</v>
      </c>
      <c r="AT169" s="183" t="s">
        <v>256</v>
      </c>
      <c r="AU169" s="183" t="s">
        <v>92</v>
      </c>
      <c r="AY169" s="17" t="s">
        <v>151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7" t="s">
        <v>90</v>
      </c>
      <c r="BK169" s="184">
        <f>ROUND(I169*H169,2)</f>
        <v>0</v>
      </c>
      <c r="BL169" s="17" t="s">
        <v>158</v>
      </c>
      <c r="BM169" s="183" t="s">
        <v>472</v>
      </c>
    </row>
    <row r="170" s="2" customFormat="1" ht="16.5" customHeight="1">
      <c r="A170" s="36"/>
      <c r="B170" s="170"/>
      <c r="C170" s="211" t="s">
        <v>319</v>
      </c>
      <c r="D170" s="211" t="s">
        <v>256</v>
      </c>
      <c r="E170" s="212" t="s">
        <v>473</v>
      </c>
      <c r="F170" s="213" t="s">
        <v>474</v>
      </c>
      <c r="G170" s="214" t="s">
        <v>462</v>
      </c>
      <c r="H170" s="215">
        <v>2</v>
      </c>
      <c r="I170" s="216"/>
      <c r="J170" s="217">
        <f>ROUND(I170*H170,2)</f>
        <v>0</v>
      </c>
      <c r="K170" s="218"/>
      <c r="L170" s="219"/>
      <c r="M170" s="220" t="s">
        <v>1</v>
      </c>
      <c r="N170" s="221" t="s">
        <v>47</v>
      </c>
      <c r="O170" s="75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3" t="s">
        <v>260</v>
      </c>
      <c r="AT170" s="183" t="s">
        <v>256</v>
      </c>
      <c r="AU170" s="183" t="s">
        <v>92</v>
      </c>
      <c r="AY170" s="17" t="s">
        <v>151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7" t="s">
        <v>90</v>
      </c>
      <c r="BK170" s="184">
        <f>ROUND(I170*H170,2)</f>
        <v>0</v>
      </c>
      <c r="BL170" s="17" t="s">
        <v>158</v>
      </c>
      <c r="BM170" s="183" t="s">
        <v>475</v>
      </c>
    </row>
    <row r="171" s="2" customFormat="1" ht="16.5" customHeight="1">
      <c r="A171" s="36"/>
      <c r="B171" s="170"/>
      <c r="C171" s="211" t="s">
        <v>324</v>
      </c>
      <c r="D171" s="211" t="s">
        <v>256</v>
      </c>
      <c r="E171" s="212" t="s">
        <v>476</v>
      </c>
      <c r="F171" s="213" t="s">
        <v>477</v>
      </c>
      <c r="G171" s="214" t="s">
        <v>462</v>
      </c>
      <c r="H171" s="215">
        <v>1</v>
      </c>
      <c r="I171" s="216"/>
      <c r="J171" s="217">
        <f>ROUND(I171*H171,2)</f>
        <v>0</v>
      </c>
      <c r="K171" s="218"/>
      <c r="L171" s="219"/>
      <c r="M171" s="220" t="s">
        <v>1</v>
      </c>
      <c r="N171" s="221" t="s">
        <v>47</v>
      </c>
      <c r="O171" s="75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3" t="s">
        <v>260</v>
      </c>
      <c r="AT171" s="183" t="s">
        <v>256</v>
      </c>
      <c r="AU171" s="183" t="s">
        <v>92</v>
      </c>
      <c r="AY171" s="17" t="s">
        <v>151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7" t="s">
        <v>90</v>
      </c>
      <c r="BK171" s="184">
        <f>ROUND(I171*H171,2)</f>
        <v>0</v>
      </c>
      <c r="BL171" s="17" t="s">
        <v>158</v>
      </c>
      <c r="BM171" s="183" t="s">
        <v>478</v>
      </c>
    </row>
    <row r="172" s="2" customFormat="1" ht="16.5" customHeight="1">
      <c r="A172" s="36"/>
      <c r="B172" s="170"/>
      <c r="C172" s="211" t="s">
        <v>7</v>
      </c>
      <c r="D172" s="211" t="s">
        <v>256</v>
      </c>
      <c r="E172" s="212" t="s">
        <v>479</v>
      </c>
      <c r="F172" s="213" t="s">
        <v>480</v>
      </c>
      <c r="G172" s="214" t="s">
        <v>462</v>
      </c>
      <c r="H172" s="215">
        <v>2</v>
      </c>
      <c r="I172" s="216"/>
      <c r="J172" s="217">
        <f>ROUND(I172*H172,2)</f>
        <v>0</v>
      </c>
      <c r="K172" s="218"/>
      <c r="L172" s="219"/>
      <c r="M172" s="220" t="s">
        <v>1</v>
      </c>
      <c r="N172" s="221" t="s">
        <v>47</v>
      </c>
      <c r="O172" s="75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3" t="s">
        <v>260</v>
      </c>
      <c r="AT172" s="183" t="s">
        <v>256</v>
      </c>
      <c r="AU172" s="183" t="s">
        <v>92</v>
      </c>
      <c r="AY172" s="17" t="s">
        <v>151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7" t="s">
        <v>90</v>
      </c>
      <c r="BK172" s="184">
        <f>ROUND(I172*H172,2)</f>
        <v>0</v>
      </c>
      <c r="BL172" s="17" t="s">
        <v>158</v>
      </c>
      <c r="BM172" s="183" t="s">
        <v>481</v>
      </c>
    </row>
    <row r="173" s="2" customFormat="1" ht="16.5" customHeight="1">
      <c r="A173" s="36"/>
      <c r="B173" s="170"/>
      <c r="C173" s="211" t="s">
        <v>333</v>
      </c>
      <c r="D173" s="211" t="s">
        <v>256</v>
      </c>
      <c r="E173" s="212" t="s">
        <v>482</v>
      </c>
      <c r="F173" s="213" t="s">
        <v>483</v>
      </c>
      <c r="G173" s="214" t="s">
        <v>157</v>
      </c>
      <c r="H173" s="215">
        <v>1</v>
      </c>
      <c r="I173" s="216"/>
      <c r="J173" s="217">
        <f>ROUND(I173*H173,2)</f>
        <v>0</v>
      </c>
      <c r="K173" s="218"/>
      <c r="L173" s="219"/>
      <c r="M173" s="220" t="s">
        <v>1</v>
      </c>
      <c r="N173" s="221" t="s">
        <v>47</v>
      </c>
      <c r="O173" s="75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3" t="s">
        <v>260</v>
      </c>
      <c r="AT173" s="183" t="s">
        <v>256</v>
      </c>
      <c r="AU173" s="183" t="s">
        <v>92</v>
      </c>
      <c r="AY173" s="17" t="s">
        <v>151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7" t="s">
        <v>90</v>
      </c>
      <c r="BK173" s="184">
        <f>ROUND(I173*H173,2)</f>
        <v>0</v>
      </c>
      <c r="BL173" s="17" t="s">
        <v>158</v>
      </c>
      <c r="BM173" s="183" t="s">
        <v>484</v>
      </c>
    </row>
    <row r="174" s="12" customFormat="1" ht="22.8" customHeight="1">
      <c r="A174" s="12"/>
      <c r="B174" s="157"/>
      <c r="C174" s="12"/>
      <c r="D174" s="158" t="s">
        <v>81</v>
      </c>
      <c r="E174" s="168" t="s">
        <v>373</v>
      </c>
      <c r="F174" s="168" t="s">
        <v>374</v>
      </c>
      <c r="G174" s="12"/>
      <c r="H174" s="12"/>
      <c r="I174" s="160"/>
      <c r="J174" s="169">
        <f>BK174</f>
        <v>0</v>
      </c>
      <c r="K174" s="12"/>
      <c r="L174" s="157"/>
      <c r="M174" s="162"/>
      <c r="N174" s="163"/>
      <c r="O174" s="163"/>
      <c r="P174" s="164">
        <f>P175</f>
        <v>0</v>
      </c>
      <c r="Q174" s="163"/>
      <c r="R174" s="164">
        <f>R175</f>
        <v>0</v>
      </c>
      <c r="S174" s="163"/>
      <c r="T174" s="165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8" t="s">
        <v>90</v>
      </c>
      <c r="AT174" s="166" t="s">
        <v>81</v>
      </c>
      <c r="AU174" s="166" t="s">
        <v>90</v>
      </c>
      <c r="AY174" s="158" t="s">
        <v>151</v>
      </c>
      <c r="BK174" s="167">
        <f>BK175</f>
        <v>0</v>
      </c>
    </row>
    <row r="175" s="2" customFormat="1" ht="33" customHeight="1">
      <c r="A175" s="36"/>
      <c r="B175" s="170"/>
      <c r="C175" s="171" t="s">
        <v>337</v>
      </c>
      <c r="D175" s="171" t="s">
        <v>154</v>
      </c>
      <c r="E175" s="172" t="s">
        <v>376</v>
      </c>
      <c r="F175" s="173" t="s">
        <v>377</v>
      </c>
      <c r="G175" s="174" t="s">
        <v>259</v>
      </c>
      <c r="H175" s="175">
        <v>117.791</v>
      </c>
      <c r="I175" s="176"/>
      <c r="J175" s="177">
        <f>ROUND(I175*H175,2)</f>
        <v>0</v>
      </c>
      <c r="K175" s="178"/>
      <c r="L175" s="37"/>
      <c r="M175" s="225" t="s">
        <v>1</v>
      </c>
      <c r="N175" s="226" t="s">
        <v>47</v>
      </c>
      <c r="O175" s="192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3" t="s">
        <v>158</v>
      </c>
      <c r="AT175" s="183" t="s">
        <v>154</v>
      </c>
      <c r="AU175" s="183" t="s">
        <v>92</v>
      </c>
      <c r="AY175" s="17" t="s">
        <v>151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7" t="s">
        <v>90</v>
      </c>
      <c r="BK175" s="184">
        <f>ROUND(I175*H175,2)</f>
        <v>0</v>
      </c>
      <c r="BL175" s="17" t="s">
        <v>158</v>
      </c>
      <c r="BM175" s="183" t="s">
        <v>485</v>
      </c>
    </row>
    <row r="176" s="2" customFormat="1" ht="6.96" customHeight="1">
      <c r="A176" s="36"/>
      <c r="B176" s="58"/>
      <c r="C176" s="59"/>
      <c r="D176" s="59"/>
      <c r="E176" s="59"/>
      <c r="F176" s="59"/>
      <c r="G176" s="59"/>
      <c r="H176" s="59"/>
      <c r="I176" s="59"/>
      <c r="J176" s="59"/>
      <c r="K176" s="59"/>
      <c r="L176" s="37"/>
      <c r="M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</row>
  </sheetData>
  <autoFilter ref="C121:K17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  <c r="AZ2" s="194" t="s">
        <v>394</v>
      </c>
      <c r="BA2" s="194" t="s">
        <v>1</v>
      </c>
      <c r="BB2" s="194" t="s">
        <v>1</v>
      </c>
      <c r="BC2" s="194" t="s">
        <v>486</v>
      </c>
      <c r="BD2" s="194" t="s">
        <v>92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  <c r="AZ3" s="194" t="s">
        <v>396</v>
      </c>
      <c r="BA3" s="194" t="s">
        <v>1</v>
      </c>
      <c r="BB3" s="194" t="s">
        <v>1</v>
      </c>
      <c r="BC3" s="194" t="s">
        <v>487</v>
      </c>
      <c r="BD3" s="194" t="s">
        <v>92</v>
      </c>
    </row>
    <row r="4" s="1" customFormat="1" ht="24.96" customHeight="1">
      <c r="B4" s="20"/>
      <c r="D4" s="21" t="s">
        <v>122</v>
      </c>
      <c r="L4" s="20"/>
      <c r="M4" s="118" t="s">
        <v>10</v>
      </c>
      <c r="AT4" s="17" t="s">
        <v>3</v>
      </c>
      <c r="AZ4" s="194" t="s">
        <v>398</v>
      </c>
      <c r="BA4" s="194" t="s">
        <v>1</v>
      </c>
      <c r="BB4" s="194" t="s">
        <v>1</v>
      </c>
      <c r="BC4" s="194" t="s">
        <v>488</v>
      </c>
      <c r="BD4" s="194" t="s">
        <v>92</v>
      </c>
    </row>
    <row r="5" s="1" customFormat="1" ht="6.96" customHeight="1">
      <c r="B5" s="20"/>
      <c r="L5" s="20"/>
      <c r="AZ5" s="194" t="s">
        <v>400</v>
      </c>
      <c r="BA5" s="194" t="s">
        <v>1</v>
      </c>
      <c r="BB5" s="194" t="s">
        <v>1</v>
      </c>
      <c r="BC5" s="194" t="s">
        <v>401</v>
      </c>
      <c r="BD5" s="194" t="s">
        <v>92</v>
      </c>
    </row>
    <row r="6" s="1" customFormat="1" ht="12" customHeight="1">
      <c r="B6" s="20"/>
      <c r="D6" s="30" t="s">
        <v>16</v>
      </c>
      <c r="L6" s="20"/>
      <c r="AZ6" s="194" t="s">
        <v>203</v>
      </c>
      <c r="BA6" s="194" t="s">
        <v>1</v>
      </c>
      <c r="BB6" s="194" t="s">
        <v>1</v>
      </c>
      <c r="BC6" s="194" t="s">
        <v>489</v>
      </c>
      <c r="BD6" s="194" t="s">
        <v>92</v>
      </c>
    </row>
    <row r="7" s="1" customFormat="1" ht="16.5" customHeight="1">
      <c r="B7" s="20"/>
      <c r="E7" s="119" t="str">
        <f>'Rekapitulace stavby'!K6</f>
        <v>Park Homolka Beroun, 1.etapa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123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490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11. 8. 2022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30" t="s">
        <v>28</v>
      </c>
      <c r="J15" s="25" t="s">
        <v>29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30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32</v>
      </c>
      <c r="E20" s="36"/>
      <c r="F20" s="36"/>
      <c r="G20" s="36"/>
      <c r="H20" s="36"/>
      <c r="I20" s="30" t="s">
        <v>25</v>
      </c>
      <c r="J20" s="25" t="s">
        <v>33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34</v>
      </c>
      <c r="F21" s="36"/>
      <c r="G21" s="36"/>
      <c r="H21" s="36"/>
      <c r="I21" s="30" t="s">
        <v>28</v>
      </c>
      <c r="J21" s="25" t="s">
        <v>35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37</v>
      </c>
      <c r="E23" s="36"/>
      <c r="F23" s="36"/>
      <c r="G23" s="36"/>
      <c r="H23" s="36"/>
      <c r="I23" s="30" t="s">
        <v>25</v>
      </c>
      <c r="J23" s="25" t="s">
        <v>38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39</v>
      </c>
      <c r="F24" s="36"/>
      <c r="G24" s="36"/>
      <c r="H24" s="36"/>
      <c r="I24" s="30" t="s">
        <v>28</v>
      </c>
      <c r="J24" s="25" t="s">
        <v>40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42</v>
      </c>
      <c r="E30" s="36"/>
      <c r="F30" s="36"/>
      <c r="G30" s="36"/>
      <c r="H30" s="36"/>
      <c r="I30" s="36"/>
      <c r="J30" s="94">
        <f>ROUND(J122,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44</v>
      </c>
      <c r="G32" s="36"/>
      <c r="H32" s="36"/>
      <c r="I32" s="41" t="s">
        <v>43</v>
      </c>
      <c r="J32" s="41" t="s">
        <v>45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46</v>
      </c>
      <c r="E33" s="30" t="s">
        <v>47</v>
      </c>
      <c r="F33" s="125">
        <f>ROUND((SUM(BE122:BE181)),  2)</f>
        <v>0</v>
      </c>
      <c r="G33" s="36"/>
      <c r="H33" s="36"/>
      <c r="I33" s="126">
        <v>0.20999999999999999</v>
      </c>
      <c r="J33" s="125">
        <f>ROUND(((SUM(BE122:BE181))*I33),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48</v>
      </c>
      <c r="F34" s="125">
        <f>ROUND((SUM(BF122:BF181)),  2)</f>
        <v>0</v>
      </c>
      <c r="G34" s="36"/>
      <c r="H34" s="36"/>
      <c r="I34" s="126">
        <v>0.14999999999999999</v>
      </c>
      <c r="J34" s="125">
        <f>ROUND(((SUM(BF122:BF181))*I34),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49</v>
      </c>
      <c r="F35" s="125">
        <f>ROUND((SUM(BG122:BG181)),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50</v>
      </c>
      <c r="F36" s="125">
        <f>ROUND((SUM(BH122:BH181)),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51</v>
      </c>
      <c r="F37" s="125">
        <f>ROUND((SUM(BI122:BI181)),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52</v>
      </c>
      <c r="E39" s="79"/>
      <c r="F39" s="79"/>
      <c r="G39" s="129" t="s">
        <v>53</v>
      </c>
      <c r="H39" s="130" t="s">
        <v>54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55</v>
      </c>
      <c r="E50" s="55"/>
      <c r="F50" s="55"/>
      <c r="G50" s="54" t="s">
        <v>56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57</v>
      </c>
      <c r="E61" s="39"/>
      <c r="F61" s="133" t="s">
        <v>58</v>
      </c>
      <c r="G61" s="56" t="s">
        <v>57</v>
      </c>
      <c r="H61" s="39"/>
      <c r="I61" s="39"/>
      <c r="J61" s="134" t="s">
        <v>58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59</v>
      </c>
      <c r="E65" s="57"/>
      <c r="F65" s="57"/>
      <c r="G65" s="54" t="s">
        <v>60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57</v>
      </c>
      <c r="E76" s="39"/>
      <c r="F76" s="133" t="s">
        <v>58</v>
      </c>
      <c r="G76" s="56" t="s">
        <v>57</v>
      </c>
      <c r="H76" s="39"/>
      <c r="I76" s="39"/>
      <c r="J76" s="134" t="s">
        <v>58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Park Homolka Beroun, 1.etapa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03 - SO 03 tréninkové hřiště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Beroun</v>
      </c>
      <c r="G89" s="36"/>
      <c r="H89" s="36"/>
      <c r="I89" s="30" t="s">
        <v>22</v>
      </c>
      <c r="J89" s="67" t="str">
        <f>IF(J12="","",J12)</f>
        <v>11. 8. 2022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>Město Beroun</v>
      </c>
      <c r="G91" s="36"/>
      <c r="H91" s="36"/>
      <c r="I91" s="30" t="s">
        <v>32</v>
      </c>
      <c r="J91" s="34" t="str">
        <f>E21</f>
        <v>Ing.arch.MgA Alena Korandová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6"/>
      <c r="E92" s="36"/>
      <c r="F92" s="25" t="str">
        <f>IF(E18="","",E18)</f>
        <v>Vyplň údaj</v>
      </c>
      <c r="G92" s="36"/>
      <c r="H92" s="36"/>
      <c r="I92" s="30" t="s">
        <v>37</v>
      </c>
      <c r="J92" s="34" t="str">
        <f>E24</f>
        <v>Ing. Natálie Veselá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126</v>
      </c>
      <c r="D94" s="127"/>
      <c r="E94" s="127"/>
      <c r="F94" s="127"/>
      <c r="G94" s="127"/>
      <c r="H94" s="127"/>
      <c r="I94" s="127"/>
      <c r="J94" s="136" t="s">
        <v>127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128</v>
      </c>
      <c r="D96" s="36"/>
      <c r="E96" s="36"/>
      <c r="F96" s="36"/>
      <c r="G96" s="36"/>
      <c r="H96" s="36"/>
      <c r="I96" s="36"/>
      <c r="J96" s="94">
        <f>J122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129</v>
      </c>
    </row>
    <row r="97" s="9" customFormat="1" ht="24.96" customHeight="1">
      <c r="A97" s="9"/>
      <c r="B97" s="138"/>
      <c r="C97" s="9"/>
      <c r="D97" s="139" t="s">
        <v>211</v>
      </c>
      <c r="E97" s="140"/>
      <c r="F97" s="140"/>
      <c r="G97" s="140"/>
      <c r="H97" s="140"/>
      <c r="I97" s="140"/>
      <c r="J97" s="141">
        <f>J123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212</v>
      </c>
      <c r="E98" s="144"/>
      <c r="F98" s="144"/>
      <c r="G98" s="144"/>
      <c r="H98" s="144"/>
      <c r="I98" s="144"/>
      <c r="J98" s="145">
        <f>J124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213</v>
      </c>
      <c r="E99" s="144"/>
      <c r="F99" s="144"/>
      <c r="G99" s="144"/>
      <c r="H99" s="144"/>
      <c r="I99" s="144"/>
      <c r="J99" s="145">
        <f>J138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215</v>
      </c>
      <c r="E100" s="144"/>
      <c r="F100" s="144"/>
      <c r="G100" s="144"/>
      <c r="H100" s="144"/>
      <c r="I100" s="144"/>
      <c r="J100" s="145">
        <f>J156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406</v>
      </c>
      <c r="E101" s="144"/>
      <c r="F101" s="144"/>
      <c r="G101" s="144"/>
      <c r="H101" s="144"/>
      <c r="I101" s="144"/>
      <c r="J101" s="145">
        <f>J163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219</v>
      </c>
      <c r="E102" s="144"/>
      <c r="F102" s="144"/>
      <c r="G102" s="144"/>
      <c r="H102" s="144"/>
      <c r="I102" s="144"/>
      <c r="J102" s="145">
        <f>J180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6"/>
      <c r="D103" s="36"/>
      <c r="E103" s="36"/>
      <c r="F103" s="36"/>
      <c r="G103" s="36"/>
      <c r="H103" s="36"/>
      <c r="I103" s="36"/>
      <c r="J103" s="36"/>
      <c r="K103" s="36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135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119" t="str">
        <f>E7</f>
        <v>Park Homolka Beroun, 1.etapa</v>
      </c>
      <c r="F112" s="30"/>
      <c r="G112" s="30"/>
      <c r="H112" s="30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123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6"/>
      <c r="D114" s="36"/>
      <c r="E114" s="65" t="str">
        <f>E9</f>
        <v>03 - SO 03 tréninkové hřiště</v>
      </c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6"/>
      <c r="E116" s="36"/>
      <c r="F116" s="25" t="str">
        <f>F12</f>
        <v>Beroun</v>
      </c>
      <c r="G116" s="36"/>
      <c r="H116" s="36"/>
      <c r="I116" s="30" t="s">
        <v>22</v>
      </c>
      <c r="J116" s="67" t="str">
        <f>IF(J12="","",J12)</f>
        <v>11. 8. 2022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25.65" customHeight="1">
      <c r="A118" s="36"/>
      <c r="B118" s="37"/>
      <c r="C118" s="30" t="s">
        <v>24</v>
      </c>
      <c r="D118" s="36"/>
      <c r="E118" s="36"/>
      <c r="F118" s="25" t="str">
        <f>E15</f>
        <v>Město Beroun</v>
      </c>
      <c r="G118" s="36"/>
      <c r="H118" s="36"/>
      <c r="I118" s="30" t="s">
        <v>32</v>
      </c>
      <c r="J118" s="34" t="str">
        <f>E21</f>
        <v>Ing.arch.MgA Alena Korandová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30</v>
      </c>
      <c r="D119" s="36"/>
      <c r="E119" s="36"/>
      <c r="F119" s="25" t="str">
        <f>IF(E18="","",E18)</f>
        <v>Vyplň údaj</v>
      </c>
      <c r="G119" s="36"/>
      <c r="H119" s="36"/>
      <c r="I119" s="30" t="s">
        <v>37</v>
      </c>
      <c r="J119" s="34" t="str">
        <f>E24</f>
        <v>Ing. Natálie Veselá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46"/>
      <c r="B121" s="147"/>
      <c r="C121" s="148" t="s">
        <v>136</v>
      </c>
      <c r="D121" s="149" t="s">
        <v>67</v>
      </c>
      <c r="E121" s="149" t="s">
        <v>63</v>
      </c>
      <c r="F121" s="149" t="s">
        <v>64</v>
      </c>
      <c r="G121" s="149" t="s">
        <v>137</v>
      </c>
      <c r="H121" s="149" t="s">
        <v>138</v>
      </c>
      <c r="I121" s="149" t="s">
        <v>139</v>
      </c>
      <c r="J121" s="150" t="s">
        <v>127</v>
      </c>
      <c r="K121" s="151" t="s">
        <v>140</v>
      </c>
      <c r="L121" s="152"/>
      <c r="M121" s="84" t="s">
        <v>1</v>
      </c>
      <c r="N121" s="85" t="s">
        <v>46</v>
      </c>
      <c r="O121" s="85" t="s">
        <v>141</v>
      </c>
      <c r="P121" s="85" t="s">
        <v>142</v>
      </c>
      <c r="Q121" s="85" t="s">
        <v>143</v>
      </c>
      <c r="R121" s="85" t="s">
        <v>144</v>
      </c>
      <c r="S121" s="85" t="s">
        <v>145</v>
      </c>
      <c r="T121" s="86" t="s">
        <v>146</v>
      </c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</row>
    <row r="122" s="2" customFormat="1" ht="22.8" customHeight="1">
      <c r="A122" s="36"/>
      <c r="B122" s="37"/>
      <c r="C122" s="91" t="s">
        <v>147</v>
      </c>
      <c r="D122" s="36"/>
      <c r="E122" s="36"/>
      <c r="F122" s="36"/>
      <c r="G122" s="36"/>
      <c r="H122" s="36"/>
      <c r="I122" s="36"/>
      <c r="J122" s="153">
        <f>BK122</f>
        <v>0</v>
      </c>
      <c r="K122" s="36"/>
      <c r="L122" s="37"/>
      <c r="M122" s="87"/>
      <c r="N122" s="71"/>
      <c r="O122" s="88"/>
      <c r="P122" s="154">
        <f>P123</f>
        <v>0</v>
      </c>
      <c r="Q122" s="88"/>
      <c r="R122" s="154">
        <f>R123</f>
        <v>119.86630121000002</v>
      </c>
      <c r="S122" s="88"/>
      <c r="T122" s="155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7" t="s">
        <v>81</v>
      </c>
      <c r="AU122" s="17" t="s">
        <v>129</v>
      </c>
      <c r="BK122" s="156">
        <f>BK123</f>
        <v>0</v>
      </c>
    </row>
    <row r="123" s="12" customFormat="1" ht="25.92" customHeight="1">
      <c r="A123" s="12"/>
      <c r="B123" s="157"/>
      <c r="C123" s="12"/>
      <c r="D123" s="158" t="s">
        <v>81</v>
      </c>
      <c r="E123" s="159" t="s">
        <v>222</v>
      </c>
      <c r="F123" s="159" t="s">
        <v>223</v>
      </c>
      <c r="G123" s="12"/>
      <c r="H123" s="12"/>
      <c r="I123" s="160"/>
      <c r="J123" s="161">
        <f>BK123</f>
        <v>0</v>
      </c>
      <c r="K123" s="12"/>
      <c r="L123" s="157"/>
      <c r="M123" s="162"/>
      <c r="N123" s="163"/>
      <c r="O123" s="163"/>
      <c r="P123" s="164">
        <f>P124+P138+P156+P163+P180</f>
        <v>0</v>
      </c>
      <c r="Q123" s="163"/>
      <c r="R123" s="164">
        <f>R124+R138+R156+R163+R180</f>
        <v>119.86630121000002</v>
      </c>
      <c r="S123" s="163"/>
      <c r="T123" s="165">
        <f>T124+T138+T156+T163+T180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90</v>
      </c>
      <c r="AT123" s="166" t="s">
        <v>81</v>
      </c>
      <c r="AU123" s="166" t="s">
        <v>82</v>
      </c>
      <c r="AY123" s="158" t="s">
        <v>151</v>
      </c>
      <c r="BK123" s="167">
        <f>BK124+BK138+BK156+BK163+BK180</f>
        <v>0</v>
      </c>
    </row>
    <row r="124" s="12" customFormat="1" ht="22.8" customHeight="1">
      <c r="A124" s="12"/>
      <c r="B124" s="157"/>
      <c r="C124" s="12"/>
      <c r="D124" s="158" t="s">
        <v>81</v>
      </c>
      <c r="E124" s="168" t="s">
        <v>90</v>
      </c>
      <c r="F124" s="168" t="s">
        <v>224</v>
      </c>
      <c r="G124" s="12"/>
      <c r="H124" s="12"/>
      <c r="I124" s="160"/>
      <c r="J124" s="169">
        <f>BK124</f>
        <v>0</v>
      </c>
      <c r="K124" s="12"/>
      <c r="L124" s="157"/>
      <c r="M124" s="162"/>
      <c r="N124" s="163"/>
      <c r="O124" s="163"/>
      <c r="P124" s="164">
        <f>SUM(P125:P137)</f>
        <v>0</v>
      </c>
      <c r="Q124" s="163"/>
      <c r="R124" s="164">
        <f>SUM(R125:R137)</f>
        <v>0</v>
      </c>
      <c r="S124" s="163"/>
      <c r="T124" s="165">
        <f>SUM(T125:T137)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90</v>
      </c>
      <c r="AT124" s="166" t="s">
        <v>81</v>
      </c>
      <c r="AU124" s="166" t="s">
        <v>90</v>
      </c>
      <c r="AY124" s="158" t="s">
        <v>151</v>
      </c>
      <c r="BK124" s="167">
        <f>SUM(BK125:BK137)</f>
        <v>0</v>
      </c>
    </row>
    <row r="125" s="2" customFormat="1" ht="33" customHeight="1">
      <c r="A125" s="36"/>
      <c r="B125" s="170"/>
      <c r="C125" s="171" t="s">
        <v>90</v>
      </c>
      <c r="D125" s="171" t="s">
        <v>154</v>
      </c>
      <c r="E125" s="172" t="s">
        <v>225</v>
      </c>
      <c r="F125" s="173" t="s">
        <v>226</v>
      </c>
      <c r="G125" s="174" t="s">
        <v>227</v>
      </c>
      <c r="H125" s="175">
        <v>116.90000000000001</v>
      </c>
      <c r="I125" s="176"/>
      <c r="J125" s="177">
        <f>ROUND(I125*H125,2)</f>
        <v>0</v>
      </c>
      <c r="K125" s="178"/>
      <c r="L125" s="37"/>
      <c r="M125" s="179" t="s">
        <v>1</v>
      </c>
      <c r="N125" s="180" t="s">
        <v>47</v>
      </c>
      <c r="O125" s="75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3" t="s">
        <v>158</v>
      </c>
      <c r="AT125" s="183" t="s">
        <v>154</v>
      </c>
      <c r="AU125" s="183" t="s">
        <v>92</v>
      </c>
      <c r="AY125" s="17" t="s">
        <v>151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7" t="s">
        <v>90</v>
      </c>
      <c r="BK125" s="184">
        <f>ROUND(I125*H125,2)</f>
        <v>0</v>
      </c>
      <c r="BL125" s="17" t="s">
        <v>158</v>
      </c>
      <c r="BM125" s="183" t="s">
        <v>491</v>
      </c>
    </row>
    <row r="126" s="13" customFormat="1">
      <c r="A126" s="13"/>
      <c r="B126" s="195"/>
      <c r="C126" s="13"/>
      <c r="D126" s="185" t="s">
        <v>229</v>
      </c>
      <c r="E126" s="196" t="s">
        <v>203</v>
      </c>
      <c r="F126" s="197" t="s">
        <v>492</v>
      </c>
      <c r="G126" s="13"/>
      <c r="H126" s="198">
        <v>116.90000000000001</v>
      </c>
      <c r="I126" s="199"/>
      <c r="J126" s="13"/>
      <c r="K126" s="13"/>
      <c r="L126" s="195"/>
      <c r="M126" s="200"/>
      <c r="N126" s="201"/>
      <c r="O126" s="201"/>
      <c r="P126" s="201"/>
      <c r="Q126" s="201"/>
      <c r="R126" s="201"/>
      <c r="S126" s="201"/>
      <c r="T126" s="20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6" t="s">
        <v>229</v>
      </c>
      <c r="AU126" s="196" t="s">
        <v>92</v>
      </c>
      <c r="AV126" s="13" t="s">
        <v>92</v>
      </c>
      <c r="AW126" s="13" t="s">
        <v>36</v>
      </c>
      <c r="AX126" s="13" t="s">
        <v>90</v>
      </c>
      <c r="AY126" s="196" t="s">
        <v>151</v>
      </c>
    </row>
    <row r="127" s="2" customFormat="1" ht="24.15" customHeight="1">
      <c r="A127" s="36"/>
      <c r="B127" s="170"/>
      <c r="C127" s="171" t="s">
        <v>92</v>
      </c>
      <c r="D127" s="171" t="s">
        <v>154</v>
      </c>
      <c r="E127" s="172" t="s">
        <v>409</v>
      </c>
      <c r="F127" s="173" t="s">
        <v>410</v>
      </c>
      <c r="G127" s="174" t="s">
        <v>227</v>
      </c>
      <c r="H127" s="175">
        <v>3.6400000000000001</v>
      </c>
      <c r="I127" s="176"/>
      <c r="J127" s="177">
        <f>ROUND(I127*H127,2)</f>
        <v>0</v>
      </c>
      <c r="K127" s="178"/>
      <c r="L127" s="37"/>
      <c r="M127" s="179" t="s">
        <v>1</v>
      </c>
      <c r="N127" s="180" t="s">
        <v>47</v>
      </c>
      <c r="O127" s="75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158</v>
      </c>
      <c r="AT127" s="183" t="s">
        <v>154</v>
      </c>
      <c r="AU127" s="183" t="s">
        <v>92</v>
      </c>
      <c r="AY127" s="17" t="s">
        <v>151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90</v>
      </c>
      <c r="BK127" s="184">
        <f>ROUND(I127*H127,2)</f>
        <v>0</v>
      </c>
      <c r="BL127" s="17" t="s">
        <v>158</v>
      </c>
      <c r="BM127" s="183" t="s">
        <v>493</v>
      </c>
    </row>
    <row r="128" s="13" customFormat="1">
      <c r="A128" s="13"/>
      <c r="B128" s="195"/>
      <c r="C128" s="13"/>
      <c r="D128" s="185" t="s">
        <v>229</v>
      </c>
      <c r="E128" s="196" t="s">
        <v>1</v>
      </c>
      <c r="F128" s="197" t="s">
        <v>494</v>
      </c>
      <c r="G128" s="13"/>
      <c r="H128" s="198">
        <v>1.44</v>
      </c>
      <c r="I128" s="199"/>
      <c r="J128" s="13"/>
      <c r="K128" s="13"/>
      <c r="L128" s="195"/>
      <c r="M128" s="200"/>
      <c r="N128" s="201"/>
      <c r="O128" s="201"/>
      <c r="P128" s="201"/>
      <c r="Q128" s="201"/>
      <c r="R128" s="201"/>
      <c r="S128" s="201"/>
      <c r="T128" s="20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6" t="s">
        <v>229</v>
      </c>
      <c r="AU128" s="196" t="s">
        <v>92</v>
      </c>
      <c r="AV128" s="13" t="s">
        <v>92</v>
      </c>
      <c r="AW128" s="13" t="s">
        <v>36</v>
      </c>
      <c r="AX128" s="13" t="s">
        <v>82</v>
      </c>
      <c r="AY128" s="196" t="s">
        <v>151</v>
      </c>
    </row>
    <row r="129" s="13" customFormat="1">
      <c r="A129" s="13"/>
      <c r="B129" s="195"/>
      <c r="C129" s="13"/>
      <c r="D129" s="185" t="s">
        <v>229</v>
      </c>
      <c r="E129" s="196" t="s">
        <v>1</v>
      </c>
      <c r="F129" s="197" t="s">
        <v>495</v>
      </c>
      <c r="G129" s="13"/>
      <c r="H129" s="198">
        <v>2.2000000000000002</v>
      </c>
      <c r="I129" s="199"/>
      <c r="J129" s="13"/>
      <c r="K129" s="13"/>
      <c r="L129" s="195"/>
      <c r="M129" s="200"/>
      <c r="N129" s="201"/>
      <c r="O129" s="201"/>
      <c r="P129" s="201"/>
      <c r="Q129" s="201"/>
      <c r="R129" s="201"/>
      <c r="S129" s="201"/>
      <c r="T129" s="20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6" t="s">
        <v>229</v>
      </c>
      <c r="AU129" s="196" t="s">
        <v>92</v>
      </c>
      <c r="AV129" s="13" t="s">
        <v>92</v>
      </c>
      <c r="AW129" s="13" t="s">
        <v>36</v>
      </c>
      <c r="AX129" s="13" t="s">
        <v>82</v>
      </c>
      <c r="AY129" s="196" t="s">
        <v>151</v>
      </c>
    </row>
    <row r="130" s="14" customFormat="1">
      <c r="A130" s="14"/>
      <c r="B130" s="203"/>
      <c r="C130" s="14"/>
      <c r="D130" s="185" t="s">
        <v>229</v>
      </c>
      <c r="E130" s="204" t="s">
        <v>398</v>
      </c>
      <c r="F130" s="205" t="s">
        <v>255</v>
      </c>
      <c r="G130" s="14"/>
      <c r="H130" s="206">
        <v>3.6400000000000001</v>
      </c>
      <c r="I130" s="207"/>
      <c r="J130" s="14"/>
      <c r="K130" s="14"/>
      <c r="L130" s="203"/>
      <c r="M130" s="208"/>
      <c r="N130" s="209"/>
      <c r="O130" s="209"/>
      <c r="P130" s="209"/>
      <c r="Q130" s="209"/>
      <c r="R130" s="209"/>
      <c r="S130" s="209"/>
      <c r="T130" s="21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4" t="s">
        <v>229</v>
      </c>
      <c r="AU130" s="204" t="s">
        <v>92</v>
      </c>
      <c r="AV130" s="14" t="s">
        <v>158</v>
      </c>
      <c r="AW130" s="14" t="s">
        <v>36</v>
      </c>
      <c r="AX130" s="14" t="s">
        <v>90</v>
      </c>
      <c r="AY130" s="204" t="s">
        <v>151</v>
      </c>
    </row>
    <row r="131" s="2" customFormat="1" ht="24.15" customHeight="1">
      <c r="A131" s="36"/>
      <c r="B131" s="170"/>
      <c r="C131" s="171" t="s">
        <v>165</v>
      </c>
      <c r="D131" s="171" t="s">
        <v>154</v>
      </c>
      <c r="E131" s="172" t="s">
        <v>414</v>
      </c>
      <c r="F131" s="173" t="s">
        <v>415</v>
      </c>
      <c r="G131" s="174" t="s">
        <v>227</v>
      </c>
      <c r="H131" s="175">
        <v>0.71999999999999997</v>
      </c>
      <c r="I131" s="176"/>
      <c r="J131" s="177">
        <f>ROUND(I131*H131,2)</f>
        <v>0</v>
      </c>
      <c r="K131" s="178"/>
      <c r="L131" s="37"/>
      <c r="M131" s="179" t="s">
        <v>1</v>
      </c>
      <c r="N131" s="180" t="s">
        <v>47</v>
      </c>
      <c r="O131" s="75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3" t="s">
        <v>158</v>
      </c>
      <c r="AT131" s="183" t="s">
        <v>154</v>
      </c>
      <c r="AU131" s="183" t="s">
        <v>92</v>
      </c>
      <c r="AY131" s="17" t="s">
        <v>151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90</v>
      </c>
      <c r="BK131" s="184">
        <f>ROUND(I131*H131,2)</f>
        <v>0</v>
      </c>
      <c r="BL131" s="17" t="s">
        <v>158</v>
      </c>
      <c r="BM131" s="183" t="s">
        <v>496</v>
      </c>
    </row>
    <row r="132" s="13" customFormat="1">
      <c r="A132" s="13"/>
      <c r="B132" s="195"/>
      <c r="C132" s="13"/>
      <c r="D132" s="185" t="s">
        <v>229</v>
      </c>
      <c r="E132" s="196" t="s">
        <v>396</v>
      </c>
      <c r="F132" s="197" t="s">
        <v>497</v>
      </c>
      <c r="G132" s="13"/>
      <c r="H132" s="198">
        <v>0.71999999999999997</v>
      </c>
      <c r="I132" s="199"/>
      <c r="J132" s="13"/>
      <c r="K132" s="13"/>
      <c r="L132" s="195"/>
      <c r="M132" s="200"/>
      <c r="N132" s="201"/>
      <c r="O132" s="201"/>
      <c r="P132" s="201"/>
      <c r="Q132" s="201"/>
      <c r="R132" s="201"/>
      <c r="S132" s="201"/>
      <c r="T132" s="20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6" t="s">
        <v>229</v>
      </c>
      <c r="AU132" s="196" t="s">
        <v>92</v>
      </c>
      <c r="AV132" s="13" t="s">
        <v>92</v>
      </c>
      <c r="AW132" s="13" t="s">
        <v>36</v>
      </c>
      <c r="AX132" s="13" t="s">
        <v>90</v>
      </c>
      <c r="AY132" s="196" t="s">
        <v>151</v>
      </c>
    </row>
    <row r="133" s="2" customFormat="1" ht="37.8" customHeight="1">
      <c r="A133" s="36"/>
      <c r="B133" s="170"/>
      <c r="C133" s="171" t="s">
        <v>158</v>
      </c>
      <c r="D133" s="171" t="s">
        <v>154</v>
      </c>
      <c r="E133" s="172" t="s">
        <v>235</v>
      </c>
      <c r="F133" s="173" t="s">
        <v>236</v>
      </c>
      <c r="G133" s="174" t="s">
        <v>227</v>
      </c>
      <c r="H133" s="175">
        <v>121.26000000000001</v>
      </c>
      <c r="I133" s="176"/>
      <c r="J133" s="177">
        <f>ROUND(I133*H133,2)</f>
        <v>0</v>
      </c>
      <c r="K133" s="178"/>
      <c r="L133" s="37"/>
      <c r="M133" s="179" t="s">
        <v>1</v>
      </c>
      <c r="N133" s="180" t="s">
        <v>47</v>
      </c>
      <c r="O133" s="75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3" t="s">
        <v>158</v>
      </c>
      <c r="AT133" s="183" t="s">
        <v>154</v>
      </c>
      <c r="AU133" s="183" t="s">
        <v>92</v>
      </c>
      <c r="AY133" s="17" t="s">
        <v>151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7" t="s">
        <v>90</v>
      </c>
      <c r="BK133" s="184">
        <f>ROUND(I133*H133,2)</f>
        <v>0</v>
      </c>
      <c r="BL133" s="17" t="s">
        <v>158</v>
      </c>
      <c r="BM133" s="183" t="s">
        <v>498</v>
      </c>
    </row>
    <row r="134" s="2" customFormat="1">
      <c r="A134" s="36"/>
      <c r="B134" s="37"/>
      <c r="C134" s="36"/>
      <c r="D134" s="185" t="s">
        <v>160</v>
      </c>
      <c r="E134" s="36"/>
      <c r="F134" s="186" t="s">
        <v>238</v>
      </c>
      <c r="G134" s="36"/>
      <c r="H134" s="36"/>
      <c r="I134" s="187"/>
      <c r="J134" s="36"/>
      <c r="K134" s="36"/>
      <c r="L134" s="37"/>
      <c r="M134" s="188"/>
      <c r="N134" s="189"/>
      <c r="O134" s="75"/>
      <c r="P134" s="75"/>
      <c r="Q134" s="75"/>
      <c r="R134" s="75"/>
      <c r="S134" s="75"/>
      <c r="T134" s="7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160</v>
      </c>
      <c r="AU134" s="17" t="s">
        <v>92</v>
      </c>
    </row>
    <row r="135" s="13" customFormat="1">
      <c r="A135" s="13"/>
      <c r="B135" s="195"/>
      <c r="C135" s="13"/>
      <c r="D135" s="185" t="s">
        <v>229</v>
      </c>
      <c r="E135" s="196" t="s">
        <v>1</v>
      </c>
      <c r="F135" s="197" t="s">
        <v>419</v>
      </c>
      <c r="G135" s="13"/>
      <c r="H135" s="198">
        <v>121.26000000000001</v>
      </c>
      <c r="I135" s="199"/>
      <c r="J135" s="13"/>
      <c r="K135" s="13"/>
      <c r="L135" s="195"/>
      <c r="M135" s="200"/>
      <c r="N135" s="201"/>
      <c r="O135" s="201"/>
      <c r="P135" s="201"/>
      <c r="Q135" s="201"/>
      <c r="R135" s="201"/>
      <c r="S135" s="201"/>
      <c r="T135" s="20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6" t="s">
        <v>229</v>
      </c>
      <c r="AU135" s="196" t="s">
        <v>92</v>
      </c>
      <c r="AV135" s="13" t="s">
        <v>92</v>
      </c>
      <c r="AW135" s="13" t="s">
        <v>36</v>
      </c>
      <c r="AX135" s="13" t="s">
        <v>90</v>
      </c>
      <c r="AY135" s="196" t="s">
        <v>151</v>
      </c>
    </row>
    <row r="136" s="2" customFormat="1" ht="24.15" customHeight="1">
      <c r="A136" s="36"/>
      <c r="B136" s="170"/>
      <c r="C136" s="171" t="s">
        <v>150</v>
      </c>
      <c r="D136" s="171" t="s">
        <v>154</v>
      </c>
      <c r="E136" s="172" t="s">
        <v>269</v>
      </c>
      <c r="F136" s="173" t="s">
        <v>270</v>
      </c>
      <c r="G136" s="174" t="s">
        <v>242</v>
      </c>
      <c r="H136" s="175">
        <v>226.5</v>
      </c>
      <c r="I136" s="176"/>
      <c r="J136" s="177">
        <f>ROUND(I136*H136,2)</f>
        <v>0</v>
      </c>
      <c r="K136" s="178"/>
      <c r="L136" s="37"/>
      <c r="M136" s="179" t="s">
        <v>1</v>
      </c>
      <c r="N136" s="180" t="s">
        <v>47</v>
      </c>
      <c r="O136" s="75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3" t="s">
        <v>158</v>
      </c>
      <c r="AT136" s="183" t="s">
        <v>154</v>
      </c>
      <c r="AU136" s="183" t="s">
        <v>92</v>
      </c>
      <c r="AY136" s="17" t="s">
        <v>151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7" t="s">
        <v>90</v>
      </c>
      <c r="BK136" s="184">
        <f>ROUND(I136*H136,2)</f>
        <v>0</v>
      </c>
      <c r="BL136" s="17" t="s">
        <v>158</v>
      </c>
      <c r="BM136" s="183" t="s">
        <v>499</v>
      </c>
    </row>
    <row r="137" s="13" customFormat="1">
      <c r="A137" s="13"/>
      <c r="B137" s="195"/>
      <c r="C137" s="13"/>
      <c r="D137" s="185" t="s">
        <v>229</v>
      </c>
      <c r="E137" s="196" t="s">
        <v>400</v>
      </c>
      <c r="F137" s="197" t="s">
        <v>421</v>
      </c>
      <c r="G137" s="13"/>
      <c r="H137" s="198">
        <v>226.5</v>
      </c>
      <c r="I137" s="199"/>
      <c r="J137" s="13"/>
      <c r="K137" s="13"/>
      <c r="L137" s="195"/>
      <c r="M137" s="200"/>
      <c r="N137" s="201"/>
      <c r="O137" s="201"/>
      <c r="P137" s="201"/>
      <c r="Q137" s="201"/>
      <c r="R137" s="201"/>
      <c r="S137" s="201"/>
      <c r="T137" s="20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6" t="s">
        <v>229</v>
      </c>
      <c r="AU137" s="196" t="s">
        <v>92</v>
      </c>
      <c r="AV137" s="13" t="s">
        <v>92</v>
      </c>
      <c r="AW137" s="13" t="s">
        <v>36</v>
      </c>
      <c r="AX137" s="13" t="s">
        <v>90</v>
      </c>
      <c r="AY137" s="196" t="s">
        <v>151</v>
      </c>
    </row>
    <row r="138" s="12" customFormat="1" ht="22.8" customHeight="1">
      <c r="A138" s="12"/>
      <c r="B138" s="157"/>
      <c r="C138" s="12"/>
      <c r="D138" s="158" t="s">
        <v>81</v>
      </c>
      <c r="E138" s="168" t="s">
        <v>92</v>
      </c>
      <c r="F138" s="168" t="s">
        <v>273</v>
      </c>
      <c r="G138" s="12"/>
      <c r="H138" s="12"/>
      <c r="I138" s="160"/>
      <c r="J138" s="169">
        <f>BK138</f>
        <v>0</v>
      </c>
      <c r="K138" s="12"/>
      <c r="L138" s="157"/>
      <c r="M138" s="162"/>
      <c r="N138" s="163"/>
      <c r="O138" s="163"/>
      <c r="P138" s="164">
        <f>SUM(P139:P155)</f>
        <v>0</v>
      </c>
      <c r="Q138" s="163"/>
      <c r="R138" s="164">
        <f>SUM(R139:R155)</f>
        <v>8.5109212099999993</v>
      </c>
      <c r="S138" s="163"/>
      <c r="T138" s="165">
        <f>SUM(T139:T155)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8" t="s">
        <v>90</v>
      </c>
      <c r="AT138" s="166" t="s">
        <v>81</v>
      </c>
      <c r="AU138" s="166" t="s">
        <v>90</v>
      </c>
      <c r="AY138" s="158" t="s">
        <v>151</v>
      </c>
      <c r="BK138" s="167">
        <f>SUM(BK139:BK155)</f>
        <v>0</v>
      </c>
    </row>
    <row r="139" s="2" customFormat="1" ht="24.15" customHeight="1">
      <c r="A139" s="36"/>
      <c r="B139" s="170"/>
      <c r="C139" s="171" t="s">
        <v>180</v>
      </c>
      <c r="D139" s="171" t="s">
        <v>154</v>
      </c>
      <c r="E139" s="172" t="s">
        <v>422</v>
      </c>
      <c r="F139" s="173" t="s">
        <v>423</v>
      </c>
      <c r="G139" s="174" t="s">
        <v>227</v>
      </c>
      <c r="H139" s="175">
        <v>1.0900000000000001</v>
      </c>
      <c r="I139" s="176"/>
      <c r="J139" s="177">
        <f>ROUND(I139*H139,2)</f>
        <v>0</v>
      </c>
      <c r="K139" s="178"/>
      <c r="L139" s="37"/>
      <c r="M139" s="179" t="s">
        <v>1</v>
      </c>
      <c r="N139" s="180" t="s">
        <v>47</v>
      </c>
      <c r="O139" s="75"/>
      <c r="P139" s="181">
        <f>O139*H139</f>
        <v>0</v>
      </c>
      <c r="Q139" s="181">
        <v>1.98</v>
      </c>
      <c r="R139" s="181">
        <f>Q139*H139</f>
        <v>2.1582000000000003</v>
      </c>
      <c r="S139" s="181">
        <v>0</v>
      </c>
      <c r="T139" s="18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3" t="s">
        <v>158</v>
      </c>
      <c r="AT139" s="183" t="s">
        <v>154</v>
      </c>
      <c r="AU139" s="183" t="s">
        <v>92</v>
      </c>
      <c r="AY139" s="17" t="s">
        <v>151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7" t="s">
        <v>90</v>
      </c>
      <c r="BK139" s="184">
        <f>ROUND(I139*H139,2)</f>
        <v>0</v>
      </c>
      <c r="BL139" s="17" t="s">
        <v>158</v>
      </c>
      <c r="BM139" s="183" t="s">
        <v>500</v>
      </c>
    </row>
    <row r="140" s="13" customFormat="1">
      <c r="A140" s="13"/>
      <c r="B140" s="195"/>
      <c r="C140" s="13"/>
      <c r="D140" s="185" t="s">
        <v>229</v>
      </c>
      <c r="E140" s="196" t="s">
        <v>1</v>
      </c>
      <c r="F140" s="197" t="s">
        <v>501</v>
      </c>
      <c r="G140" s="13"/>
      <c r="H140" s="198">
        <v>0.17999999999999999</v>
      </c>
      <c r="I140" s="199"/>
      <c r="J140" s="13"/>
      <c r="K140" s="13"/>
      <c r="L140" s="195"/>
      <c r="M140" s="200"/>
      <c r="N140" s="201"/>
      <c r="O140" s="201"/>
      <c r="P140" s="201"/>
      <c r="Q140" s="201"/>
      <c r="R140" s="201"/>
      <c r="S140" s="201"/>
      <c r="T140" s="20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6" t="s">
        <v>229</v>
      </c>
      <c r="AU140" s="196" t="s">
        <v>92</v>
      </c>
      <c r="AV140" s="13" t="s">
        <v>92</v>
      </c>
      <c r="AW140" s="13" t="s">
        <v>36</v>
      </c>
      <c r="AX140" s="13" t="s">
        <v>82</v>
      </c>
      <c r="AY140" s="196" t="s">
        <v>151</v>
      </c>
    </row>
    <row r="141" s="13" customFormat="1">
      <c r="A141" s="13"/>
      <c r="B141" s="195"/>
      <c r="C141" s="13"/>
      <c r="D141" s="185" t="s">
        <v>229</v>
      </c>
      <c r="E141" s="196" t="s">
        <v>1</v>
      </c>
      <c r="F141" s="197" t="s">
        <v>502</v>
      </c>
      <c r="G141" s="13"/>
      <c r="H141" s="198">
        <v>0.35999999999999999</v>
      </c>
      <c r="I141" s="199"/>
      <c r="J141" s="13"/>
      <c r="K141" s="13"/>
      <c r="L141" s="195"/>
      <c r="M141" s="200"/>
      <c r="N141" s="201"/>
      <c r="O141" s="201"/>
      <c r="P141" s="201"/>
      <c r="Q141" s="201"/>
      <c r="R141" s="201"/>
      <c r="S141" s="201"/>
      <c r="T141" s="20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6" t="s">
        <v>229</v>
      </c>
      <c r="AU141" s="196" t="s">
        <v>92</v>
      </c>
      <c r="AV141" s="13" t="s">
        <v>92</v>
      </c>
      <c r="AW141" s="13" t="s">
        <v>36</v>
      </c>
      <c r="AX141" s="13" t="s">
        <v>82</v>
      </c>
      <c r="AY141" s="196" t="s">
        <v>151</v>
      </c>
    </row>
    <row r="142" s="13" customFormat="1">
      <c r="A142" s="13"/>
      <c r="B142" s="195"/>
      <c r="C142" s="13"/>
      <c r="D142" s="185" t="s">
        <v>229</v>
      </c>
      <c r="E142" s="196" t="s">
        <v>1</v>
      </c>
      <c r="F142" s="197" t="s">
        <v>503</v>
      </c>
      <c r="G142" s="13"/>
      <c r="H142" s="198">
        <v>0.55000000000000004</v>
      </c>
      <c r="I142" s="199"/>
      <c r="J142" s="13"/>
      <c r="K142" s="13"/>
      <c r="L142" s="195"/>
      <c r="M142" s="200"/>
      <c r="N142" s="201"/>
      <c r="O142" s="201"/>
      <c r="P142" s="201"/>
      <c r="Q142" s="201"/>
      <c r="R142" s="201"/>
      <c r="S142" s="201"/>
      <c r="T142" s="20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6" t="s">
        <v>229</v>
      </c>
      <c r="AU142" s="196" t="s">
        <v>92</v>
      </c>
      <c r="AV142" s="13" t="s">
        <v>92</v>
      </c>
      <c r="AW142" s="13" t="s">
        <v>36</v>
      </c>
      <c r="AX142" s="13" t="s">
        <v>82</v>
      </c>
      <c r="AY142" s="196" t="s">
        <v>151</v>
      </c>
    </row>
    <row r="143" s="14" customFormat="1">
      <c r="A143" s="14"/>
      <c r="B143" s="203"/>
      <c r="C143" s="14"/>
      <c r="D143" s="185" t="s">
        <v>229</v>
      </c>
      <c r="E143" s="204" t="s">
        <v>1</v>
      </c>
      <c r="F143" s="205" t="s">
        <v>255</v>
      </c>
      <c r="G143" s="14"/>
      <c r="H143" s="206">
        <v>1.0900000000000001</v>
      </c>
      <c r="I143" s="207"/>
      <c r="J143" s="14"/>
      <c r="K143" s="14"/>
      <c r="L143" s="203"/>
      <c r="M143" s="208"/>
      <c r="N143" s="209"/>
      <c r="O143" s="209"/>
      <c r="P143" s="209"/>
      <c r="Q143" s="209"/>
      <c r="R143" s="209"/>
      <c r="S143" s="209"/>
      <c r="T143" s="21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4" t="s">
        <v>229</v>
      </c>
      <c r="AU143" s="204" t="s">
        <v>92</v>
      </c>
      <c r="AV143" s="14" t="s">
        <v>158</v>
      </c>
      <c r="AW143" s="14" t="s">
        <v>36</v>
      </c>
      <c r="AX143" s="14" t="s">
        <v>90</v>
      </c>
      <c r="AY143" s="204" t="s">
        <v>151</v>
      </c>
    </row>
    <row r="144" s="2" customFormat="1" ht="16.5" customHeight="1">
      <c r="A144" s="36"/>
      <c r="B144" s="170"/>
      <c r="C144" s="171" t="s">
        <v>186</v>
      </c>
      <c r="D144" s="171" t="s">
        <v>154</v>
      </c>
      <c r="E144" s="172" t="s">
        <v>428</v>
      </c>
      <c r="F144" s="173" t="s">
        <v>429</v>
      </c>
      <c r="G144" s="174" t="s">
        <v>227</v>
      </c>
      <c r="H144" s="175">
        <v>2.2480000000000002</v>
      </c>
      <c r="I144" s="176"/>
      <c r="J144" s="177">
        <f>ROUND(I144*H144,2)</f>
        <v>0</v>
      </c>
      <c r="K144" s="178"/>
      <c r="L144" s="37"/>
      <c r="M144" s="179" t="s">
        <v>1</v>
      </c>
      <c r="N144" s="180" t="s">
        <v>47</v>
      </c>
      <c r="O144" s="75"/>
      <c r="P144" s="181">
        <f>O144*H144</f>
        <v>0</v>
      </c>
      <c r="Q144" s="181">
        <v>2.2563399999999998</v>
      </c>
      <c r="R144" s="181">
        <f>Q144*H144</f>
        <v>5.0722523199999996</v>
      </c>
      <c r="S144" s="181">
        <v>0</v>
      </c>
      <c r="T144" s="18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3" t="s">
        <v>158</v>
      </c>
      <c r="AT144" s="183" t="s">
        <v>154</v>
      </c>
      <c r="AU144" s="183" t="s">
        <v>92</v>
      </c>
      <c r="AY144" s="17" t="s">
        <v>151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7" t="s">
        <v>90</v>
      </c>
      <c r="BK144" s="184">
        <f>ROUND(I144*H144,2)</f>
        <v>0</v>
      </c>
      <c r="BL144" s="17" t="s">
        <v>158</v>
      </c>
      <c r="BM144" s="183" t="s">
        <v>504</v>
      </c>
    </row>
    <row r="145" s="13" customFormat="1">
      <c r="A145" s="13"/>
      <c r="B145" s="195"/>
      <c r="C145" s="13"/>
      <c r="D145" s="185" t="s">
        <v>229</v>
      </c>
      <c r="E145" s="196" t="s">
        <v>1</v>
      </c>
      <c r="F145" s="197" t="s">
        <v>505</v>
      </c>
      <c r="G145" s="13"/>
      <c r="H145" s="198">
        <v>1.0049999999999999</v>
      </c>
      <c r="I145" s="199"/>
      <c r="J145" s="13"/>
      <c r="K145" s="13"/>
      <c r="L145" s="195"/>
      <c r="M145" s="200"/>
      <c r="N145" s="201"/>
      <c r="O145" s="201"/>
      <c r="P145" s="201"/>
      <c r="Q145" s="201"/>
      <c r="R145" s="201"/>
      <c r="S145" s="201"/>
      <c r="T145" s="20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6" t="s">
        <v>229</v>
      </c>
      <c r="AU145" s="196" t="s">
        <v>92</v>
      </c>
      <c r="AV145" s="13" t="s">
        <v>92</v>
      </c>
      <c r="AW145" s="13" t="s">
        <v>36</v>
      </c>
      <c r="AX145" s="13" t="s">
        <v>82</v>
      </c>
      <c r="AY145" s="196" t="s">
        <v>151</v>
      </c>
    </row>
    <row r="146" s="13" customFormat="1">
      <c r="A146" s="13"/>
      <c r="B146" s="195"/>
      <c r="C146" s="13"/>
      <c r="D146" s="185" t="s">
        <v>229</v>
      </c>
      <c r="E146" s="196" t="s">
        <v>1</v>
      </c>
      <c r="F146" s="197" t="s">
        <v>506</v>
      </c>
      <c r="G146" s="13"/>
      <c r="H146" s="198">
        <v>1.2430000000000001</v>
      </c>
      <c r="I146" s="199"/>
      <c r="J146" s="13"/>
      <c r="K146" s="13"/>
      <c r="L146" s="195"/>
      <c r="M146" s="200"/>
      <c r="N146" s="201"/>
      <c r="O146" s="201"/>
      <c r="P146" s="201"/>
      <c r="Q146" s="201"/>
      <c r="R146" s="201"/>
      <c r="S146" s="201"/>
      <c r="T146" s="20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6" t="s">
        <v>229</v>
      </c>
      <c r="AU146" s="196" t="s">
        <v>92</v>
      </c>
      <c r="AV146" s="13" t="s">
        <v>92</v>
      </c>
      <c r="AW146" s="13" t="s">
        <v>36</v>
      </c>
      <c r="AX146" s="13" t="s">
        <v>82</v>
      </c>
      <c r="AY146" s="196" t="s">
        <v>151</v>
      </c>
    </row>
    <row r="147" s="14" customFormat="1">
      <c r="A147" s="14"/>
      <c r="B147" s="203"/>
      <c r="C147" s="14"/>
      <c r="D147" s="185" t="s">
        <v>229</v>
      </c>
      <c r="E147" s="204" t="s">
        <v>1</v>
      </c>
      <c r="F147" s="205" t="s">
        <v>255</v>
      </c>
      <c r="G147" s="14"/>
      <c r="H147" s="206">
        <v>2.2480000000000002</v>
      </c>
      <c r="I147" s="207"/>
      <c r="J147" s="14"/>
      <c r="K147" s="14"/>
      <c r="L147" s="203"/>
      <c r="M147" s="208"/>
      <c r="N147" s="209"/>
      <c r="O147" s="209"/>
      <c r="P147" s="209"/>
      <c r="Q147" s="209"/>
      <c r="R147" s="209"/>
      <c r="S147" s="209"/>
      <c r="T147" s="21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4" t="s">
        <v>229</v>
      </c>
      <c r="AU147" s="204" t="s">
        <v>92</v>
      </c>
      <c r="AV147" s="14" t="s">
        <v>158</v>
      </c>
      <c r="AW147" s="14" t="s">
        <v>36</v>
      </c>
      <c r="AX147" s="14" t="s">
        <v>90</v>
      </c>
      <c r="AY147" s="204" t="s">
        <v>151</v>
      </c>
    </row>
    <row r="148" s="2" customFormat="1" ht="21.75" customHeight="1">
      <c r="A148" s="36"/>
      <c r="B148" s="170"/>
      <c r="C148" s="171" t="s">
        <v>260</v>
      </c>
      <c r="D148" s="171" t="s">
        <v>154</v>
      </c>
      <c r="E148" s="172" t="s">
        <v>433</v>
      </c>
      <c r="F148" s="173" t="s">
        <v>434</v>
      </c>
      <c r="G148" s="174" t="s">
        <v>242</v>
      </c>
      <c r="H148" s="175">
        <v>26.626999999999999</v>
      </c>
      <c r="I148" s="176"/>
      <c r="J148" s="177">
        <f>ROUND(I148*H148,2)</f>
        <v>0</v>
      </c>
      <c r="K148" s="178"/>
      <c r="L148" s="37"/>
      <c r="M148" s="179" t="s">
        <v>1</v>
      </c>
      <c r="N148" s="180" t="s">
        <v>47</v>
      </c>
      <c r="O148" s="75"/>
      <c r="P148" s="181">
        <f>O148*H148</f>
        <v>0</v>
      </c>
      <c r="Q148" s="181">
        <v>0.010070000000000001</v>
      </c>
      <c r="R148" s="181">
        <f>Q148*H148</f>
        <v>0.26813388999999999</v>
      </c>
      <c r="S148" s="181">
        <v>0</v>
      </c>
      <c r="T148" s="18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3" t="s">
        <v>158</v>
      </c>
      <c r="AT148" s="183" t="s">
        <v>154</v>
      </c>
      <c r="AU148" s="183" t="s">
        <v>92</v>
      </c>
      <c r="AY148" s="17" t="s">
        <v>151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7" t="s">
        <v>90</v>
      </c>
      <c r="BK148" s="184">
        <f>ROUND(I148*H148,2)</f>
        <v>0</v>
      </c>
      <c r="BL148" s="17" t="s">
        <v>158</v>
      </c>
      <c r="BM148" s="183" t="s">
        <v>507</v>
      </c>
    </row>
    <row r="149" s="13" customFormat="1">
      <c r="A149" s="13"/>
      <c r="B149" s="195"/>
      <c r="C149" s="13"/>
      <c r="D149" s="185" t="s">
        <v>229</v>
      </c>
      <c r="E149" s="196" t="s">
        <v>1</v>
      </c>
      <c r="F149" s="197" t="s">
        <v>508</v>
      </c>
      <c r="G149" s="13"/>
      <c r="H149" s="198">
        <v>10.048</v>
      </c>
      <c r="I149" s="199"/>
      <c r="J149" s="13"/>
      <c r="K149" s="13"/>
      <c r="L149" s="195"/>
      <c r="M149" s="200"/>
      <c r="N149" s="201"/>
      <c r="O149" s="201"/>
      <c r="P149" s="201"/>
      <c r="Q149" s="201"/>
      <c r="R149" s="201"/>
      <c r="S149" s="201"/>
      <c r="T149" s="20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6" t="s">
        <v>229</v>
      </c>
      <c r="AU149" s="196" t="s">
        <v>92</v>
      </c>
      <c r="AV149" s="13" t="s">
        <v>92</v>
      </c>
      <c r="AW149" s="13" t="s">
        <v>36</v>
      </c>
      <c r="AX149" s="13" t="s">
        <v>82</v>
      </c>
      <c r="AY149" s="196" t="s">
        <v>151</v>
      </c>
    </row>
    <row r="150" s="13" customFormat="1">
      <c r="A150" s="13"/>
      <c r="B150" s="195"/>
      <c r="C150" s="13"/>
      <c r="D150" s="185" t="s">
        <v>229</v>
      </c>
      <c r="E150" s="196" t="s">
        <v>1</v>
      </c>
      <c r="F150" s="197" t="s">
        <v>509</v>
      </c>
      <c r="G150" s="13"/>
      <c r="H150" s="198">
        <v>16.579000000000001</v>
      </c>
      <c r="I150" s="199"/>
      <c r="J150" s="13"/>
      <c r="K150" s="13"/>
      <c r="L150" s="195"/>
      <c r="M150" s="200"/>
      <c r="N150" s="201"/>
      <c r="O150" s="201"/>
      <c r="P150" s="201"/>
      <c r="Q150" s="201"/>
      <c r="R150" s="201"/>
      <c r="S150" s="201"/>
      <c r="T150" s="20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6" t="s">
        <v>229</v>
      </c>
      <c r="AU150" s="196" t="s">
        <v>92</v>
      </c>
      <c r="AV150" s="13" t="s">
        <v>92</v>
      </c>
      <c r="AW150" s="13" t="s">
        <v>36</v>
      </c>
      <c r="AX150" s="13" t="s">
        <v>82</v>
      </c>
      <c r="AY150" s="196" t="s">
        <v>151</v>
      </c>
    </row>
    <row r="151" s="14" customFormat="1">
      <c r="A151" s="14"/>
      <c r="B151" s="203"/>
      <c r="C151" s="14"/>
      <c r="D151" s="185" t="s">
        <v>229</v>
      </c>
      <c r="E151" s="204" t="s">
        <v>394</v>
      </c>
      <c r="F151" s="205" t="s">
        <v>255</v>
      </c>
      <c r="G151" s="14"/>
      <c r="H151" s="206">
        <v>26.627000000000002</v>
      </c>
      <c r="I151" s="207"/>
      <c r="J151" s="14"/>
      <c r="K151" s="14"/>
      <c r="L151" s="203"/>
      <c r="M151" s="208"/>
      <c r="N151" s="209"/>
      <c r="O151" s="209"/>
      <c r="P151" s="209"/>
      <c r="Q151" s="209"/>
      <c r="R151" s="209"/>
      <c r="S151" s="209"/>
      <c r="T151" s="21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4" t="s">
        <v>229</v>
      </c>
      <c r="AU151" s="204" t="s">
        <v>92</v>
      </c>
      <c r="AV151" s="14" t="s">
        <v>158</v>
      </c>
      <c r="AW151" s="14" t="s">
        <v>36</v>
      </c>
      <c r="AX151" s="14" t="s">
        <v>90</v>
      </c>
      <c r="AY151" s="204" t="s">
        <v>151</v>
      </c>
    </row>
    <row r="152" s="2" customFormat="1" ht="24.15" customHeight="1">
      <c r="A152" s="36"/>
      <c r="B152" s="170"/>
      <c r="C152" s="171" t="s">
        <v>268</v>
      </c>
      <c r="D152" s="171" t="s">
        <v>154</v>
      </c>
      <c r="E152" s="172" t="s">
        <v>438</v>
      </c>
      <c r="F152" s="173" t="s">
        <v>439</v>
      </c>
      <c r="G152" s="174" t="s">
        <v>242</v>
      </c>
      <c r="H152" s="175">
        <v>26.626999999999999</v>
      </c>
      <c r="I152" s="176"/>
      <c r="J152" s="177">
        <f>ROUND(I152*H152,2)</f>
        <v>0</v>
      </c>
      <c r="K152" s="178"/>
      <c r="L152" s="37"/>
      <c r="M152" s="179" t="s">
        <v>1</v>
      </c>
      <c r="N152" s="180" t="s">
        <v>47</v>
      </c>
      <c r="O152" s="75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3" t="s">
        <v>158</v>
      </c>
      <c r="AT152" s="183" t="s">
        <v>154</v>
      </c>
      <c r="AU152" s="183" t="s">
        <v>92</v>
      </c>
      <c r="AY152" s="17" t="s">
        <v>151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90</v>
      </c>
      <c r="BK152" s="184">
        <f>ROUND(I152*H152,2)</f>
        <v>0</v>
      </c>
      <c r="BL152" s="17" t="s">
        <v>158</v>
      </c>
      <c r="BM152" s="183" t="s">
        <v>510</v>
      </c>
    </row>
    <row r="153" s="13" customFormat="1">
      <c r="A153" s="13"/>
      <c r="B153" s="195"/>
      <c r="C153" s="13"/>
      <c r="D153" s="185" t="s">
        <v>229</v>
      </c>
      <c r="E153" s="196" t="s">
        <v>1</v>
      </c>
      <c r="F153" s="197" t="s">
        <v>394</v>
      </c>
      <c r="G153" s="13"/>
      <c r="H153" s="198">
        <v>26.626999999999999</v>
      </c>
      <c r="I153" s="199"/>
      <c r="J153" s="13"/>
      <c r="K153" s="13"/>
      <c r="L153" s="195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229</v>
      </c>
      <c r="AU153" s="196" t="s">
        <v>92</v>
      </c>
      <c r="AV153" s="13" t="s">
        <v>92</v>
      </c>
      <c r="AW153" s="13" t="s">
        <v>36</v>
      </c>
      <c r="AX153" s="13" t="s">
        <v>90</v>
      </c>
      <c r="AY153" s="196" t="s">
        <v>151</v>
      </c>
    </row>
    <row r="154" s="2" customFormat="1" ht="33" customHeight="1">
      <c r="A154" s="36"/>
      <c r="B154" s="170"/>
      <c r="C154" s="171" t="s">
        <v>274</v>
      </c>
      <c r="D154" s="171" t="s">
        <v>154</v>
      </c>
      <c r="E154" s="172" t="s">
        <v>441</v>
      </c>
      <c r="F154" s="173" t="s">
        <v>442</v>
      </c>
      <c r="G154" s="174" t="s">
        <v>242</v>
      </c>
      <c r="H154" s="175">
        <v>1.5</v>
      </c>
      <c r="I154" s="176"/>
      <c r="J154" s="177">
        <f>ROUND(I154*H154,2)</f>
        <v>0</v>
      </c>
      <c r="K154" s="178"/>
      <c r="L154" s="37"/>
      <c r="M154" s="179" t="s">
        <v>1</v>
      </c>
      <c r="N154" s="180" t="s">
        <v>47</v>
      </c>
      <c r="O154" s="75"/>
      <c r="P154" s="181">
        <f>O154*H154</f>
        <v>0</v>
      </c>
      <c r="Q154" s="181">
        <v>0.67488999999999999</v>
      </c>
      <c r="R154" s="181">
        <f>Q154*H154</f>
        <v>1.012335</v>
      </c>
      <c r="S154" s="181">
        <v>0</v>
      </c>
      <c r="T154" s="18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3" t="s">
        <v>158</v>
      </c>
      <c r="AT154" s="183" t="s">
        <v>154</v>
      </c>
      <c r="AU154" s="183" t="s">
        <v>92</v>
      </c>
      <c r="AY154" s="17" t="s">
        <v>151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7" t="s">
        <v>90</v>
      </c>
      <c r="BK154" s="184">
        <f>ROUND(I154*H154,2)</f>
        <v>0</v>
      </c>
      <c r="BL154" s="17" t="s">
        <v>158</v>
      </c>
      <c r="BM154" s="183" t="s">
        <v>511</v>
      </c>
    </row>
    <row r="155" s="13" customFormat="1">
      <c r="A155" s="13"/>
      <c r="B155" s="195"/>
      <c r="C155" s="13"/>
      <c r="D155" s="185" t="s">
        <v>229</v>
      </c>
      <c r="E155" s="196" t="s">
        <v>1</v>
      </c>
      <c r="F155" s="197" t="s">
        <v>512</v>
      </c>
      <c r="G155" s="13"/>
      <c r="H155" s="198">
        <v>1.5</v>
      </c>
      <c r="I155" s="199"/>
      <c r="J155" s="13"/>
      <c r="K155" s="13"/>
      <c r="L155" s="195"/>
      <c r="M155" s="200"/>
      <c r="N155" s="201"/>
      <c r="O155" s="201"/>
      <c r="P155" s="201"/>
      <c r="Q155" s="201"/>
      <c r="R155" s="201"/>
      <c r="S155" s="201"/>
      <c r="T155" s="20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6" t="s">
        <v>229</v>
      </c>
      <c r="AU155" s="196" t="s">
        <v>92</v>
      </c>
      <c r="AV155" s="13" t="s">
        <v>92</v>
      </c>
      <c r="AW155" s="13" t="s">
        <v>36</v>
      </c>
      <c r="AX155" s="13" t="s">
        <v>90</v>
      </c>
      <c r="AY155" s="196" t="s">
        <v>151</v>
      </c>
    </row>
    <row r="156" s="12" customFormat="1" ht="22.8" customHeight="1">
      <c r="A156" s="12"/>
      <c r="B156" s="157"/>
      <c r="C156" s="12"/>
      <c r="D156" s="158" t="s">
        <v>81</v>
      </c>
      <c r="E156" s="168" t="s">
        <v>150</v>
      </c>
      <c r="F156" s="168" t="s">
        <v>313</v>
      </c>
      <c r="G156" s="12"/>
      <c r="H156" s="12"/>
      <c r="I156" s="160"/>
      <c r="J156" s="169">
        <f>BK156</f>
        <v>0</v>
      </c>
      <c r="K156" s="12"/>
      <c r="L156" s="157"/>
      <c r="M156" s="162"/>
      <c r="N156" s="163"/>
      <c r="O156" s="163"/>
      <c r="P156" s="164">
        <f>SUM(P157:P162)</f>
        <v>0</v>
      </c>
      <c r="Q156" s="163"/>
      <c r="R156" s="164">
        <f>SUM(R157:R162)</f>
        <v>108.65658000000001</v>
      </c>
      <c r="S156" s="163"/>
      <c r="T156" s="165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8" t="s">
        <v>90</v>
      </c>
      <c r="AT156" s="166" t="s">
        <v>81</v>
      </c>
      <c r="AU156" s="166" t="s">
        <v>90</v>
      </c>
      <c r="AY156" s="158" t="s">
        <v>151</v>
      </c>
      <c r="BK156" s="167">
        <f>SUM(BK157:BK162)</f>
        <v>0</v>
      </c>
    </row>
    <row r="157" s="2" customFormat="1" ht="24.15" customHeight="1">
      <c r="A157" s="36"/>
      <c r="B157" s="170"/>
      <c r="C157" s="171" t="s">
        <v>279</v>
      </c>
      <c r="D157" s="171" t="s">
        <v>154</v>
      </c>
      <c r="E157" s="172" t="s">
        <v>445</v>
      </c>
      <c r="F157" s="173" t="s">
        <v>446</v>
      </c>
      <c r="G157" s="174" t="s">
        <v>242</v>
      </c>
      <c r="H157" s="175">
        <v>226.5</v>
      </c>
      <c r="I157" s="176"/>
      <c r="J157" s="177">
        <f>ROUND(I157*H157,2)</f>
        <v>0</v>
      </c>
      <c r="K157" s="178"/>
      <c r="L157" s="37"/>
      <c r="M157" s="179" t="s">
        <v>1</v>
      </c>
      <c r="N157" s="180" t="s">
        <v>47</v>
      </c>
      <c r="O157" s="75"/>
      <c r="P157" s="181">
        <f>O157*H157</f>
        <v>0</v>
      </c>
      <c r="Q157" s="181">
        <v>0.377</v>
      </c>
      <c r="R157" s="181">
        <f>Q157*H157</f>
        <v>85.390500000000003</v>
      </c>
      <c r="S157" s="181">
        <v>0</v>
      </c>
      <c r="T157" s="18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3" t="s">
        <v>158</v>
      </c>
      <c r="AT157" s="183" t="s">
        <v>154</v>
      </c>
      <c r="AU157" s="183" t="s">
        <v>92</v>
      </c>
      <c r="AY157" s="17" t="s">
        <v>151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7" t="s">
        <v>90</v>
      </c>
      <c r="BK157" s="184">
        <f>ROUND(I157*H157,2)</f>
        <v>0</v>
      </c>
      <c r="BL157" s="17" t="s">
        <v>158</v>
      </c>
      <c r="BM157" s="183" t="s">
        <v>513</v>
      </c>
    </row>
    <row r="158" s="13" customFormat="1">
      <c r="A158" s="13"/>
      <c r="B158" s="195"/>
      <c r="C158" s="13"/>
      <c r="D158" s="185" t="s">
        <v>229</v>
      </c>
      <c r="E158" s="196" t="s">
        <v>1</v>
      </c>
      <c r="F158" s="197" t="s">
        <v>400</v>
      </c>
      <c r="G158" s="13"/>
      <c r="H158" s="198">
        <v>226.5</v>
      </c>
      <c r="I158" s="199"/>
      <c r="J158" s="13"/>
      <c r="K158" s="13"/>
      <c r="L158" s="195"/>
      <c r="M158" s="200"/>
      <c r="N158" s="201"/>
      <c r="O158" s="201"/>
      <c r="P158" s="201"/>
      <c r="Q158" s="201"/>
      <c r="R158" s="201"/>
      <c r="S158" s="201"/>
      <c r="T158" s="20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6" t="s">
        <v>229</v>
      </c>
      <c r="AU158" s="196" t="s">
        <v>92</v>
      </c>
      <c r="AV158" s="13" t="s">
        <v>92</v>
      </c>
      <c r="AW158" s="13" t="s">
        <v>36</v>
      </c>
      <c r="AX158" s="13" t="s">
        <v>90</v>
      </c>
      <c r="AY158" s="196" t="s">
        <v>151</v>
      </c>
    </row>
    <row r="159" s="2" customFormat="1" ht="24.15" customHeight="1">
      <c r="A159" s="36"/>
      <c r="B159" s="170"/>
      <c r="C159" s="171" t="s">
        <v>284</v>
      </c>
      <c r="D159" s="171" t="s">
        <v>154</v>
      </c>
      <c r="E159" s="172" t="s">
        <v>448</v>
      </c>
      <c r="F159" s="173" t="s">
        <v>449</v>
      </c>
      <c r="G159" s="174" t="s">
        <v>242</v>
      </c>
      <c r="H159" s="175">
        <v>226.5</v>
      </c>
      <c r="I159" s="176"/>
      <c r="J159" s="177">
        <f>ROUND(I159*H159,2)</f>
        <v>0</v>
      </c>
      <c r="K159" s="178"/>
      <c r="L159" s="37"/>
      <c r="M159" s="179" t="s">
        <v>1</v>
      </c>
      <c r="N159" s="180" t="s">
        <v>47</v>
      </c>
      <c r="O159" s="75"/>
      <c r="P159" s="181">
        <f>O159*H159</f>
        <v>0</v>
      </c>
      <c r="Q159" s="181">
        <v>0.069000000000000006</v>
      </c>
      <c r="R159" s="181">
        <f>Q159*H159</f>
        <v>15.628500000000001</v>
      </c>
      <c r="S159" s="181">
        <v>0</v>
      </c>
      <c r="T159" s="18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3" t="s">
        <v>158</v>
      </c>
      <c r="AT159" s="183" t="s">
        <v>154</v>
      </c>
      <c r="AU159" s="183" t="s">
        <v>92</v>
      </c>
      <c r="AY159" s="17" t="s">
        <v>151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7" t="s">
        <v>90</v>
      </c>
      <c r="BK159" s="184">
        <f>ROUND(I159*H159,2)</f>
        <v>0</v>
      </c>
      <c r="BL159" s="17" t="s">
        <v>158</v>
      </c>
      <c r="BM159" s="183" t="s">
        <v>514</v>
      </c>
    </row>
    <row r="160" s="13" customFormat="1">
      <c r="A160" s="13"/>
      <c r="B160" s="195"/>
      <c r="C160" s="13"/>
      <c r="D160" s="185" t="s">
        <v>229</v>
      </c>
      <c r="E160" s="196" t="s">
        <v>1</v>
      </c>
      <c r="F160" s="197" t="s">
        <v>400</v>
      </c>
      <c r="G160" s="13"/>
      <c r="H160" s="198">
        <v>226.5</v>
      </c>
      <c r="I160" s="199"/>
      <c r="J160" s="13"/>
      <c r="K160" s="13"/>
      <c r="L160" s="195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6" t="s">
        <v>229</v>
      </c>
      <c r="AU160" s="196" t="s">
        <v>92</v>
      </c>
      <c r="AV160" s="13" t="s">
        <v>92</v>
      </c>
      <c r="AW160" s="13" t="s">
        <v>36</v>
      </c>
      <c r="AX160" s="13" t="s">
        <v>90</v>
      </c>
      <c r="AY160" s="196" t="s">
        <v>151</v>
      </c>
    </row>
    <row r="161" s="2" customFormat="1" ht="33" customHeight="1">
      <c r="A161" s="36"/>
      <c r="B161" s="170"/>
      <c r="C161" s="171" t="s">
        <v>289</v>
      </c>
      <c r="D161" s="171" t="s">
        <v>154</v>
      </c>
      <c r="E161" s="172" t="s">
        <v>455</v>
      </c>
      <c r="F161" s="173" t="s">
        <v>456</v>
      </c>
      <c r="G161" s="174" t="s">
        <v>242</v>
      </c>
      <c r="H161" s="175">
        <v>226.5</v>
      </c>
      <c r="I161" s="176"/>
      <c r="J161" s="177">
        <f>ROUND(I161*H161,2)</f>
        <v>0</v>
      </c>
      <c r="K161" s="178"/>
      <c r="L161" s="37"/>
      <c r="M161" s="179" t="s">
        <v>1</v>
      </c>
      <c r="N161" s="180" t="s">
        <v>47</v>
      </c>
      <c r="O161" s="75"/>
      <c r="P161" s="181">
        <f>O161*H161</f>
        <v>0</v>
      </c>
      <c r="Q161" s="181">
        <v>0.03372</v>
      </c>
      <c r="R161" s="181">
        <f>Q161*H161</f>
        <v>7.6375799999999998</v>
      </c>
      <c r="S161" s="181">
        <v>0</v>
      </c>
      <c r="T161" s="18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3" t="s">
        <v>158</v>
      </c>
      <c r="AT161" s="183" t="s">
        <v>154</v>
      </c>
      <c r="AU161" s="183" t="s">
        <v>92</v>
      </c>
      <c r="AY161" s="17" t="s">
        <v>151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7" t="s">
        <v>90</v>
      </c>
      <c r="BK161" s="184">
        <f>ROUND(I161*H161,2)</f>
        <v>0</v>
      </c>
      <c r="BL161" s="17" t="s">
        <v>158</v>
      </c>
      <c r="BM161" s="183" t="s">
        <v>515</v>
      </c>
    </row>
    <row r="162" s="13" customFormat="1">
      <c r="A162" s="13"/>
      <c r="B162" s="195"/>
      <c r="C162" s="13"/>
      <c r="D162" s="185" t="s">
        <v>229</v>
      </c>
      <c r="E162" s="196" t="s">
        <v>1</v>
      </c>
      <c r="F162" s="197" t="s">
        <v>400</v>
      </c>
      <c r="G162" s="13"/>
      <c r="H162" s="198">
        <v>226.5</v>
      </c>
      <c r="I162" s="199"/>
      <c r="J162" s="13"/>
      <c r="K162" s="13"/>
      <c r="L162" s="195"/>
      <c r="M162" s="200"/>
      <c r="N162" s="201"/>
      <c r="O162" s="201"/>
      <c r="P162" s="201"/>
      <c r="Q162" s="201"/>
      <c r="R162" s="201"/>
      <c r="S162" s="201"/>
      <c r="T162" s="20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6" t="s">
        <v>229</v>
      </c>
      <c r="AU162" s="196" t="s">
        <v>92</v>
      </c>
      <c r="AV162" s="13" t="s">
        <v>92</v>
      </c>
      <c r="AW162" s="13" t="s">
        <v>36</v>
      </c>
      <c r="AX162" s="13" t="s">
        <v>90</v>
      </c>
      <c r="AY162" s="196" t="s">
        <v>151</v>
      </c>
    </row>
    <row r="163" s="12" customFormat="1" ht="22.8" customHeight="1">
      <c r="A163" s="12"/>
      <c r="B163" s="157"/>
      <c r="C163" s="12"/>
      <c r="D163" s="158" t="s">
        <v>81</v>
      </c>
      <c r="E163" s="168" t="s">
        <v>268</v>
      </c>
      <c r="F163" s="168" t="s">
        <v>459</v>
      </c>
      <c r="G163" s="12"/>
      <c r="H163" s="12"/>
      <c r="I163" s="160"/>
      <c r="J163" s="169">
        <f>BK163</f>
        <v>0</v>
      </c>
      <c r="K163" s="12"/>
      <c r="L163" s="157"/>
      <c r="M163" s="162"/>
      <c r="N163" s="163"/>
      <c r="O163" s="163"/>
      <c r="P163" s="164">
        <f>SUM(P164:P179)</f>
        <v>0</v>
      </c>
      <c r="Q163" s="163"/>
      <c r="R163" s="164">
        <f>SUM(R164:R179)</f>
        <v>2.6988000000000003</v>
      </c>
      <c r="S163" s="163"/>
      <c r="T163" s="165">
        <f>SUM(T164:T179)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8" t="s">
        <v>90</v>
      </c>
      <c r="AT163" s="166" t="s">
        <v>81</v>
      </c>
      <c r="AU163" s="166" t="s">
        <v>90</v>
      </c>
      <c r="AY163" s="158" t="s">
        <v>151</v>
      </c>
      <c r="BK163" s="167">
        <f>SUM(BK164:BK179)</f>
        <v>0</v>
      </c>
    </row>
    <row r="164" s="2" customFormat="1" ht="24.15" customHeight="1">
      <c r="A164" s="36"/>
      <c r="B164" s="170"/>
      <c r="C164" s="171" t="s">
        <v>294</v>
      </c>
      <c r="D164" s="171" t="s">
        <v>154</v>
      </c>
      <c r="E164" s="172" t="s">
        <v>516</v>
      </c>
      <c r="F164" s="173" t="s">
        <v>517</v>
      </c>
      <c r="G164" s="174" t="s">
        <v>349</v>
      </c>
      <c r="H164" s="175">
        <v>24</v>
      </c>
      <c r="I164" s="176"/>
      <c r="J164" s="177">
        <f>ROUND(I164*H164,2)</f>
        <v>0</v>
      </c>
      <c r="K164" s="178"/>
      <c r="L164" s="37"/>
      <c r="M164" s="179" t="s">
        <v>1</v>
      </c>
      <c r="N164" s="180" t="s">
        <v>47</v>
      </c>
      <c r="O164" s="75"/>
      <c r="P164" s="181">
        <f>O164*H164</f>
        <v>0</v>
      </c>
      <c r="Q164" s="181">
        <v>0.10095</v>
      </c>
      <c r="R164" s="181">
        <f>Q164*H164</f>
        <v>2.4228000000000001</v>
      </c>
      <c r="S164" s="181">
        <v>0</v>
      </c>
      <c r="T164" s="18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3" t="s">
        <v>158</v>
      </c>
      <c r="AT164" s="183" t="s">
        <v>154</v>
      </c>
      <c r="AU164" s="183" t="s">
        <v>92</v>
      </c>
      <c r="AY164" s="17" t="s">
        <v>151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7" t="s">
        <v>90</v>
      </c>
      <c r="BK164" s="184">
        <f>ROUND(I164*H164,2)</f>
        <v>0</v>
      </c>
      <c r="BL164" s="17" t="s">
        <v>158</v>
      </c>
      <c r="BM164" s="183" t="s">
        <v>518</v>
      </c>
    </row>
    <row r="165" s="13" customFormat="1">
      <c r="A165" s="13"/>
      <c r="B165" s="195"/>
      <c r="C165" s="13"/>
      <c r="D165" s="185" t="s">
        <v>229</v>
      </c>
      <c r="E165" s="196" t="s">
        <v>1</v>
      </c>
      <c r="F165" s="197" t="s">
        <v>519</v>
      </c>
      <c r="G165" s="13"/>
      <c r="H165" s="198">
        <v>24</v>
      </c>
      <c r="I165" s="199"/>
      <c r="J165" s="13"/>
      <c r="K165" s="13"/>
      <c r="L165" s="195"/>
      <c r="M165" s="200"/>
      <c r="N165" s="201"/>
      <c r="O165" s="201"/>
      <c r="P165" s="201"/>
      <c r="Q165" s="201"/>
      <c r="R165" s="201"/>
      <c r="S165" s="201"/>
      <c r="T165" s="20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6" t="s">
        <v>229</v>
      </c>
      <c r="AU165" s="196" t="s">
        <v>92</v>
      </c>
      <c r="AV165" s="13" t="s">
        <v>92</v>
      </c>
      <c r="AW165" s="13" t="s">
        <v>36</v>
      </c>
      <c r="AX165" s="13" t="s">
        <v>90</v>
      </c>
      <c r="AY165" s="196" t="s">
        <v>151</v>
      </c>
    </row>
    <row r="166" s="2" customFormat="1" ht="21.75" customHeight="1">
      <c r="A166" s="36"/>
      <c r="B166" s="170"/>
      <c r="C166" s="211" t="s">
        <v>8</v>
      </c>
      <c r="D166" s="211" t="s">
        <v>256</v>
      </c>
      <c r="E166" s="212" t="s">
        <v>520</v>
      </c>
      <c r="F166" s="213" t="s">
        <v>521</v>
      </c>
      <c r="G166" s="214" t="s">
        <v>259</v>
      </c>
      <c r="H166" s="215">
        <v>0.27600000000000002</v>
      </c>
      <c r="I166" s="216"/>
      <c r="J166" s="217">
        <f>ROUND(I166*H166,2)</f>
        <v>0</v>
      </c>
      <c r="K166" s="218"/>
      <c r="L166" s="219"/>
      <c r="M166" s="220" t="s">
        <v>1</v>
      </c>
      <c r="N166" s="221" t="s">
        <v>47</v>
      </c>
      <c r="O166" s="75"/>
      <c r="P166" s="181">
        <f>O166*H166</f>
        <v>0</v>
      </c>
      <c r="Q166" s="181">
        <v>1</v>
      </c>
      <c r="R166" s="181">
        <f>Q166*H166</f>
        <v>0.27600000000000002</v>
      </c>
      <c r="S166" s="181">
        <v>0</v>
      </c>
      <c r="T166" s="18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3" t="s">
        <v>260</v>
      </c>
      <c r="AT166" s="183" t="s">
        <v>256</v>
      </c>
      <c r="AU166" s="183" t="s">
        <v>92</v>
      </c>
      <c r="AY166" s="17" t="s">
        <v>151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7" t="s">
        <v>90</v>
      </c>
      <c r="BK166" s="184">
        <f>ROUND(I166*H166,2)</f>
        <v>0</v>
      </c>
      <c r="BL166" s="17" t="s">
        <v>158</v>
      </c>
      <c r="BM166" s="183" t="s">
        <v>522</v>
      </c>
    </row>
    <row r="167" s="2" customFormat="1">
      <c r="A167" s="36"/>
      <c r="B167" s="37"/>
      <c r="C167" s="36"/>
      <c r="D167" s="185" t="s">
        <v>160</v>
      </c>
      <c r="E167" s="36"/>
      <c r="F167" s="186" t="s">
        <v>523</v>
      </c>
      <c r="G167" s="36"/>
      <c r="H167" s="36"/>
      <c r="I167" s="187"/>
      <c r="J167" s="36"/>
      <c r="K167" s="36"/>
      <c r="L167" s="37"/>
      <c r="M167" s="188"/>
      <c r="N167" s="189"/>
      <c r="O167" s="75"/>
      <c r="P167" s="75"/>
      <c r="Q167" s="75"/>
      <c r="R167" s="75"/>
      <c r="S167" s="75"/>
      <c r="T167" s="7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7" t="s">
        <v>160</v>
      </c>
      <c r="AU167" s="17" t="s">
        <v>92</v>
      </c>
    </row>
    <row r="168" s="13" customFormat="1">
      <c r="A168" s="13"/>
      <c r="B168" s="195"/>
      <c r="C168" s="13"/>
      <c r="D168" s="185" t="s">
        <v>229</v>
      </c>
      <c r="E168" s="196" t="s">
        <v>1</v>
      </c>
      <c r="F168" s="197" t="s">
        <v>524</v>
      </c>
      <c r="G168" s="13"/>
      <c r="H168" s="198">
        <v>0.27600000000000002</v>
      </c>
      <c r="I168" s="199"/>
      <c r="J168" s="13"/>
      <c r="K168" s="13"/>
      <c r="L168" s="195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6" t="s">
        <v>229</v>
      </c>
      <c r="AU168" s="196" t="s">
        <v>92</v>
      </c>
      <c r="AV168" s="13" t="s">
        <v>92</v>
      </c>
      <c r="AW168" s="13" t="s">
        <v>36</v>
      </c>
      <c r="AX168" s="13" t="s">
        <v>90</v>
      </c>
      <c r="AY168" s="196" t="s">
        <v>151</v>
      </c>
    </row>
    <row r="169" s="2" customFormat="1" ht="16.5" customHeight="1">
      <c r="A169" s="36"/>
      <c r="B169" s="170"/>
      <c r="C169" s="211" t="s">
        <v>303</v>
      </c>
      <c r="D169" s="211" t="s">
        <v>256</v>
      </c>
      <c r="E169" s="212" t="s">
        <v>525</v>
      </c>
      <c r="F169" s="213" t="s">
        <v>526</v>
      </c>
      <c r="G169" s="214" t="s">
        <v>462</v>
      </c>
      <c r="H169" s="215">
        <v>1</v>
      </c>
      <c r="I169" s="216"/>
      <c r="J169" s="217">
        <f>ROUND(I169*H169,2)</f>
        <v>0</v>
      </c>
      <c r="K169" s="218"/>
      <c r="L169" s="219"/>
      <c r="M169" s="220" t="s">
        <v>1</v>
      </c>
      <c r="N169" s="221" t="s">
        <v>47</v>
      </c>
      <c r="O169" s="75"/>
      <c r="P169" s="181">
        <f>O169*H169</f>
        <v>0</v>
      </c>
      <c r="Q169" s="181">
        <v>0</v>
      </c>
      <c r="R169" s="181">
        <f>Q169*H169</f>
        <v>0</v>
      </c>
      <c r="S169" s="181">
        <v>0</v>
      </c>
      <c r="T169" s="18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3" t="s">
        <v>260</v>
      </c>
      <c r="AT169" s="183" t="s">
        <v>256</v>
      </c>
      <c r="AU169" s="183" t="s">
        <v>92</v>
      </c>
      <c r="AY169" s="17" t="s">
        <v>151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7" t="s">
        <v>90</v>
      </c>
      <c r="BK169" s="184">
        <f>ROUND(I169*H169,2)</f>
        <v>0</v>
      </c>
      <c r="BL169" s="17" t="s">
        <v>158</v>
      </c>
      <c r="BM169" s="183" t="s">
        <v>527</v>
      </c>
    </row>
    <row r="170" s="2" customFormat="1" ht="16.5" customHeight="1">
      <c r="A170" s="36"/>
      <c r="B170" s="170"/>
      <c r="C170" s="211" t="s">
        <v>309</v>
      </c>
      <c r="D170" s="211" t="s">
        <v>256</v>
      </c>
      <c r="E170" s="212" t="s">
        <v>528</v>
      </c>
      <c r="F170" s="213" t="s">
        <v>529</v>
      </c>
      <c r="G170" s="214" t="s">
        <v>462</v>
      </c>
      <c r="H170" s="215">
        <v>1</v>
      </c>
      <c r="I170" s="216"/>
      <c r="J170" s="217">
        <f>ROUND(I170*H170,2)</f>
        <v>0</v>
      </c>
      <c r="K170" s="218"/>
      <c r="L170" s="219"/>
      <c r="M170" s="220" t="s">
        <v>1</v>
      </c>
      <c r="N170" s="221" t="s">
        <v>47</v>
      </c>
      <c r="O170" s="75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3" t="s">
        <v>260</v>
      </c>
      <c r="AT170" s="183" t="s">
        <v>256</v>
      </c>
      <c r="AU170" s="183" t="s">
        <v>92</v>
      </c>
      <c r="AY170" s="17" t="s">
        <v>151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7" t="s">
        <v>90</v>
      </c>
      <c r="BK170" s="184">
        <f>ROUND(I170*H170,2)</f>
        <v>0</v>
      </c>
      <c r="BL170" s="17" t="s">
        <v>158</v>
      </c>
      <c r="BM170" s="183" t="s">
        <v>530</v>
      </c>
    </row>
    <row r="171" s="2" customFormat="1" ht="16.5" customHeight="1">
      <c r="A171" s="36"/>
      <c r="B171" s="170"/>
      <c r="C171" s="211" t="s">
        <v>314</v>
      </c>
      <c r="D171" s="211" t="s">
        <v>256</v>
      </c>
      <c r="E171" s="212" t="s">
        <v>531</v>
      </c>
      <c r="F171" s="213" t="s">
        <v>532</v>
      </c>
      <c r="G171" s="214" t="s">
        <v>157</v>
      </c>
      <c r="H171" s="215">
        <v>1</v>
      </c>
      <c r="I171" s="216"/>
      <c r="J171" s="217">
        <f>ROUND(I171*H171,2)</f>
        <v>0</v>
      </c>
      <c r="K171" s="218"/>
      <c r="L171" s="219"/>
      <c r="M171" s="220" t="s">
        <v>1</v>
      </c>
      <c r="N171" s="221" t="s">
        <v>47</v>
      </c>
      <c r="O171" s="75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3" t="s">
        <v>260</v>
      </c>
      <c r="AT171" s="183" t="s">
        <v>256</v>
      </c>
      <c r="AU171" s="183" t="s">
        <v>92</v>
      </c>
      <c r="AY171" s="17" t="s">
        <v>151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7" t="s">
        <v>90</v>
      </c>
      <c r="BK171" s="184">
        <f>ROUND(I171*H171,2)</f>
        <v>0</v>
      </c>
      <c r="BL171" s="17" t="s">
        <v>158</v>
      </c>
      <c r="BM171" s="183" t="s">
        <v>533</v>
      </c>
    </row>
    <row r="172" s="2" customFormat="1" ht="16.5" customHeight="1">
      <c r="A172" s="36"/>
      <c r="B172" s="170"/>
      <c r="C172" s="211" t="s">
        <v>319</v>
      </c>
      <c r="D172" s="211" t="s">
        <v>256</v>
      </c>
      <c r="E172" s="212" t="s">
        <v>534</v>
      </c>
      <c r="F172" s="213" t="s">
        <v>535</v>
      </c>
      <c r="G172" s="214" t="s">
        <v>462</v>
      </c>
      <c r="H172" s="215">
        <v>1</v>
      </c>
      <c r="I172" s="216"/>
      <c r="J172" s="217">
        <f>ROUND(I172*H172,2)</f>
        <v>0</v>
      </c>
      <c r="K172" s="218"/>
      <c r="L172" s="219"/>
      <c r="M172" s="220" t="s">
        <v>1</v>
      </c>
      <c r="N172" s="221" t="s">
        <v>47</v>
      </c>
      <c r="O172" s="75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3" t="s">
        <v>260</v>
      </c>
      <c r="AT172" s="183" t="s">
        <v>256</v>
      </c>
      <c r="AU172" s="183" t="s">
        <v>92</v>
      </c>
      <c r="AY172" s="17" t="s">
        <v>151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7" t="s">
        <v>90</v>
      </c>
      <c r="BK172" s="184">
        <f>ROUND(I172*H172,2)</f>
        <v>0</v>
      </c>
      <c r="BL172" s="17" t="s">
        <v>158</v>
      </c>
      <c r="BM172" s="183" t="s">
        <v>536</v>
      </c>
    </row>
    <row r="173" s="2" customFormat="1" ht="16.5" customHeight="1">
      <c r="A173" s="36"/>
      <c r="B173" s="170"/>
      <c r="C173" s="211" t="s">
        <v>324</v>
      </c>
      <c r="D173" s="211" t="s">
        <v>256</v>
      </c>
      <c r="E173" s="212" t="s">
        <v>537</v>
      </c>
      <c r="F173" s="213" t="s">
        <v>538</v>
      </c>
      <c r="G173" s="214" t="s">
        <v>462</v>
      </c>
      <c r="H173" s="215">
        <v>1</v>
      </c>
      <c r="I173" s="216"/>
      <c r="J173" s="217">
        <f>ROUND(I173*H173,2)</f>
        <v>0</v>
      </c>
      <c r="K173" s="218"/>
      <c r="L173" s="219"/>
      <c r="M173" s="220" t="s">
        <v>1</v>
      </c>
      <c r="N173" s="221" t="s">
        <v>47</v>
      </c>
      <c r="O173" s="75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3" t="s">
        <v>260</v>
      </c>
      <c r="AT173" s="183" t="s">
        <v>256</v>
      </c>
      <c r="AU173" s="183" t="s">
        <v>92</v>
      </c>
      <c r="AY173" s="17" t="s">
        <v>151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7" t="s">
        <v>90</v>
      </c>
      <c r="BK173" s="184">
        <f>ROUND(I173*H173,2)</f>
        <v>0</v>
      </c>
      <c r="BL173" s="17" t="s">
        <v>158</v>
      </c>
      <c r="BM173" s="183" t="s">
        <v>539</v>
      </c>
    </row>
    <row r="174" s="2" customFormat="1" ht="16.5" customHeight="1">
      <c r="A174" s="36"/>
      <c r="B174" s="170"/>
      <c r="C174" s="211" t="s">
        <v>7</v>
      </c>
      <c r="D174" s="211" t="s">
        <v>256</v>
      </c>
      <c r="E174" s="212" t="s">
        <v>540</v>
      </c>
      <c r="F174" s="213" t="s">
        <v>541</v>
      </c>
      <c r="G174" s="214" t="s">
        <v>462</v>
      </c>
      <c r="H174" s="215">
        <v>1</v>
      </c>
      <c r="I174" s="216"/>
      <c r="J174" s="217">
        <f>ROUND(I174*H174,2)</f>
        <v>0</v>
      </c>
      <c r="K174" s="218"/>
      <c r="L174" s="219"/>
      <c r="M174" s="220" t="s">
        <v>1</v>
      </c>
      <c r="N174" s="221" t="s">
        <v>47</v>
      </c>
      <c r="O174" s="75"/>
      <c r="P174" s="181">
        <f>O174*H174</f>
        <v>0</v>
      </c>
      <c r="Q174" s="181">
        <v>0</v>
      </c>
      <c r="R174" s="181">
        <f>Q174*H174</f>
        <v>0</v>
      </c>
      <c r="S174" s="181">
        <v>0</v>
      </c>
      <c r="T174" s="18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3" t="s">
        <v>260</v>
      </c>
      <c r="AT174" s="183" t="s">
        <v>256</v>
      </c>
      <c r="AU174" s="183" t="s">
        <v>92</v>
      </c>
      <c r="AY174" s="17" t="s">
        <v>151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7" t="s">
        <v>90</v>
      </c>
      <c r="BK174" s="184">
        <f>ROUND(I174*H174,2)</f>
        <v>0</v>
      </c>
      <c r="BL174" s="17" t="s">
        <v>158</v>
      </c>
      <c r="BM174" s="183" t="s">
        <v>542</v>
      </c>
    </row>
    <row r="175" s="2" customFormat="1" ht="16.5" customHeight="1">
      <c r="A175" s="36"/>
      <c r="B175" s="170"/>
      <c r="C175" s="211" t="s">
        <v>333</v>
      </c>
      <c r="D175" s="211" t="s">
        <v>256</v>
      </c>
      <c r="E175" s="212" t="s">
        <v>473</v>
      </c>
      <c r="F175" s="213" t="s">
        <v>474</v>
      </c>
      <c r="G175" s="214" t="s">
        <v>462</v>
      </c>
      <c r="H175" s="215">
        <v>2</v>
      </c>
      <c r="I175" s="216"/>
      <c r="J175" s="217">
        <f>ROUND(I175*H175,2)</f>
        <v>0</v>
      </c>
      <c r="K175" s="218"/>
      <c r="L175" s="219"/>
      <c r="M175" s="220" t="s">
        <v>1</v>
      </c>
      <c r="N175" s="221" t="s">
        <v>47</v>
      </c>
      <c r="O175" s="75"/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3" t="s">
        <v>260</v>
      </c>
      <c r="AT175" s="183" t="s">
        <v>256</v>
      </c>
      <c r="AU175" s="183" t="s">
        <v>92</v>
      </c>
      <c r="AY175" s="17" t="s">
        <v>151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7" t="s">
        <v>90</v>
      </c>
      <c r="BK175" s="184">
        <f>ROUND(I175*H175,2)</f>
        <v>0</v>
      </c>
      <c r="BL175" s="17" t="s">
        <v>158</v>
      </c>
      <c r="BM175" s="183" t="s">
        <v>543</v>
      </c>
    </row>
    <row r="176" s="2" customFormat="1" ht="16.5" customHeight="1">
      <c r="A176" s="36"/>
      <c r="B176" s="170"/>
      <c r="C176" s="211" t="s">
        <v>337</v>
      </c>
      <c r="D176" s="211" t="s">
        <v>256</v>
      </c>
      <c r="E176" s="212" t="s">
        <v>476</v>
      </c>
      <c r="F176" s="213" t="s">
        <v>477</v>
      </c>
      <c r="G176" s="214" t="s">
        <v>462</v>
      </c>
      <c r="H176" s="215">
        <v>1</v>
      </c>
      <c r="I176" s="216"/>
      <c r="J176" s="217">
        <f>ROUND(I176*H176,2)</f>
        <v>0</v>
      </c>
      <c r="K176" s="218"/>
      <c r="L176" s="219"/>
      <c r="M176" s="220" t="s">
        <v>1</v>
      </c>
      <c r="N176" s="221" t="s">
        <v>47</v>
      </c>
      <c r="O176" s="75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3" t="s">
        <v>260</v>
      </c>
      <c r="AT176" s="183" t="s">
        <v>256</v>
      </c>
      <c r="AU176" s="183" t="s">
        <v>92</v>
      </c>
      <c r="AY176" s="17" t="s">
        <v>151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7" t="s">
        <v>90</v>
      </c>
      <c r="BK176" s="184">
        <f>ROUND(I176*H176,2)</f>
        <v>0</v>
      </c>
      <c r="BL176" s="17" t="s">
        <v>158</v>
      </c>
      <c r="BM176" s="183" t="s">
        <v>544</v>
      </c>
    </row>
    <row r="177" s="2" customFormat="1" ht="16.5" customHeight="1">
      <c r="A177" s="36"/>
      <c r="B177" s="170"/>
      <c r="C177" s="211" t="s">
        <v>341</v>
      </c>
      <c r="D177" s="211" t="s">
        <v>256</v>
      </c>
      <c r="E177" s="212" t="s">
        <v>545</v>
      </c>
      <c r="F177" s="213" t="s">
        <v>480</v>
      </c>
      <c r="G177" s="214" t="s">
        <v>462</v>
      </c>
      <c r="H177" s="215">
        <v>1</v>
      </c>
      <c r="I177" s="216"/>
      <c r="J177" s="217">
        <f>ROUND(I177*H177,2)</f>
        <v>0</v>
      </c>
      <c r="K177" s="218"/>
      <c r="L177" s="219"/>
      <c r="M177" s="220" t="s">
        <v>1</v>
      </c>
      <c r="N177" s="221" t="s">
        <v>47</v>
      </c>
      <c r="O177" s="75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3" t="s">
        <v>260</v>
      </c>
      <c r="AT177" s="183" t="s">
        <v>256</v>
      </c>
      <c r="AU177" s="183" t="s">
        <v>92</v>
      </c>
      <c r="AY177" s="17" t="s">
        <v>151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7" t="s">
        <v>90</v>
      </c>
      <c r="BK177" s="184">
        <f>ROUND(I177*H177,2)</f>
        <v>0</v>
      </c>
      <c r="BL177" s="17" t="s">
        <v>158</v>
      </c>
      <c r="BM177" s="183" t="s">
        <v>546</v>
      </c>
    </row>
    <row r="178" s="2" customFormat="1" ht="16.5" customHeight="1">
      <c r="A178" s="36"/>
      <c r="B178" s="170"/>
      <c r="C178" s="211" t="s">
        <v>346</v>
      </c>
      <c r="D178" s="211" t="s">
        <v>256</v>
      </c>
      <c r="E178" s="212" t="s">
        <v>547</v>
      </c>
      <c r="F178" s="213" t="s">
        <v>548</v>
      </c>
      <c r="G178" s="214" t="s">
        <v>157</v>
      </c>
      <c r="H178" s="215">
        <v>1</v>
      </c>
      <c r="I178" s="216"/>
      <c r="J178" s="217">
        <f>ROUND(I178*H178,2)</f>
        <v>0</v>
      </c>
      <c r="K178" s="218"/>
      <c r="L178" s="219"/>
      <c r="M178" s="220" t="s">
        <v>1</v>
      </c>
      <c r="N178" s="221" t="s">
        <v>47</v>
      </c>
      <c r="O178" s="75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3" t="s">
        <v>260</v>
      </c>
      <c r="AT178" s="183" t="s">
        <v>256</v>
      </c>
      <c r="AU178" s="183" t="s">
        <v>92</v>
      </c>
      <c r="AY178" s="17" t="s">
        <v>151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7" t="s">
        <v>90</v>
      </c>
      <c r="BK178" s="184">
        <f>ROUND(I178*H178,2)</f>
        <v>0</v>
      </c>
      <c r="BL178" s="17" t="s">
        <v>158</v>
      </c>
      <c r="BM178" s="183" t="s">
        <v>549</v>
      </c>
    </row>
    <row r="179" s="2" customFormat="1" ht="16.5" customHeight="1">
      <c r="A179" s="36"/>
      <c r="B179" s="170"/>
      <c r="C179" s="211" t="s">
        <v>353</v>
      </c>
      <c r="D179" s="211" t="s">
        <v>256</v>
      </c>
      <c r="E179" s="212" t="s">
        <v>550</v>
      </c>
      <c r="F179" s="213" t="s">
        <v>551</v>
      </c>
      <c r="G179" s="214" t="s">
        <v>157</v>
      </c>
      <c r="H179" s="215">
        <v>1</v>
      </c>
      <c r="I179" s="216"/>
      <c r="J179" s="217">
        <f>ROUND(I179*H179,2)</f>
        <v>0</v>
      </c>
      <c r="K179" s="218"/>
      <c r="L179" s="219"/>
      <c r="M179" s="220" t="s">
        <v>1</v>
      </c>
      <c r="N179" s="221" t="s">
        <v>47</v>
      </c>
      <c r="O179" s="75"/>
      <c r="P179" s="181">
        <f>O179*H179</f>
        <v>0</v>
      </c>
      <c r="Q179" s="181">
        <v>0</v>
      </c>
      <c r="R179" s="181">
        <f>Q179*H179</f>
        <v>0</v>
      </c>
      <c r="S179" s="181">
        <v>0</v>
      </c>
      <c r="T179" s="18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3" t="s">
        <v>260</v>
      </c>
      <c r="AT179" s="183" t="s">
        <v>256</v>
      </c>
      <c r="AU179" s="183" t="s">
        <v>92</v>
      </c>
      <c r="AY179" s="17" t="s">
        <v>151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7" t="s">
        <v>90</v>
      </c>
      <c r="BK179" s="184">
        <f>ROUND(I179*H179,2)</f>
        <v>0</v>
      </c>
      <c r="BL179" s="17" t="s">
        <v>158</v>
      </c>
      <c r="BM179" s="183" t="s">
        <v>552</v>
      </c>
    </row>
    <row r="180" s="12" customFormat="1" ht="22.8" customHeight="1">
      <c r="A180" s="12"/>
      <c r="B180" s="157"/>
      <c r="C180" s="12"/>
      <c r="D180" s="158" t="s">
        <v>81</v>
      </c>
      <c r="E180" s="168" t="s">
        <v>373</v>
      </c>
      <c r="F180" s="168" t="s">
        <v>374</v>
      </c>
      <c r="G180" s="12"/>
      <c r="H180" s="12"/>
      <c r="I180" s="160"/>
      <c r="J180" s="169">
        <f>BK180</f>
        <v>0</v>
      </c>
      <c r="K180" s="12"/>
      <c r="L180" s="157"/>
      <c r="M180" s="162"/>
      <c r="N180" s="163"/>
      <c r="O180" s="163"/>
      <c r="P180" s="164">
        <f>P181</f>
        <v>0</v>
      </c>
      <c r="Q180" s="163"/>
      <c r="R180" s="164">
        <f>R181</f>
        <v>0</v>
      </c>
      <c r="S180" s="163"/>
      <c r="T180" s="165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58" t="s">
        <v>90</v>
      </c>
      <c r="AT180" s="166" t="s">
        <v>81</v>
      </c>
      <c r="AU180" s="166" t="s">
        <v>90</v>
      </c>
      <c r="AY180" s="158" t="s">
        <v>151</v>
      </c>
      <c r="BK180" s="167">
        <f>BK181</f>
        <v>0</v>
      </c>
    </row>
    <row r="181" s="2" customFormat="1" ht="33" customHeight="1">
      <c r="A181" s="36"/>
      <c r="B181" s="170"/>
      <c r="C181" s="171" t="s">
        <v>358</v>
      </c>
      <c r="D181" s="171" t="s">
        <v>154</v>
      </c>
      <c r="E181" s="172" t="s">
        <v>376</v>
      </c>
      <c r="F181" s="173" t="s">
        <v>377</v>
      </c>
      <c r="G181" s="174" t="s">
        <v>259</v>
      </c>
      <c r="H181" s="175">
        <v>119.866</v>
      </c>
      <c r="I181" s="176"/>
      <c r="J181" s="177">
        <f>ROUND(I181*H181,2)</f>
        <v>0</v>
      </c>
      <c r="K181" s="178"/>
      <c r="L181" s="37"/>
      <c r="M181" s="225" t="s">
        <v>1</v>
      </c>
      <c r="N181" s="226" t="s">
        <v>47</v>
      </c>
      <c r="O181" s="192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3" t="s">
        <v>158</v>
      </c>
      <c r="AT181" s="183" t="s">
        <v>154</v>
      </c>
      <c r="AU181" s="183" t="s">
        <v>92</v>
      </c>
      <c r="AY181" s="17" t="s">
        <v>151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17" t="s">
        <v>90</v>
      </c>
      <c r="BK181" s="184">
        <f>ROUND(I181*H181,2)</f>
        <v>0</v>
      </c>
      <c r="BL181" s="17" t="s">
        <v>158</v>
      </c>
      <c r="BM181" s="183" t="s">
        <v>553</v>
      </c>
    </row>
    <row r="182" s="2" customFormat="1" ht="6.96" customHeight="1">
      <c r="A182" s="36"/>
      <c r="B182" s="58"/>
      <c r="C182" s="59"/>
      <c r="D182" s="59"/>
      <c r="E182" s="59"/>
      <c r="F182" s="59"/>
      <c r="G182" s="59"/>
      <c r="H182" s="59"/>
      <c r="I182" s="59"/>
      <c r="J182" s="59"/>
      <c r="K182" s="59"/>
      <c r="L182" s="37"/>
      <c r="M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</row>
  </sheetData>
  <autoFilter ref="C121:K18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  <c r="AZ2" s="194" t="s">
        <v>203</v>
      </c>
      <c r="BA2" s="194" t="s">
        <v>1</v>
      </c>
      <c r="BB2" s="194" t="s">
        <v>1</v>
      </c>
      <c r="BC2" s="194" t="s">
        <v>289</v>
      </c>
      <c r="BD2" s="194" t="s">
        <v>92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  <c r="AZ3" s="194" t="s">
        <v>554</v>
      </c>
      <c r="BA3" s="194" t="s">
        <v>1</v>
      </c>
      <c r="BB3" s="194" t="s">
        <v>1</v>
      </c>
      <c r="BC3" s="194" t="s">
        <v>555</v>
      </c>
      <c r="BD3" s="194" t="s">
        <v>92</v>
      </c>
    </row>
    <row r="4" s="1" customFormat="1" ht="24.96" customHeight="1">
      <c r="B4" s="20"/>
      <c r="D4" s="21" t="s">
        <v>122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Park Homolka Beroun, 1.etapa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123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556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11. 8. 2022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30" t="s">
        <v>28</v>
      </c>
      <c r="J15" s="25" t="s">
        <v>29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30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32</v>
      </c>
      <c r="E20" s="36"/>
      <c r="F20" s="36"/>
      <c r="G20" s="36"/>
      <c r="H20" s="36"/>
      <c r="I20" s="30" t="s">
        <v>25</v>
      </c>
      <c r="J20" s="25" t="s">
        <v>33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34</v>
      </c>
      <c r="F21" s="36"/>
      <c r="G21" s="36"/>
      <c r="H21" s="36"/>
      <c r="I21" s="30" t="s">
        <v>28</v>
      </c>
      <c r="J21" s="25" t="s">
        <v>35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37</v>
      </c>
      <c r="E23" s="36"/>
      <c r="F23" s="36"/>
      <c r="G23" s="36"/>
      <c r="H23" s="36"/>
      <c r="I23" s="30" t="s">
        <v>25</v>
      </c>
      <c r="J23" s="25" t="s">
        <v>38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39</v>
      </c>
      <c r="F24" s="36"/>
      <c r="G24" s="36"/>
      <c r="H24" s="36"/>
      <c r="I24" s="30" t="s">
        <v>28</v>
      </c>
      <c r="J24" s="25" t="s">
        <v>40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42</v>
      </c>
      <c r="E30" s="36"/>
      <c r="F30" s="36"/>
      <c r="G30" s="36"/>
      <c r="H30" s="36"/>
      <c r="I30" s="36"/>
      <c r="J30" s="94">
        <f>ROUND(J124,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44</v>
      </c>
      <c r="G32" s="36"/>
      <c r="H32" s="36"/>
      <c r="I32" s="41" t="s">
        <v>43</v>
      </c>
      <c r="J32" s="41" t="s">
        <v>45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46</v>
      </c>
      <c r="E33" s="30" t="s">
        <v>47</v>
      </c>
      <c r="F33" s="125">
        <f>ROUND((SUM(BE124:BE169)),  2)</f>
        <v>0</v>
      </c>
      <c r="G33" s="36"/>
      <c r="H33" s="36"/>
      <c r="I33" s="126">
        <v>0.20999999999999999</v>
      </c>
      <c r="J33" s="125">
        <f>ROUND(((SUM(BE124:BE169))*I33),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48</v>
      </c>
      <c r="F34" s="125">
        <f>ROUND((SUM(BF124:BF169)),  2)</f>
        <v>0</v>
      </c>
      <c r="G34" s="36"/>
      <c r="H34" s="36"/>
      <c r="I34" s="126">
        <v>0.14999999999999999</v>
      </c>
      <c r="J34" s="125">
        <f>ROUND(((SUM(BF124:BF169))*I34),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49</v>
      </c>
      <c r="F35" s="125">
        <f>ROUND((SUM(BG124:BG169)),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50</v>
      </c>
      <c r="F36" s="125">
        <f>ROUND((SUM(BH124:BH169)),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51</v>
      </c>
      <c r="F37" s="125">
        <f>ROUND((SUM(BI124:BI169)),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52</v>
      </c>
      <c r="E39" s="79"/>
      <c r="F39" s="79"/>
      <c r="G39" s="129" t="s">
        <v>53</v>
      </c>
      <c r="H39" s="130" t="s">
        <v>54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55</v>
      </c>
      <c r="E50" s="55"/>
      <c r="F50" s="55"/>
      <c r="G50" s="54" t="s">
        <v>56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57</v>
      </c>
      <c r="E61" s="39"/>
      <c r="F61" s="133" t="s">
        <v>58</v>
      </c>
      <c r="G61" s="56" t="s">
        <v>57</v>
      </c>
      <c r="H61" s="39"/>
      <c r="I61" s="39"/>
      <c r="J61" s="134" t="s">
        <v>58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59</v>
      </c>
      <c r="E65" s="57"/>
      <c r="F65" s="57"/>
      <c r="G65" s="54" t="s">
        <v>60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57</v>
      </c>
      <c r="E76" s="39"/>
      <c r="F76" s="133" t="s">
        <v>58</v>
      </c>
      <c r="G76" s="56" t="s">
        <v>57</v>
      </c>
      <c r="H76" s="39"/>
      <c r="I76" s="39"/>
      <c r="J76" s="134" t="s">
        <v>58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Park Homolka Beroun, 1.etapa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04 - SO 04 terénní schody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Beroun</v>
      </c>
      <c r="G89" s="36"/>
      <c r="H89" s="36"/>
      <c r="I89" s="30" t="s">
        <v>22</v>
      </c>
      <c r="J89" s="67" t="str">
        <f>IF(J12="","",J12)</f>
        <v>11. 8. 2022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>Město Beroun</v>
      </c>
      <c r="G91" s="36"/>
      <c r="H91" s="36"/>
      <c r="I91" s="30" t="s">
        <v>32</v>
      </c>
      <c r="J91" s="34" t="str">
        <f>E21</f>
        <v>Ing.arch.MgA Alena Korandová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6"/>
      <c r="E92" s="36"/>
      <c r="F92" s="25" t="str">
        <f>IF(E18="","",E18)</f>
        <v>Vyplň údaj</v>
      </c>
      <c r="G92" s="36"/>
      <c r="H92" s="36"/>
      <c r="I92" s="30" t="s">
        <v>37</v>
      </c>
      <c r="J92" s="34" t="str">
        <f>E24</f>
        <v>Ing. Natálie Veselá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126</v>
      </c>
      <c r="D94" s="127"/>
      <c r="E94" s="127"/>
      <c r="F94" s="127"/>
      <c r="G94" s="127"/>
      <c r="H94" s="127"/>
      <c r="I94" s="127"/>
      <c r="J94" s="136" t="s">
        <v>127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128</v>
      </c>
      <c r="D96" s="36"/>
      <c r="E96" s="36"/>
      <c r="F96" s="36"/>
      <c r="G96" s="36"/>
      <c r="H96" s="36"/>
      <c r="I96" s="36"/>
      <c r="J96" s="94">
        <f>J124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129</v>
      </c>
    </row>
    <row r="97" s="9" customFormat="1" ht="24.96" customHeight="1">
      <c r="A97" s="9"/>
      <c r="B97" s="138"/>
      <c r="C97" s="9"/>
      <c r="D97" s="139" t="s">
        <v>211</v>
      </c>
      <c r="E97" s="140"/>
      <c r="F97" s="140"/>
      <c r="G97" s="140"/>
      <c r="H97" s="140"/>
      <c r="I97" s="140"/>
      <c r="J97" s="141">
        <f>J125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212</v>
      </c>
      <c r="E98" s="144"/>
      <c r="F98" s="144"/>
      <c r="G98" s="144"/>
      <c r="H98" s="144"/>
      <c r="I98" s="144"/>
      <c r="J98" s="145">
        <f>J126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213</v>
      </c>
      <c r="E99" s="144"/>
      <c r="F99" s="144"/>
      <c r="G99" s="144"/>
      <c r="H99" s="144"/>
      <c r="I99" s="144"/>
      <c r="J99" s="145">
        <f>J134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214</v>
      </c>
      <c r="E100" s="144"/>
      <c r="F100" s="144"/>
      <c r="G100" s="144"/>
      <c r="H100" s="144"/>
      <c r="I100" s="144"/>
      <c r="J100" s="145">
        <f>J140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218</v>
      </c>
      <c r="E101" s="144"/>
      <c r="F101" s="144"/>
      <c r="G101" s="144"/>
      <c r="H101" s="144"/>
      <c r="I101" s="144"/>
      <c r="J101" s="145">
        <f>J158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219</v>
      </c>
      <c r="E102" s="144"/>
      <c r="F102" s="144"/>
      <c r="G102" s="144"/>
      <c r="H102" s="144"/>
      <c r="I102" s="144"/>
      <c r="J102" s="145">
        <f>J161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8"/>
      <c r="C103" s="9"/>
      <c r="D103" s="139" t="s">
        <v>220</v>
      </c>
      <c r="E103" s="140"/>
      <c r="F103" s="140"/>
      <c r="G103" s="140"/>
      <c r="H103" s="140"/>
      <c r="I103" s="140"/>
      <c r="J103" s="141">
        <f>J163</f>
        <v>0</v>
      </c>
      <c r="K103" s="9"/>
      <c r="L103" s="13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42"/>
      <c r="C104" s="10"/>
      <c r="D104" s="143" t="s">
        <v>221</v>
      </c>
      <c r="E104" s="144"/>
      <c r="F104" s="144"/>
      <c r="G104" s="144"/>
      <c r="H104" s="144"/>
      <c r="I104" s="144"/>
      <c r="J104" s="145">
        <f>J164</f>
        <v>0</v>
      </c>
      <c r="K104" s="10"/>
      <c r="L104" s="14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135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6"/>
      <c r="D114" s="36"/>
      <c r="E114" s="119" t="str">
        <f>E7</f>
        <v>Park Homolka Beroun, 1.etapa</v>
      </c>
      <c r="F114" s="30"/>
      <c r="G114" s="30"/>
      <c r="H114" s="30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123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65" t="str">
        <f>E9</f>
        <v>04 - SO 04 terénní schody</v>
      </c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6"/>
      <c r="E118" s="36"/>
      <c r="F118" s="25" t="str">
        <f>F12</f>
        <v>Beroun</v>
      </c>
      <c r="G118" s="36"/>
      <c r="H118" s="36"/>
      <c r="I118" s="30" t="s">
        <v>22</v>
      </c>
      <c r="J118" s="67" t="str">
        <f>IF(J12="","",J12)</f>
        <v>11. 8. 2022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25.65" customHeight="1">
      <c r="A120" s="36"/>
      <c r="B120" s="37"/>
      <c r="C120" s="30" t="s">
        <v>24</v>
      </c>
      <c r="D120" s="36"/>
      <c r="E120" s="36"/>
      <c r="F120" s="25" t="str">
        <f>E15</f>
        <v>Město Beroun</v>
      </c>
      <c r="G120" s="36"/>
      <c r="H120" s="36"/>
      <c r="I120" s="30" t="s">
        <v>32</v>
      </c>
      <c r="J120" s="34" t="str">
        <f>E21</f>
        <v>Ing.arch.MgA Alena Korandová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6"/>
      <c r="E121" s="36"/>
      <c r="F121" s="25" t="str">
        <f>IF(E18="","",E18)</f>
        <v>Vyplň údaj</v>
      </c>
      <c r="G121" s="36"/>
      <c r="H121" s="36"/>
      <c r="I121" s="30" t="s">
        <v>37</v>
      </c>
      <c r="J121" s="34" t="str">
        <f>E24</f>
        <v>Ing. Natálie Veselá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46"/>
      <c r="B123" s="147"/>
      <c r="C123" s="148" t="s">
        <v>136</v>
      </c>
      <c r="D123" s="149" t="s">
        <v>67</v>
      </c>
      <c r="E123" s="149" t="s">
        <v>63</v>
      </c>
      <c r="F123" s="149" t="s">
        <v>64</v>
      </c>
      <c r="G123" s="149" t="s">
        <v>137</v>
      </c>
      <c r="H123" s="149" t="s">
        <v>138</v>
      </c>
      <c r="I123" s="149" t="s">
        <v>139</v>
      </c>
      <c r="J123" s="150" t="s">
        <v>127</v>
      </c>
      <c r="K123" s="151" t="s">
        <v>140</v>
      </c>
      <c r="L123" s="152"/>
      <c r="M123" s="84" t="s">
        <v>1</v>
      </c>
      <c r="N123" s="85" t="s">
        <v>46</v>
      </c>
      <c r="O123" s="85" t="s">
        <v>141</v>
      </c>
      <c r="P123" s="85" t="s">
        <v>142</v>
      </c>
      <c r="Q123" s="85" t="s">
        <v>143</v>
      </c>
      <c r="R123" s="85" t="s">
        <v>144</v>
      </c>
      <c r="S123" s="85" t="s">
        <v>145</v>
      </c>
      <c r="T123" s="86" t="s">
        <v>146</v>
      </c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</row>
    <row r="124" s="2" customFormat="1" ht="22.8" customHeight="1">
      <c r="A124" s="36"/>
      <c r="B124" s="37"/>
      <c r="C124" s="91" t="s">
        <v>147</v>
      </c>
      <c r="D124" s="36"/>
      <c r="E124" s="36"/>
      <c r="F124" s="36"/>
      <c r="G124" s="36"/>
      <c r="H124" s="36"/>
      <c r="I124" s="36"/>
      <c r="J124" s="153">
        <f>BK124</f>
        <v>0</v>
      </c>
      <c r="K124" s="36"/>
      <c r="L124" s="37"/>
      <c r="M124" s="87"/>
      <c r="N124" s="71"/>
      <c r="O124" s="88"/>
      <c r="P124" s="154">
        <f>P125+P163</f>
        <v>0</v>
      </c>
      <c r="Q124" s="88"/>
      <c r="R124" s="154">
        <f>R125+R163</f>
        <v>30.260478279999997</v>
      </c>
      <c r="S124" s="88"/>
      <c r="T124" s="155">
        <f>T125+T163</f>
        <v>0.97180800000000001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81</v>
      </c>
      <c r="AU124" s="17" t="s">
        <v>129</v>
      </c>
      <c r="BK124" s="156">
        <f>BK125+BK163</f>
        <v>0</v>
      </c>
    </row>
    <row r="125" s="12" customFormat="1" ht="25.92" customHeight="1">
      <c r="A125" s="12"/>
      <c r="B125" s="157"/>
      <c r="C125" s="12"/>
      <c r="D125" s="158" t="s">
        <v>81</v>
      </c>
      <c r="E125" s="159" t="s">
        <v>222</v>
      </c>
      <c r="F125" s="159" t="s">
        <v>223</v>
      </c>
      <c r="G125" s="12"/>
      <c r="H125" s="12"/>
      <c r="I125" s="160"/>
      <c r="J125" s="161">
        <f>BK125</f>
        <v>0</v>
      </c>
      <c r="K125" s="12"/>
      <c r="L125" s="157"/>
      <c r="M125" s="162"/>
      <c r="N125" s="163"/>
      <c r="O125" s="163"/>
      <c r="P125" s="164">
        <f>P126+P134+P140+P158+P161</f>
        <v>0</v>
      </c>
      <c r="Q125" s="163"/>
      <c r="R125" s="164">
        <f>R126+R134+R140+R158+R161</f>
        <v>30.257775349999996</v>
      </c>
      <c r="S125" s="163"/>
      <c r="T125" s="165">
        <f>T126+T134+T140+T158+T161</f>
        <v>0.97180800000000001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90</v>
      </c>
      <c r="AT125" s="166" t="s">
        <v>81</v>
      </c>
      <c r="AU125" s="166" t="s">
        <v>82</v>
      </c>
      <c r="AY125" s="158" t="s">
        <v>151</v>
      </c>
      <c r="BK125" s="167">
        <f>BK126+BK134+BK140+BK158+BK161</f>
        <v>0</v>
      </c>
    </row>
    <row r="126" s="12" customFormat="1" ht="22.8" customHeight="1">
      <c r="A126" s="12"/>
      <c r="B126" s="157"/>
      <c r="C126" s="12"/>
      <c r="D126" s="158" t="s">
        <v>81</v>
      </c>
      <c r="E126" s="168" t="s">
        <v>90</v>
      </c>
      <c r="F126" s="168" t="s">
        <v>224</v>
      </c>
      <c r="G126" s="12"/>
      <c r="H126" s="12"/>
      <c r="I126" s="160"/>
      <c r="J126" s="169">
        <f>BK126</f>
        <v>0</v>
      </c>
      <c r="K126" s="12"/>
      <c r="L126" s="157"/>
      <c r="M126" s="162"/>
      <c r="N126" s="163"/>
      <c r="O126" s="163"/>
      <c r="P126" s="164">
        <f>SUM(P127:P133)</f>
        <v>0</v>
      </c>
      <c r="Q126" s="163"/>
      <c r="R126" s="164">
        <f>SUM(R127:R133)</f>
        <v>0</v>
      </c>
      <c r="S126" s="163"/>
      <c r="T126" s="165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90</v>
      </c>
      <c r="AT126" s="166" t="s">
        <v>81</v>
      </c>
      <c r="AU126" s="166" t="s">
        <v>90</v>
      </c>
      <c r="AY126" s="158" t="s">
        <v>151</v>
      </c>
      <c r="BK126" s="167">
        <f>SUM(BK127:BK133)</f>
        <v>0</v>
      </c>
    </row>
    <row r="127" s="2" customFormat="1" ht="33" customHeight="1">
      <c r="A127" s="36"/>
      <c r="B127" s="170"/>
      <c r="C127" s="171" t="s">
        <v>90</v>
      </c>
      <c r="D127" s="171" t="s">
        <v>154</v>
      </c>
      <c r="E127" s="172" t="s">
        <v>557</v>
      </c>
      <c r="F127" s="173" t="s">
        <v>558</v>
      </c>
      <c r="G127" s="174" t="s">
        <v>227</v>
      </c>
      <c r="H127" s="175">
        <v>13</v>
      </c>
      <c r="I127" s="176"/>
      <c r="J127" s="177">
        <f>ROUND(I127*H127,2)</f>
        <v>0</v>
      </c>
      <c r="K127" s="178"/>
      <c r="L127" s="37"/>
      <c r="M127" s="179" t="s">
        <v>1</v>
      </c>
      <c r="N127" s="180" t="s">
        <v>47</v>
      </c>
      <c r="O127" s="75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158</v>
      </c>
      <c r="AT127" s="183" t="s">
        <v>154</v>
      </c>
      <c r="AU127" s="183" t="s">
        <v>92</v>
      </c>
      <c r="AY127" s="17" t="s">
        <v>151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90</v>
      </c>
      <c r="BK127" s="184">
        <f>ROUND(I127*H127,2)</f>
        <v>0</v>
      </c>
      <c r="BL127" s="17" t="s">
        <v>158</v>
      </c>
      <c r="BM127" s="183" t="s">
        <v>559</v>
      </c>
    </row>
    <row r="128" s="13" customFormat="1">
      <c r="A128" s="13"/>
      <c r="B128" s="195"/>
      <c r="C128" s="13"/>
      <c r="D128" s="185" t="s">
        <v>229</v>
      </c>
      <c r="E128" s="196" t="s">
        <v>203</v>
      </c>
      <c r="F128" s="197" t="s">
        <v>560</v>
      </c>
      <c r="G128" s="13"/>
      <c r="H128" s="198">
        <v>13</v>
      </c>
      <c r="I128" s="199"/>
      <c r="J128" s="13"/>
      <c r="K128" s="13"/>
      <c r="L128" s="195"/>
      <c r="M128" s="200"/>
      <c r="N128" s="201"/>
      <c r="O128" s="201"/>
      <c r="P128" s="201"/>
      <c r="Q128" s="201"/>
      <c r="R128" s="201"/>
      <c r="S128" s="201"/>
      <c r="T128" s="20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6" t="s">
        <v>229</v>
      </c>
      <c r="AU128" s="196" t="s">
        <v>92</v>
      </c>
      <c r="AV128" s="13" t="s">
        <v>92</v>
      </c>
      <c r="AW128" s="13" t="s">
        <v>36</v>
      </c>
      <c r="AX128" s="13" t="s">
        <v>90</v>
      </c>
      <c r="AY128" s="196" t="s">
        <v>151</v>
      </c>
    </row>
    <row r="129" s="2" customFormat="1" ht="37.8" customHeight="1">
      <c r="A129" s="36"/>
      <c r="B129" s="170"/>
      <c r="C129" s="171" t="s">
        <v>92</v>
      </c>
      <c r="D129" s="171" t="s">
        <v>154</v>
      </c>
      <c r="E129" s="172" t="s">
        <v>235</v>
      </c>
      <c r="F129" s="173" t="s">
        <v>236</v>
      </c>
      <c r="G129" s="174" t="s">
        <v>227</v>
      </c>
      <c r="H129" s="175">
        <v>13</v>
      </c>
      <c r="I129" s="176"/>
      <c r="J129" s="177">
        <f>ROUND(I129*H129,2)</f>
        <v>0</v>
      </c>
      <c r="K129" s="178"/>
      <c r="L129" s="37"/>
      <c r="M129" s="179" t="s">
        <v>1</v>
      </c>
      <c r="N129" s="180" t="s">
        <v>47</v>
      </c>
      <c r="O129" s="75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3" t="s">
        <v>158</v>
      </c>
      <c r="AT129" s="183" t="s">
        <v>154</v>
      </c>
      <c r="AU129" s="183" t="s">
        <v>92</v>
      </c>
      <c r="AY129" s="17" t="s">
        <v>151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7" t="s">
        <v>90</v>
      </c>
      <c r="BK129" s="184">
        <f>ROUND(I129*H129,2)</f>
        <v>0</v>
      </c>
      <c r="BL129" s="17" t="s">
        <v>158</v>
      </c>
      <c r="BM129" s="183" t="s">
        <v>561</v>
      </c>
    </row>
    <row r="130" s="2" customFormat="1">
      <c r="A130" s="36"/>
      <c r="B130" s="37"/>
      <c r="C130" s="36"/>
      <c r="D130" s="185" t="s">
        <v>160</v>
      </c>
      <c r="E130" s="36"/>
      <c r="F130" s="186" t="s">
        <v>238</v>
      </c>
      <c r="G130" s="36"/>
      <c r="H130" s="36"/>
      <c r="I130" s="187"/>
      <c r="J130" s="36"/>
      <c r="K130" s="36"/>
      <c r="L130" s="37"/>
      <c r="M130" s="188"/>
      <c r="N130" s="189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160</v>
      </c>
      <c r="AU130" s="17" t="s">
        <v>92</v>
      </c>
    </row>
    <row r="131" s="13" customFormat="1">
      <c r="A131" s="13"/>
      <c r="B131" s="195"/>
      <c r="C131" s="13"/>
      <c r="D131" s="185" t="s">
        <v>229</v>
      </c>
      <c r="E131" s="196" t="s">
        <v>1</v>
      </c>
      <c r="F131" s="197" t="s">
        <v>203</v>
      </c>
      <c r="G131" s="13"/>
      <c r="H131" s="198">
        <v>13</v>
      </c>
      <c r="I131" s="199"/>
      <c r="J131" s="13"/>
      <c r="K131" s="13"/>
      <c r="L131" s="195"/>
      <c r="M131" s="200"/>
      <c r="N131" s="201"/>
      <c r="O131" s="201"/>
      <c r="P131" s="201"/>
      <c r="Q131" s="201"/>
      <c r="R131" s="201"/>
      <c r="S131" s="201"/>
      <c r="T131" s="20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6" t="s">
        <v>229</v>
      </c>
      <c r="AU131" s="196" t="s">
        <v>92</v>
      </c>
      <c r="AV131" s="13" t="s">
        <v>92</v>
      </c>
      <c r="AW131" s="13" t="s">
        <v>36</v>
      </c>
      <c r="AX131" s="13" t="s">
        <v>90</v>
      </c>
      <c r="AY131" s="196" t="s">
        <v>151</v>
      </c>
    </row>
    <row r="132" s="2" customFormat="1" ht="24.15" customHeight="1">
      <c r="A132" s="36"/>
      <c r="B132" s="170"/>
      <c r="C132" s="171" t="s">
        <v>165</v>
      </c>
      <c r="D132" s="171" t="s">
        <v>154</v>
      </c>
      <c r="E132" s="172" t="s">
        <v>562</v>
      </c>
      <c r="F132" s="173" t="s">
        <v>563</v>
      </c>
      <c r="G132" s="174" t="s">
        <v>242</v>
      </c>
      <c r="H132" s="175">
        <v>11.550000000000001</v>
      </c>
      <c r="I132" s="176"/>
      <c r="J132" s="177">
        <f>ROUND(I132*H132,2)</f>
        <v>0</v>
      </c>
      <c r="K132" s="178"/>
      <c r="L132" s="37"/>
      <c r="M132" s="179" t="s">
        <v>1</v>
      </c>
      <c r="N132" s="180" t="s">
        <v>47</v>
      </c>
      <c r="O132" s="75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3" t="s">
        <v>158</v>
      </c>
      <c r="AT132" s="183" t="s">
        <v>154</v>
      </c>
      <c r="AU132" s="183" t="s">
        <v>92</v>
      </c>
      <c r="AY132" s="17" t="s">
        <v>151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7" t="s">
        <v>90</v>
      </c>
      <c r="BK132" s="184">
        <f>ROUND(I132*H132,2)</f>
        <v>0</v>
      </c>
      <c r="BL132" s="17" t="s">
        <v>158</v>
      </c>
      <c r="BM132" s="183" t="s">
        <v>564</v>
      </c>
    </row>
    <row r="133" s="13" customFormat="1">
      <c r="A133" s="13"/>
      <c r="B133" s="195"/>
      <c r="C133" s="13"/>
      <c r="D133" s="185" t="s">
        <v>229</v>
      </c>
      <c r="E133" s="196" t="s">
        <v>1</v>
      </c>
      <c r="F133" s="197" t="s">
        <v>565</v>
      </c>
      <c r="G133" s="13"/>
      <c r="H133" s="198">
        <v>11.550000000000001</v>
      </c>
      <c r="I133" s="199"/>
      <c r="J133" s="13"/>
      <c r="K133" s="13"/>
      <c r="L133" s="195"/>
      <c r="M133" s="200"/>
      <c r="N133" s="201"/>
      <c r="O133" s="201"/>
      <c r="P133" s="201"/>
      <c r="Q133" s="201"/>
      <c r="R133" s="201"/>
      <c r="S133" s="201"/>
      <c r="T133" s="20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6" t="s">
        <v>229</v>
      </c>
      <c r="AU133" s="196" t="s">
        <v>92</v>
      </c>
      <c r="AV133" s="13" t="s">
        <v>92</v>
      </c>
      <c r="AW133" s="13" t="s">
        <v>36</v>
      </c>
      <c r="AX133" s="13" t="s">
        <v>90</v>
      </c>
      <c r="AY133" s="196" t="s">
        <v>151</v>
      </c>
    </row>
    <row r="134" s="12" customFormat="1" ht="22.8" customHeight="1">
      <c r="A134" s="12"/>
      <c r="B134" s="157"/>
      <c r="C134" s="12"/>
      <c r="D134" s="158" t="s">
        <v>81</v>
      </c>
      <c r="E134" s="168" t="s">
        <v>92</v>
      </c>
      <c r="F134" s="168" t="s">
        <v>273</v>
      </c>
      <c r="G134" s="12"/>
      <c r="H134" s="12"/>
      <c r="I134" s="160"/>
      <c r="J134" s="169">
        <f>BK134</f>
        <v>0</v>
      </c>
      <c r="K134" s="12"/>
      <c r="L134" s="157"/>
      <c r="M134" s="162"/>
      <c r="N134" s="163"/>
      <c r="O134" s="163"/>
      <c r="P134" s="164">
        <f>SUM(P135:P139)</f>
        <v>0</v>
      </c>
      <c r="Q134" s="163"/>
      <c r="R134" s="164">
        <f>SUM(R135:R139)</f>
        <v>3.3718833999999993</v>
      </c>
      <c r="S134" s="163"/>
      <c r="T134" s="165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90</v>
      </c>
      <c r="AT134" s="166" t="s">
        <v>81</v>
      </c>
      <c r="AU134" s="166" t="s">
        <v>90</v>
      </c>
      <c r="AY134" s="158" t="s">
        <v>151</v>
      </c>
      <c r="BK134" s="167">
        <f>SUM(BK135:BK139)</f>
        <v>0</v>
      </c>
    </row>
    <row r="135" s="2" customFormat="1" ht="16.5" customHeight="1">
      <c r="A135" s="36"/>
      <c r="B135" s="170"/>
      <c r="C135" s="171" t="s">
        <v>158</v>
      </c>
      <c r="D135" s="171" t="s">
        <v>154</v>
      </c>
      <c r="E135" s="172" t="s">
        <v>566</v>
      </c>
      <c r="F135" s="173" t="s">
        <v>567</v>
      </c>
      <c r="G135" s="174" t="s">
        <v>227</v>
      </c>
      <c r="H135" s="175">
        <v>1.492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47</v>
      </c>
      <c r="O135" s="75"/>
      <c r="P135" s="181">
        <f>O135*H135</f>
        <v>0</v>
      </c>
      <c r="Q135" s="181">
        <v>2.2563399999999998</v>
      </c>
      <c r="R135" s="181">
        <f>Q135*H135</f>
        <v>3.3664592799999995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158</v>
      </c>
      <c r="AT135" s="183" t="s">
        <v>154</v>
      </c>
      <c r="AU135" s="183" t="s">
        <v>92</v>
      </c>
      <c r="AY135" s="17" t="s">
        <v>151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90</v>
      </c>
      <c r="BK135" s="184">
        <f>ROUND(I135*H135,2)</f>
        <v>0</v>
      </c>
      <c r="BL135" s="17" t="s">
        <v>158</v>
      </c>
      <c r="BM135" s="183" t="s">
        <v>568</v>
      </c>
    </row>
    <row r="136" s="13" customFormat="1">
      <c r="A136" s="13"/>
      <c r="B136" s="195"/>
      <c r="C136" s="13"/>
      <c r="D136" s="185" t="s">
        <v>229</v>
      </c>
      <c r="E136" s="196" t="s">
        <v>1</v>
      </c>
      <c r="F136" s="197" t="s">
        <v>569</v>
      </c>
      <c r="G136" s="13"/>
      <c r="H136" s="198">
        <v>1.492</v>
      </c>
      <c r="I136" s="199"/>
      <c r="J136" s="13"/>
      <c r="K136" s="13"/>
      <c r="L136" s="195"/>
      <c r="M136" s="200"/>
      <c r="N136" s="201"/>
      <c r="O136" s="201"/>
      <c r="P136" s="201"/>
      <c r="Q136" s="201"/>
      <c r="R136" s="201"/>
      <c r="S136" s="201"/>
      <c r="T136" s="20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6" t="s">
        <v>229</v>
      </c>
      <c r="AU136" s="196" t="s">
        <v>92</v>
      </c>
      <c r="AV136" s="13" t="s">
        <v>92</v>
      </c>
      <c r="AW136" s="13" t="s">
        <v>36</v>
      </c>
      <c r="AX136" s="13" t="s">
        <v>90</v>
      </c>
      <c r="AY136" s="196" t="s">
        <v>151</v>
      </c>
    </row>
    <row r="137" s="2" customFormat="1" ht="16.5" customHeight="1">
      <c r="A137" s="36"/>
      <c r="B137" s="170"/>
      <c r="C137" s="171" t="s">
        <v>150</v>
      </c>
      <c r="D137" s="171" t="s">
        <v>154</v>
      </c>
      <c r="E137" s="172" t="s">
        <v>290</v>
      </c>
      <c r="F137" s="173" t="s">
        <v>291</v>
      </c>
      <c r="G137" s="174" t="s">
        <v>242</v>
      </c>
      <c r="H137" s="175">
        <v>2.1960000000000002</v>
      </c>
      <c r="I137" s="176"/>
      <c r="J137" s="177">
        <f>ROUND(I137*H137,2)</f>
        <v>0</v>
      </c>
      <c r="K137" s="178"/>
      <c r="L137" s="37"/>
      <c r="M137" s="179" t="s">
        <v>1</v>
      </c>
      <c r="N137" s="180" t="s">
        <v>47</v>
      </c>
      <c r="O137" s="75"/>
      <c r="P137" s="181">
        <f>O137*H137</f>
        <v>0</v>
      </c>
      <c r="Q137" s="181">
        <v>0.00247</v>
      </c>
      <c r="R137" s="181">
        <f>Q137*H137</f>
        <v>0.0054241200000000002</v>
      </c>
      <c r="S137" s="181">
        <v>0</v>
      </c>
      <c r="T137" s="18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3" t="s">
        <v>158</v>
      </c>
      <c r="AT137" s="183" t="s">
        <v>154</v>
      </c>
      <c r="AU137" s="183" t="s">
        <v>92</v>
      </c>
      <c r="AY137" s="17" t="s">
        <v>151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7" t="s">
        <v>90</v>
      </c>
      <c r="BK137" s="184">
        <f>ROUND(I137*H137,2)</f>
        <v>0</v>
      </c>
      <c r="BL137" s="17" t="s">
        <v>158</v>
      </c>
      <c r="BM137" s="183" t="s">
        <v>570</v>
      </c>
    </row>
    <row r="138" s="13" customFormat="1">
      <c r="A138" s="13"/>
      <c r="B138" s="195"/>
      <c r="C138" s="13"/>
      <c r="D138" s="185" t="s">
        <v>229</v>
      </c>
      <c r="E138" s="196" t="s">
        <v>1</v>
      </c>
      <c r="F138" s="197" t="s">
        <v>571</v>
      </c>
      <c r="G138" s="13"/>
      <c r="H138" s="198">
        <v>2.1960000000000002</v>
      </c>
      <c r="I138" s="199"/>
      <c r="J138" s="13"/>
      <c r="K138" s="13"/>
      <c r="L138" s="195"/>
      <c r="M138" s="200"/>
      <c r="N138" s="201"/>
      <c r="O138" s="201"/>
      <c r="P138" s="201"/>
      <c r="Q138" s="201"/>
      <c r="R138" s="201"/>
      <c r="S138" s="201"/>
      <c r="T138" s="20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6" t="s">
        <v>229</v>
      </c>
      <c r="AU138" s="196" t="s">
        <v>92</v>
      </c>
      <c r="AV138" s="13" t="s">
        <v>92</v>
      </c>
      <c r="AW138" s="13" t="s">
        <v>36</v>
      </c>
      <c r="AX138" s="13" t="s">
        <v>90</v>
      </c>
      <c r="AY138" s="196" t="s">
        <v>151</v>
      </c>
    </row>
    <row r="139" s="2" customFormat="1" ht="16.5" customHeight="1">
      <c r="A139" s="36"/>
      <c r="B139" s="170"/>
      <c r="C139" s="171" t="s">
        <v>180</v>
      </c>
      <c r="D139" s="171" t="s">
        <v>154</v>
      </c>
      <c r="E139" s="172" t="s">
        <v>295</v>
      </c>
      <c r="F139" s="173" t="s">
        <v>296</v>
      </c>
      <c r="G139" s="174" t="s">
        <v>242</v>
      </c>
      <c r="H139" s="175">
        <v>2.1960000000000002</v>
      </c>
      <c r="I139" s="176"/>
      <c r="J139" s="177">
        <f>ROUND(I139*H139,2)</f>
        <v>0</v>
      </c>
      <c r="K139" s="178"/>
      <c r="L139" s="37"/>
      <c r="M139" s="179" t="s">
        <v>1</v>
      </c>
      <c r="N139" s="180" t="s">
        <v>47</v>
      </c>
      <c r="O139" s="75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3" t="s">
        <v>158</v>
      </c>
      <c r="AT139" s="183" t="s">
        <v>154</v>
      </c>
      <c r="AU139" s="183" t="s">
        <v>92</v>
      </c>
      <c r="AY139" s="17" t="s">
        <v>151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7" t="s">
        <v>90</v>
      </c>
      <c r="BK139" s="184">
        <f>ROUND(I139*H139,2)</f>
        <v>0</v>
      </c>
      <c r="BL139" s="17" t="s">
        <v>158</v>
      </c>
      <c r="BM139" s="183" t="s">
        <v>572</v>
      </c>
    </row>
    <row r="140" s="12" customFormat="1" ht="22.8" customHeight="1">
      <c r="A140" s="12"/>
      <c r="B140" s="157"/>
      <c r="C140" s="12"/>
      <c r="D140" s="158" t="s">
        <v>81</v>
      </c>
      <c r="E140" s="168" t="s">
        <v>158</v>
      </c>
      <c r="F140" s="168" t="s">
        <v>308</v>
      </c>
      <c r="G140" s="12"/>
      <c r="H140" s="12"/>
      <c r="I140" s="160"/>
      <c r="J140" s="169">
        <f>BK140</f>
        <v>0</v>
      </c>
      <c r="K140" s="12"/>
      <c r="L140" s="157"/>
      <c r="M140" s="162"/>
      <c r="N140" s="163"/>
      <c r="O140" s="163"/>
      <c r="P140" s="164">
        <f>SUM(P141:P157)</f>
        <v>0</v>
      </c>
      <c r="Q140" s="163"/>
      <c r="R140" s="164">
        <f>SUM(R141:R157)</f>
        <v>25.914083949999998</v>
      </c>
      <c r="S140" s="163"/>
      <c r="T140" s="165">
        <f>SUM(T141:T157)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8" t="s">
        <v>90</v>
      </c>
      <c r="AT140" s="166" t="s">
        <v>81</v>
      </c>
      <c r="AU140" s="166" t="s">
        <v>90</v>
      </c>
      <c r="AY140" s="158" t="s">
        <v>151</v>
      </c>
      <c r="BK140" s="167">
        <f>SUM(BK141:BK157)</f>
        <v>0</v>
      </c>
    </row>
    <row r="141" s="2" customFormat="1" ht="21.75" customHeight="1">
      <c r="A141" s="36"/>
      <c r="B141" s="170"/>
      <c r="C141" s="171" t="s">
        <v>186</v>
      </c>
      <c r="D141" s="171" t="s">
        <v>154</v>
      </c>
      <c r="E141" s="172" t="s">
        <v>573</v>
      </c>
      <c r="F141" s="173" t="s">
        <v>574</v>
      </c>
      <c r="G141" s="174" t="s">
        <v>227</v>
      </c>
      <c r="H141" s="175">
        <v>5.7999999999999998</v>
      </c>
      <c r="I141" s="176"/>
      <c r="J141" s="177">
        <f>ROUND(I141*H141,2)</f>
        <v>0</v>
      </c>
      <c r="K141" s="178"/>
      <c r="L141" s="37"/>
      <c r="M141" s="179" t="s">
        <v>1</v>
      </c>
      <c r="N141" s="180" t="s">
        <v>47</v>
      </c>
      <c r="O141" s="75"/>
      <c r="P141" s="181">
        <f>O141*H141</f>
        <v>0</v>
      </c>
      <c r="Q141" s="181">
        <v>2.4533700000000001</v>
      </c>
      <c r="R141" s="181">
        <f>Q141*H141</f>
        <v>14.229545999999999</v>
      </c>
      <c r="S141" s="181">
        <v>0</v>
      </c>
      <c r="T141" s="18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3" t="s">
        <v>158</v>
      </c>
      <c r="AT141" s="183" t="s">
        <v>154</v>
      </c>
      <c r="AU141" s="183" t="s">
        <v>92</v>
      </c>
      <c r="AY141" s="17" t="s">
        <v>151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7" t="s">
        <v>90</v>
      </c>
      <c r="BK141" s="184">
        <f>ROUND(I141*H141,2)</f>
        <v>0</v>
      </c>
      <c r="BL141" s="17" t="s">
        <v>158</v>
      </c>
      <c r="BM141" s="183" t="s">
        <v>575</v>
      </c>
    </row>
    <row r="142" s="13" customFormat="1">
      <c r="A142" s="13"/>
      <c r="B142" s="195"/>
      <c r="C142" s="13"/>
      <c r="D142" s="185" t="s">
        <v>229</v>
      </c>
      <c r="E142" s="196" t="s">
        <v>1</v>
      </c>
      <c r="F142" s="197" t="s">
        <v>576</v>
      </c>
      <c r="G142" s="13"/>
      <c r="H142" s="198">
        <v>5.7999999999999998</v>
      </c>
      <c r="I142" s="199"/>
      <c r="J142" s="13"/>
      <c r="K142" s="13"/>
      <c r="L142" s="195"/>
      <c r="M142" s="200"/>
      <c r="N142" s="201"/>
      <c r="O142" s="201"/>
      <c r="P142" s="201"/>
      <c r="Q142" s="201"/>
      <c r="R142" s="201"/>
      <c r="S142" s="201"/>
      <c r="T142" s="20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6" t="s">
        <v>229</v>
      </c>
      <c r="AU142" s="196" t="s">
        <v>92</v>
      </c>
      <c r="AV142" s="13" t="s">
        <v>92</v>
      </c>
      <c r="AW142" s="13" t="s">
        <v>36</v>
      </c>
      <c r="AX142" s="13" t="s">
        <v>90</v>
      </c>
      <c r="AY142" s="196" t="s">
        <v>151</v>
      </c>
    </row>
    <row r="143" s="2" customFormat="1" ht="24.15" customHeight="1">
      <c r="A143" s="36"/>
      <c r="B143" s="170"/>
      <c r="C143" s="171" t="s">
        <v>260</v>
      </c>
      <c r="D143" s="171" t="s">
        <v>154</v>
      </c>
      <c r="E143" s="172" t="s">
        <v>577</v>
      </c>
      <c r="F143" s="173" t="s">
        <v>578</v>
      </c>
      <c r="G143" s="174" t="s">
        <v>259</v>
      </c>
      <c r="H143" s="175">
        <v>0.153</v>
      </c>
      <c r="I143" s="176"/>
      <c r="J143" s="177">
        <f>ROUND(I143*H143,2)</f>
        <v>0</v>
      </c>
      <c r="K143" s="178"/>
      <c r="L143" s="37"/>
      <c r="M143" s="179" t="s">
        <v>1</v>
      </c>
      <c r="N143" s="180" t="s">
        <v>47</v>
      </c>
      <c r="O143" s="75"/>
      <c r="P143" s="181">
        <f>O143*H143</f>
        <v>0</v>
      </c>
      <c r="Q143" s="181">
        <v>1.0492699999999999</v>
      </c>
      <c r="R143" s="181">
        <f>Q143*H143</f>
        <v>0.16053830999999999</v>
      </c>
      <c r="S143" s="181">
        <v>0</v>
      </c>
      <c r="T143" s="18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3" t="s">
        <v>158</v>
      </c>
      <c r="AT143" s="183" t="s">
        <v>154</v>
      </c>
      <c r="AU143" s="183" t="s">
        <v>92</v>
      </c>
      <c r="AY143" s="17" t="s">
        <v>151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7" t="s">
        <v>90</v>
      </c>
      <c r="BK143" s="184">
        <f>ROUND(I143*H143,2)</f>
        <v>0</v>
      </c>
      <c r="BL143" s="17" t="s">
        <v>158</v>
      </c>
      <c r="BM143" s="183" t="s">
        <v>579</v>
      </c>
    </row>
    <row r="144" s="13" customFormat="1">
      <c r="A144" s="13"/>
      <c r="B144" s="195"/>
      <c r="C144" s="13"/>
      <c r="D144" s="185" t="s">
        <v>229</v>
      </c>
      <c r="E144" s="196" t="s">
        <v>1</v>
      </c>
      <c r="F144" s="197" t="s">
        <v>580</v>
      </c>
      <c r="G144" s="13"/>
      <c r="H144" s="198">
        <v>0.153</v>
      </c>
      <c r="I144" s="199"/>
      <c r="J144" s="13"/>
      <c r="K144" s="13"/>
      <c r="L144" s="195"/>
      <c r="M144" s="200"/>
      <c r="N144" s="201"/>
      <c r="O144" s="201"/>
      <c r="P144" s="201"/>
      <c r="Q144" s="201"/>
      <c r="R144" s="201"/>
      <c r="S144" s="201"/>
      <c r="T144" s="20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6" t="s">
        <v>229</v>
      </c>
      <c r="AU144" s="196" t="s">
        <v>92</v>
      </c>
      <c r="AV144" s="13" t="s">
        <v>92</v>
      </c>
      <c r="AW144" s="13" t="s">
        <v>36</v>
      </c>
      <c r="AX144" s="13" t="s">
        <v>90</v>
      </c>
      <c r="AY144" s="196" t="s">
        <v>151</v>
      </c>
    </row>
    <row r="145" s="2" customFormat="1" ht="24.15" customHeight="1">
      <c r="A145" s="36"/>
      <c r="B145" s="170"/>
      <c r="C145" s="171" t="s">
        <v>268</v>
      </c>
      <c r="D145" s="171" t="s">
        <v>154</v>
      </c>
      <c r="E145" s="172" t="s">
        <v>581</v>
      </c>
      <c r="F145" s="173" t="s">
        <v>582</v>
      </c>
      <c r="G145" s="174" t="s">
        <v>259</v>
      </c>
      <c r="H145" s="175">
        <v>0.13800000000000001</v>
      </c>
      <c r="I145" s="176"/>
      <c r="J145" s="177">
        <f>ROUND(I145*H145,2)</f>
        <v>0</v>
      </c>
      <c r="K145" s="178"/>
      <c r="L145" s="37"/>
      <c r="M145" s="179" t="s">
        <v>1</v>
      </c>
      <c r="N145" s="180" t="s">
        <v>47</v>
      </c>
      <c r="O145" s="75"/>
      <c r="P145" s="181">
        <f>O145*H145</f>
        <v>0</v>
      </c>
      <c r="Q145" s="181">
        <v>1.06277</v>
      </c>
      <c r="R145" s="181">
        <f>Q145*H145</f>
        <v>0.14666226000000002</v>
      </c>
      <c r="S145" s="181">
        <v>0</v>
      </c>
      <c r="T145" s="18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3" t="s">
        <v>158</v>
      </c>
      <c r="AT145" s="183" t="s">
        <v>154</v>
      </c>
      <c r="AU145" s="183" t="s">
        <v>92</v>
      </c>
      <c r="AY145" s="17" t="s">
        <v>151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7" t="s">
        <v>90</v>
      </c>
      <c r="BK145" s="184">
        <f>ROUND(I145*H145,2)</f>
        <v>0</v>
      </c>
      <c r="BL145" s="17" t="s">
        <v>158</v>
      </c>
      <c r="BM145" s="183" t="s">
        <v>583</v>
      </c>
    </row>
    <row r="146" s="13" customFormat="1">
      <c r="A146" s="13"/>
      <c r="B146" s="195"/>
      <c r="C146" s="13"/>
      <c r="D146" s="185" t="s">
        <v>229</v>
      </c>
      <c r="E146" s="196" t="s">
        <v>1</v>
      </c>
      <c r="F146" s="197" t="s">
        <v>584</v>
      </c>
      <c r="G146" s="13"/>
      <c r="H146" s="198">
        <v>0.13800000000000001</v>
      </c>
      <c r="I146" s="199"/>
      <c r="J146" s="13"/>
      <c r="K146" s="13"/>
      <c r="L146" s="195"/>
      <c r="M146" s="200"/>
      <c r="N146" s="201"/>
      <c r="O146" s="201"/>
      <c r="P146" s="201"/>
      <c r="Q146" s="201"/>
      <c r="R146" s="201"/>
      <c r="S146" s="201"/>
      <c r="T146" s="20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6" t="s">
        <v>229</v>
      </c>
      <c r="AU146" s="196" t="s">
        <v>92</v>
      </c>
      <c r="AV146" s="13" t="s">
        <v>92</v>
      </c>
      <c r="AW146" s="13" t="s">
        <v>36</v>
      </c>
      <c r="AX146" s="13" t="s">
        <v>90</v>
      </c>
      <c r="AY146" s="196" t="s">
        <v>151</v>
      </c>
    </row>
    <row r="147" s="2" customFormat="1" ht="24.15" customHeight="1">
      <c r="A147" s="36"/>
      <c r="B147" s="170"/>
      <c r="C147" s="171" t="s">
        <v>274</v>
      </c>
      <c r="D147" s="171" t="s">
        <v>154</v>
      </c>
      <c r="E147" s="172" t="s">
        <v>585</v>
      </c>
      <c r="F147" s="173" t="s">
        <v>586</v>
      </c>
      <c r="G147" s="174" t="s">
        <v>242</v>
      </c>
      <c r="H147" s="175">
        <v>5.0199999999999996</v>
      </c>
      <c r="I147" s="176"/>
      <c r="J147" s="177">
        <f>ROUND(I147*H147,2)</f>
        <v>0</v>
      </c>
      <c r="K147" s="178"/>
      <c r="L147" s="37"/>
      <c r="M147" s="179" t="s">
        <v>1</v>
      </c>
      <c r="N147" s="180" t="s">
        <v>47</v>
      </c>
      <c r="O147" s="75"/>
      <c r="P147" s="181">
        <f>O147*H147</f>
        <v>0</v>
      </c>
      <c r="Q147" s="181">
        <v>0.01282</v>
      </c>
      <c r="R147" s="181">
        <f>Q147*H147</f>
        <v>0.064356399999999994</v>
      </c>
      <c r="S147" s="181">
        <v>0</v>
      </c>
      <c r="T147" s="18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3" t="s">
        <v>158</v>
      </c>
      <c r="AT147" s="183" t="s">
        <v>154</v>
      </c>
      <c r="AU147" s="183" t="s">
        <v>92</v>
      </c>
      <c r="AY147" s="17" t="s">
        <v>151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7" t="s">
        <v>90</v>
      </c>
      <c r="BK147" s="184">
        <f>ROUND(I147*H147,2)</f>
        <v>0</v>
      </c>
      <c r="BL147" s="17" t="s">
        <v>158</v>
      </c>
      <c r="BM147" s="183" t="s">
        <v>587</v>
      </c>
    </row>
    <row r="148" s="13" customFormat="1">
      <c r="A148" s="13"/>
      <c r="B148" s="195"/>
      <c r="C148" s="13"/>
      <c r="D148" s="185" t="s">
        <v>229</v>
      </c>
      <c r="E148" s="196" t="s">
        <v>1</v>
      </c>
      <c r="F148" s="197" t="s">
        <v>588</v>
      </c>
      <c r="G148" s="13"/>
      <c r="H148" s="198">
        <v>5.0199999999999996</v>
      </c>
      <c r="I148" s="199"/>
      <c r="J148" s="13"/>
      <c r="K148" s="13"/>
      <c r="L148" s="195"/>
      <c r="M148" s="200"/>
      <c r="N148" s="201"/>
      <c r="O148" s="201"/>
      <c r="P148" s="201"/>
      <c r="Q148" s="201"/>
      <c r="R148" s="201"/>
      <c r="S148" s="201"/>
      <c r="T148" s="20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6" t="s">
        <v>229</v>
      </c>
      <c r="AU148" s="196" t="s">
        <v>92</v>
      </c>
      <c r="AV148" s="13" t="s">
        <v>92</v>
      </c>
      <c r="AW148" s="13" t="s">
        <v>36</v>
      </c>
      <c r="AX148" s="13" t="s">
        <v>90</v>
      </c>
      <c r="AY148" s="196" t="s">
        <v>151</v>
      </c>
    </row>
    <row r="149" s="2" customFormat="1" ht="24.15" customHeight="1">
      <c r="A149" s="36"/>
      <c r="B149" s="170"/>
      <c r="C149" s="171" t="s">
        <v>279</v>
      </c>
      <c r="D149" s="171" t="s">
        <v>154</v>
      </c>
      <c r="E149" s="172" t="s">
        <v>589</v>
      </c>
      <c r="F149" s="173" t="s">
        <v>590</v>
      </c>
      <c r="G149" s="174" t="s">
        <v>242</v>
      </c>
      <c r="H149" s="175">
        <v>5.0199999999999996</v>
      </c>
      <c r="I149" s="176"/>
      <c r="J149" s="177">
        <f>ROUND(I149*H149,2)</f>
        <v>0</v>
      </c>
      <c r="K149" s="178"/>
      <c r="L149" s="37"/>
      <c r="M149" s="179" t="s">
        <v>1</v>
      </c>
      <c r="N149" s="180" t="s">
        <v>47</v>
      </c>
      <c r="O149" s="75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3" t="s">
        <v>158</v>
      </c>
      <c r="AT149" s="183" t="s">
        <v>154</v>
      </c>
      <c r="AU149" s="183" t="s">
        <v>92</v>
      </c>
      <c r="AY149" s="17" t="s">
        <v>151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7" t="s">
        <v>90</v>
      </c>
      <c r="BK149" s="184">
        <f>ROUND(I149*H149,2)</f>
        <v>0</v>
      </c>
      <c r="BL149" s="17" t="s">
        <v>158</v>
      </c>
      <c r="BM149" s="183" t="s">
        <v>591</v>
      </c>
    </row>
    <row r="150" s="2" customFormat="1" ht="21.75" customHeight="1">
      <c r="A150" s="36"/>
      <c r="B150" s="170"/>
      <c r="C150" s="171" t="s">
        <v>284</v>
      </c>
      <c r="D150" s="171" t="s">
        <v>154</v>
      </c>
      <c r="E150" s="172" t="s">
        <v>592</v>
      </c>
      <c r="F150" s="173" t="s">
        <v>593</v>
      </c>
      <c r="G150" s="174" t="s">
        <v>349</v>
      </c>
      <c r="H150" s="175">
        <v>21.140000000000001</v>
      </c>
      <c r="I150" s="176"/>
      <c r="J150" s="177">
        <f>ROUND(I150*H150,2)</f>
        <v>0</v>
      </c>
      <c r="K150" s="178"/>
      <c r="L150" s="37"/>
      <c r="M150" s="179" t="s">
        <v>1</v>
      </c>
      <c r="N150" s="180" t="s">
        <v>47</v>
      </c>
      <c r="O150" s="75"/>
      <c r="P150" s="181">
        <f>O150*H150</f>
        <v>0</v>
      </c>
      <c r="Q150" s="181">
        <v>0.03465</v>
      </c>
      <c r="R150" s="181">
        <f>Q150*H150</f>
        <v>0.73250100000000007</v>
      </c>
      <c r="S150" s="181">
        <v>0</v>
      </c>
      <c r="T150" s="18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3" t="s">
        <v>158</v>
      </c>
      <c r="AT150" s="183" t="s">
        <v>154</v>
      </c>
      <c r="AU150" s="183" t="s">
        <v>92</v>
      </c>
      <c r="AY150" s="17" t="s">
        <v>151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7" t="s">
        <v>90</v>
      </c>
      <c r="BK150" s="184">
        <f>ROUND(I150*H150,2)</f>
        <v>0</v>
      </c>
      <c r="BL150" s="17" t="s">
        <v>158</v>
      </c>
      <c r="BM150" s="183" t="s">
        <v>594</v>
      </c>
    </row>
    <row r="151" s="13" customFormat="1">
      <c r="A151" s="13"/>
      <c r="B151" s="195"/>
      <c r="C151" s="13"/>
      <c r="D151" s="185" t="s">
        <v>229</v>
      </c>
      <c r="E151" s="196" t="s">
        <v>1</v>
      </c>
      <c r="F151" s="197" t="s">
        <v>595</v>
      </c>
      <c r="G151" s="13"/>
      <c r="H151" s="198">
        <v>21.140000000000001</v>
      </c>
      <c r="I151" s="199"/>
      <c r="J151" s="13"/>
      <c r="K151" s="13"/>
      <c r="L151" s="195"/>
      <c r="M151" s="200"/>
      <c r="N151" s="201"/>
      <c r="O151" s="201"/>
      <c r="P151" s="201"/>
      <c r="Q151" s="201"/>
      <c r="R151" s="201"/>
      <c r="S151" s="201"/>
      <c r="T151" s="20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6" t="s">
        <v>229</v>
      </c>
      <c r="AU151" s="196" t="s">
        <v>92</v>
      </c>
      <c r="AV151" s="13" t="s">
        <v>92</v>
      </c>
      <c r="AW151" s="13" t="s">
        <v>36</v>
      </c>
      <c r="AX151" s="13" t="s">
        <v>90</v>
      </c>
      <c r="AY151" s="196" t="s">
        <v>151</v>
      </c>
    </row>
    <row r="152" s="2" customFormat="1" ht="21.75" customHeight="1">
      <c r="A152" s="36"/>
      <c r="B152" s="170"/>
      <c r="C152" s="211" t="s">
        <v>289</v>
      </c>
      <c r="D152" s="211" t="s">
        <v>256</v>
      </c>
      <c r="E152" s="212" t="s">
        <v>596</v>
      </c>
      <c r="F152" s="213" t="s">
        <v>597</v>
      </c>
      <c r="G152" s="214" t="s">
        <v>598</v>
      </c>
      <c r="H152" s="215">
        <v>7</v>
      </c>
      <c r="I152" s="216"/>
      <c r="J152" s="217">
        <f>ROUND(I152*H152,2)</f>
        <v>0</v>
      </c>
      <c r="K152" s="218"/>
      <c r="L152" s="219"/>
      <c r="M152" s="220" t="s">
        <v>1</v>
      </c>
      <c r="N152" s="221" t="s">
        <v>47</v>
      </c>
      <c r="O152" s="75"/>
      <c r="P152" s="181">
        <f>O152*H152</f>
        <v>0</v>
      </c>
      <c r="Q152" s="181">
        <v>1.5</v>
      </c>
      <c r="R152" s="181">
        <f>Q152*H152</f>
        <v>10.5</v>
      </c>
      <c r="S152" s="181">
        <v>0</v>
      </c>
      <c r="T152" s="18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3" t="s">
        <v>260</v>
      </c>
      <c r="AT152" s="183" t="s">
        <v>256</v>
      </c>
      <c r="AU152" s="183" t="s">
        <v>92</v>
      </c>
      <c r="AY152" s="17" t="s">
        <v>151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90</v>
      </c>
      <c r="BK152" s="184">
        <f>ROUND(I152*H152,2)</f>
        <v>0</v>
      </c>
      <c r="BL152" s="17" t="s">
        <v>158</v>
      </c>
      <c r="BM152" s="183" t="s">
        <v>599</v>
      </c>
    </row>
    <row r="153" s="2" customFormat="1">
      <c r="A153" s="36"/>
      <c r="B153" s="37"/>
      <c r="C153" s="36"/>
      <c r="D153" s="185" t="s">
        <v>160</v>
      </c>
      <c r="E153" s="36"/>
      <c r="F153" s="186" t="s">
        <v>600</v>
      </c>
      <c r="G153" s="36"/>
      <c r="H153" s="36"/>
      <c r="I153" s="187"/>
      <c r="J153" s="36"/>
      <c r="K153" s="36"/>
      <c r="L153" s="37"/>
      <c r="M153" s="188"/>
      <c r="N153" s="189"/>
      <c r="O153" s="75"/>
      <c r="P153" s="75"/>
      <c r="Q153" s="75"/>
      <c r="R153" s="75"/>
      <c r="S153" s="75"/>
      <c r="T153" s="7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7" t="s">
        <v>160</v>
      </c>
      <c r="AU153" s="17" t="s">
        <v>92</v>
      </c>
    </row>
    <row r="154" s="13" customFormat="1">
      <c r="A154" s="13"/>
      <c r="B154" s="195"/>
      <c r="C154" s="13"/>
      <c r="D154" s="185" t="s">
        <v>229</v>
      </c>
      <c r="E154" s="196" t="s">
        <v>1</v>
      </c>
      <c r="F154" s="197" t="s">
        <v>601</v>
      </c>
      <c r="G154" s="13"/>
      <c r="H154" s="198">
        <v>7</v>
      </c>
      <c r="I154" s="199"/>
      <c r="J154" s="13"/>
      <c r="K154" s="13"/>
      <c r="L154" s="195"/>
      <c r="M154" s="200"/>
      <c r="N154" s="201"/>
      <c r="O154" s="201"/>
      <c r="P154" s="201"/>
      <c r="Q154" s="201"/>
      <c r="R154" s="201"/>
      <c r="S154" s="201"/>
      <c r="T154" s="20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6" t="s">
        <v>229</v>
      </c>
      <c r="AU154" s="196" t="s">
        <v>92</v>
      </c>
      <c r="AV154" s="13" t="s">
        <v>92</v>
      </c>
      <c r="AW154" s="13" t="s">
        <v>36</v>
      </c>
      <c r="AX154" s="13" t="s">
        <v>90</v>
      </c>
      <c r="AY154" s="196" t="s">
        <v>151</v>
      </c>
    </row>
    <row r="155" s="2" customFormat="1" ht="16.5" customHeight="1">
      <c r="A155" s="36"/>
      <c r="B155" s="170"/>
      <c r="C155" s="171" t="s">
        <v>294</v>
      </c>
      <c r="D155" s="171" t="s">
        <v>154</v>
      </c>
      <c r="E155" s="172" t="s">
        <v>602</v>
      </c>
      <c r="F155" s="173" t="s">
        <v>603</v>
      </c>
      <c r="G155" s="174" t="s">
        <v>242</v>
      </c>
      <c r="H155" s="175">
        <v>12.231</v>
      </c>
      <c r="I155" s="176"/>
      <c r="J155" s="177">
        <f>ROUND(I155*H155,2)</f>
        <v>0</v>
      </c>
      <c r="K155" s="178"/>
      <c r="L155" s="37"/>
      <c r="M155" s="179" t="s">
        <v>1</v>
      </c>
      <c r="N155" s="180" t="s">
        <v>47</v>
      </c>
      <c r="O155" s="75"/>
      <c r="P155" s="181">
        <f>O155*H155</f>
        <v>0</v>
      </c>
      <c r="Q155" s="181">
        <v>0.0065799999999999999</v>
      </c>
      <c r="R155" s="181">
        <f>Q155*H155</f>
        <v>0.080479979999999993</v>
      </c>
      <c r="S155" s="181">
        <v>0</v>
      </c>
      <c r="T155" s="18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3" t="s">
        <v>158</v>
      </c>
      <c r="AT155" s="183" t="s">
        <v>154</v>
      </c>
      <c r="AU155" s="183" t="s">
        <v>92</v>
      </c>
      <c r="AY155" s="17" t="s">
        <v>151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7" t="s">
        <v>90</v>
      </c>
      <c r="BK155" s="184">
        <f>ROUND(I155*H155,2)</f>
        <v>0</v>
      </c>
      <c r="BL155" s="17" t="s">
        <v>158</v>
      </c>
      <c r="BM155" s="183" t="s">
        <v>604</v>
      </c>
    </row>
    <row r="156" s="13" customFormat="1">
      <c r="A156" s="13"/>
      <c r="B156" s="195"/>
      <c r="C156" s="13"/>
      <c r="D156" s="185" t="s">
        <v>229</v>
      </c>
      <c r="E156" s="196" t="s">
        <v>1</v>
      </c>
      <c r="F156" s="197" t="s">
        <v>605</v>
      </c>
      <c r="G156" s="13"/>
      <c r="H156" s="198">
        <v>12.231</v>
      </c>
      <c r="I156" s="199"/>
      <c r="J156" s="13"/>
      <c r="K156" s="13"/>
      <c r="L156" s="195"/>
      <c r="M156" s="200"/>
      <c r="N156" s="201"/>
      <c r="O156" s="201"/>
      <c r="P156" s="201"/>
      <c r="Q156" s="201"/>
      <c r="R156" s="201"/>
      <c r="S156" s="201"/>
      <c r="T156" s="20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6" t="s">
        <v>229</v>
      </c>
      <c r="AU156" s="196" t="s">
        <v>92</v>
      </c>
      <c r="AV156" s="13" t="s">
        <v>92</v>
      </c>
      <c r="AW156" s="13" t="s">
        <v>36</v>
      </c>
      <c r="AX156" s="13" t="s">
        <v>90</v>
      </c>
      <c r="AY156" s="196" t="s">
        <v>151</v>
      </c>
    </row>
    <row r="157" s="2" customFormat="1" ht="16.5" customHeight="1">
      <c r="A157" s="36"/>
      <c r="B157" s="170"/>
      <c r="C157" s="171" t="s">
        <v>8</v>
      </c>
      <c r="D157" s="171" t="s">
        <v>154</v>
      </c>
      <c r="E157" s="172" t="s">
        <v>606</v>
      </c>
      <c r="F157" s="173" t="s">
        <v>607</v>
      </c>
      <c r="G157" s="174" t="s">
        <v>242</v>
      </c>
      <c r="H157" s="175">
        <v>12.231</v>
      </c>
      <c r="I157" s="176"/>
      <c r="J157" s="177">
        <f>ROUND(I157*H157,2)</f>
        <v>0</v>
      </c>
      <c r="K157" s="178"/>
      <c r="L157" s="37"/>
      <c r="M157" s="179" t="s">
        <v>1</v>
      </c>
      <c r="N157" s="180" t="s">
        <v>47</v>
      </c>
      <c r="O157" s="75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3" t="s">
        <v>158</v>
      </c>
      <c r="AT157" s="183" t="s">
        <v>154</v>
      </c>
      <c r="AU157" s="183" t="s">
        <v>92</v>
      </c>
      <c r="AY157" s="17" t="s">
        <v>151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7" t="s">
        <v>90</v>
      </c>
      <c r="BK157" s="184">
        <f>ROUND(I157*H157,2)</f>
        <v>0</v>
      </c>
      <c r="BL157" s="17" t="s">
        <v>158</v>
      </c>
      <c r="BM157" s="183" t="s">
        <v>608</v>
      </c>
    </row>
    <row r="158" s="12" customFormat="1" ht="22.8" customHeight="1">
      <c r="A158" s="12"/>
      <c r="B158" s="157"/>
      <c r="C158" s="12"/>
      <c r="D158" s="158" t="s">
        <v>81</v>
      </c>
      <c r="E158" s="168" t="s">
        <v>268</v>
      </c>
      <c r="F158" s="168" t="s">
        <v>363</v>
      </c>
      <c r="G158" s="12"/>
      <c r="H158" s="12"/>
      <c r="I158" s="160"/>
      <c r="J158" s="169">
        <f>BK158</f>
        <v>0</v>
      </c>
      <c r="K158" s="12"/>
      <c r="L158" s="157"/>
      <c r="M158" s="162"/>
      <c r="N158" s="163"/>
      <c r="O158" s="163"/>
      <c r="P158" s="164">
        <f>SUM(P159:P160)</f>
        <v>0</v>
      </c>
      <c r="Q158" s="163"/>
      <c r="R158" s="164">
        <f>SUM(R159:R160)</f>
        <v>0.97180800000000001</v>
      </c>
      <c r="S158" s="163"/>
      <c r="T158" s="165">
        <f>SUM(T159:T160)</f>
        <v>0.97180800000000001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8" t="s">
        <v>90</v>
      </c>
      <c r="AT158" s="166" t="s">
        <v>81</v>
      </c>
      <c r="AU158" s="166" t="s">
        <v>90</v>
      </c>
      <c r="AY158" s="158" t="s">
        <v>151</v>
      </c>
      <c r="BK158" s="167">
        <f>SUM(BK159:BK160)</f>
        <v>0</v>
      </c>
    </row>
    <row r="159" s="2" customFormat="1" ht="24.15" customHeight="1">
      <c r="A159" s="36"/>
      <c r="B159" s="170"/>
      <c r="C159" s="171" t="s">
        <v>303</v>
      </c>
      <c r="D159" s="171" t="s">
        <v>154</v>
      </c>
      <c r="E159" s="172" t="s">
        <v>609</v>
      </c>
      <c r="F159" s="173" t="s">
        <v>610</v>
      </c>
      <c r="G159" s="174" t="s">
        <v>242</v>
      </c>
      <c r="H159" s="175">
        <v>20.245999999999999</v>
      </c>
      <c r="I159" s="176"/>
      <c r="J159" s="177">
        <f>ROUND(I159*H159,2)</f>
        <v>0</v>
      </c>
      <c r="K159" s="178"/>
      <c r="L159" s="37"/>
      <c r="M159" s="179" t="s">
        <v>1</v>
      </c>
      <c r="N159" s="180" t="s">
        <v>47</v>
      </c>
      <c r="O159" s="75"/>
      <c r="P159" s="181">
        <f>O159*H159</f>
        <v>0</v>
      </c>
      <c r="Q159" s="181">
        <v>0.048000000000000001</v>
      </c>
      <c r="R159" s="181">
        <f>Q159*H159</f>
        <v>0.97180800000000001</v>
      </c>
      <c r="S159" s="181">
        <v>0.048000000000000001</v>
      </c>
      <c r="T159" s="182">
        <f>S159*H159</f>
        <v>0.97180800000000001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3" t="s">
        <v>158</v>
      </c>
      <c r="AT159" s="183" t="s">
        <v>154</v>
      </c>
      <c r="AU159" s="183" t="s">
        <v>92</v>
      </c>
      <c r="AY159" s="17" t="s">
        <v>151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7" t="s">
        <v>90</v>
      </c>
      <c r="BK159" s="184">
        <f>ROUND(I159*H159,2)</f>
        <v>0</v>
      </c>
      <c r="BL159" s="17" t="s">
        <v>158</v>
      </c>
      <c r="BM159" s="183" t="s">
        <v>611</v>
      </c>
    </row>
    <row r="160" s="13" customFormat="1">
      <c r="A160" s="13"/>
      <c r="B160" s="195"/>
      <c r="C160" s="13"/>
      <c r="D160" s="185" t="s">
        <v>229</v>
      </c>
      <c r="E160" s="196" t="s">
        <v>554</v>
      </c>
      <c r="F160" s="197" t="s">
        <v>612</v>
      </c>
      <c r="G160" s="13"/>
      <c r="H160" s="198">
        <v>20.245999999999999</v>
      </c>
      <c r="I160" s="199"/>
      <c r="J160" s="13"/>
      <c r="K160" s="13"/>
      <c r="L160" s="195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6" t="s">
        <v>229</v>
      </c>
      <c r="AU160" s="196" t="s">
        <v>92</v>
      </c>
      <c r="AV160" s="13" t="s">
        <v>92</v>
      </c>
      <c r="AW160" s="13" t="s">
        <v>36</v>
      </c>
      <c r="AX160" s="13" t="s">
        <v>90</v>
      </c>
      <c r="AY160" s="196" t="s">
        <v>151</v>
      </c>
    </row>
    <row r="161" s="12" customFormat="1" ht="22.8" customHeight="1">
      <c r="A161" s="12"/>
      <c r="B161" s="157"/>
      <c r="C161" s="12"/>
      <c r="D161" s="158" t="s">
        <v>81</v>
      </c>
      <c r="E161" s="168" t="s">
        <v>373</v>
      </c>
      <c r="F161" s="168" t="s">
        <v>374</v>
      </c>
      <c r="G161" s="12"/>
      <c r="H161" s="12"/>
      <c r="I161" s="160"/>
      <c r="J161" s="169">
        <f>BK161</f>
        <v>0</v>
      </c>
      <c r="K161" s="12"/>
      <c r="L161" s="157"/>
      <c r="M161" s="162"/>
      <c r="N161" s="163"/>
      <c r="O161" s="163"/>
      <c r="P161" s="164">
        <f>P162</f>
        <v>0</v>
      </c>
      <c r="Q161" s="163"/>
      <c r="R161" s="164">
        <f>R162</f>
        <v>0</v>
      </c>
      <c r="S161" s="163"/>
      <c r="T161" s="165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8" t="s">
        <v>90</v>
      </c>
      <c r="AT161" s="166" t="s">
        <v>81</v>
      </c>
      <c r="AU161" s="166" t="s">
        <v>90</v>
      </c>
      <c r="AY161" s="158" t="s">
        <v>151</v>
      </c>
      <c r="BK161" s="167">
        <f>BK162</f>
        <v>0</v>
      </c>
    </row>
    <row r="162" s="2" customFormat="1" ht="33" customHeight="1">
      <c r="A162" s="36"/>
      <c r="B162" s="170"/>
      <c r="C162" s="171" t="s">
        <v>309</v>
      </c>
      <c r="D162" s="171" t="s">
        <v>154</v>
      </c>
      <c r="E162" s="172" t="s">
        <v>376</v>
      </c>
      <c r="F162" s="173" t="s">
        <v>377</v>
      </c>
      <c r="G162" s="174" t="s">
        <v>259</v>
      </c>
      <c r="H162" s="175">
        <v>30.257999999999999</v>
      </c>
      <c r="I162" s="176"/>
      <c r="J162" s="177">
        <f>ROUND(I162*H162,2)</f>
        <v>0</v>
      </c>
      <c r="K162" s="178"/>
      <c r="L162" s="37"/>
      <c r="M162" s="179" t="s">
        <v>1</v>
      </c>
      <c r="N162" s="180" t="s">
        <v>47</v>
      </c>
      <c r="O162" s="75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3" t="s">
        <v>158</v>
      </c>
      <c r="AT162" s="183" t="s">
        <v>154</v>
      </c>
      <c r="AU162" s="183" t="s">
        <v>92</v>
      </c>
      <c r="AY162" s="17" t="s">
        <v>151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7" t="s">
        <v>90</v>
      </c>
      <c r="BK162" s="184">
        <f>ROUND(I162*H162,2)</f>
        <v>0</v>
      </c>
      <c r="BL162" s="17" t="s">
        <v>158</v>
      </c>
      <c r="BM162" s="183" t="s">
        <v>613</v>
      </c>
    </row>
    <row r="163" s="12" customFormat="1" ht="25.92" customHeight="1">
      <c r="A163" s="12"/>
      <c r="B163" s="157"/>
      <c r="C163" s="12"/>
      <c r="D163" s="158" t="s">
        <v>81</v>
      </c>
      <c r="E163" s="159" t="s">
        <v>379</v>
      </c>
      <c r="F163" s="159" t="s">
        <v>380</v>
      </c>
      <c r="G163" s="12"/>
      <c r="H163" s="12"/>
      <c r="I163" s="160"/>
      <c r="J163" s="161">
        <f>BK163</f>
        <v>0</v>
      </c>
      <c r="K163" s="12"/>
      <c r="L163" s="157"/>
      <c r="M163" s="162"/>
      <c r="N163" s="163"/>
      <c r="O163" s="163"/>
      <c r="P163" s="164">
        <f>P164</f>
        <v>0</v>
      </c>
      <c r="Q163" s="163"/>
      <c r="R163" s="164">
        <f>R164</f>
        <v>0.0027029299999999997</v>
      </c>
      <c r="S163" s="163"/>
      <c r="T163" s="165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8" t="s">
        <v>92</v>
      </c>
      <c r="AT163" s="166" t="s">
        <v>81</v>
      </c>
      <c r="AU163" s="166" t="s">
        <v>82</v>
      </c>
      <c r="AY163" s="158" t="s">
        <v>151</v>
      </c>
      <c r="BK163" s="167">
        <f>BK164</f>
        <v>0</v>
      </c>
    </row>
    <row r="164" s="12" customFormat="1" ht="22.8" customHeight="1">
      <c r="A164" s="12"/>
      <c r="B164" s="157"/>
      <c r="C164" s="12"/>
      <c r="D164" s="158" t="s">
        <v>81</v>
      </c>
      <c r="E164" s="168" t="s">
        <v>381</v>
      </c>
      <c r="F164" s="168" t="s">
        <v>382</v>
      </c>
      <c r="G164" s="12"/>
      <c r="H164" s="12"/>
      <c r="I164" s="160"/>
      <c r="J164" s="169">
        <f>BK164</f>
        <v>0</v>
      </c>
      <c r="K164" s="12"/>
      <c r="L164" s="157"/>
      <c r="M164" s="162"/>
      <c r="N164" s="163"/>
      <c r="O164" s="163"/>
      <c r="P164" s="164">
        <f>SUM(P165:P169)</f>
        <v>0</v>
      </c>
      <c r="Q164" s="163"/>
      <c r="R164" s="164">
        <f>SUM(R165:R169)</f>
        <v>0.0027029299999999997</v>
      </c>
      <c r="S164" s="163"/>
      <c r="T164" s="165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8" t="s">
        <v>92</v>
      </c>
      <c r="AT164" s="166" t="s">
        <v>81</v>
      </c>
      <c r="AU164" s="166" t="s">
        <v>90</v>
      </c>
      <c r="AY164" s="158" t="s">
        <v>151</v>
      </c>
      <c r="BK164" s="167">
        <f>SUM(BK165:BK169)</f>
        <v>0</v>
      </c>
    </row>
    <row r="165" s="2" customFormat="1" ht="21.75" customHeight="1">
      <c r="A165" s="36"/>
      <c r="B165" s="170"/>
      <c r="C165" s="171" t="s">
        <v>314</v>
      </c>
      <c r="D165" s="171" t="s">
        <v>154</v>
      </c>
      <c r="E165" s="172" t="s">
        <v>384</v>
      </c>
      <c r="F165" s="173" t="s">
        <v>385</v>
      </c>
      <c r="G165" s="174" t="s">
        <v>242</v>
      </c>
      <c r="H165" s="175">
        <v>20.245999999999999</v>
      </c>
      <c r="I165" s="176"/>
      <c r="J165" s="177">
        <f>ROUND(I165*H165,2)</f>
        <v>0</v>
      </c>
      <c r="K165" s="178"/>
      <c r="L165" s="37"/>
      <c r="M165" s="179" t="s">
        <v>1</v>
      </c>
      <c r="N165" s="180" t="s">
        <v>47</v>
      </c>
      <c r="O165" s="75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3" t="s">
        <v>303</v>
      </c>
      <c r="AT165" s="183" t="s">
        <v>154</v>
      </c>
      <c r="AU165" s="183" t="s">
        <v>92</v>
      </c>
      <c r="AY165" s="17" t="s">
        <v>151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7" t="s">
        <v>90</v>
      </c>
      <c r="BK165" s="184">
        <f>ROUND(I165*H165,2)</f>
        <v>0</v>
      </c>
      <c r="BL165" s="17" t="s">
        <v>303</v>
      </c>
      <c r="BM165" s="183" t="s">
        <v>614</v>
      </c>
    </row>
    <row r="166" s="13" customFormat="1">
      <c r="A166" s="13"/>
      <c r="B166" s="195"/>
      <c r="C166" s="13"/>
      <c r="D166" s="185" t="s">
        <v>229</v>
      </c>
      <c r="E166" s="196" t="s">
        <v>1</v>
      </c>
      <c r="F166" s="197" t="s">
        <v>554</v>
      </c>
      <c r="G166" s="13"/>
      <c r="H166" s="198">
        <v>20.245999999999999</v>
      </c>
      <c r="I166" s="199"/>
      <c r="J166" s="13"/>
      <c r="K166" s="13"/>
      <c r="L166" s="195"/>
      <c r="M166" s="200"/>
      <c r="N166" s="201"/>
      <c r="O166" s="201"/>
      <c r="P166" s="201"/>
      <c r="Q166" s="201"/>
      <c r="R166" s="201"/>
      <c r="S166" s="201"/>
      <c r="T166" s="20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6" t="s">
        <v>229</v>
      </c>
      <c r="AU166" s="196" t="s">
        <v>92</v>
      </c>
      <c r="AV166" s="13" t="s">
        <v>92</v>
      </c>
      <c r="AW166" s="13" t="s">
        <v>36</v>
      </c>
      <c r="AX166" s="13" t="s">
        <v>90</v>
      </c>
      <c r="AY166" s="196" t="s">
        <v>151</v>
      </c>
    </row>
    <row r="167" s="2" customFormat="1" ht="24.15" customHeight="1">
      <c r="A167" s="36"/>
      <c r="B167" s="170"/>
      <c r="C167" s="211" t="s">
        <v>319</v>
      </c>
      <c r="D167" s="211" t="s">
        <v>256</v>
      </c>
      <c r="E167" s="212" t="s">
        <v>388</v>
      </c>
      <c r="F167" s="213" t="s">
        <v>389</v>
      </c>
      <c r="G167" s="214" t="s">
        <v>390</v>
      </c>
      <c r="H167" s="215">
        <v>3.0369999999999999</v>
      </c>
      <c r="I167" s="216"/>
      <c r="J167" s="217">
        <f>ROUND(I167*H167,2)</f>
        <v>0</v>
      </c>
      <c r="K167" s="218"/>
      <c r="L167" s="219"/>
      <c r="M167" s="220" t="s">
        <v>1</v>
      </c>
      <c r="N167" s="221" t="s">
        <v>47</v>
      </c>
      <c r="O167" s="75"/>
      <c r="P167" s="181">
        <f>O167*H167</f>
        <v>0</v>
      </c>
      <c r="Q167" s="181">
        <v>0.00088999999999999995</v>
      </c>
      <c r="R167" s="181">
        <f>Q167*H167</f>
        <v>0.0027029299999999997</v>
      </c>
      <c r="S167" s="181">
        <v>0</v>
      </c>
      <c r="T167" s="18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3" t="s">
        <v>387</v>
      </c>
      <c r="AT167" s="183" t="s">
        <v>256</v>
      </c>
      <c r="AU167" s="183" t="s">
        <v>92</v>
      </c>
      <c r="AY167" s="17" t="s">
        <v>151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7" t="s">
        <v>90</v>
      </c>
      <c r="BK167" s="184">
        <f>ROUND(I167*H167,2)</f>
        <v>0</v>
      </c>
      <c r="BL167" s="17" t="s">
        <v>303</v>
      </c>
      <c r="BM167" s="183" t="s">
        <v>615</v>
      </c>
    </row>
    <row r="168" s="2" customFormat="1">
      <c r="A168" s="36"/>
      <c r="B168" s="37"/>
      <c r="C168" s="36"/>
      <c r="D168" s="185" t="s">
        <v>160</v>
      </c>
      <c r="E168" s="36"/>
      <c r="F168" s="186" t="s">
        <v>392</v>
      </c>
      <c r="G168" s="36"/>
      <c r="H168" s="36"/>
      <c r="I168" s="187"/>
      <c r="J168" s="36"/>
      <c r="K168" s="36"/>
      <c r="L168" s="37"/>
      <c r="M168" s="188"/>
      <c r="N168" s="189"/>
      <c r="O168" s="75"/>
      <c r="P168" s="75"/>
      <c r="Q168" s="75"/>
      <c r="R168" s="75"/>
      <c r="S168" s="75"/>
      <c r="T168" s="7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7" t="s">
        <v>160</v>
      </c>
      <c r="AU168" s="17" t="s">
        <v>92</v>
      </c>
    </row>
    <row r="169" s="13" customFormat="1">
      <c r="A169" s="13"/>
      <c r="B169" s="195"/>
      <c r="C169" s="13"/>
      <c r="D169" s="185" t="s">
        <v>229</v>
      </c>
      <c r="E169" s="196" t="s">
        <v>1</v>
      </c>
      <c r="F169" s="197" t="s">
        <v>616</v>
      </c>
      <c r="G169" s="13"/>
      <c r="H169" s="198">
        <v>3.0369999999999999</v>
      </c>
      <c r="I169" s="199"/>
      <c r="J169" s="13"/>
      <c r="K169" s="13"/>
      <c r="L169" s="195"/>
      <c r="M169" s="222"/>
      <c r="N169" s="223"/>
      <c r="O169" s="223"/>
      <c r="P169" s="223"/>
      <c r="Q169" s="223"/>
      <c r="R169" s="223"/>
      <c r="S169" s="223"/>
      <c r="T169" s="22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6" t="s">
        <v>229</v>
      </c>
      <c r="AU169" s="196" t="s">
        <v>92</v>
      </c>
      <c r="AV169" s="13" t="s">
        <v>92</v>
      </c>
      <c r="AW169" s="13" t="s">
        <v>36</v>
      </c>
      <c r="AX169" s="13" t="s">
        <v>90</v>
      </c>
      <c r="AY169" s="196" t="s">
        <v>151</v>
      </c>
    </row>
    <row r="170" s="2" customFormat="1" ht="6.96" customHeight="1">
      <c r="A170" s="36"/>
      <c r="B170" s="58"/>
      <c r="C170" s="59"/>
      <c r="D170" s="59"/>
      <c r="E170" s="59"/>
      <c r="F170" s="59"/>
      <c r="G170" s="59"/>
      <c r="H170" s="59"/>
      <c r="I170" s="59"/>
      <c r="J170" s="59"/>
      <c r="K170" s="59"/>
      <c r="L170" s="37"/>
      <c r="M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</row>
  </sheetData>
  <autoFilter ref="C123:K16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  <c r="AZ2" s="194" t="s">
        <v>617</v>
      </c>
      <c r="BA2" s="194" t="s">
        <v>1</v>
      </c>
      <c r="BB2" s="194" t="s">
        <v>1</v>
      </c>
      <c r="BC2" s="194" t="s">
        <v>284</v>
      </c>
      <c r="BD2" s="194" t="s">
        <v>92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  <c r="AZ3" s="194" t="s">
        <v>618</v>
      </c>
      <c r="BA3" s="194" t="s">
        <v>1</v>
      </c>
      <c r="BB3" s="194" t="s">
        <v>1</v>
      </c>
      <c r="BC3" s="194" t="s">
        <v>619</v>
      </c>
      <c r="BD3" s="194" t="s">
        <v>92</v>
      </c>
    </row>
    <row r="4" s="1" customFormat="1" ht="24.96" customHeight="1">
      <c r="B4" s="20"/>
      <c r="D4" s="21" t="s">
        <v>122</v>
      </c>
      <c r="L4" s="20"/>
      <c r="M4" s="118" t="s">
        <v>10</v>
      </c>
      <c r="AT4" s="17" t="s">
        <v>3</v>
      </c>
      <c r="AZ4" s="194" t="s">
        <v>620</v>
      </c>
      <c r="BA4" s="194" t="s">
        <v>1</v>
      </c>
      <c r="BB4" s="194" t="s">
        <v>1</v>
      </c>
      <c r="BC4" s="194" t="s">
        <v>8</v>
      </c>
      <c r="BD4" s="194" t="s">
        <v>92</v>
      </c>
    </row>
    <row r="5" s="1" customFormat="1" ht="6.96" customHeight="1">
      <c r="B5" s="20"/>
      <c r="L5" s="20"/>
      <c r="AZ5" s="194" t="s">
        <v>621</v>
      </c>
      <c r="BA5" s="194" t="s">
        <v>1</v>
      </c>
      <c r="BB5" s="194" t="s">
        <v>1</v>
      </c>
      <c r="BC5" s="194" t="s">
        <v>619</v>
      </c>
      <c r="BD5" s="194" t="s">
        <v>92</v>
      </c>
    </row>
    <row r="6" s="1" customFormat="1" ht="12" customHeight="1">
      <c r="B6" s="20"/>
      <c r="D6" s="30" t="s">
        <v>16</v>
      </c>
      <c r="L6" s="20"/>
      <c r="AZ6" s="194" t="s">
        <v>622</v>
      </c>
      <c r="BA6" s="194" t="s">
        <v>1</v>
      </c>
      <c r="BB6" s="194" t="s">
        <v>1</v>
      </c>
      <c r="BC6" s="194" t="s">
        <v>279</v>
      </c>
      <c r="BD6" s="194" t="s">
        <v>92</v>
      </c>
    </row>
    <row r="7" s="1" customFormat="1" ht="16.5" customHeight="1">
      <c r="B7" s="20"/>
      <c r="E7" s="119" t="str">
        <f>'Rekapitulace stavby'!K6</f>
        <v>Park Homolka Beroun, 1.etapa</v>
      </c>
      <c r="F7" s="30"/>
      <c r="G7" s="30"/>
      <c r="H7" s="30"/>
      <c r="L7" s="20"/>
      <c r="AZ7" s="194" t="s">
        <v>209</v>
      </c>
      <c r="BA7" s="194" t="s">
        <v>1</v>
      </c>
      <c r="BB7" s="194" t="s">
        <v>1</v>
      </c>
      <c r="BC7" s="194" t="s">
        <v>623</v>
      </c>
      <c r="BD7" s="194" t="s">
        <v>92</v>
      </c>
    </row>
    <row r="8" s="2" customFormat="1" ht="12" customHeight="1">
      <c r="A8" s="36"/>
      <c r="B8" s="37"/>
      <c r="C8" s="36"/>
      <c r="D8" s="30" t="s">
        <v>123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94" t="s">
        <v>624</v>
      </c>
      <c r="BA8" s="194" t="s">
        <v>1</v>
      </c>
      <c r="BB8" s="194" t="s">
        <v>1</v>
      </c>
      <c r="BC8" s="194" t="s">
        <v>625</v>
      </c>
      <c r="BD8" s="194" t="s">
        <v>92</v>
      </c>
    </row>
    <row r="9" s="2" customFormat="1" ht="16.5" customHeight="1">
      <c r="A9" s="36"/>
      <c r="B9" s="37"/>
      <c r="C9" s="36"/>
      <c r="D9" s="36"/>
      <c r="E9" s="65" t="s">
        <v>626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94" t="s">
        <v>396</v>
      </c>
      <c r="BA9" s="194" t="s">
        <v>1</v>
      </c>
      <c r="BB9" s="194" t="s">
        <v>1</v>
      </c>
      <c r="BC9" s="194" t="s">
        <v>627</v>
      </c>
      <c r="BD9" s="194" t="s">
        <v>92</v>
      </c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94" t="s">
        <v>628</v>
      </c>
      <c r="BA10" s="194" t="s">
        <v>1</v>
      </c>
      <c r="BB10" s="194" t="s">
        <v>1</v>
      </c>
      <c r="BC10" s="194" t="s">
        <v>629</v>
      </c>
      <c r="BD10" s="194" t="s">
        <v>92</v>
      </c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11. 8. 2022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30" t="s">
        <v>28</v>
      </c>
      <c r="J15" s="25" t="s">
        <v>29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30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32</v>
      </c>
      <c r="E20" s="36"/>
      <c r="F20" s="36"/>
      <c r="G20" s="36"/>
      <c r="H20" s="36"/>
      <c r="I20" s="30" t="s">
        <v>25</v>
      </c>
      <c r="J20" s="25" t="s">
        <v>33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34</v>
      </c>
      <c r="F21" s="36"/>
      <c r="G21" s="36"/>
      <c r="H21" s="36"/>
      <c r="I21" s="30" t="s">
        <v>28</v>
      </c>
      <c r="J21" s="25" t="s">
        <v>35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37</v>
      </c>
      <c r="E23" s="36"/>
      <c r="F23" s="36"/>
      <c r="G23" s="36"/>
      <c r="H23" s="36"/>
      <c r="I23" s="30" t="s">
        <v>25</v>
      </c>
      <c r="J23" s="25" t="s">
        <v>38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39</v>
      </c>
      <c r="F24" s="36"/>
      <c r="G24" s="36"/>
      <c r="H24" s="36"/>
      <c r="I24" s="30" t="s">
        <v>28</v>
      </c>
      <c r="J24" s="25" t="s">
        <v>40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42</v>
      </c>
      <c r="E30" s="36"/>
      <c r="F30" s="36"/>
      <c r="G30" s="36"/>
      <c r="H30" s="36"/>
      <c r="I30" s="36"/>
      <c r="J30" s="94">
        <f>ROUND(J127,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44</v>
      </c>
      <c r="G32" s="36"/>
      <c r="H32" s="36"/>
      <c r="I32" s="41" t="s">
        <v>43</v>
      </c>
      <c r="J32" s="41" t="s">
        <v>45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46</v>
      </c>
      <c r="E33" s="30" t="s">
        <v>47</v>
      </c>
      <c r="F33" s="125">
        <f>ROUND((SUM(BE127:BE219)),  2)</f>
        <v>0</v>
      </c>
      <c r="G33" s="36"/>
      <c r="H33" s="36"/>
      <c r="I33" s="126">
        <v>0.20999999999999999</v>
      </c>
      <c r="J33" s="125">
        <f>ROUND(((SUM(BE127:BE219))*I33),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48</v>
      </c>
      <c r="F34" s="125">
        <f>ROUND((SUM(BF127:BF219)),  2)</f>
        <v>0</v>
      </c>
      <c r="G34" s="36"/>
      <c r="H34" s="36"/>
      <c r="I34" s="126">
        <v>0.14999999999999999</v>
      </c>
      <c r="J34" s="125">
        <f>ROUND(((SUM(BF127:BF219))*I34),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49</v>
      </c>
      <c r="F35" s="125">
        <f>ROUND((SUM(BG127:BG219)),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50</v>
      </c>
      <c r="F36" s="125">
        <f>ROUND((SUM(BH127:BH219)),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51</v>
      </c>
      <c r="F37" s="125">
        <f>ROUND((SUM(BI127:BI219)),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52</v>
      </c>
      <c r="E39" s="79"/>
      <c r="F39" s="79"/>
      <c r="G39" s="129" t="s">
        <v>53</v>
      </c>
      <c r="H39" s="130" t="s">
        <v>54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55</v>
      </c>
      <c r="E50" s="55"/>
      <c r="F50" s="55"/>
      <c r="G50" s="54" t="s">
        <v>56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57</v>
      </c>
      <c r="E61" s="39"/>
      <c r="F61" s="133" t="s">
        <v>58</v>
      </c>
      <c r="G61" s="56" t="s">
        <v>57</v>
      </c>
      <c r="H61" s="39"/>
      <c r="I61" s="39"/>
      <c r="J61" s="134" t="s">
        <v>58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59</v>
      </c>
      <c r="E65" s="57"/>
      <c r="F65" s="57"/>
      <c r="G65" s="54" t="s">
        <v>60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57</v>
      </c>
      <c r="E76" s="39"/>
      <c r="F76" s="133" t="s">
        <v>58</v>
      </c>
      <c r="G76" s="56" t="s">
        <v>57</v>
      </c>
      <c r="H76" s="39"/>
      <c r="I76" s="39"/>
      <c r="J76" s="134" t="s">
        <v>58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Park Homolka Beroun, 1.etapa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05 - SO 05 chodníky a zpevněná plocha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Beroun</v>
      </c>
      <c r="G89" s="36"/>
      <c r="H89" s="36"/>
      <c r="I89" s="30" t="s">
        <v>22</v>
      </c>
      <c r="J89" s="67" t="str">
        <f>IF(J12="","",J12)</f>
        <v>11. 8. 2022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>Město Beroun</v>
      </c>
      <c r="G91" s="36"/>
      <c r="H91" s="36"/>
      <c r="I91" s="30" t="s">
        <v>32</v>
      </c>
      <c r="J91" s="34" t="str">
        <f>E21</f>
        <v>Ing.arch.MgA Alena Korandová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6"/>
      <c r="E92" s="36"/>
      <c r="F92" s="25" t="str">
        <f>IF(E18="","",E18)</f>
        <v>Vyplň údaj</v>
      </c>
      <c r="G92" s="36"/>
      <c r="H92" s="36"/>
      <c r="I92" s="30" t="s">
        <v>37</v>
      </c>
      <c r="J92" s="34" t="str">
        <f>E24</f>
        <v>Ing. Natálie Veselá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126</v>
      </c>
      <c r="D94" s="127"/>
      <c r="E94" s="127"/>
      <c r="F94" s="127"/>
      <c r="G94" s="127"/>
      <c r="H94" s="127"/>
      <c r="I94" s="127"/>
      <c r="J94" s="136" t="s">
        <v>127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128</v>
      </c>
      <c r="D96" s="36"/>
      <c r="E96" s="36"/>
      <c r="F96" s="36"/>
      <c r="G96" s="36"/>
      <c r="H96" s="36"/>
      <c r="I96" s="36"/>
      <c r="J96" s="94">
        <f>J127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129</v>
      </c>
    </row>
    <row r="97" s="9" customFormat="1" ht="24.96" customHeight="1">
      <c r="A97" s="9"/>
      <c r="B97" s="138"/>
      <c r="C97" s="9"/>
      <c r="D97" s="139" t="s">
        <v>211</v>
      </c>
      <c r="E97" s="140"/>
      <c r="F97" s="140"/>
      <c r="G97" s="140"/>
      <c r="H97" s="140"/>
      <c r="I97" s="140"/>
      <c r="J97" s="141">
        <f>J128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212</v>
      </c>
      <c r="E98" s="144"/>
      <c r="F98" s="144"/>
      <c r="G98" s="144"/>
      <c r="H98" s="144"/>
      <c r="I98" s="144"/>
      <c r="J98" s="145">
        <f>J129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213</v>
      </c>
      <c r="E99" s="144"/>
      <c r="F99" s="144"/>
      <c r="G99" s="144"/>
      <c r="H99" s="144"/>
      <c r="I99" s="144"/>
      <c r="J99" s="145">
        <f>J143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214</v>
      </c>
      <c r="E100" s="144"/>
      <c r="F100" s="144"/>
      <c r="G100" s="144"/>
      <c r="H100" s="144"/>
      <c r="I100" s="144"/>
      <c r="J100" s="145">
        <f>J150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215</v>
      </c>
      <c r="E101" s="144"/>
      <c r="F101" s="144"/>
      <c r="G101" s="144"/>
      <c r="H101" s="144"/>
      <c r="I101" s="144"/>
      <c r="J101" s="145">
        <f>J153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216</v>
      </c>
      <c r="E102" s="144"/>
      <c r="F102" s="144"/>
      <c r="G102" s="144"/>
      <c r="H102" s="144"/>
      <c r="I102" s="144"/>
      <c r="J102" s="145">
        <f>J189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217</v>
      </c>
      <c r="E103" s="144"/>
      <c r="F103" s="144"/>
      <c r="G103" s="144"/>
      <c r="H103" s="144"/>
      <c r="I103" s="144"/>
      <c r="J103" s="145">
        <f>J192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2"/>
      <c r="C104" s="10"/>
      <c r="D104" s="143" t="s">
        <v>218</v>
      </c>
      <c r="E104" s="144"/>
      <c r="F104" s="144"/>
      <c r="G104" s="144"/>
      <c r="H104" s="144"/>
      <c r="I104" s="144"/>
      <c r="J104" s="145">
        <f>J198</f>
        <v>0</v>
      </c>
      <c r="K104" s="10"/>
      <c r="L104" s="14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2"/>
      <c r="C105" s="10"/>
      <c r="D105" s="143" t="s">
        <v>219</v>
      </c>
      <c r="E105" s="144"/>
      <c r="F105" s="144"/>
      <c r="G105" s="144"/>
      <c r="H105" s="144"/>
      <c r="I105" s="144"/>
      <c r="J105" s="145">
        <f>J211</f>
        <v>0</v>
      </c>
      <c r="K105" s="10"/>
      <c r="L105" s="14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8"/>
      <c r="C106" s="9"/>
      <c r="D106" s="139" t="s">
        <v>220</v>
      </c>
      <c r="E106" s="140"/>
      <c r="F106" s="140"/>
      <c r="G106" s="140"/>
      <c r="H106" s="140"/>
      <c r="I106" s="140"/>
      <c r="J106" s="141">
        <f>J213</f>
        <v>0</v>
      </c>
      <c r="K106" s="9"/>
      <c r="L106" s="13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2"/>
      <c r="C107" s="10"/>
      <c r="D107" s="143" t="s">
        <v>221</v>
      </c>
      <c r="E107" s="144"/>
      <c r="F107" s="144"/>
      <c r="G107" s="144"/>
      <c r="H107" s="144"/>
      <c r="I107" s="144"/>
      <c r="J107" s="145">
        <f>J214</f>
        <v>0</v>
      </c>
      <c r="K107" s="10"/>
      <c r="L107" s="14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="2" customFormat="1" ht="6.96" customHeight="1">
      <c r="A113" s="36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4.96" customHeight="1">
      <c r="A114" s="36"/>
      <c r="B114" s="37"/>
      <c r="C114" s="21" t="s">
        <v>135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16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6"/>
      <c r="D117" s="36"/>
      <c r="E117" s="119" t="str">
        <f>E7</f>
        <v>Park Homolka Beroun, 1.etapa</v>
      </c>
      <c r="F117" s="30"/>
      <c r="G117" s="30"/>
      <c r="H117" s="30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123</v>
      </c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6"/>
      <c r="D119" s="36"/>
      <c r="E119" s="65" t="str">
        <f>E9</f>
        <v>05 - SO 05 chodníky a zpevněná plocha</v>
      </c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20</v>
      </c>
      <c r="D121" s="36"/>
      <c r="E121" s="36"/>
      <c r="F121" s="25" t="str">
        <f>F12</f>
        <v>Beroun</v>
      </c>
      <c r="G121" s="36"/>
      <c r="H121" s="36"/>
      <c r="I121" s="30" t="s">
        <v>22</v>
      </c>
      <c r="J121" s="67" t="str">
        <f>IF(J12="","",J12)</f>
        <v>11. 8. 2022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25.65" customHeight="1">
      <c r="A123" s="36"/>
      <c r="B123" s="37"/>
      <c r="C123" s="30" t="s">
        <v>24</v>
      </c>
      <c r="D123" s="36"/>
      <c r="E123" s="36"/>
      <c r="F123" s="25" t="str">
        <f>E15</f>
        <v>Město Beroun</v>
      </c>
      <c r="G123" s="36"/>
      <c r="H123" s="36"/>
      <c r="I123" s="30" t="s">
        <v>32</v>
      </c>
      <c r="J123" s="34" t="str">
        <f>E21</f>
        <v>Ing.arch.MgA Alena Korandová</v>
      </c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30</v>
      </c>
      <c r="D124" s="36"/>
      <c r="E124" s="36"/>
      <c r="F124" s="25" t="str">
        <f>IF(E18="","",E18)</f>
        <v>Vyplň údaj</v>
      </c>
      <c r="G124" s="36"/>
      <c r="H124" s="36"/>
      <c r="I124" s="30" t="s">
        <v>37</v>
      </c>
      <c r="J124" s="34" t="str">
        <f>E24</f>
        <v>Ing. Natálie Veselá</v>
      </c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0.32" customHeight="1">
      <c r="A125" s="36"/>
      <c r="B125" s="37"/>
      <c r="C125" s="36"/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11" customFormat="1" ht="29.28" customHeight="1">
      <c r="A126" s="146"/>
      <c r="B126" s="147"/>
      <c r="C126" s="148" t="s">
        <v>136</v>
      </c>
      <c r="D126" s="149" t="s">
        <v>67</v>
      </c>
      <c r="E126" s="149" t="s">
        <v>63</v>
      </c>
      <c r="F126" s="149" t="s">
        <v>64</v>
      </c>
      <c r="G126" s="149" t="s">
        <v>137</v>
      </c>
      <c r="H126" s="149" t="s">
        <v>138</v>
      </c>
      <c r="I126" s="149" t="s">
        <v>139</v>
      </c>
      <c r="J126" s="150" t="s">
        <v>127</v>
      </c>
      <c r="K126" s="151" t="s">
        <v>140</v>
      </c>
      <c r="L126" s="152"/>
      <c r="M126" s="84" t="s">
        <v>1</v>
      </c>
      <c r="N126" s="85" t="s">
        <v>46</v>
      </c>
      <c r="O126" s="85" t="s">
        <v>141</v>
      </c>
      <c r="P126" s="85" t="s">
        <v>142</v>
      </c>
      <c r="Q126" s="85" t="s">
        <v>143</v>
      </c>
      <c r="R126" s="85" t="s">
        <v>144</v>
      </c>
      <c r="S126" s="85" t="s">
        <v>145</v>
      </c>
      <c r="T126" s="86" t="s">
        <v>146</v>
      </c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</row>
    <row r="127" s="2" customFormat="1" ht="22.8" customHeight="1">
      <c r="A127" s="36"/>
      <c r="B127" s="37"/>
      <c r="C127" s="91" t="s">
        <v>147</v>
      </c>
      <c r="D127" s="36"/>
      <c r="E127" s="36"/>
      <c r="F127" s="36"/>
      <c r="G127" s="36"/>
      <c r="H127" s="36"/>
      <c r="I127" s="36"/>
      <c r="J127" s="153">
        <f>BK127</f>
        <v>0</v>
      </c>
      <c r="K127" s="36"/>
      <c r="L127" s="37"/>
      <c r="M127" s="87"/>
      <c r="N127" s="71"/>
      <c r="O127" s="88"/>
      <c r="P127" s="154">
        <f>P128+P213</f>
        <v>0</v>
      </c>
      <c r="Q127" s="88"/>
      <c r="R127" s="154">
        <f>R128+R213</f>
        <v>393.22866190000002</v>
      </c>
      <c r="S127" s="88"/>
      <c r="T127" s="155">
        <f>T128+T213</f>
        <v>11.6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81</v>
      </c>
      <c r="AU127" s="17" t="s">
        <v>129</v>
      </c>
      <c r="BK127" s="156">
        <f>BK128+BK213</f>
        <v>0</v>
      </c>
    </row>
    <row r="128" s="12" customFormat="1" ht="25.92" customHeight="1">
      <c r="A128" s="12"/>
      <c r="B128" s="157"/>
      <c r="C128" s="12"/>
      <c r="D128" s="158" t="s">
        <v>81</v>
      </c>
      <c r="E128" s="159" t="s">
        <v>222</v>
      </c>
      <c r="F128" s="159" t="s">
        <v>223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f>P129+P143+P150+P153+P189+P192+P198+P211</f>
        <v>0</v>
      </c>
      <c r="Q128" s="163"/>
      <c r="R128" s="164">
        <f>R129+R143+R150+R153+R189+R192+R198+R211</f>
        <v>393.18126940000002</v>
      </c>
      <c r="S128" s="163"/>
      <c r="T128" s="165">
        <f>T129+T143+T150+T153+T189+T192+T198+T211</f>
        <v>11.6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90</v>
      </c>
      <c r="AT128" s="166" t="s">
        <v>81</v>
      </c>
      <c r="AU128" s="166" t="s">
        <v>82</v>
      </c>
      <c r="AY128" s="158" t="s">
        <v>151</v>
      </c>
      <c r="BK128" s="167">
        <f>BK129+BK143+BK150+BK153+BK189+BK192+BK198+BK211</f>
        <v>0</v>
      </c>
    </row>
    <row r="129" s="12" customFormat="1" ht="22.8" customHeight="1">
      <c r="A129" s="12"/>
      <c r="B129" s="157"/>
      <c r="C129" s="12"/>
      <c r="D129" s="158" t="s">
        <v>81</v>
      </c>
      <c r="E129" s="168" t="s">
        <v>90</v>
      </c>
      <c r="F129" s="168" t="s">
        <v>224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SUM(P130:P142)</f>
        <v>0</v>
      </c>
      <c r="Q129" s="163"/>
      <c r="R129" s="164">
        <f>SUM(R130:R142)</f>
        <v>0</v>
      </c>
      <c r="S129" s="163"/>
      <c r="T129" s="165">
        <f>SUM(T130:T142)</f>
        <v>11.6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90</v>
      </c>
      <c r="AT129" s="166" t="s">
        <v>81</v>
      </c>
      <c r="AU129" s="166" t="s">
        <v>90</v>
      </c>
      <c r="AY129" s="158" t="s">
        <v>151</v>
      </c>
      <c r="BK129" s="167">
        <f>SUM(BK130:BK142)</f>
        <v>0</v>
      </c>
    </row>
    <row r="130" s="2" customFormat="1" ht="24.15" customHeight="1">
      <c r="A130" s="36"/>
      <c r="B130" s="170"/>
      <c r="C130" s="171" t="s">
        <v>90</v>
      </c>
      <c r="D130" s="171" t="s">
        <v>154</v>
      </c>
      <c r="E130" s="172" t="s">
        <v>630</v>
      </c>
      <c r="F130" s="173" t="s">
        <v>631</v>
      </c>
      <c r="G130" s="174" t="s">
        <v>242</v>
      </c>
      <c r="H130" s="175">
        <v>32</v>
      </c>
      <c r="I130" s="176"/>
      <c r="J130" s="177">
        <f>ROUND(I130*H130,2)</f>
        <v>0</v>
      </c>
      <c r="K130" s="178"/>
      <c r="L130" s="37"/>
      <c r="M130" s="179" t="s">
        <v>1</v>
      </c>
      <c r="N130" s="180" t="s">
        <v>47</v>
      </c>
      <c r="O130" s="75"/>
      <c r="P130" s="181">
        <f>O130*H130</f>
        <v>0</v>
      </c>
      <c r="Q130" s="181">
        <v>0</v>
      </c>
      <c r="R130" s="181">
        <f>Q130*H130</f>
        <v>0</v>
      </c>
      <c r="S130" s="181">
        <v>0.26000000000000001</v>
      </c>
      <c r="T130" s="182">
        <f>S130*H130</f>
        <v>8.3200000000000003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158</v>
      </c>
      <c r="AT130" s="183" t="s">
        <v>154</v>
      </c>
      <c r="AU130" s="183" t="s">
        <v>92</v>
      </c>
      <c r="AY130" s="17" t="s">
        <v>151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90</v>
      </c>
      <c r="BK130" s="184">
        <f>ROUND(I130*H130,2)</f>
        <v>0</v>
      </c>
      <c r="BL130" s="17" t="s">
        <v>158</v>
      </c>
      <c r="BM130" s="183" t="s">
        <v>632</v>
      </c>
    </row>
    <row r="131" s="13" customFormat="1">
      <c r="A131" s="13"/>
      <c r="B131" s="195"/>
      <c r="C131" s="13"/>
      <c r="D131" s="185" t="s">
        <v>229</v>
      </c>
      <c r="E131" s="196" t="s">
        <v>1</v>
      </c>
      <c r="F131" s="197" t="s">
        <v>633</v>
      </c>
      <c r="G131" s="13"/>
      <c r="H131" s="198">
        <v>32</v>
      </c>
      <c r="I131" s="199"/>
      <c r="J131" s="13"/>
      <c r="K131" s="13"/>
      <c r="L131" s="195"/>
      <c r="M131" s="200"/>
      <c r="N131" s="201"/>
      <c r="O131" s="201"/>
      <c r="P131" s="201"/>
      <c r="Q131" s="201"/>
      <c r="R131" s="201"/>
      <c r="S131" s="201"/>
      <c r="T131" s="20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6" t="s">
        <v>229</v>
      </c>
      <c r="AU131" s="196" t="s">
        <v>92</v>
      </c>
      <c r="AV131" s="13" t="s">
        <v>92</v>
      </c>
      <c r="AW131" s="13" t="s">
        <v>36</v>
      </c>
      <c r="AX131" s="13" t="s">
        <v>90</v>
      </c>
      <c r="AY131" s="196" t="s">
        <v>151</v>
      </c>
    </row>
    <row r="132" s="2" customFormat="1" ht="16.5" customHeight="1">
      <c r="A132" s="36"/>
      <c r="B132" s="170"/>
      <c r="C132" s="171" t="s">
        <v>92</v>
      </c>
      <c r="D132" s="171" t="s">
        <v>154</v>
      </c>
      <c r="E132" s="172" t="s">
        <v>634</v>
      </c>
      <c r="F132" s="173" t="s">
        <v>635</v>
      </c>
      <c r="G132" s="174" t="s">
        <v>349</v>
      </c>
      <c r="H132" s="175">
        <v>16</v>
      </c>
      <c r="I132" s="176"/>
      <c r="J132" s="177">
        <f>ROUND(I132*H132,2)</f>
        <v>0</v>
      </c>
      <c r="K132" s="178"/>
      <c r="L132" s="37"/>
      <c r="M132" s="179" t="s">
        <v>1</v>
      </c>
      <c r="N132" s="180" t="s">
        <v>47</v>
      </c>
      <c r="O132" s="75"/>
      <c r="P132" s="181">
        <f>O132*H132</f>
        <v>0</v>
      </c>
      <c r="Q132" s="181">
        <v>0</v>
      </c>
      <c r="R132" s="181">
        <f>Q132*H132</f>
        <v>0</v>
      </c>
      <c r="S132" s="181">
        <v>0.20499999999999999</v>
      </c>
      <c r="T132" s="182">
        <f>S132*H132</f>
        <v>3.2799999999999998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3" t="s">
        <v>158</v>
      </c>
      <c r="AT132" s="183" t="s">
        <v>154</v>
      </c>
      <c r="AU132" s="183" t="s">
        <v>92</v>
      </c>
      <c r="AY132" s="17" t="s">
        <v>151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7" t="s">
        <v>90</v>
      </c>
      <c r="BK132" s="184">
        <f>ROUND(I132*H132,2)</f>
        <v>0</v>
      </c>
      <c r="BL132" s="17" t="s">
        <v>158</v>
      </c>
      <c r="BM132" s="183" t="s">
        <v>636</v>
      </c>
    </row>
    <row r="133" s="13" customFormat="1">
      <c r="A133" s="13"/>
      <c r="B133" s="195"/>
      <c r="C133" s="13"/>
      <c r="D133" s="185" t="s">
        <v>229</v>
      </c>
      <c r="E133" s="196" t="s">
        <v>1</v>
      </c>
      <c r="F133" s="197" t="s">
        <v>637</v>
      </c>
      <c r="G133" s="13"/>
      <c r="H133" s="198">
        <v>16</v>
      </c>
      <c r="I133" s="199"/>
      <c r="J133" s="13"/>
      <c r="K133" s="13"/>
      <c r="L133" s="195"/>
      <c r="M133" s="200"/>
      <c r="N133" s="201"/>
      <c r="O133" s="201"/>
      <c r="P133" s="201"/>
      <c r="Q133" s="201"/>
      <c r="R133" s="201"/>
      <c r="S133" s="201"/>
      <c r="T133" s="20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6" t="s">
        <v>229</v>
      </c>
      <c r="AU133" s="196" t="s">
        <v>92</v>
      </c>
      <c r="AV133" s="13" t="s">
        <v>92</v>
      </c>
      <c r="AW133" s="13" t="s">
        <v>36</v>
      </c>
      <c r="AX133" s="13" t="s">
        <v>90</v>
      </c>
      <c r="AY133" s="196" t="s">
        <v>151</v>
      </c>
    </row>
    <row r="134" s="2" customFormat="1" ht="33" customHeight="1">
      <c r="A134" s="36"/>
      <c r="B134" s="170"/>
      <c r="C134" s="171" t="s">
        <v>165</v>
      </c>
      <c r="D134" s="171" t="s">
        <v>154</v>
      </c>
      <c r="E134" s="172" t="s">
        <v>225</v>
      </c>
      <c r="F134" s="173" t="s">
        <v>226</v>
      </c>
      <c r="G134" s="174" t="s">
        <v>227</v>
      </c>
      <c r="H134" s="175">
        <v>150</v>
      </c>
      <c r="I134" s="176"/>
      <c r="J134" s="177">
        <f>ROUND(I134*H134,2)</f>
        <v>0</v>
      </c>
      <c r="K134" s="178"/>
      <c r="L134" s="37"/>
      <c r="M134" s="179" t="s">
        <v>1</v>
      </c>
      <c r="N134" s="180" t="s">
        <v>47</v>
      </c>
      <c r="O134" s="75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3" t="s">
        <v>158</v>
      </c>
      <c r="AT134" s="183" t="s">
        <v>154</v>
      </c>
      <c r="AU134" s="183" t="s">
        <v>92</v>
      </c>
      <c r="AY134" s="17" t="s">
        <v>151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7" t="s">
        <v>90</v>
      </c>
      <c r="BK134" s="184">
        <f>ROUND(I134*H134,2)</f>
        <v>0</v>
      </c>
      <c r="BL134" s="17" t="s">
        <v>158</v>
      </c>
      <c r="BM134" s="183" t="s">
        <v>638</v>
      </c>
    </row>
    <row r="135" s="13" customFormat="1">
      <c r="A135" s="13"/>
      <c r="B135" s="195"/>
      <c r="C135" s="13"/>
      <c r="D135" s="185" t="s">
        <v>229</v>
      </c>
      <c r="E135" s="196" t="s">
        <v>203</v>
      </c>
      <c r="F135" s="197" t="s">
        <v>639</v>
      </c>
      <c r="G135" s="13"/>
      <c r="H135" s="198">
        <v>150</v>
      </c>
      <c r="I135" s="199"/>
      <c r="J135" s="13"/>
      <c r="K135" s="13"/>
      <c r="L135" s="195"/>
      <c r="M135" s="200"/>
      <c r="N135" s="201"/>
      <c r="O135" s="201"/>
      <c r="P135" s="201"/>
      <c r="Q135" s="201"/>
      <c r="R135" s="201"/>
      <c r="S135" s="201"/>
      <c r="T135" s="20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6" t="s">
        <v>229</v>
      </c>
      <c r="AU135" s="196" t="s">
        <v>92</v>
      </c>
      <c r="AV135" s="13" t="s">
        <v>92</v>
      </c>
      <c r="AW135" s="13" t="s">
        <v>36</v>
      </c>
      <c r="AX135" s="13" t="s">
        <v>90</v>
      </c>
      <c r="AY135" s="196" t="s">
        <v>151</v>
      </c>
    </row>
    <row r="136" s="2" customFormat="1" ht="24.15" customHeight="1">
      <c r="A136" s="36"/>
      <c r="B136" s="170"/>
      <c r="C136" s="171" t="s">
        <v>158</v>
      </c>
      <c r="D136" s="171" t="s">
        <v>154</v>
      </c>
      <c r="E136" s="172" t="s">
        <v>414</v>
      </c>
      <c r="F136" s="173" t="s">
        <v>415</v>
      </c>
      <c r="G136" s="174" t="s">
        <v>227</v>
      </c>
      <c r="H136" s="175">
        <v>0.32000000000000001</v>
      </c>
      <c r="I136" s="176"/>
      <c r="J136" s="177">
        <f>ROUND(I136*H136,2)</f>
        <v>0</v>
      </c>
      <c r="K136" s="178"/>
      <c r="L136" s="37"/>
      <c r="M136" s="179" t="s">
        <v>1</v>
      </c>
      <c r="N136" s="180" t="s">
        <v>47</v>
      </c>
      <c r="O136" s="75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3" t="s">
        <v>158</v>
      </c>
      <c r="AT136" s="183" t="s">
        <v>154</v>
      </c>
      <c r="AU136" s="183" t="s">
        <v>92</v>
      </c>
      <c r="AY136" s="17" t="s">
        <v>151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7" t="s">
        <v>90</v>
      </c>
      <c r="BK136" s="184">
        <f>ROUND(I136*H136,2)</f>
        <v>0</v>
      </c>
      <c r="BL136" s="17" t="s">
        <v>158</v>
      </c>
      <c r="BM136" s="183" t="s">
        <v>640</v>
      </c>
    </row>
    <row r="137" s="13" customFormat="1">
      <c r="A137" s="13"/>
      <c r="B137" s="195"/>
      <c r="C137" s="13"/>
      <c r="D137" s="185" t="s">
        <v>229</v>
      </c>
      <c r="E137" s="196" t="s">
        <v>396</v>
      </c>
      <c r="F137" s="197" t="s">
        <v>641</v>
      </c>
      <c r="G137" s="13"/>
      <c r="H137" s="198">
        <v>0.32000000000000001</v>
      </c>
      <c r="I137" s="199"/>
      <c r="J137" s="13"/>
      <c r="K137" s="13"/>
      <c r="L137" s="195"/>
      <c r="M137" s="200"/>
      <c r="N137" s="201"/>
      <c r="O137" s="201"/>
      <c r="P137" s="201"/>
      <c r="Q137" s="201"/>
      <c r="R137" s="201"/>
      <c r="S137" s="201"/>
      <c r="T137" s="20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6" t="s">
        <v>229</v>
      </c>
      <c r="AU137" s="196" t="s">
        <v>92</v>
      </c>
      <c r="AV137" s="13" t="s">
        <v>92</v>
      </c>
      <c r="AW137" s="13" t="s">
        <v>36</v>
      </c>
      <c r="AX137" s="13" t="s">
        <v>90</v>
      </c>
      <c r="AY137" s="196" t="s">
        <v>151</v>
      </c>
    </row>
    <row r="138" s="2" customFormat="1" ht="37.8" customHeight="1">
      <c r="A138" s="36"/>
      <c r="B138" s="170"/>
      <c r="C138" s="171" t="s">
        <v>150</v>
      </c>
      <c r="D138" s="171" t="s">
        <v>154</v>
      </c>
      <c r="E138" s="172" t="s">
        <v>235</v>
      </c>
      <c r="F138" s="173" t="s">
        <v>236</v>
      </c>
      <c r="G138" s="174" t="s">
        <v>227</v>
      </c>
      <c r="H138" s="175">
        <v>150.31999999999999</v>
      </c>
      <c r="I138" s="176"/>
      <c r="J138" s="177">
        <f>ROUND(I138*H138,2)</f>
        <v>0</v>
      </c>
      <c r="K138" s="178"/>
      <c r="L138" s="37"/>
      <c r="M138" s="179" t="s">
        <v>1</v>
      </c>
      <c r="N138" s="180" t="s">
        <v>47</v>
      </c>
      <c r="O138" s="75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3" t="s">
        <v>158</v>
      </c>
      <c r="AT138" s="183" t="s">
        <v>154</v>
      </c>
      <c r="AU138" s="183" t="s">
        <v>92</v>
      </c>
      <c r="AY138" s="17" t="s">
        <v>151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7" t="s">
        <v>90</v>
      </c>
      <c r="BK138" s="184">
        <f>ROUND(I138*H138,2)</f>
        <v>0</v>
      </c>
      <c r="BL138" s="17" t="s">
        <v>158</v>
      </c>
      <c r="BM138" s="183" t="s">
        <v>642</v>
      </c>
    </row>
    <row r="139" s="2" customFormat="1">
      <c r="A139" s="36"/>
      <c r="B139" s="37"/>
      <c r="C139" s="36"/>
      <c r="D139" s="185" t="s">
        <v>160</v>
      </c>
      <c r="E139" s="36"/>
      <c r="F139" s="186" t="s">
        <v>238</v>
      </c>
      <c r="G139" s="36"/>
      <c r="H139" s="36"/>
      <c r="I139" s="187"/>
      <c r="J139" s="36"/>
      <c r="K139" s="36"/>
      <c r="L139" s="37"/>
      <c r="M139" s="188"/>
      <c r="N139" s="189"/>
      <c r="O139" s="75"/>
      <c r="P139" s="75"/>
      <c r="Q139" s="75"/>
      <c r="R139" s="75"/>
      <c r="S139" s="75"/>
      <c r="T139" s="7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7" t="s">
        <v>160</v>
      </c>
      <c r="AU139" s="17" t="s">
        <v>92</v>
      </c>
    </row>
    <row r="140" s="13" customFormat="1">
      <c r="A140" s="13"/>
      <c r="B140" s="195"/>
      <c r="C140" s="13"/>
      <c r="D140" s="185" t="s">
        <v>229</v>
      </c>
      <c r="E140" s="196" t="s">
        <v>1</v>
      </c>
      <c r="F140" s="197" t="s">
        <v>643</v>
      </c>
      <c r="G140" s="13"/>
      <c r="H140" s="198">
        <v>150.31999999999999</v>
      </c>
      <c r="I140" s="199"/>
      <c r="J140" s="13"/>
      <c r="K140" s="13"/>
      <c r="L140" s="195"/>
      <c r="M140" s="200"/>
      <c r="N140" s="201"/>
      <c r="O140" s="201"/>
      <c r="P140" s="201"/>
      <c r="Q140" s="201"/>
      <c r="R140" s="201"/>
      <c r="S140" s="201"/>
      <c r="T140" s="20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6" t="s">
        <v>229</v>
      </c>
      <c r="AU140" s="196" t="s">
        <v>92</v>
      </c>
      <c r="AV140" s="13" t="s">
        <v>92</v>
      </c>
      <c r="AW140" s="13" t="s">
        <v>36</v>
      </c>
      <c r="AX140" s="13" t="s">
        <v>90</v>
      </c>
      <c r="AY140" s="196" t="s">
        <v>151</v>
      </c>
    </row>
    <row r="141" s="2" customFormat="1" ht="24.15" customHeight="1">
      <c r="A141" s="36"/>
      <c r="B141" s="170"/>
      <c r="C141" s="171" t="s">
        <v>180</v>
      </c>
      <c r="D141" s="171" t="s">
        <v>154</v>
      </c>
      <c r="E141" s="172" t="s">
        <v>269</v>
      </c>
      <c r="F141" s="173" t="s">
        <v>270</v>
      </c>
      <c r="G141" s="174" t="s">
        <v>242</v>
      </c>
      <c r="H141" s="175">
        <v>419.89999999999998</v>
      </c>
      <c r="I141" s="176"/>
      <c r="J141" s="177">
        <f>ROUND(I141*H141,2)</f>
        <v>0</v>
      </c>
      <c r="K141" s="178"/>
      <c r="L141" s="37"/>
      <c r="M141" s="179" t="s">
        <v>1</v>
      </c>
      <c r="N141" s="180" t="s">
        <v>47</v>
      </c>
      <c r="O141" s="75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3" t="s">
        <v>158</v>
      </c>
      <c r="AT141" s="183" t="s">
        <v>154</v>
      </c>
      <c r="AU141" s="183" t="s">
        <v>92</v>
      </c>
      <c r="AY141" s="17" t="s">
        <v>151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7" t="s">
        <v>90</v>
      </c>
      <c r="BK141" s="184">
        <f>ROUND(I141*H141,2)</f>
        <v>0</v>
      </c>
      <c r="BL141" s="17" t="s">
        <v>158</v>
      </c>
      <c r="BM141" s="183" t="s">
        <v>644</v>
      </c>
    </row>
    <row r="142" s="13" customFormat="1">
      <c r="A142" s="13"/>
      <c r="B142" s="195"/>
      <c r="C142" s="13"/>
      <c r="D142" s="185" t="s">
        <v>229</v>
      </c>
      <c r="E142" s="196" t="s">
        <v>1</v>
      </c>
      <c r="F142" s="197" t="s">
        <v>645</v>
      </c>
      <c r="G142" s="13"/>
      <c r="H142" s="198">
        <v>419.89999999999998</v>
      </c>
      <c r="I142" s="199"/>
      <c r="J142" s="13"/>
      <c r="K142" s="13"/>
      <c r="L142" s="195"/>
      <c r="M142" s="200"/>
      <c r="N142" s="201"/>
      <c r="O142" s="201"/>
      <c r="P142" s="201"/>
      <c r="Q142" s="201"/>
      <c r="R142" s="201"/>
      <c r="S142" s="201"/>
      <c r="T142" s="20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6" t="s">
        <v>229</v>
      </c>
      <c r="AU142" s="196" t="s">
        <v>92</v>
      </c>
      <c r="AV142" s="13" t="s">
        <v>92</v>
      </c>
      <c r="AW142" s="13" t="s">
        <v>36</v>
      </c>
      <c r="AX142" s="13" t="s">
        <v>90</v>
      </c>
      <c r="AY142" s="196" t="s">
        <v>151</v>
      </c>
    </row>
    <row r="143" s="12" customFormat="1" ht="22.8" customHeight="1">
      <c r="A143" s="12"/>
      <c r="B143" s="157"/>
      <c r="C143" s="12"/>
      <c r="D143" s="158" t="s">
        <v>81</v>
      </c>
      <c r="E143" s="168" t="s">
        <v>92</v>
      </c>
      <c r="F143" s="168" t="s">
        <v>273</v>
      </c>
      <c r="G143" s="12"/>
      <c r="H143" s="12"/>
      <c r="I143" s="160"/>
      <c r="J143" s="169">
        <f>BK143</f>
        <v>0</v>
      </c>
      <c r="K143" s="12"/>
      <c r="L143" s="157"/>
      <c r="M143" s="162"/>
      <c r="N143" s="163"/>
      <c r="O143" s="163"/>
      <c r="P143" s="164">
        <f>SUM(P144:P149)</f>
        <v>0</v>
      </c>
      <c r="Q143" s="163"/>
      <c r="R143" s="164">
        <f>SUM(R144:R149)</f>
        <v>0.72805439999999988</v>
      </c>
      <c r="S143" s="163"/>
      <c r="T143" s="165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8" t="s">
        <v>90</v>
      </c>
      <c r="AT143" s="166" t="s">
        <v>81</v>
      </c>
      <c r="AU143" s="166" t="s">
        <v>90</v>
      </c>
      <c r="AY143" s="158" t="s">
        <v>151</v>
      </c>
      <c r="BK143" s="167">
        <f>SUM(BK144:BK149)</f>
        <v>0</v>
      </c>
    </row>
    <row r="144" s="2" customFormat="1" ht="16.5" customHeight="1">
      <c r="A144" s="36"/>
      <c r="B144" s="170"/>
      <c r="C144" s="171" t="s">
        <v>186</v>
      </c>
      <c r="D144" s="171" t="s">
        <v>154</v>
      </c>
      <c r="E144" s="172" t="s">
        <v>646</v>
      </c>
      <c r="F144" s="173" t="s">
        <v>647</v>
      </c>
      <c r="G144" s="174" t="s">
        <v>227</v>
      </c>
      <c r="H144" s="175">
        <v>0.32000000000000001</v>
      </c>
      <c r="I144" s="176"/>
      <c r="J144" s="177">
        <f>ROUND(I144*H144,2)</f>
        <v>0</v>
      </c>
      <c r="K144" s="178"/>
      <c r="L144" s="37"/>
      <c r="M144" s="179" t="s">
        <v>1</v>
      </c>
      <c r="N144" s="180" t="s">
        <v>47</v>
      </c>
      <c r="O144" s="75"/>
      <c r="P144" s="181">
        <f>O144*H144</f>
        <v>0</v>
      </c>
      <c r="Q144" s="181">
        <v>2.2563399999999998</v>
      </c>
      <c r="R144" s="181">
        <f>Q144*H144</f>
        <v>0.72202879999999992</v>
      </c>
      <c r="S144" s="181">
        <v>0</v>
      </c>
      <c r="T144" s="18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3" t="s">
        <v>158</v>
      </c>
      <c r="AT144" s="183" t="s">
        <v>154</v>
      </c>
      <c r="AU144" s="183" t="s">
        <v>92</v>
      </c>
      <c r="AY144" s="17" t="s">
        <v>151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7" t="s">
        <v>90</v>
      </c>
      <c r="BK144" s="184">
        <f>ROUND(I144*H144,2)</f>
        <v>0</v>
      </c>
      <c r="BL144" s="17" t="s">
        <v>158</v>
      </c>
      <c r="BM144" s="183" t="s">
        <v>648</v>
      </c>
    </row>
    <row r="145" s="13" customFormat="1">
      <c r="A145" s="13"/>
      <c r="B145" s="195"/>
      <c r="C145" s="13"/>
      <c r="D145" s="185" t="s">
        <v>229</v>
      </c>
      <c r="E145" s="196" t="s">
        <v>1</v>
      </c>
      <c r="F145" s="197" t="s">
        <v>641</v>
      </c>
      <c r="G145" s="13"/>
      <c r="H145" s="198">
        <v>0.32000000000000001</v>
      </c>
      <c r="I145" s="199"/>
      <c r="J145" s="13"/>
      <c r="K145" s="13"/>
      <c r="L145" s="195"/>
      <c r="M145" s="200"/>
      <c r="N145" s="201"/>
      <c r="O145" s="201"/>
      <c r="P145" s="201"/>
      <c r="Q145" s="201"/>
      <c r="R145" s="201"/>
      <c r="S145" s="201"/>
      <c r="T145" s="20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6" t="s">
        <v>229</v>
      </c>
      <c r="AU145" s="196" t="s">
        <v>92</v>
      </c>
      <c r="AV145" s="13" t="s">
        <v>92</v>
      </c>
      <c r="AW145" s="13" t="s">
        <v>36</v>
      </c>
      <c r="AX145" s="13" t="s">
        <v>90</v>
      </c>
      <c r="AY145" s="196" t="s">
        <v>151</v>
      </c>
    </row>
    <row r="146" s="2" customFormat="1" ht="16.5" customHeight="1">
      <c r="A146" s="36"/>
      <c r="B146" s="170"/>
      <c r="C146" s="171" t="s">
        <v>260</v>
      </c>
      <c r="D146" s="171" t="s">
        <v>154</v>
      </c>
      <c r="E146" s="172" t="s">
        <v>649</v>
      </c>
      <c r="F146" s="173" t="s">
        <v>650</v>
      </c>
      <c r="G146" s="174" t="s">
        <v>242</v>
      </c>
      <c r="H146" s="175">
        <v>2.2400000000000002</v>
      </c>
      <c r="I146" s="176"/>
      <c r="J146" s="177">
        <f>ROUND(I146*H146,2)</f>
        <v>0</v>
      </c>
      <c r="K146" s="178"/>
      <c r="L146" s="37"/>
      <c r="M146" s="179" t="s">
        <v>1</v>
      </c>
      <c r="N146" s="180" t="s">
        <v>47</v>
      </c>
      <c r="O146" s="75"/>
      <c r="P146" s="181">
        <f>O146*H146</f>
        <v>0</v>
      </c>
      <c r="Q146" s="181">
        <v>0.0026900000000000001</v>
      </c>
      <c r="R146" s="181">
        <f>Q146*H146</f>
        <v>0.0060256000000000007</v>
      </c>
      <c r="S146" s="181">
        <v>0</v>
      </c>
      <c r="T146" s="18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3" t="s">
        <v>158</v>
      </c>
      <c r="AT146" s="183" t="s">
        <v>154</v>
      </c>
      <c r="AU146" s="183" t="s">
        <v>92</v>
      </c>
      <c r="AY146" s="17" t="s">
        <v>151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7" t="s">
        <v>90</v>
      </c>
      <c r="BK146" s="184">
        <f>ROUND(I146*H146,2)</f>
        <v>0</v>
      </c>
      <c r="BL146" s="17" t="s">
        <v>158</v>
      </c>
      <c r="BM146" s="183" t="s">
        <v>651</v>
      </c>
    </row>
    <row r="147" s="13" customFormat="1">
      <c r="A147" s="13"/>
      <c r="B147" s="195"/>
      <c r="C147" s="13"/>
      <c r="D147" s="185" t="s">
        <v>229</v>
      </c>
      <c r="E147" s="196" t="s">
        <v>628</v>
      </c>
      <c r="F147" s="197" t="s">
        <v>652</v>
      </c>
      <c r="G147" s="13"/>
      <c r="H147" s="198">
        <v>2.2400000000000002</v>
      </c>
      <c r="I147" s="199"/>
      <c r="J147" s="13"/>
      <c r="K147" s="13"/>
      <c r="L147" s="195"/>
      <c r="M147" s="200"/>
      <c r="N147" s="201"/>
      <c r="O147" s="201"/>
      <c r="P147" s="201"/>
      <c r="Q147" s="201"/>
      <c r="R147" s="201"/>
      <c r="S147" s="201"/>
      <c r="T147" s="20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6" t="s">
        <v>229</v>
      </c>
      <c r="AU147" s="196" t="s">
        <v>92</v>
      </c>
      <c r="AV147" s="13" t="s">
        <v>92</v>
      </c>
      <c r="AW147" s="13" t="s">
        <v>36</v>
      </c>
      <c r="AX147" s="13" t="s">
        <v>90</v>
      </c>
      <c r="AY147" s="196" t="s">
        <v>151</v>
      </c>
    </row>
    <row r="148" s="2" customFormat="1" ht="16.5" customHeight="1">
      <c r="A148" s="36"/>
      <c r="B148" s="170"/>
      <c r="C148" s="171" t="s">
        <v>268</v>
      </c>
      <c r="D148" s="171" t="s">
        <v>154</v>
      </c>
      <c r="E148" s="172" t="s">
        <v>653</v>
      </c>
      <c r="F148" s="173" t="s">
        <v>654</v>
      </c>
      <c r="G148" s="174" t="s">
        <v>242</v>
      </c>
      <c r="H148" s="175">
        <v>2.2400000000000002</v>
      </c>
      <c r="I148" s="176"/>
      <c r="J148" s="177">
        <f>ROUND(I148*H148,2)</f>
        <v>0</v>
      </c>
      <c r="K148" s="178"/>
      <c r="L148" s="37"/>
      <c r="M148" s="179" t="s">
        <v>1</v>
      </c>
      <c r="N148" s="180" t="s">
        <v>47</v>
      </c>
      <c r="O148" s="75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3" t="s">
        <v>158</v>
      </c>
      <c r="AT148" s="183" t="s">
        <v>154</v>
      </c>
      <c r="AU148" s="183" t="s">
        <v>92</v>
      </c>
      <c r="AY148" s="17" t="s">
        <v>151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7" t="s">
        <v>90</v>
      </c>
      <c r="BK148" s="184">
        <f>ROUND(I148*H148,2)</f>
        <v>0</v>
      </c>
      <c r="BL148" s="17" t="s">
        <v>158</v>
      </c>
      <c r="BM148" s="183" t="s">
        <v>655</v>
      </c>
    </row>
    <row r="149" s="13" customFormat="1">
      <c r="A149" s="13"/>
      <c r="B149" s="195"/>
      <c r="C149" s="13"/>
      <c r="D149" s="185" t="s">
        <v>229</v>
      </c>
      <c r="E149" s="196" t="s">
        <v>1</v>
      </c>
      <c r="F149" s="197" t="s">
        <v>628</v>
      </c>
      <c r="G149" s="13"/>
      <c r="H149" s="198">
        <v>2.2400000000000002</v>
      </c>
      <c r="I149" s="199"/>
      <c r="J149" s="13"/>
      <c r="K149" s="13"/>
      <c r="L149" s="195"/>
      <c r="M149" s="200"/>
      <c r="N149" s="201"/>
      <c r="O149" s="201"/>
      <c r="P149" s="201"/>
      <c r="Q149" s="201"/>
      <c r="R149" s="201"/>
      <c r="S149" s="201"/>
      <c r="T149" s="20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6" t="s">
        <v>229</v>
      </c>
      <c r="AU149" s="196" t="s">
        <v>92</v>
      </c>
      <c r="AV149" s="13" t="s">
        <v>92</v>
      </c>
      <c r="AW149" s="13" t="s">
        <v>36</v>
      </c>
      <c r="AX149" s="13" t="s">
        <v>90</v>
      </c>
      <c r="AY149" s="196" t="s">
        <v>151</v>
      </c>
    </row>
    <row r="150" s="12" customFormat="1" ht="22.8" customHeight="1">
      <c r="A150" s="12"/>
      <c r="B150" s="157"/>
      <c r="C150" s="12"/>
      <c r="D150" s="158" t="s">
        <v>81</v>
      </c>
      <c r="E150" s="168" t="s">
        <v>158</v>
      </c>
      <c r="F150" s="168" t="s">
        <v>308</v>
      </c>
      <c r="G150" s="12"/>
      <c r="H150" s="12"/>
      <c r="I150" s="160"/>
      <c r="J150" s="169">
        <f>BK150</f>
        <v>0</v>
      </c>
      <c r="K150" s="12"/>
      <c r="L150" s="157"/>
      <c r="M150" s="162"/>
      <c r="N150" s="163"/>
      <c r="O150" s="163"/>
      <c r="P150" s="164">
        <f>SUM(P151:P152)</f>
        <v>0</v>
      </c>
      <c r="Q150" s="163"/>
      <c r="R150" s="164">
        <f>SUM(R151:R152)</f>
        <v>0.59505600000000003</v>
      </c>
      <c r="S150" s="163"/>
      <c r="T150" s="165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8" t="s">
        <v>90</v>
      </c>
      <c r="AT150" s="166" t="s">
        <v>81</v>
      </c>
      <c r="AU150" s="166" t="s">
        <v>90</v>
      </c>
      <c r="AY150" s="158" t="s">
        <v>151</v>
      </c>
      <c r="BK150" s="167">
        <f>SUM(BK151:BK152)</f>
        <v>0</v>
      </c>
    </row>
    <row r="151" s="2" customFormat="1" ht="24.15" customHeight="1">
      <c r="A151" s="36"/>
      <c r="B151" s="170"/>
      <c r="C151" s="171" t="s">
        <v>274</v>
      </c>
      <c r="D151" s="171" t="s">
        <v>154</v>
      </c>
      <c r="E151" s="172" t="s">
        <v>656</v>
      </c>
      <c r="F151" s="173" t="s">
        <v>657</v>
      </c>
      <c r="G151" s="174" t="s">
        <v>242</v>
      </c>
      <c r="H151" s="175">
        <v>29.399999999999999</v>
      </c>
      <c r="I151" s="176"/>
      <c r="J151" s="177">
        <f>ROUND(I151*H151,2)</f>
        <v>0</v>
      </c>
      <c r="K151" s="178"/>
      <c r="L151" s="37"/>
      <c r="M151" s="179" t="s">
        <v>1</v>
      </c>
      <c r="N151" s="180" t="s">
        <v>47</v>
      </c>
      <c r="O151" s="75"/>
      <c r="P151" s="181">
        <f>O151*H151</f>
        <v>0</v>
      </c>
      <c r="Q151" s="181">
        <v>0.020240000000000001</v>
      </c>
      <c r="R151" s="181">
        <f>Q151*H151</f>
        <v>0.59505600000000003</v>
      </c>
      <c r="S151" s="181">
        <v>0</v>
      </c>
      <c r="T151" s="18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3" t="s">
        <v>158</v>
      </c>
      <c r="AT151" s="183" t="s">
        <v>154</v>
      </c>
      <c r="AU151" s="183" t="s">
        <v>92</v>
      </c>
      <c r="AY151" s="17" t="s">
        <v>151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7" t="s">
        <v>90</v>
      </c>
      <c r="BK151" s="184">
        <f>ROUND(I151*H151,2)</f>
        <v>0</v>
      </c>
      <c r="BL151" s="17" t="s">
        <v>158</v>
      </c>
      <c r="BM151" s="183" t="s">
        <v>658</v>
      </c>
    </row>
    <row r="152" s="13" customFormat="1">
      <c r="A152" s="13"/>
      <c r="B152" s="195"/>
      <c r="C152" s="13"/>
      <c r="D152" s="185" t="s">
        <v>229</v>
      </c>
      <c r="E152" s="196" t="s">
        <v>1</v>
      </c>
      <c r="F152" s="197" t="s">
        <v>659</v>
      </c>
      <c r="G152" s="13"/>
      <c r="H152" s="198">
        <v>29.399999999999999</v>
      </c>
      <c r="I152" s="199"/>
      <c r="J152" s="13"/>
      <c r="K152" s="13"/>
      <c r="L152" s="195"/>
      <c r="M152" s="200"/>
      <c r="N152" s="201"/>
      <c r="O152" s="201"/>
      <c r="P152" s="201"/>
      <c r="Q152" s="201"/>
      <c r="R152" s="201"/>
      <c r="S152" s="201"/>
      <c r="T152" s="20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6" t="s">
        <v>229</v>
      </c>
      <c r="AU152" s="196" t="s">
        <v>92</v>
      </c>
      <c r="AV152" s="13" t="s">
        <v>92</v>
      </c>
      <c r="AW152" s="13" t="s">
        <v>36</v>
      </c>
      <c r="AX152" s="13" t="s">
        <v>90</v>
      </c>
      <c r="AY152" s="196" t="s">
        <v>151</v>
      </c>
    </row>
    <row r="153" s="12" customFormat="1" ht="22.8" customHeight="1">
      <c r="A153" s="12"/>
      <c r="B153" s="157"/>
      <c r="C153" s="12"/>
      <c r="D153" s="158" t="s">
        <v>81</v>
      </c>
      <c r="E153" s="168" t="s">
        <v>150</v>
      </c>
      <c r="F153" s="168" t="s">
        <v>313</v>
      </c>
      <c r="G153" s="12"/>
      <c r="H153" s="12"/>
      <c r="I153" s="160"/>
      <c r="J153" s="169">
        <f>BK153</f>
        <v>0</v>
      </c>
      <c r="K153" s="12"/>
      <c r="L153" s="157"/>
      <c r="M153" s="162"/>
      <c r="N153" s="163"/>
      <c r="O153" s="163"/>
      <c r="P153" s="164">
        <f>SUM(P154:P188)</f>
        <v>0</v>
      </c>
      <c r="Q153" s="163"/>
      <c r="R153" s="164">
        <f>SUM(R154:R188)</f>
        <v>387.93195600000001</v>
      </c>
      <c r="S153" s="163"/>
      <c r="T153" s="165">
        <f>SUM(T154:T188)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8" t="s">
        <v>90</v>
      </c>
      <c r="AT153" s="166" t="s">
        <v>81</v>
      </c>
      <c r="AU153" s="166" t="s">
        <v>90</v>
      </c>
      <c r="AY153" s="158" t="s">
        <v>151</v>
      </c>
      <c r="BK153" s="167">
        <f>SUM(BK154:BK188)</f>
        <v>0</v>
      </c>
    </row>
    <row r="154" s="2" customFormat="1" ht="37.8" customHeight="1">
      <c r="A154" s="36"/>
      <c r="B154" s="170"/>
      <c r="C154" s="171" t="s">
        <v>279</v>
      </c>
      <c r="D154" s="171" t="s">
        <v>154</v>
      </c>
      <c r="E154" s="172" t="s">
        <v>315</v>
      </c>
      <c r="F154" s="173" t="s">
        <v>316</v>
      </c>
      <c r="G154" s="174" t="s">
        <v>242</v>
      </c>
      <c r="H154" s="175">
        <v>368.19999999999999</v>
      </c>
      <c r="I154" s="176"/>
      <c r="J154" s="177">
        <f>ROUND(I154*H154,2)</f>
        <v>0</v>
      </c>
      <c r="K154" s="178"/>
      <c r="L154" s="37"/>
      <c r="M154" s="179" t="s">
        <v>1</v>
      </c>
      <c r="N154" s="180" t="s">
        <v>47</v>
      </c>
      <c r="O154" s="75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3" t="s">
        <v>158</v>
      </c>
      <c r="AT154" s="183" t="s">
        <v>154</v>
      </c>
      <c r="AU154" s="183" t="s">
        <v>92</v>
      </c>
      <c r="AY154" s="17" t="s">
        <v>151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7" t="s">
        <v>90</v>
      </c>
      <c r="BK154" s="184">
        <f>ROUND(I154*H154,2)</f>
        <v>0</v>
      </c>
      <c r="BL154" s="17" t="s">
        <v>158</v>
      </c>
      <c r="BM154" s="183" t="s">
        <v>660</v>
      </c>
    </row>
    <row r="155" s="13" customFormat="1">
      <c r="A155" s="13"/>
      <c r="B155" s="195"/>
      <c r="C155" s="13"/>
      <c r="D155" s="185" t="s">
        <v>229</v>
      </c>
      <c r="E155" s="196" t="s">
        <v>1</v>
      </c>
      <c r="F155" s="197" t="s">
        <v>624</v>
      </c>
      <c r="G155" s="13"/>
      <c r="H155" s="198">
        <v>355</v>
      </c>
      <c r="I155" s="199"/>
      <c r="J155" s="13"/>
      <c r="K155" s="13"/>
      <c r="L155" s="195"/>
      <c r="M155" s="200"/>
      <c r="N155" s="201"/>
      <c r="O155" s="201"/>
      <c r="P155" s="201"/>
      <c r="Q155" s="201"/>
      <c r="R155" s="201"/>
      <c r="S155" s="201"/>
      <c r="T155" s="20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6" t="s">
        <v>229</v>
      </c>
      <c r="AU155" s="196" t="s">
        <v>92</v>
      </c>
      <c r="AV155" s="13" t="s">
        <v>92</v>
      </c>
      <c r="AW155" s="13" t="s">
        <v>36</v>
      </c>
      <c r="AX155" s="13" t="s">
        <v>82</v>
      </c>
      <c r="AY155" s="196" t="s">
        <v>151</v>
      </c>
    </row>
    <row r="156" s="13" customFormat="1">
      <c r="A156" s="13"/>
      <c r="B156" s="195"/>
      <c r="C156" s="13"/>
      <c r="D156" s="185" t="s">
        <v>229</v>
      </c>
      <c r="E156" s="196" t="s">
        <v>1</v>
      </c>
      <c r="F156" s="197" t="s">
        <v>617</v>
      </c>
      <c r="G156" s="13"/>
      <c r="H156" s="198">
        <v>12</v>
      </c>
      <c r="I156" s="199"/>
      <c r="J156" s="13"/>
      <c r="K156" s="13"/>
      <c r="L156" s="195"/>
      <c r="M156" s="200"/>
      <c r="N156" s="201"/>
      <c r="O156" s="201"/>
      <c r="P156" s="201"/>
      <c r="Q156" s="201"/>
      <c r="R156" s="201"/>
      <c r="S156" s="201"/>
      <c r="T156" s="20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6" t="s">
        <v>229</v>
      </c>
      <c r="AU156" s="196" t="s">
        <v>92</v>
      </c>
      <c r="AV156" s="13" t="s">
        <v>92</v>
      </c>
      <c r="AW156" s="13" t="s">
        <v>36</v>
      </c>
      <c r="AX156" s="13" t="s">
        <v>82</v>
      </c>
      <c r="AY156" s="196" t="s">
        <v>151</v>
      </c>
    </row>
    <row r="157" s="13" customFormat="1">
      <c r="A157" s="13"/>
      <c r="B157" s="195"/>
      <c r="C157" s="13"/>
      <c r="D157" s="185" t="s">
        <v>229</v>
      </c>
      <c r="E157" s="196" t="s">
        <v>1</v>
      </c>
      <c r="F157" s="197" t="s">
        <v>618</v>
      </c>
      <c r="G157" s="13"/>
      <c r="H157" s="198">
        <v>1.2</v>
      </c>
      <c r="I157" s="199"/>
      <c r="J157" s="13"/>
      <c r="K157" s="13"/>
      <c r="L157" s="195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6" t="s">
        <v>229</v>
      </c>
      <c r="AU157" s="196" t="s">
        <v>92</v>
      </c>
      <c r="AV157" s="13" t="s">
        <v>92</v>
      </c>
      <c r="AW157" s="13" t="s">
        <v>36</v>
      </c>
      <c r="AX157" s="13" t="s">
        <v>82</v>
      </c>
      <c r="AY157" s="196" t="s">
        <v>151</v>
      </c>
    </row>
    <row r="158" s="14" customFormat="1">
      <c r="A158" s="14"/>
      <c r="B158" s="203"/>
      <c r="C158" s="14"/>
      <c r="D158" s="185" t="s">
        <v>229</v>
      </c>
      <c r="E158" s="204" t="s">
        <v>318</v>
      </c>
      <c r="F158" s="205" t="s">
        <v>255</v>
      </c>
      <c r="G158" s="14"/>
      <c r="H158" s="206">
        <v>368.19999999999999</v>
      </c>
      <c r="I158" s="207"/>
      <c r="J158" s="14"/>
      <c r="K158" s="14"/>
      <c r="L158" s="203"/>
      <c r="M158" s="208"/>
      <c r="N158" s="209"/>
      <c r="O158" s="209"/>
      <c r="P158" s="209"/>
      <c r="Q158" s="209"/>
      <c r="R158" s="209"/>
      <c r="S158" s="209"/>
      <c r="T158" s="21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4" t="s">
        <v>229</v>
      </c>
      <c r="AU158" s="204" t="s">
        <v>92</v>
      </c>
      <c r="AV158" s="14" t="s">
        <v>158</v>
      </c>
      <c r="AW158" s="14" t="s">
        <v>36</v>
      </c>
      <c r="AX158" s="14" t="s">
        <v>90</v>
      </c>
      <c r="AY158" s="204" t="s">
        <v>151</v>
      </c>
    </row>
    <row r="159" s="2" customFormat="1" ht="21.75" customHeight="1">
      <c r="A159" s="36"/>
      <c r="B159" s="170"/>
      <c r="C159" s="211" t="s">
        <v>284</v>
      </c>
      <c r="D159" s="211" t="s">
        <v>256</v>
      </c>
      <c r="E159" s="212" t="s">
        <v>320</v>
      </c>
      <c r="F159" s="213" t="s">
        <v>321</v>
      </c>
      <c r="G159" s="214" t="s">
        <v>259</v>
      </c>
      <c r="H159" s="215">
        <v>5.891</v>
      </c>
      <c r="I159" s="216"/>
      <c r="J159" s="217">
        <f>ROUND(I159*H159,2)</f>
        <v>0</v>
      </c>
      <c r="K159" s="218"/>
      <c r="L159" s="219"/>
      <c r="M159" s="220" t="s">
        <v>1</v>
      </c>
      <c r="N159" s="221" t="s">
        <v>47</v>
      </c>
      <c r="O159" s="75"/>
      <c r="P159" s="181">
        <f>O159*H159</f>
        <v>0</v>
      </c>
      <c r="Q159" s="181">
        <v>1</v>
      </c>
      <c r="R159" s="181">
        <f>Q159*H159</f>
        <v>5.891</v>
      </c>
      <c r="S159" s="181">
        <v>0</v>
      </c>
      <c r="T159" s="18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3" t="s">
        <v>260</v>
      </c>
      <c r="AT159" s="183" t="s">
        <v>256</v>
      </c>
      <c r="AU159" s="183" t="s">
        <v>92</v>
      </c>
      <c r="AY159" s="17" t="s">
        <v>151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7" t="s">
        <v>90</v>
      </c>
      <c r="BK159" s="184">
        <f>ROUND(I159*H159,2)</f>
        <v>0</v>
      </c>
      <c r="BL159" s="17" t="s">
        <v>158</v>
      </c>
      <c r="BM159" s="183" t="s">
        <v>661</v>
      </c>
    </row>
    <row r="160" s="13" customFormat="1">
      <c r="A160" s="13"/>
      <c r="B160" s="195"/>
      <c r="C160" s="13"/>
      <c r="D160" s="185" t="s">
        <v>229</v>
      </c>
      <c r="E160" s="196" t="s">
        <v>1</v>
      </c>
      <c r="F160" s="197" t="s">
        <v>323</v>
      </c>
      <c r="G160" s="13"/>
      <c r="H160" s="198">
        <v>5.891</v>
      </c>
      <c r="I160" s="199"/>
      <c r="J160" s="13"/>
      <c r="K160" s="13"/>
      <c r="L160" s="195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6" t="s">
        <v>229</v>
      </c>
      <c r="AU160" s="196" t="s">
        <v>92</v>
      </c>
      <c r="AV160" s="13" t="s">
        <v>92</v>
      </c>
      <c r="AW160" s="13" t="s">
        <v>36</v>
      </c>
      <c r="AX160" s="13" t="s">
        <v>90</v>
      </c>
      <c r="AY160" s="196" t="s">
        <v>151</v>
      </c>
    </row>
    <row r="161" s="2" customFormat="1" ht="16.5" customHeight="1">
      <c r="A161" s="36"/>
      <c r="B161" s="170"/>
      <c r="C161" s="171" t="s">
        <v>289</v>
      </c>
      <c r="D161" s="171" t="s">
        <v>154</v>
      </c>
      <c r="E161" s="172" t="s">
        <v>662</v>
      </c>
      <c r="F161" s="173" t="s">
        <v>663</v>
      </c>
      <c r="G161" s="174" t="s">
        <v>242</v>
      </c>
      <c r="H161" s="175">
        <v>16.199999999999999</v>
      </c>
      <c r="I161" s="176"/>
      <c r="J161" s="177">
        <f>ROUND(I161*H161,2)</f>
        <v>0</v>
      </c>
      <c r="K161" s="178"/>
      <c r="L161" s="37"/>
      <c r="M161" s="179" t="s">
        <v>1</v>
      </c>
      <c r="N161" s="180" t="s">
        <v>47</v>
      </c>
      <c r="O161" s="75"/>
      <c r="P161" s="181">
        <f>O161*H161</f>
        <v>0</v>
      </c>
      <c r="Q161" s="181">
        <v>0.34499999999999997</v>
      </c>
      <c r="R161" s="181">
        <f>Q161*H161</f>
        <v>5.5889999999999995</v>
      </c>
      <c r="S161" s="181">
        <v>0</v>
      </c>
      <c r="T161" s="18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3" t="s">
        <v>158</v>
      </c>
      <c r="AT161" s="183" t="s">
        <v>154</v>
      </c>
      <c r="AU161" s="183" t="s">
        <v>92</v>
      </c>
      <c r="AY161" s="17" t="s">
        <v>151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7" t="s">
        <v>90</v>
      </c>
      <c r="BK161" s="184">
        <f>ROUND(I161*H161,2)</f>
        <v>0</v>
      </c>
      <c r="BL161" s="17" t="s">
        <v>158</v>
      </c>
      <c r="BM161" s="183" t="s">
        <v>664</v>
      </c>
    </row>
    <row r="162" s="13" customFormat="1">
      <c r="A162" s="13"/>
      <c r="B162" s="195"/>
      <c r="C162" s="13"/>
      <c r="D162" s="185" t="s">
        <v>229</v>
      </c>
      <c r="E162" s="196" t="s">
        <v>1</v>
      </c>
      <c r="F162" s="197" t="s">
        <v>665</v>
      </c>
      <c r="G162" s="13"/>
      <c r="H162" s="198">
        <v>16.199999999999999</v>
      </c>
      <c r="I162" s="199"/>
      <c r="J162" s="13"/>
      <c r="K162" s="13"/>
      <c r="L162" s="195"/>
      <c r="M162" s="200"/>
      <c r="N162" s="201"/>
      <c r="O162" s="201"/>
      <c r="P162" s="201"/>
      <c r="Q162" s="201"/>
      <c r="R162" s="201"/>
      <c r="S162" s="201"/>
      <c r="T162" s="20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6" t="s">
        <v>229</v>
      </c>
      <c r="AU162" s="196" t="s">
        <v>92</v>
      </c>
      <c r="AV162" s="13" t="s">
        <v>92</v>
      </c>
      <c r="AW162" s="13" t="s">
        <v>36</v>
      </c>
      <c r="AX162" s="13" t="s">
        <v>90</v>
      </c>
      <c r="AY162" s="196" t="s">
        <v>151</v>
      </c>
    </row>
    <row r="163" s="2" customFormat="1" ht="16.5" customHeight="1">
      <c r="A163" s="36"/>
      <c r="B163" s="170"/>
      <c r="C163" s="171" t="s">
        <v>294</v>
      </c>
      <c r="D163" s="171" t="s">
        <v>154</v>
      </c>
      <c r="E163" s="172" t="s">
        <v>666</v>
      </c>
      <c r="F163" s="173" t="s">
        <v>667</v>
      </c>
      <c r="G163" s="174" t="s">
        <v>242</v>
      </c>
      <c r="H163" s="175">
        <v>13.199999999999999</v>
      </c>
      <c r="I163" s="176"/>
      <c r="J163" s="177">
        <f>ROUND(I163*H163,2)</f>
        <v>0</v>
      </c>
      <c r="K163" s="178"/>
      <c r="L163" s="37"/>
      <c r="M163" s="179" t="s">
        <v>1</v>
      </c>
      <c r="N163" s="180" t="s">
        <v>47</v>
      </c>
      <c r="O163" s="75"/>
      <c r="P163" s="181">
        <f>O163*H163</f>
        <v>0</v>
      </c>
      <c r="Q163" s="181">
        <v>0.46000000000000002</v>
      </c>
      <c r="R163" s="181">
        <f>Q163*H163</f>
        <v>6.0720000000000001</v>
      </c>
      <c r="S163" s="181">
        <v>0</v>
      </c>
      <c r="T163" s="18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3" t="s">
        <v>158</v>
      </c>
      <c r="AT163" s="183" t="s">
        <v>154</v>
      </c>
      <c r="AU163" s="183" t="s">
        <v>92</v>
      </c>
      <c r="AY163" s="17" t="s">
        <v>151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7" t="s">
        <v>90</v>
      </c>
      <c r="BK163" s="184">
        <f>ROUND(I163*H163,2)</f>
        <v>0</v>
      </c>
      <c r="BL163" s="17" t="s">
        <v>158</v>
      </c>
      <c r="BM163" s="183" t="s">
        <v>668</v>
      </c>
    </row>
    <row r="164" s="13" customFormat="1">
      <c r="A164" s="13"/>
      <c r="B164" s="195"/>
      <c r="C164" s="13"/>
      <c r="D164" s="185" t="s">
        <v>229</v>
      </c>
      <c r="E164" s="196" t="s">
        <v>1</v>
      </c>
      <c r="F164" s="197" t="s">
        <v>669</v>
      </c>
      <c r="G164" s="13"/>
      <c r="H164" s="198">
        <v>13.199999999999999</v>
      </c>
      <c r="I164" s="199"/>
      <c r="J164" s="13"/>
      <c r="K164" s="13"/>
      <c r="L164" s="195"/>
      <c r="M164" s="200"/>
      <c r="N164" s="201"/>
      <c r="O164" s="201"/>
      <c r="P164" s="201"/>
      <c r="Q164" s="201"/>
      <c r="R164" s="201"/>
      <c r="S164" s="201"/>
      <c r="T164" s="20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6" t="s">
        <v>229</v>
      </c>
      <c r="AU164" s="196" t="s">
        <v>92</v>
      </c>
      <c r="AV164" s="13" t="s">
        <v>92</v>
      </c>
      <c r="AW164" s="13" t="s">
        <v>36</v>
      </c>
      <c r="AX164" s="13" t="s">
        <v>90</v>
      </c>
      <c r="AY164" s="196" t="s">
        <v>151</v>
      </c>
    </row>
    <row r="165" s="2" customFormat="1" ht="16.5" customHeight="1">
      <c r="A165" s="36"/>
      <c r="B165" s="170"/>
      <c r="C165" s="171" t="s">
        <v>8</v>
      </c>
      <c r="D165" s="171" t="s">
        <v>154</v>
      </c>
      <c r="E165" s="172" t="s">
        <v>325</v>
      </c>
      <c r="F165" s="173" t="s">
        <v>326</v>
      </c>
      <c r="G165" s="174" t="s">
        <v>242</v>
      </c>
      <c r="H165" s="175">
        <v>355</v>
      </c>
      <c r="I165" s="176"/>
      <c r="J165" s="177">
        <f>ROUND(I165*H165,2)</f>
        <v>0</v>
      </c>
      <c r="K165" s="178"/>
      <c r="L165" s="37"/>
      <c r="M165" s="179" t="s">
        <v>1</v>
      </c>
      <c r="N165" s="180" t="s">
        <v>47</v>
      </c>
      <c r="O165" s="75"/>
      <c r="P165" s="181">
        <f>O165*H165</f>
        <v>0</v>
      </c>
      <c r="Q165" s="181">
        <v>0.57499999999999996</v>
      </c>
      <c r="R165" s="181">
        <f>Q165*H165</f>
        <v>204.12499999999997</v>
      </c>
      <c r="S165" s="181">
        <v>0</v>
      </c>
      <c r="T165" s="18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3" t="s">
        <v>158</v>
      </c>
      <c r="AT165" s="183" t="s">
        <v>154</v>
      </c>
      <c r="AU165" s="183" t="s">
        <v>92</v>
      </c>
      <c r="AY165" s="17" t="s">
        <v>151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7" t="s">
        <v>90</v>
      </c>
      <c r="BK165" s="184">
        <f>ROUND(I165*H165,2)</f>
        <v>0</v>
      </c>
      <c r="BL165" s="17" t="s">
        <v>158</v>
      </c>
      <c r="BM165" s="183" t="s">
        <v>670</v>
      </c>
    </row>
    <row r="166" s="13" customFormat="1">
      <c r="A166" s="13"/>
      <c r="B166" s="195"/>
      <c r="C166" s="13"/>
      <c r="D166" s="185" t="s">
        <v>229</v>
      </c>
      <c r="E166" s="196" t="s">
        <v>1</v>
      </c>
      <c r="F166" s="197" t="s">
        <v>624</v>
      </c>
      <c r="G166" s="13"/>
      <c r="H166" s="198">
        <v>355</v>
      </c>
      <c r="I166" s="199"/>
      <c r="J166" s="13"/>
      <c r="K166" s="13"/>
      <c r="L166" s="195"/>
      <c r="M166" s="200"/>
      <c r="N166" s="201"/>
      <c r="O166" s="201"/>
      <c r="P166" s="201"/>
      <c r="Q166" s="201"/>
      <c r="R166" s="201"/>
      <c r="S166" s="201"/>
      <c r="T166" s="20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6" t="s">
        <v>229</v>
      </c>
      <c r="AU166" s="196" t="s">
        <v>92</v>
      </c>
      <c r="AV166" s="13" t="s">
        <v>92</v>
      </c>
      <c r="AW166" s="13" t="s">
        <v>36</v>
      </c>
      <c r="AX166" s="13" t="s">
        <v>90</v>
      </c>
      <c r="AY166" s="196" t="s">
        <v>151</v>
      </c>
    </row>
    <row r="167" s="2" customFormat="1" ht="21.75" customHeight="1">
      <c r="A167" s="36"/>
      <c r="B167" s="170"/>
      <c r="C167" s="171" t="s">
        <v>303</v>
      </c>
      <c r="D167" s="171" t="s">
        <v>154</v>
      </c>
      <c r="E167" s="172" t="s">
        <v>671</v>
      </c>
      <c r="F167" s="173" t="s">
        <v>672</v>
      </c>
      <c r="G167" s="174" t="s">
        <v>242</v>
      </c>
      <c r="H167" s="175">
        <v>355</v>
      </c>
      <c r="I167" s="176"/>
      <c r="J167" s="177">
        <f>ROUND(I167*H167,2)</f>
        <v>0</v>
      </c>
      <c r="K167" s="178"/>
      <c r="L167" s="37"/>
      <c r="M167" s="179" t="s">
        <v>1</v>
      </c>
      <c r="N167" s="180" t="s">
        <v>47</v>
      </c>
      <c r="O167" s="75"/>
      <c r="P167" s="181">
        <f>O167*H167</f>
        <v>0</v>
      </c>
      <c r="Q167" s="181">
        <v>0.44840000000000002</v>
      </c>
      <c r="R167" s="181">
        <f>Q167*H167</f>
        <v>159.18200000000002</v>
      </c>
      <c r="S167" s="181">
        <v>0</v>
      </c>
      <c r="T167" s="18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3" t="s">
        <v>158</v>
      </c>
      <c r="AT167" s="183" t="s">
        <v>154</v>
      </c>
      <c r="AU167" s="183" t="s">
        <v>92</v>
      </c>
      <c r="AY167" s="17" t="s">
        <v>151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7" t="s">
        <v>90</v>
      </c>
      <c r="BK167" s="184">
        <f>ROUND(I167*H167,2)</f>
        <v>0</v>
      </c>
      <c r="BL167" s="17" t="s">
        <v>158</v>
      </c>
      <c r="BM167" s="183" t="s">
        <v>673</v>
      </c>
    </row>
    <row r="168" s="13" customFormat="1">
      <c r="A168" s="13"/>
      <c r="B168" s="195"/>
      <c r="C168" s="13"/>
      <c r="D168" s="185" t="s">
        <v>229</v>
      </c>
      <c r="E168" s="196" t="s">
        <v>624</v>
      </c>
      <c r="F168" s="197" t="s">
        <v>674</v>
      </c>
      <c r="G168" s="13"/>
      <c r="H168" s="198">
        <v>355</v>
      </c>
      <c r="I168" s="199"/>
      <c r="J168" s="13"/>
      <c r="K168" s="13"/>
      <c r="L168" s="195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6" t="s">
        <v>229</v>
      </c>
      <c r="AU168" s="196" t="s">
        <v>92</v>
      </c>
      <c r="AV168" s="13" t="s">
        <v>92</v>
      </c>
      <c r="AW168" s="13" t="s">
        <v>36</v>
      </c>
      <c r="AX168" s="13" t="s">
        <v>90</v>
      </c>
      <c r="AY168" s="196" t="s">
        <v>151</v>
      </c>
    </row>
    <row r="169" s="2" customFormat="1" ht="24.15" customHeight="1">
      <c r="A169" s="36"/>
      <c r="B169" s="170"/>
      <c r="C169" s="171" t="s">
        <v>309</v>
      </c>
      <c r="D169" s="171" t="s">
        <v>154</v>
      </c>
      <c r="E169" s="172" t="s">
        <v>675</v>
      </c>
      <c r="F169" s="173" t="s">
        <v>676</v>
      </c>
      <c r="G169" s="174" t="s">
        <v>242</v>
      </c>
      <c r="H169" s="175">
        <v>16.199999999999999</v>
      </c>
      <c r="I169" s="176"/>
      <c r="J169" s="177">
        <f>ROUND(I169*H169,2)</f>
        <v>0</v>
      </c>
      <c r="K169" s="178"/>
      <c r="L169" s="37"/>
      <c r="M169" s="179" t="s">
        <v>1</v>
      </c>
      <c r="N169" s="180" t="s">
        <v>47</v>
      </c>
      <c r="O169" s="75"/>
      <c r="P169" s="181">
        <f>O169*H169</f>
        <v>0</v>
      </c>
      <c r="Q169" s="181">
        <v>0.084250000000000005</v>
      </c>
      <c r="R169" s="181">
        <f>Q169*H169</f>
        <v>1.3648500000000001</v>
      </c>
      <c r="S169" s="181">
        <v>0</v>
      </c>
      <c r="T169" s="18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3" t="s">
        <v>158</v>
      </c>
      <c r="AT169" s="183" t="s">
        <v>154</v>
      </c>
      <c r="AU169" s="183" t="s">
        <v>92</v>
      </c>
      <c r="AY169" s="17" t="s">
        <v>151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7" t="s">
        <v>90</v>
      </c>
      <c r="BK169" s="184">
        <f>ROUND(I169*H169,2)</f>
        <v>0</v>
      </c>
      <c r="BL169" s="17" t="s">
        <v>158</v>
      </c>
      <c r="BM169" s="183" t="s">
        <v>677</v>
      </c>
    </row>
    <row r="170" s="13" customFormat="1">
      <c r="A170" s="13"/>
      <c r="B170" s="195"/>
      <c r="C170" s="13"/>
      <c r="D170" s="185" t="s">
        <v>229</v>
      </c>
      <c r="E170" s="196" t="s">
        <v>620</v>
      </c>
      <c r="F170" s="197" t="s">
        <v>678</v>
      </c>
      <c r="G170" s="13"/>
      <c r="H170" s="198">
        <v>15</v>
      </c>
      <c r="I170" s="199"/>
      <c r="J170" s="13"/>
      <c r="K170" s="13"/>
      <c r="L170" s="195"/>
      <c r="M170" s="200"/>
      <c r="N170" s="201"/>
      <c r="O170" s="201"/>
      <c r="P170" s="201"/>
      <c r="Q170" s="201"/>
      <c r="R170" s="201"/>
      <c r="S170" s="201"/>
      <c r="T170" s="20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6" t="s">
        <v>229</v>
      </c>
      <c r="AU170" s="196" t="s">
        <v>92</v>
      </c>
      <c r="AV170" s="13" t="s">
        <v>92</v>
      </c>
      <c r="AW170" s="13" t="s">
        <v>36</v>
      </c>
      <c r="AX170" s="13" t="s">
        <v>82</v>
      </c>
      <c r="AY170" s="196" t="s">
        <v>151</v>
      </c>
    </row>
    <row r="171" s="13" customFormat="1">
      <c r="A171" s="13"/>
      <c r="B171" s="195"/>
      <c r="C171" s="13"/>
      <c r="D171" s="185" t="s">
        <v>229</v>
      </c>
      <c r="E171" s="196" t="s">
        <v>621</v>
      </c>
      <c r="F171" s="197" t="s">
        <v>679</v>
      </c>
      <c r="G171" s="13"/>
      <c r="H171" s="198">
        <v>1.2</v>
      </c>
      <c r="I171" s="199"/>
      <c r="J171" s="13"/>
      <c r="K171" s="13"/>
      <c r="L171" s="195"/>
      <c r="M171" s="200"/>
      <c r="N171" s="201"/>
      <c r="O171" s="201"/>
      <c r="P171" s="201"/>
      <c r="Q171" s="201"/>
      <c r="R171" s="201"/>
      <c r="S171" s="201"/>
      <c r="T171" s="20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6" t="s">
        <v>229</v>
      </c>
      <c r="AU171" s="196" t="s">
        <v>92</v>
      </c>
      <c r="AV171" s="13" t="s">
        <v>92</v>
      </c>
      <c r="AW171" s="13" t="s">
        <v>36</v>
      </c>
      <c r="AX171" s="13" t="s">
        <v>82</v>
      </c>
      <c r="AY171" s="196" t="s">
        <v>151</v>
      </c>
    </row>
    <row r="172" s="14" customFormat="1">
      <c r="A172" s="14"/>
      <c r="B172" s="203"/>
      <c r="C172" s="14"/>
      <c r="D172" s="185" t="s">
        <v>229</v>
      </c>
      <c r="E172" s="204" t="s">
        <v>1</v>
      </c>
      <c r="F172" s="205" t="s">
        <v>255</v>
      </c>
      <c r="G172" s="14"/>
      <c r="H172" s="206">
        <v>16.199999999999999</v>
      </c>
      <c r="I172" s="207"/>
      <c r="J172" s="14"/>
      <c r="K172" s="14"/>
      <c r="L172" s="203"/>
      <c r="M172" s="208"/>
      <c r="N172" s="209"/>
      <c r="O172" s="209"/>
      <c r="P172" s="209"/>
      <c r="Q172" s="209"/>
      <c r="R172" s="209"/>
      <c r="S172" s="209"/>
      <c r="T172" s="21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4" t="s">
        <v>229</v>
      </c>
      <c r="AU172" s="204" t="s">
        <v>92</v>
      </c>
      <c r="AV172" s="14" t="s">
        <v>158</v>
      </c>
      <c r="AW172" s="14" t="s">
        <v>36</v>
      </c>
      <c r="AX172" s="14" t="s">
        <v>90</v>
      </c>
      <c r="AY172" s="204" t="s">
        <v>151</v>
      </c>
    </row>
    <row r="173" s="2" customFormat="1" ht="21.75" customHeight="1">
      <c r="A173" s="36"/>
      <c r="B173" s="170"/>
      <c r="C173" s="211" t="s">
        <v>314</v>
      </c>
      <c r="D173" s="211" t="s">
        <v>256</v>
      </c>
      <c r="E173" s="212" t="s">
        <v>680</v>
      </c>
      <c r="F173" s="213" t="s">
        <v>681</v>
      </c>
      <c r="G173" s="214" t="s">
        <v>242</v>
      </c>
      <c r="H173" s="215">
        <v>15.449999999999999</v>
      </c>
      <c r="I173" s="216"/>
      <c r="J173" s="217">
        <f>ROUND(I173*H173,2)</f>
        <v>0</v>
      </c>
      <c r="K173" s="218"/>
      <c r="L173" s="219"/>
      <c r="M173" s="220" t="s">
        <v>1</v>
      </c>
      <c r="N173" s="221" t="s">
        <v>47</v>
      </c>
      <c r="O173" s="75"/>
      <c r="P173" s="181">
        <f>O173*H173</f>
        <v>0</v>
      </c>
      <c r="Q173" s="181">
        <v>0.13100000000000001</v>
      </c>
      <c r="R173" s="181">
        <f>Q173*H173</f>
        <v>2.0239500000000001</v>
      </c>
      <c r="S173" s="181">
        <v>0</v>
      </c>
      <c r="T173" s="18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3" t="s">
        <v>260</v>
      </c>
      <c r="AT173" s="183" t="s">
        <v>256</v>
      </c>
      <c r="AU173" s="183" t="s">
        <v>92</v>
      </c>
      <c r="AY173" s="17" t="s">
        <v>151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7" t="s">
        <v>90</v>
      </c>
      <c r="BK173" s="184">
        <f>ROUND(I173*H173,2)</f>
        <v>0</v>
      </c>
      <c r="BL173" s="17" t="s">
        <v>158</v>
      </c>
      <c r="BM173" s="183" t="s">
        <v>682</v>
      </c>
    </row>
    <row r="174" s="13" customFormat="1">
      <c r="A174" s="13"/>
      <c r="B174" s="195"/>
      <c r="C174" s="13"/>
      <c r="D174" s="185" t="s">
        <v>229</v>
      </c>
      <c r="E174" s="196" t="s">
        <v>1</v>
      </c>
      <c r="F174" s="197" t="s">
        <v>620</v>
      </c>
      <c r="G174" s="13"/>
      <c r="H174" s="198">
        <v>15</v>
      </c>
      <c r="I174" s="199"/>
      <c r="J174" s="13"/>
      <c r="K174" s="13"/>
      <c r="L174" s="195"/>
      <c r="M174" s="200"/>
      <c r="N174" s="201"/>
      <c r="O174" s="201"/>
      <c r="P174" s="201"/>
      <c r="Q174" s="201"/>
      <c r="R174" s="201"/>
      <c r="S174" s="201"/>
      <c r="T174" s="20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6" t="s">
        <v>229</v>
      </c>
      <c r="AU174" s="196" t="s">
        <v>92</v>
      </c>
      <c r="AV174" s="13" t="s">
        <v>92</v>
      </c>
      <c r="AW174" s="13" t="s">
        <v>36</v>
      </c>
      <c r="AX174" s="13" t="s">
        <v>90</v>
      </c>
      <c r="AY174" s="196" t="s">
        <v>151</v>
      </c>
    </row>
    <row r="175" s="13" customFormat="1">
      <c r="A175" s="13"/>
      <c r="B175" s="195"/>
      <c r="C175" s="13"/>
      <c r="D175" s="185" t="s">
        <v>229</v>
      </c>
      <c r="E175" s="13"/>
      <c r="F175" s="197" t="s">
        <v>683</v>
      </c>
      <c r="G175" s="13"/>
      <c r="H175" s="198">
        <v>15.449999999999999</v>
      </c>
      <c r="I175" s="199"/>
      <c r="J175" s="13"/>
      <c r="K175" s="13"/>
      <c r="L175" s="195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6" t="s">
        <v>229</v>
      </c>
      <c r="AU175" s="196" t="s">
        <v>92</v>
      </c>
      <c r="AV175" s="13" t="s">
        <v>92</v>
      </c>
      <c r="AW175" s="13" t="s">
        <v>3</v>
      </c>
      <c r="AX175" s="13" t="s">
        <v>90</v>
      </c>
      <c r="AY175" s="196" t="s">
        <v>151</v>
      </c>
    </row>
    <row r="176" s="2" customFormat="1" ht="24.15" customHeight="1">
      <c r="A176" s="36"/>
      <c r="B176" s="170"/>
      <c r="C176" s="211" t="s">
        <v>319</v>
      </c>
      <c r="D176" s="211" t="s">
        <v>256</v>
      </c>
      <c r="E176" s="212" t="s">
        <v>684</v>
      </c>
      <c r="F176" s="213" t="s">
        <v>685</v>
      </c>
      <c r="G176" s="214" t="s">
        <v>242</v>
      </c>
      <c r="H176" s="215">
        <v>1.236</v>
      </c>
      <c r="I176" s="216"/>
      <c r="J176" s="217">
        <f>ROUND(I176*H176,2)</f>
        <v>0</v>
      </c>
      <c r="K176" s="218"/>
      <c r="L176" s="219"/>
      <c r="M176" s="220" t="s">
        <v>1</v>
      </c>
      <c r="N176" s="221" t="s">
        <v>47</v>
      </c>
      <c r="O176" s="75"/>
      <c r="P176" s="181">
        <f>O176*H176</f>
        <v>0</v>
      </c>
      <c r="Q176" s="181">
        <v>0.13100000000000001</v>
      </c>
      <c r="R176" s="181">
        <f>Q176*H176</f>
        <v>0.161916</v>
      </c>
      <c r="S176" s="181">
        <v>0</v>
      </c>
      <c r="T176" s="18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3" t="s">
        <v>260</v>
      </c>
      <c r="AT176" s="183" t="s">
        <v>256</v>
      </c>
      <c r="AU176" s="183" t="s">
        <v>92</v>
      </c>
      <c r="AY176" s="17" t="s">
        <v>151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7" t="s">
        <v>90</v>
      </c>
      <c r="BK176" s="184">
        <f>ROUND(I176*H176,2)</f>
        <v>0</v>
      </c>
      <c r="BL176" s="17" t="s">
        <v>158</v>
      </c>
      <c r="BM176" s="183" t="s">
        <v>686</v>
      </c>
    </row>
    <row r="177" s="13" customFormat="1">
      <c r="A177" s="13"/>
      <c r="B177" s="195"/>
      <c r="C177" s="13"/>
      <c r="D177" s="185" t="s">
        <v>229</v>
      </c>
      <c r="E177" s="196" t="s">
        <v>1</v>
      </c>
      <c r="F177" s="197" t="s">
        <v>621</v>
      </c>
      <c r="G177" s="13"/>
      <c r="H177" s="198">
        <v>1.2</v>
      </c>
      <c r="I177" s="199"/>
      <c r="J177" s="13"/>
      <c r="K177" s="13"/>
      <c r="L177" s="195"/>
      <c r="M177" s="200"/>
      <c r="N177" s="201"/>
      <c r="O177" s="201"/>
      <c r="P177" s="201"/>
      <c r="Q177" s="201"/>
      <c r="R177" s="201"/>
      <c r="S177" s="201"/>
      <c r="T177" s="20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6" t="s">
        <v>229</v>
      </c>
      <c r="AU177" s="196" t="s">
        <v>92</v>
      </c>
      <c r="AV177" s="13" t="s">
        <v>92</v>
      </c>
      <c r="AW177" s="13" t="s">
        <v>36</v>
      </c>
      <c r="AX177" s="13" t="s">
        <v>90</v>
      </c>
      <c r="AY177" s="196" t="s">
        <v>151</v>
      </c>
    </row>
    <row r="178" s="13" customFormat="1">
      <c r="A178" s="13"/>
      <c r="B178" s="195"/>
      <c r="C178" s="13"/>
      <c r="D178" s="185" t="s">
        <v>229</v>
      </c>
      <c r="E178" s="13"/>
      <c r="F178" s="197" t="s">
        <v>687</v>
      </c>
      <c r="G178" s="13"/>
      <c r="H178" s="198">
        <v>1.236</v>
      </c>
      <c r="I178" s="199"/>
      <c r="J178" s="13"/>
      <c r="K178" s="13"/>
      <c r="L178" s="195"/>
      <c r="M178" s="200"/>
      <c r="N178" s="201"/>
      <c r="O178" s="201"/>
      <c r="P178" s="201"/>
      <c r="Q178" s="201"/>
      <c r="R178" s="201"/>
      <c r="S178" s="201"/>
      <c r="T178" s="20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6" t="s">
        <v>229</v>
      </c>
      <c r="AU178" s="196" t="s">
        <v>92</v>
      </c>
      <c r="AV178" s="13" t="s">
        <v>92</v>
      </c>
      <c r="AW178" s="13" t="s">
        <v>3</v>
      </c>
      <c r="AX178" s="13" t="s">
        <v>90</v>
      </c>
      <c r="AY178" s="196" t="s">
        <v>151</v>
      </c>
    </row>
    <row r="179" s="2" customFormat="1" ht="24.15" customHeight="1">
      <c r="A179" s="36"/>
      <c r="B179" s="170"/>
      <c r="C179" s="171" t="s">
        <v>324</v>
      </c>
      <c r="D179" s="171" t="s">
        <v>154</v>
      </c>
      <c r="E179" s="172" t="s">
        <v>688</v>
      </c>
      <c r="F179" s="173" t="s">
        <v>689</v>
      </c>
      <c r="G179" s="174" t="s">
        <v>242</v>
      </c>
      <c r="H179" s="175">
        <v>13.199999999999999</v>
      </c>
      <c r="I179" s="176"/>
      <c r="J179" s="177">
        <f>ROUND(I179*H179,2)</f>
        <v>0</v>
      </c>
      <c r="K179" s="178"/>
      <c r="L179" s="37"/>
      <c r="M179" s="179" t="s">
        <v>1</v>
      </c>
      <c r="N179" s="180" t="s">
        <v>47</v>
      </c>
      <c r="O179" s="75"/>
      <c r="P179" s="181">
        <f>O179*H179</f>
        <v>0</v>
      </c>
      <c r="Q179" s="181">
        <v>0.085650000000000004</v>
      </c>
      <c r="R179" s="181">
        <f>Q179*H179</f>
        <v>1.1305799999999999</v>
      </c>
      <c r="S179" s="181">
        <v>0</v>
      </c>
      <c r="T179" s="18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3" t="s">
        <v>158</v>
      </c>
      <c r="AT179" s="183" t="s">
        <v>154</v>
      </c>
      <c r="AU179" s="183" t="s">
        <v>92</v>
      </c>
      <c r="AY179" s="17" t="s">
        <v>151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7" t="s">
        <v>90</v>
      </c>
      <c r="BK179" s="184">
        <f>ROUND(I179*H179,2)</f>
        <v>0</v>
      </c>
      <c r="BL179" s="17" t="s">
        <v>158</v>
      </c>
      <c r="BM179" s="183" t="s">
        <v>690</v>
      </c>
    </row>
    <row r="180" s="13" customFormat="1">
      <c r="A180" s="13"/>
      <c r="B180" s="195"/>
      <c r="C180" s="13"/>
      <c r="D180" s="185" t="s">
        <v>229</v>
      </c>
      <c r="E180" s="196" t="s">
        <v>617</v>
      </c>
      <c r="F180" s="197" t="s">
        <v>691</v>
      </c>
      <c r="G180" s="13"/>
      <c r="H180" s="198">
        <v>12</v>
      </c>
      <c r="I180" s="199"/>
      <c r="J180" s="13"/>
      <c r="K180" s="13"/>
      <c r="L180" s="195"/>
      <c r="M180" s="200"/>
      <c r="N180" s="201"/>
      <c r="O180" s="201"/>
      <c r="P180" s="201"/>
      <c r="Q180" s="201"/>
      <c r="R180" s="201"/>
      <c r="S180" s="201"/>
      <c r="T180" s="20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6" t="s">
        <v>229</v>
      </c>
      <c r="AU180" s="196" t="s">
        <v>92</v>
      </c>
      <c r="AV180" s="13" t="s">
        <v>92</v>
      </c>
      <c r="AW180" s="13" t="s">
        <v>36</v>
      </c>
      <c r="AX180" s="13" t="s">
        <v>82</v>
      </c>
      <c r="AY180" s="196" t="s">
        <v>151</v>
      </c>
    </row>
    <row r="181" s="13" customFormat="1">
      <c r="A181" s="13"/>
      <c r="B181" s="195"/>
      <c r="C181" s="13"/>
      <c r="D181" s="185" t="s">
        <v>229</v>
      </c>
      <c r="E181" s="196" t="s">
        <v>618</v>
      </c>
      <c r="F181" s="197" t="s">
        <v>692</v>
      </c>
      <c r="G181" s="13"/>
      <c r="H181" s="198">
        <v>1.2</v>
      </c>
      <c r="I181" s="199"/>
      <c r="J181" s="13"/>
      <c r="K181" s="13"/>
      <c r="L181" s="195"/>
      <c r="M181" s="200"/>
      <c r="N181" s="201"/>
      <c r="O181" s="201"/>
      <c r="P181" s="201"/>
      <c r="Q181" s="201"/>
      <c r="R181" s="201"/>
      <c r="S181" s="201"/>
      <c r="T181" s="20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6" t="s">
        <v>229</v>
      </c>
      <c r="AU181" s="196" t="s">
        <v>92</v>
      </c>
      <c r="AV181" s="13" t="s">
        <v>92</v>
      </c>
      <c r="AW181" s="13" t="s">
        <v>36</v>
      </c>
      <c r="AX181" s="13" t="s">
        <v>82</v>
      </c>
      <c r="AY181" s="196" t="s">
        <v>151</v>
      </c>
    </row>
    <row r="182" s="14" customFormat="1">
      <c r="A182" s="14"/>
      <c r="B182" s="203"/>
      <c r="C182" s="14"/>
      <c r="D182" s="185" t="s">
        <v>229</v>
      </c>
      <c r="E182" s="204" t="s">
        <v>1</v>
      </c>
      <c r="F182" s="205" t="s">
        <v>255</v>
      </c>
      <c r="G182" s="14"/>
      <c r="H182" s="206">
        <v>13.199999999999999</v>
      </c>
      <c r="I182" s="207"/>
      <c r="J182" s="14"/>
      <c r="K182" s="14"/>
      <c r="L182" s="203"/>
      <c r="M182" s="208"/>
      <c r="N182" s="209"/>
      <c r="O182" s="209"/>
      <c r="P182" s="209"/>
      <c r="Q182" s="209"/>
      <c r="R182" s="209"/>
      <c r="S182" s="209"/>
      <c r="T182" s="21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4" t="s">
        <v>229</v>
      </c>
      <c r="AU182" s="204" t="s">
        <v>92</v>
      </c>
      <c r="AV182" s="14" t="s">
        <v>158</v>
      </c>
      <c r="AW182" s="14" t="s">
        <v>36</v>
      </c>
      <c r="AX182" s="14" t="s">
        <v>90</v>
      </c>
      <c r="AY182" s="204" t="s">
        <v>151</v>
      </c>
    </row>
    <row r="183" s="2" customFormat="1" ht="21.75" customHeight="1">
      <c r="A183" s="36"/>
      <c r="B183" s="170"/>
      <c r="C183" s="211" t="s">
        <v>7</v>
      </c>
      <c r="D183" s="211" t="s">
        <v>256</v>
      </c>
      <c r="E183" s="212" t="s">
        <v>693</v>
      </c>
      <c r="F183" s="213" t="s">
        <v>694</v>
      </c>
      <c r="G183" s="214" t="s">
        <v>242</v>
      </c>
      <c r="H183" s="215">
        <v>12.359999999999999</v>
      </c>
      <c r="I183" s="216"/>
      <c r="J183" s="217">
        <f>ROUND(I183*H183,2)</f>
        <v>0</v>
      </c>
      <c r="K183" s="218"/>
      <c r="L183" s="219"/>
      <c r="M183" s="220" t="s">
        <v>1</v>
      </c>
      <c r="N183" s="221" t="s">
        <v>47</v>
      </c>
      <c r="O183" s="75"/>
      <c r="P183" s="181">
        <f>O183*H183</f>
        <v>0</v>
      </c>
      <c r="Q183" s="181">
        <v>0.17599999999999999</v>
      </c>
      <c r="R183" s="181">
        <f>Q183*H183</f>
        <v>2.17536</v>
      </c>
      <c r="S183" s="181">
        <v>0</v>
      </c>
      <c r="T183" s="18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3" t="s">
        <v>260</v>
      </c>
      <c r="AT183" s="183" t="s">
        <v>256</v>
      </c>
      <c r="AU183" s="183" t="s">
        <v>92</v>
      </c>
      <c r="AY183" s="17" t="s">
        <v>151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7" t="s">
        <v>90</v>
      </c>
      <c r="BK183" s="184">
        <f>ROUND(I183*H183,2)</f>
        <v>0</v>
      </c>
      <c r="BL183" s="17" t="s">
        <v>158</v>
      </c>
      <c r="BM183" s="183" t="s">
        <v>695</v>
      </c>
    </row>
    <row r="184" s="13" customFormat="1">
      <c r="A184" s="13"/>
      <c r="B184" s="195"/>
      <c r="C184" s="13"/>
      <c r="D184" s="185" t="s">
        <v>229</v>
      </c>
      <c r="E184" s="196" t="s">
        <v>1</v>
      </c>
      <c r="F184" s="197" t="s">
        <v>617</v>
      </c>
      <c r="G184" s="13"/>
      <c r="H184" s="198">
        <v>12</v>
      </c>
      <c r="I184" s="199"/>
      <c r="J184" s="13"/>
      <c r="K184" s="13"/>
      <c r="L184" s="195"/>
      <c r="M184" s="200"/>
      <c r="N184" s="201"/>
      <c r="O184" s="201"/>
      <c r="P184" s="201"/>
      <c r="Q184" s="201"/>
      <c r="R184" s="201"/>
      <c r="S184" s="201"/>
      <c r="T184" s="20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6" t="s">
        <v>229</v>
      </c>
      <c r="AU184" s="196" t="s">
        <v>92</v>
      </c>
      <c r="AV184" s="13" t="s">
        <v>92</v>
      </c>
      <c r="AW184" s="13" t="s">
        <v>36</v>
      </c>
      <c r="AX184" s="13" t="s">
        <v>90</v>
      </c>
      <c r="AY184" s="196" t="s">
        <v>151</v>
      </c>
    </row>
    <row r="185" s="13" customFormat="1">
      <c r="A185" s="13"/>
      <c r="B185" s="195"/>
      <c r="C185" s="13"/>
      <c r="D185" s="185" t="s">
        <v>229</v>
      </c>
      <c r="E185" s="13"/>
      <c r="F185" s="197" t="s">
        <v>696</v>
      </c>
      <c r="G185" s="13"/>
      <c r="H185" s="198">
        <v>12.359999999999999</v>
      </c>
      <c r="I185" s="199"/>
      <c r="J185" s="13"/>
      <c r="K185" s="13"/>
      <c r="L185" s="195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6" t="s">
        <v>229</v>
      </c>
      <c r="AU185" s="196" t="s">
        <v>92</v>
      </c>
      <c r="AV185" s="13" t="s">
        <v>92</v>
      </c>
      <c r="AW185" s="13" t="s">
        <v>3</v>
      </c>
      <c r="AX185" s="13" t="s">
        <v>90</v>
      </c>
      <c r="AY185" s="196" t="s">
        <v>151</v>
      </c>
    </row>
    <row r="186" s="2" customFormat="1" ht="24.15" customHeight="1">
      <c r="A186" s="36"/>
      <c r="B186" s="170"/>
      <c r="C186" s="211" t="s">
        <v>333</v>
      </c>
      <c r="D186" s="211" t="s">
        <v>256</v>
      </c>
      <c r="E186" s="212" t="s">
        <v>697</v>
      </c>
      <c r="F186" s="213" t="s">
        <v>698</v>
      </c>
      <c r="G186" s="214" t="s">
        <v>242</v>
      </c>
      <c r="H186" s="215">
        <v>1.236</v>
      </c>
      <c r="I186" s="216"/>
      <c r="J186" s="217">
        <f>ROUND(I186*H186,2)</f>
        <v>0</v>
      </c>
      <c r="K186" s="218"/>
      <c r="L186" s="219"/>
      <c r="M186" s="220" t="s">
        <v>1</v>
      </c>
      <c r="N186" s="221" t="s">
        <v>47</v>
      </c>
      <c r="O186" s="75"/>
      <c r="P186" s="181">
        <f>O186*H186</f>
        <v>0</v>
      </c>
      <c r="Q186" s="181">
        <v>0.17499999999999999</v>
      </c>
      <c r="R186" s="181">
        <f>Q186*H186</f>
        <v>0.21629999999999999</v>
      </c>
      <c r="S186" s="181">
        <v>0</v>
      </c>
      <c r="T186" s="18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3" t="s">
        <v>260</v>
      </c>
      <c r="AT186" s="183" t="s">
        <v>256</v>
      </c>
      <c r="AU186" s="183" t="s">
        <v>92</v>
      </c>
      <c r="AY186" s="17" t="s">
        <v>151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7" t="s">
        <v>90</v>
      </c>
      <c r="BK186" s="184">
        <f>ROUND(I186*H186,2)</f>
        <v>0</v>
      </c>
      <c r="BL186" s="17" t="s">
        <v>158</v>
      </c>
      <c r="BM186" s="183" t="s">
        <v>699</v>
      </c>
    </row>
    <row r="187" s="13" customFormat="1">
      <c r="A187" s="13"/>
      <c r="B187" s="195"/>
      <c r="C187" s="13"/>
      <c r="D187" s="185" t="s">
        <v>229</v>
      </c>
      <c r="E187" s="196" t="s">
        <v>1</v>
      </c>
      <c r="F187" s="197" t="s">
        <v>618</v>
      </c>
      <c r="G187" s="13"/>
      <c r="H187" s="198">
        <v>1.2</v>
      </c>
      <c r="I187" s="199"/>
      <c r="J187" s="13"/>
      <c r="K187" s="13"/>
      <c r="L187" s="195"/>
      <c r="M187" s="200"/>
      <c r="N187" s="201"/>
      <c r="O187" s="201"/>
      <c r="P187" s="201"/>
      <c r="Q187" s="201"/>
      <c r="R187" s="201"/>
      <c r="S187" s="201"/>
      <c r="T187" s="20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6" t="s">
        <v>229</v>
      </c>
      <c r="AU187" s="196" t="s">
        <v>92</v>
      </c>
      <c r="AV187" s="13" t="s">
        <v>92</v>
      </c>
      <c r="AW187" s="13" t="s">
        <v>36</v>
      </c>
      <c r="AX187" s="13" t="s">
        <v>90</v>
      </c>
      <c r="AY187" s="196" t="s">
        <v>151</v>
      </c>
    </row>
    <row r="188" s="13" customFormat="1">
      <c r="A188" s="13"/>
      <c r="B188" s="195"/>
      <c r="C188" s="13"/>
      <c r="D188" s="185" t="s">
        <v>229</v>
      </c>
      <c r="E188" s="13"/>
      <c r="F188" s="197" t="s">
        <v>687</v>
      </c>
      <c r="G188" s="13"/>
      <c r="H188" s="198">
        <v>1.236</v>
      </c>
      <c r="I188" s="199"/>
      <c r="J188" s="13"/>
      <c r="K188" s="13"/>
      <c r="L188" s="195"/>
      <c r="M188" s="200"/>
      <c r="N188" s="201"/>
      <c r="O188" s="201"/>
      <c r="P188" s="201"/>
      <c r="Q188" s="201"/>
      <c r="R188" s="201"/>
      <c r="S188" s="201"/>
      <c r="T188" s="20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6" t="s">
        <v>229</v>
      </c>
      <c r="AU188" s="196" t="s">
        <v>92</v>
      </c>
      <c r="AV188" s="13" t="s">
        <v>92</v>
      </c>
      <c r="AW188" s="13" t="s">
        <v>3</v>
      </c>
      <c r="AX188" s="13" t="s">
        <v>90</v>
      </c>
      <c r="AY188" s="196" t="s">
        <v>151</v>
      </c>
    </row>
    <row r="189" s="12" customFormat="1" ht="22.8" customHeight="1">
      <c r="A189" s="12"/>
      <c r="B189" s="157"/>
      <c r="C189" s="12"/>
      <c r="D189" s="158" t="s">
        <v>81</v>
      </c>
      <c r="E189" s="168" t="s">
        <v>180</v>
      </c>
      <c r="F189" s="168" t="s">
        <v>329</v>
      </c>
      <c r="G189" s="12"/>
      <c r="H189" s="12"/>
      <c r="I189" s="160"/>
      <c r="J189" s="169">
        <f>BK189</f>
        <v>0</v>
      </c>
      <c r="K189" s="12"/>
      <c r="L189" s="157"/>
      <c r="M189" s="162"/>
      <c r="N189" s="163"/>
      <c r="O189" s="163"/>
      <c r="P189" s="164">
        <f>SUM(P190:P191)</f>
        <v>0</v>
      </c>
      <c r="Q189" s="163"/>
      <c r="R189" s="164">
        <f>SUM(R190:R191)</f>
        <v>0.63900000000000001</v>
      </c>
      <c r="S189" s="163"/>
      <c r="T189" s="165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8" t="s">
        <v>90</v>
      </c>
      <c r="AT189" s="166" t="s">
        <v>81</v>
      </c>
      <c r="AU189" s="166" t="s">
        <v>90</v>
      </c>
      <c r="AY189" s="158" t="s">
        <v>151</v>
      </c>
      <c r="BK189" s="167">
        <f>SUM(BK190:BK191)</f>
        <v>0</v>
      </c>
    </row>
    <row r="190" s="2" customFormat="1" ht="24.15" customHeight="1">
      <c r="A190" s="36"/>
      <c r="B190" s="170"/>
      <c r="C190" s="171" t="s">
        <v>337</v>
      </c>
      <c r="D190" s="171" t="s">
        <v>154</v>
      </c>
      <c r="E190" s="172" t="s">
        <v>700</v>
      </c>
      <c r="F190" s="173" t="s">
        <v>701</v>
      </c>
      <c r="G190" s="174" t="s">
        <v>227</v>
      </c>
      <c r="H190" s="175">
        <v>63.899999999999999</v>
      </c>
      <c r="I190" s="176"/>
      <c r="J190" s="177">
        <f>ROUND(I190*H190,2)</f>
        <v>0</v>
      </c>
      <c r="K190" s="178"/>
      <c r="L190" s="37"/>
      <c r="M190" s="179" t="s">
        <v>1</v>
      </c>
      <c r="N190" s="180" t="s">
        <v>47</v>
      </c>
      <c r="O190" s="75"/>
      <c r="P190" s="181">
        <f>O190*H190</f>
        <v>0</v>
      </c>
      <c r="Q190" s="181">
        <v>0.01</v>
      </c>
      <c r="R190" s="181">
        <f>Q190*H190</f>
        <v>0.63900000000000001</v>
      </c>
      <c r="S190" s="181">
        <v>0</v>
      </c>
      <c r="T190" s="18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3" t="s">
        <v>158</v>
      </c>
      <c r="AT190" s="183" t="s">
        <v>154</v>
      </c>
      <c r="AU190" s="183" t="s">
        <v>92</v>
      </c>
      <c r="AY190" s="17" t="s">
        <v>151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7" t="s">
        <v>90</v>
      </c>
      <c r="BK190" s="184">
        <f>ROUND(I190*H190,2)</f>
        <v>0</v>
      </c>
      <c r="BL190" s="17" t="s">
        <v>158</v>
      </c>
      <c r="BM190" s="183" t="s">
        <v>702</v>
      </c>
    </row>
    <row r="191" s="13" customFormat="1">
      <c r="A191" s="13"/>
      <c r="B191" s="195"/>
      <c r="C191" s="13"/>
      <c r="D191" s="185" t="s">
        <v>229</v>
      </c>
      <c r="E191" s="196" t="s">
        <v>1</v>
      </c>
      <c r="F191" s="197" t="s">
        <v>703</v>
      </c>
      <c r="G191" s="13"/>
      <c r="H191" s="198">
        <v>63.899999999999999</v>
      </c>
      <c r="I191" s="199"/>
      <c r="J191" s="13"/>
      <c r="K191" s="13"/>
      <c r="L191" s="195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6" t="s">
        <v>229</v>
      </c>
      <c r="AU191" s="196" t="s">
        <v>92</v>
      </c>
      <c r="AV191" s="13" t="s">
        <v>92</v>
      </c>
      <c r="AW191" s="13" t="s">
        <v>36</v>
      </c>
      <c r="AX191" s="13" t="s">
        <v>90</v>
      </c>
      <c r="AY191" s="196" t="s">
        <v>151</v>
      </c>
    </row>
    <row r="192" s="12" customFormat="1" ht="22.8" customHeight="1">
      <c r="A192" s="12"/>
      <c r="B192" s="157"/>
      <c r="C192" s="12"/>
      <c r="D192" s="158" t="s">
        <v>81</v>
      </c>
      <c r="E192" s="168" t="s">
        <v>260</v>
      </c>
      <c r="F192" s="168" t="s">
        <v>352</v>
      </c>
      <c r="G192" s="12"/>
      <c r="H192" s="12"/>
      <c r="I192" s="160"/>
      <c r="J192" s="169">
        <f>BK192</f>
        <v>0</v>
      </c>
      <c r="K192" s="12"/>
      <c r="L192" s="157"/>
      <c r="M192" s="162"/>
      <c r="N192" s="163"/>
      <c r="O192" s="163"/>
      <c r="P192" s="164">
        <f>SUM(P193:P197)</f>
        <v>0</v>
      </c>
      <c r="Q192" s="163"/>
      <c r="R192" s="164">
        <f>SUM(R193:R197)</f>
        <v>0.8341400000000001</v>
      </c>
      <c r="S192" s="163"/>
      <c r="T192" s="165">
        <f>SUM(T193:T197)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8" t="s">
        <v>90</v>
      </c>
      <c r="AT192" s="166" t="s">
        <v>81</v>
      </c>
      <c r="AU192" s="166" t="s">
        <v>90</v>
      </c>
      <c r="AY192" s="158" t="s">
        <v>151</v>
      </c>
      <c r="BK192" s="167">
        <f>SUM(BK193:BK197)</f>
        <v>0</v>
      </c>
    </row>
    <row r="193" s="2" customFormat="1" ht="24.15" customHeight="1">
      <c r="A193" s="36"/>
      <c r="B193" s="170"/>
      <c r="C193" s="171" t="s">
        <v>341</v>
      </c>
      <c r="D193" s="171" t="s">
        <v>154</v>
      </c>
      <c r="E193" s="172" t="s">
        <v>704</v>
      </c>
      <c r="F193" s="173" t="s">
        <v>705</v>
      </c>
      <c r="G193" s="174" t="s">
        <v>598</v>
      </c>
      <c r="H193" s="175">
        <v>1</v>
      </c>
      <c r="I193" s="176"/>
      <c r="J193" s="177">
        <f>ROUND(I193*H193,2)</f>
        <v>0</v>
      </c>
      <c r="K193" s="178"/>
      <c r="L193" s="37"/>
      <c r="M193" s="179" t="s">
        <v>1</v>
      </c>
      <c r="N193" s="180" t="s">
        <v>47</v>
      </c>
      <c r="O193" s="75"/>
      <c r="P193" s="181">
        <f>O193*H193</f>
        <v>0</v>
      </c>
      <c r="Q193" s="181">
        <v>0.21734000000000001</v>
      </c>
      <c r="R193" s="181">
        <f>Q193*H193</f>
        <v>0.21734000000000001</v>
      </c>
      <c r="S193" s="181">
        <v>0</v>
      </c>
      <c r="T193" s="18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3" t="s">
        <v>158</v>
      </c>
      <c r="AT193" s="183" t="s">
        <v>154</v>
      </c>
      <c r="AU193" s="183" t="s">
        <v>92</v>
      </c>
      <c r="AY193" s="17" t="s">
        <v>151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7" t="s">
        <v>90</v>
      </c>
      <c r="BK193" s="184">
        <f>ROUND(I193*H193,2)</f>
        <v>0</v>
      </c>
      <c r="BL193" s="17" t="s">
        <v>158</v>
      </c>
      <c r="BM193" s="183" t="s">
        <v>706</v>
      </c>
    </row>
    <row r="194" s="13" customFormat="1">
      <c r="A194" s="13"/>
      <c r="B194" s="195"/>
      <c r="C194" s="13"/>
      <c r="D194" s="185" t="s">
        <v>229</v>
      </c>
      <c r="E194" s="196" t="s">
        <v>1</v>
      </c>
      <c r="F194" s="197" t="s">
        <v>707</v>
      </c>
      <c r="G194" s="13"/>
      <c r="H194" s="198">
        <v>1</v>
      </c>
      <c r="I194" s="199"/>
      <c r="J194" s="13"/>
      <c r="K194" s="13"/>
      <c r="L194" s="195"/>
      <c r="M194" s="200"/>
      <c r="N194" s="201"/>
      <c r="O194" s="201"/>
      <c r="P194" s="201"/>
      <c r="Q194" s="201"/>
      <c r="R194" s="201"/>
      <c r="S194" s="201"/>
      <c r="T194" s="20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6" t="s">
        <v>229</v>
      </c>
      <c r="AU194" s="196" t="s">
        <v>92</v>
      </c>
      <c r="AV194" s="13" t="s">
        <v>92</v>
      </c>
      <c r="AW194" s="13" t="s">
        <v>36</v>
      </c>
      <c r="AX194" s="13" t="s">
        <v>90</v>
      </c>
      <c r="AY194" s="196" t="s">
        <v>151</v>
      </c>
    </row>
    <row r="195" s="2" customFormat="1" ht="21.75" customHeight="1">
      <c r="A195" s="36"/>
      <c r="B195" s="170"/>
      <c r="C195" s="211" t="s">
        <v>346</v>
      </c>
      <c r="D195" s="211" t="s">
        <v>256</v>
      </c>
      <c r="E195" s="212" t="s">
        <v>708</v>
      </c>
      <c r="F195" s="213" t="s">
        <v>709</v>
      </c>
      <c r="G195" s="214" t="s">
        <v>598</v>
      </c>
      <c r="H195" s="215">
        <v>1</v>
      </c>
      <c r="I195" s="216"/>
      <c r="J195" s="217">
        <f>ROUND(I195*H195,2)</f>
        <v>0</v>
      </c>
      <c r="K195" s="218"/>
      <c r="L195" s="219"/>
      <c r="M195" s="220" t="s">
        <v>1</v>
      </c>
      <c r="N195" s="221" t="s">
        <v>47</v>
      </c>
      <c r="O195" s="75"/>
      <c r="P195" s="181">
        <f>O195*H195</f>
        <v>0</v>
      </c>
      <c r="Q195" s="181">
        <v>0.19600000000000001</v>
      </c>
      <c r="R195" s="181">
        <f>Q195*H195</f>
        <v>0.19600000000000001</v>
      </c>
      <c r="S195" s="181">
        <v>0</v>
      </c>
      <c r="T195" s="18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3" t="s">
        <v>260</v>
      </c>
      <c r="AT195" s="183" t="s">
        <v>256</v>
      </c>
      <c r="AU195" s="183" t="s">
        <v>92</v>
      </c>
      <c r="AY195" s="17" t="s">
        <v>151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7" t="s">
        <v>90</v>
      </c>
      <c r="BK195" s="184">
        <f>ROUND(I195*H195,2)</f>
        <v>0</v>
      </c>
      <c r="BL195" s="17" t="s">
        <v>158</v>
      </c>
      <c r="BM195" s="183" t="s">
        <v>710</v>
      </c>
    </row>
    <row r="196" s="2" customFormat="1" ht="24.15" customHeight="1">
      <c r="A196" s="36"/>
      <c r="B196" s="170"/>
      <c r="C196" s="171" t="s">
        <v>353</v>
      </c>
      <c r="D196" s="171" t="s">
        <v>154</v>
      </c>
      <c r="E196" s="172" t="s">
        <v>711</v>
      </c>
      <c r="F196" s="173" t="s">
        <v>712</v>
      </c>
      <c r="G196" s="174" t="s">
        <v>598</v>
      </c>
      <c r="H196" s="175">
        <v>1</v>
      </c>
      <c r="I196" s="176"/>
      <c r="J196" s="177">
        <f>ROUND(I196*H196,2)</f>
        <v>0</v>
      </c>
      <c r="K196" s="178"/>
      <c r="L196" s="37"/>
      <c r="M196" s="179" t="s">
        <v>1</v>
      </c>
      <c r="N196" s="180" t="s">
        <v>47</v>
      </c>
      <c r="O196" s="75"/>
      <c r="P196" s="181">
        <f>O196*H196</f>
        <v>0</v>
      </c>
      <c r="Q196" s="181">
        <v>0.42080000000000001</v>
      </c>
      <c r="R196" s="181">
        <f>Q196*H196</f>
        <v>0.42080000000000001</v>
      </c>
      <c r="S196" s="181">
        <v>0</v>
      </c>
      <c r="T196" s="18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3" t="s">
        <v>158</v>
      </c>
      <c r="AT196" s="183" t="s">
        <v>154</v>
      </c>
      <c r="AU196" s="183" t="s">
        <v>92</v>
      </c>
      <c r="AY196" s="17" t="s">
        <v>151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7" t="s">
        <v>90</v>
      </c>
      <c r="BK196" s="184">
        <f>ROUND(I196*H196,2)</f>
        <v>0</v>
      </c>
      <c r="BL196" s="17" t="s">
        <v>158</v>
      </c>
      <c r="BM196" s="183" t="s">
        <v>713</v>
      </c>
    </row>
    <row r="197" s="13" customFormat="1">
      <c r="A197" s="13"/>
      <c r="B197" s="195"/>
      <c r="C197" s="13"/>
      <c r="D197" s="185" t="s">
        <v>229</v>
      </c>
      <c r="E197" s="196" t="s">
        <v>1</v>
      </c>
      <c r="F197" s="197" t="s">
        <v>90</v>
      </c>
      <c r="G197" s="13"/>
      <c r="H197" s="198">
        <v>1</v>
      </c>
      <c r="I197" s="199"/>
      <c r="J197" s="13"/>
      <c r="K197" s="13"/>
      <c r="L197" s="195"/>
      <c r="M197" s="200"/>
      <c r="N197" s="201"/>
      <c r="O197" s="201"/>
      <c r="P197" s="201"/>
      <c r="Q197" s="201"/>
      <c r="R197" s="201"/>
      <c r="S197" s="201"/>
      <c r="T197" s="20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6" t="s">
        <v>229</v>
      </c>
      <c r="AU197" s="196" t="s">
        <v>92</v>
      </c>
      <c r="AV197" s="13" t="s">
        <v>92</v>
      </c>
      <c r="AW197" s="13" t="s">
        <v>36</v>
      </c>
      <c r="AX197" s="13" t="s">
        <v>90</v>
      </c>
      <c r="AY197" s="196" t="s">
        <v>151</v>
      </c>
    </row>
    <row r="198" s="12" customFormat="1" ht="22.8" customHeight="1">
      <c r="A198" s="12"/>
      <c r="B198" s="157"/>
      <c r="C198" s="12"/>
      <c r="D198" s="158" t="s">
        <v>81</v>
      </c>
      <c r="E198" s="168" t="s">
        <v>268</v>
      </c>
      <c r="F198" s="168" t="s">
        <v>363</v>
      </c>
      <c r="G198" s="12"/>
      <c r="H198" s="12"/>
      <c r="I198" s="160"/>
      <c r="J198" s="169">
        <f>BK198</f>
        <v>0</v>
      </c>
      <c r="K198" s="12"/>
      <c r="L198" s="157"/>
      <c r="M198" s="162"/>
      <c r="N198" s="163"/>
      <c r="O198" s="163"/>
      <c r="P198" s="164">
        <f>SUM(P199:P210)</f>
        <v>0</v>
      </c>
      <c r="Q198" s="163"/>
      <c r="R198" s="164">
        <f>SUM(R199:R210)</f>
        <v>2.4530629999999998</v>
      </c>
      <c r="S198" s="163"/>
      <c r="T198" s="165">
        <f>SUM(T199:T210)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8" t="s">
        <v>90</v>
      </c>
      <c r="AT198" s="166" t="s">
        <v>81</v>
      </c>
      <c r="AU198" s="166" t="s">
        <v>90</v>
      </c>
      <c r="AY198" s="158" t="s">
        <v>151</v>
      </c>
      <c r="BK198" s="167">
        <f>SUM(BK199:BK210)</f>
        <v>0</v>
      </c>
    </row>
    <row r="199" s="2" customFormat="1" ht="33" customHeight="1">
      <c r="A199" s="36"/>
      <c r="B199" s="170"/>
      <c r="C199" s="171" t="s">
        <v>358</v>
      </c>
      <c r="D199" s="171" t="s">
        <v>154</v>
      </c>
      <c r="E199" s="172" t="s">
        <v>714</v>
      </c>
      <c r="F199" s="173" t="s">
        <v>715</v>
      </c>
      <c r="G199" s="174" t="s">
        <v>349</v>
      </c>
      <c r="H199" s="175">
        <v>11</v>
      </c>
      <c r="I199" s="176"/>
      <c r="J199" s="177">
        <f>ROUND(I199*H199,2)</f>
        <v>0</v>
      </c>
      <c r="K199" s="178"/>
      <c r="L199" s="37"/>
      <c r="M199" s="179" t="s">
        <v>1</v>
      </c>
      <c r="N199" s="180" t="s">
        <v>47</v>
      </c>
      <c r="O199" s="75"/>
      <c r="P199" s="181">
        <f>O199*H199</f>
        <v>0</v>
      </c>
      <c r="Q199" s="181">
        <v>0.15540000000000001</v>
      </c>
      <c r="R199" s="181">
        <f>Q199*H199</f>
        <v>1.7094</v>
      </c>
      <c r="S199" s="181">
        <v>0</v>
      </c>
      <c r="T199" s="18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3" t="s">
        <v>158</v>
      </c>
      <c r="AT199" s="183" t="s">
        <v>154</v>
      </c>
      <c r="AU199" s="183" t="s">
        <v>92</v>
      </c>
      <c r="AY199" s="17" t="s">
        <v>151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7" t="s">
        <v>90</v>
      </c>
      <c r="BK199" s="184">
        <f>ROUND(I199*H199,2)</f>
        <v>0</v>
      </c>
      <c r="BL199" s="17" t="s">
        <v>158</v>
      </c>
      <c r="BM199" s="183" t="s">
        <v>716</v>
      </c>
    </row>
    <row r="200" s="13" customFormat="1">
      <c r="A200" s="13"/>
      <c r="B200" s="195"/>
      <c r="C200" s="13"/>
      <c r="D200" s="185" t="s">
        <v>229</v>
      </c>
      <c r="E200" s="196" t="s">
        <v>622</v>
      </c>
      <c r="F200" s="197" t="s">
        <v>717</v>
      </c>
      <c r="G200" s="13"/>
      <c r="H200" s="198">
        <v>11</v>
      </c>
      <c r="I200" s="199"/>
      <c r="J200" s="13"/>
      <c r="K200" s="13"/>
      <c r="L200" s="195"/>
      <c r="M200" s="200"/>
      <c r="N200" s="201"/>
      <c r="O200" s="201"/>
      <c r="P200" s="201"/>
      <c r="Q200" s="201"/>
      <c r="R200" s="201"/>
      <c r="S200" s="201"/>
      <c r="T200" s="20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6" t="s">
        <v>229</v>
      </c>
      <c r="AU200" s="196" t="s">
        <v>92</v>
      </c>
      <c r="AV200" s="13" t="s">
        <v>92</v>
      </c>
      <c r="AW200" s="13" t="s">
        <v>36</v>
      </c>
      <c r="AX200" s="13" t="s">
        <v>90</v>
      </c>
      <c r="AY200" s="196" t="s">
        <v>151</v>
      </c>
    </row>
    <row r="201" s="2" customFormat="1" ht="16.5" customHeight="1">
      <c r="A201" s="36"/>
      <c r="B201" s="170"/>
      <c r="C201" s="211" t="s">
        <v>364</v>
      </c>
      <c r="D201" s="211" t="s">
        <v>256</v>
      </c>
      <c r="E201" s="212" t="s">
        <v>718</v>
      </c>
      <c r="F201" s="213" t="s">
        <v>719</v>
      </c>
      <c r="G201" s="214" t="s">
        <v>349</v>
      </c>
      <c r="H201" s="215">
        <v>11.550000000000001</v>
      </c>
      <c r="I201" s="216"/>
      <c r="J201" s="217">
        <f>ROUND(I201*H201,2)</f>
        <v>0</v>
      </c>
      <c r="K201" s="218"/>
      <c r="L201" s="219"/>
      <c r="M201" s="220" t="s">
        <v>1</v>
      </c>
      <c r="N201" s="221" t="s">
        <v>47</v>
      </c>
      <c r="O201" s="75"/>
      <c r="P201" s="181">
        <f>O201*H201</f>
        <v>0</v>
      </c>
      <c r="Q201" s="181">
        <v>0.045999999999999999</v>
      </c>
      <c r="R201" s="181">
        <f>Q201*H201</f>
        <v>0.53129999999999999</v>
      </c>
      <c r="S201" s="181">
        <v>0</v>
      </c>
      <c r="T201" s="18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3" t="s">
        <v>260</v>
      </c>
      <c r="AT201" s="183" t="s">
        <v>256</v>
      </c>
      <c r="AU201" s="183" t="s">
        <v>92</v>
      </c>
      <c r="AY201" s="17" t="s">
        <v>151</v>
      </c>
      <c r="BE201" s="184">
        <f>IF(N201="základní",J201,0)</f>
        <v>0</v>
      </c>
      <c r="BF201" s="184">
        <f>IF(N201="snížená",J201,0)</f>
        <v>0</v>
      </c>
      <c r="BG201" s="184">
        <f>IF(N201="zákl. přenesená",J201,0)</f>
        <v>0</v>
      </c>
      <c r="BH201" s="184">
        <f>IF(N201="sníž. přenesená",J201,0)</f>
        <v>0</v>
      </c>
      <c r="BI201" s="184">
        <f>IF(N201="nulová",J201,0)</f>
        <v>0</v>
      </c>
      <c r="BJ201" s="17" t="s">
        <v>90</v>
      </c>
      <c r="BK201" s="184">
        <f>ROUND(I201*H201,2)</f>
        <v>0</v>
      </c>
      <c r="BL201" s="17" t="s">
        <v>158</v>
      </c>
      <c r="BM201" s="183" t="s">
        <v>720</v>
      </c>
    </row>
    <row r="202" s="13" customFormat="1">
      <c r="A202" s="13"/>
      <c r="B202" s="195"/>
      <c r="C202" s="13"/>
      <c r="D202" s="185" t="s">
        <v>229</v>
      </c>
      <c r="E202" s="196" t="s">
        <v>1</v>
      </c>
      <c r="F202" s="197" t="s">
        <v>721</v>
      </c>
      <c r="G202" s="13"/>
      <c r="H202" s="198">
        <v>11.550000000000001</v>
      </c>
      <c r="I202" s="199"/>
      <c r="J202" s="13"/>
      <c r="K202" s="13"/>
      <c r="L202" s="195"/>
      <c r="M202" s="200"/>
      <c r="N202" s="201"/>
      <c r="O202" s="201"/>
      <c r="P202" s="201"/>
      <c r="Q202" s="201"/>
      <c r="R202" s="201"/>
      <c r="S202" s="201"/>
      <c r="T202" s="20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6" t="s">
        <v>229</v>
      </c>
      <c r="AU202" s="196" t="s">
        <v>92</v>
      </c>
      <c r="AV202" s="13" t="s">
        <v>92</v>
      </c>
      <c r="AW202" s="13" t="s">
        <v>36</v>
      </c>
      <c r="AX202" s="13" t="s">
        <v>90</v>
      </c>
      <c r="AY202" s="196" t="s">
        <v>151</v>
      </c>
    </row>
    <row r="203" s="2" customFormat="1" ht="33" customHeight="1">
      <c r="A203" s="36"/>
      <c r="B203" s="170"/>
      <c r="C203" s="171" t="s">
        <v>369</v>
      </c>
      <c r="D203" s="171" t="s">
        <v>154</v>
      </c>
      <c r="E203" s="172" t="s">
        <v>365</v>
      </c>
      <c r="F203" s="173" t="s">
        <v>366</v>
      </c>
      <c r="G203" s="174" t="s">
        <v>349</v>
      </c>
      <c r="H203" s="175">
        <v>97.099999999999994</v>
      </c>
      <c r="I203" s="176"/>
      <c r="J203" s="177">
        <f>ROUND(I203*H203,2)</f>
        <v>0</v>
      </c>
      <c r="K203" s="178"/>
      <c r="L203" s="37"/>
      <c r="M203" s="179" t="s">
        <v>1</v>
      </c>
      <c r="N203" s="180" t="s">
        <v>47</v>
      </c>
      <c r="O203" s="75"/>
      <c r="P203" s="181">
        <f>O203*H203</f>
        <v>0</v>
      </c>
      <c r="Q203" s="181">
        <v>1.0000000000000001E-05</v>
      </c>
      <c r="R203" s="181">
        <f>Q203*H203</f>
        <v>0.00097100000000000007</v>
      </c>
      <c r="S203" s="181">
        <v>0</v>
      </c>
      <c r="T203" s="18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3" t="s">
        <v>158</v>
      </c>
      <c r="AT203" s="183" t="s">
        <v>154</v>
      </c>
      <c r="AU203" s="183" t="s">
        <v>92</v>
      </c>
      <c r="AY203" s="17" t="s">
        <v>151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7" t="s">
        <v>90</v>
      </c>
      <c r="BK203" s="184">
        <f>ROUND(I203*H203,2)</f>
        <v>0</v>
      </c>
      <c r="BL203" s="17" t="s">
        <v>158</v>
      </c>
      <c r="BM203" s="183" t="s">
        <v>722</v>
      </c>
    </row>
    <row r="204" s="13" customFormat="1">
      <c r="A204" s="13"/>
      <c r="B204" s="195"/>
      <c r="C204" s="13"/>
      <c r="D204" s="185" t="s">
        <v>229</v>
      </c>
      <c r="E204" s="196" t="s">
        <v>209</v>
      </c>
      <c r="F204" s="197" t="s">
        <v>723</v>
      </c>
      <c r="G204" s="13"/>
      <c r="H204" s="198">
        <v>97.099999999999994</v>
      </c>
      <c r="I204" s="199"/>
      <c r="J204" s="13"/>
      <c r="K204" s="13"/>
      <c r="L204" s="195"/>
      <c r="M204" s="200"/>
      <c r="N204" s="201"/>
      <c r="O204" s="201"/>
      <c r="P204" s="201"/>
      <c r="Q204" s="201"/>
      <c r="R204" s="201"/>
      <c r="S204" s="201"/>
      <c r="T204" s="20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6" t="s">
        <v>229</v>
      </c>
      <c r="AU204" s="196" t="s">
        <v>92</v>
      </c>
      <c r="AV204" s="13" t="s">
        <v>92</v>
      </c>
      <c r="AW204" s="13" t="s">
        <v>36</v>
      </c>
      <c r="AX204" s="13" t="s">
        <v>90</v>
      </c>
      <c r="AY204" s="196" t="s">
        <v>151</v>
      </c>
    </row>
    <row r="205" s="2" customFormat="1" ht="24.15" customHeight="1">
      <c r="A205" s="36"/>
      <c r="B205" s="170"/>
      <c r="C205" s="171" t="s">
        <v>375</v>
      </c>
      <c r="D205" s="171" t="s">
        <v>154</v>
      </c>
      <c r="E205" s="172" t="s">
        <v>370</v>
      </c>
      <c r="F205" s="173" t="s">
        <v>371</v>
      </c>
      <c r="G205" s="174" t="s">
        <v>349</v>
      </c>
      <c r="H205" s="175">
        <v>97.099999999999994</v>
      </c>
      <c r="I205" s="176"/>
      <c r="J205" s="177">
        <f>ROUND(I205*H205,2)</f>
        <v>0</v>
      </c>
      <c r="K205" s="178"/>
      <c r="L205" s="37"/>
      <c r="M205" s="179" t="s">
        <v>1</v>
      </c>
      <c r="N205" s="180" t="s">
        <v>47</v>
      </c>
      <c r="O205" s="75"/>
      <c r="P205" s="181">
        <f>O205*H205</f>
        <v>0</v>
      </c>
      <c r="Q205" s="181">
        <v>0.00012</v>
      </c>
      <c r="R205" s="181">
        <f>Q205*H205</f>
        <v>0.011651999999999999</v>
      </c>
      <c r="S205" s="181">
        <v>0</v>
      </c>
      <c r="T205" s="18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3" t="s">
        <v>158</v>
      </c>
      <c r="AT205" s="183" t="s">
        <v>154</v>
      </c>
      <c r="AU205" s="183" t="s">
        <v>92</v>
      </c>
      <c r="AY205" s="17" t="s">
        <v>151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17" t="s">
        <v>90</v>
      </c>
      <c r="BK205" s="184">
        <f>ROUND(I205*H205,2)</f>
        <v>0</v>
      </c>
      <c r="BL205" s="17" t="s">
        <v>158</v>
      </c>
      <c r="BM205" s="183" t="s">
        <v>724</v>
      </c>
    </row>
    <row r="206" s="13" customFormat="1">
      <c r="A206" s="13"/>
      <c r="B206" s="195"/>
      <c r="C206" s="13"/>
      <c r="D206" s="185" t="s">
        <v>229</v>
      </c>
      <c r="E206" s="196" t="s">
        <v>1</v>
      </c>
      <c r="F206" s="197" t="s">
        <v>209</v>
      </c>
      <c r="G206" s="13"/>
      <c r="H206" s="198">
        <v>97.099999999999994</v>
      </c>
      <c r="I206" s="199"/>
      <c r="J206" s="13"/>
      <c r="K206" s="13"/>
      <c r="L206" s="195"/>
      <c r="M206" s="200"/>
      <c r="N206" s="201"/>
      <c r="O206" s="201"/>
      <c r="P206" s="201"/>
      <c r="Q206" s="201"/>
      <c r="R206" s="201"/>
      <c r="S206" s="201"/>
      <c r="T206" s="20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6" t="s">
        <v>229</v>
      </c>
      <c r="AU206" s="196" t="s">
        <v>92</v>
      </c>
      <c r="AV206" s="13" t="s">
        <v>92</v>
      </c>
      <c r="AW206" s="13" t="s">
        <v>36</v>
      </c>
      <c r="AX206" s="13" t="s">
        <v>90</v>
      </c>
      <c r="AY206" s="196" t="s">
        <v>151</v>
      </c>
    </row>
    <row r="207" s="2" customFormat="1" ht="16.5" customHeight="1">
      <c r="A207" s="36"/>
      <c r="B207" s="170"/>
      <c r="C207" s="171" t="s">
        <v>383</v>
      </c>
      <c r="D207" s="171" t="s">
        <v>154</v>
      </c>
      <c r="E207" s="172" t="s">
        <v>725</v>
      </c>
      <c r="F207" s="173" t="s">
        <v>726</v>
      </c>
      <c r="G207" s="174" t="s">
        <v>598</v>
      </c>
      <c r="H207" s="175">
        <v>2</v>
      </c>
      <c r="I207" s="176"/>
      <c r="J207" s="177">
        <f>ROUND(I207*H207,2)</f>
        <v>0</v>
      </c>
      <c r="K207" s="178"/>
      <c r="L207" s="37"/>
      <c r="M207" s="179" t="s">
        <v>1</v>
      </c>
      <c r="N207" s="180" t="s">
        <v>47</v>
      </c>
      <c r="O207" s="75"/>
      <c r="P207" s="181">
        <f>O207*H207</f>
        <v>0</v>
      </c>
      <c r="Q207" s="181">
        <v>0.072870000000000004</v>
      </c>
      <c r="R207" s="181">
        <f>Q207*H207</f>
        <v>0.14574000000000001</v>
      </c>
      <c r="S207" s="181">
        <v>0</v>
      </c>
      <c r="T207" s="18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3" t="s">
        <v>158</v>
      </c>
      <c r="AT207" s="183" t="s">
        <v>154</v>
      </c>
      <c r="AU207" s="183" t="s">
        <v>92</v>
      </c>
      <c r="AY207" s="17" t="s">
        <v>151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17" t="s">
        <v>90</v>
      </c>
      <c r="BK207" s="184">
        <f>ROUND(I207*H207,2)</f>
        <v>0</v>
      </c>
      <c r="BL207" s="17" t="s">
        <v>158</v>
      </c>
      <c r="BM207" s="183" t="s">
        <v>727</v>
      </c>
    </row>
    <row r="208" s="2" customFormat="1">
      <c r="A208" s="36"/>
      <c r="B208" s="37"/>
      <c r="C208" s="36"/>
      <c r="D208" s="185" t="s">
        <v>160</v>
      </c>
      <c r="E208" s="36"/>
      <c r="F208" s="186" t="s">
        <v>728</v>
      </c>
      <c r="G208" s="36"/>
      <c r="H208" s="36"/>
      <c r="I208" s="187"/>
      <c r="J208" s="36"/>
      <c r="K208" s="36"/>
      <c r="L208" s="37"/>
      <c r="M208" s="188"/>
      <c r="N208" s="189"/>
      <c r="O208" s="75"/>
      <c r="P208" s="75"/>
      <c r="Q208" s="75"/>
      <c r="R208" s="75"/>
      <c r="S208" s="75"/>
      <c r="T208" s="7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7" t="s">
        <v>160</v>
      </c>
      <c r="AU208" s="17" t="s">
        <v>92</v>
      </c>
    </row>
    <row r="209" s="2" customFormat="1" ht="24.15" customHeight="1">
      <c r="A209" s="36"/>
      <c r="B209" s="170"/>
      <c r="C209" s="211" t="s">
        <v>387</v>
      </c>
      <c r="D209" s="211" t="s">
        <v>256</v>
      </c>
      <c r="E209" s="212" t="s">
        <v>729</v>
      </c>
      <c r="F209" s="213" t="s">
        <v>730</v>
      </c>
      <c r="G209" s="214" t="s">
        <v>598</v>
      </c>
      <c r="H209" s="215">
        <v>2</v>
      </c>
      <c r="I209" s="216"/>
      <c r="J209" s="217">
        <f>ROUND(I209*H209,2)</f>
        <v>0</v>
      </c>
      <c r="K209" s="218"/>
      <c r="L209" s="219"/>
      <c r="M209" s="220" t="s">
        <v>1</v>
      </c>
      <c r="N209" s="221" t="s">
        <v>47</v>
      </c>
      <c r="O209" s="75"/>
      <c r="P209" s="181">
        <f>O209*H209</f>
        <v>0</v>
      </c>
      <c r="Q209" s="181">
        <v>0.027</v>
      </c>
      <c r="R209" s="181">
        <f>Q209*H209</f>
        <v>0.053999999999999999</v>
      </c>
      <c r="S209" s="181">
        <v>0</v>
      </c>
      <c r="T209" s="18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3" t="s">
        <v>260</v>
      </c>
      <c r="AT209" s="183" t="s">
        <v>256</v>
      </c>
      <c r="AU209" s="183" t="s">
        <v>92</v>
      </c>
      <c r="AY209" s="17" t="s">
        <v>151</v>
      </c>
      <c r="BE209" s="184">
        <f>IF(N209="základní",J209,0)</f>
        <v>0</v>
      </c>
      <c r="BF209" s="184">
        <f>IF(N209="snížená",J209,0)</f>
        <v>0</v>
      </c>
      <c r="BG209" s="184">
        <f>IF(N209="zákl. přenesená",J209,0)</f>
        <v>0</v>
      </c>
      <c r="BH209" s="184">
        <f>IF(N209="sníž. přenesená",J209,0)</f>
        <v>0</v>
      </c>
      <c r="BI209" s="184">
        <f>IF(N209="nulová",J209,0)</f>
        <v>0</v>
      </c>
      <c r="BJ209" s="17" t="s">
        <v>90</v>
      </c>
      <c r="BK209" s="184">
        <f>ROUND(I209*H209,2)</f>
        <v>0</v>
      </c>
      <c r="BL209" s="17" t="s">
        <v>158</v>
      </c>
      <c r="BM209" s="183" t="s">
        <v>731</v>
      </c>
    </row>
    <row r="210" s="2" customFormat="1">
      <c r="A210" s="36"/>
      <c r="B210" s="37"/>
      <c r="C210" s="36"/>
      <c r="D210" s="185" t="s">
        <v>160</v>
      </c>
      <c r="E210" s="36"/>
      <c r="F210" s="186" t="s">
        <v>732</v>
      </c>
      <c r="G210" s="36"/>
      <c r="H210" s="36"/>
      <c r="I210" s="187"/>
      <c r="J210" s="36"/>
      <c r="K210" s="36"/>
      <c r="L210" s="37"/>
      <c r="M210" s="188"/>
      <c r="N210" s="189"/>
      <c r="O210" s="75"/>
      <c r="P210" s="75"/>
      <c r="Q210" s="75"/>
      <c r="R210" s="75"/>
      <c r="S210" s="75"/>
      <c r="T210" s="7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7" t="s">
        <v>160</v>
      </c>
      <c r="AU210" s="17" t="s">
        <v>92</v>
      </c>
    </row>
    <row r="211" s="12" customFormat="1" ht="22.8" customHeight="1">
      <c r="A211" s="12"/>
      <c r="B211" s="157"/>
      <c r="C211" s="12"/>
      <c r="D211" s="158" t="s">
        <v>81</v>
      </c>
      <c r="E211" s="168" t="s">
        <v>373</v>
      </c>
      <c r="F211" s="168" t="s">
        <v>374</v>
      </c>
      <c r="G211" s="12"/>
      <c r="H211" s="12"/>
      <c r="I211" s="160"/>
      <c r="J211" s="169">
        <f>BK211</f>
        <v>0</v>
      </c>
      <c r="K211" s="12"/>
      <c r="L211" s="157"/>
      <c r="M211" s="162"/>
      <c r="N211" s="163"/>
      <c r="O211" s="163"/>
      <c r="P211" s="164">
        <f>P212</f>
        <v>0</v>
      </c>
      <c r="Q211" s="163"/>
      <c r="R211" s="164">
        <f>R212</f>
        <v>0</v>
      </c>
      <c r="S211" s="163"/>
      <c r="T211" s="165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58" t="s">
        <v>90</v>
      </c>
      <c r="AT211" s="166" t="s">
        <v>81</v>
      </c>
      <c r="AU211" s="166" t="s">
        <v>90</v>
      </c>
      <c r="AY211" s="158" t="s">
        <v>151</v>
      </c>
      <c r="BK211" s="167">
        <f>BK212</f>
        <v>0</v>
      </c>
    </row>
    <row r="212" s="2" customFormat="1" ht="33" customHeight="1">
      <c r="A212" s="36"/>
      <c r="B212" s="170"/>
      <c r="C212" s="171" t="s">
        <v>733</v>
      </c>
      <c r="D212" s="171" t="s">
        <v>154</v>
      </c>
      <c r="E212" s="172" t="s">
        <v>376</v>
      </c>
      <c r="F212" s="173" t="s">
        <v>377</v>
      </c>
      <c r="G212" s="174" t="s">
        <v>259</v>
      </c>
      <c r="H212" s="175">
        <v>393.18099999999998</v>
      </c>
      <c r="I212" s="176"/>
      <c r="J212" s="177">
        <f>ROUND(I212*H212,2)</f>
        <v>0</v>
      </c>
      <c r="K212" s="178"/>
      <c r="L212" s="37"/>
      <c r="M212" s="179" t="s">
        <v>1</v>
      </c>
      <c r="N212" s="180" t="s">
        <v>47</v>
      </c>
      <c r="O212" s="75"/>
      <c r="P212" s="181">
        <f>O212*H212</f>
        <v>0</v>
      </c>
      <c r="Q212" s="181">
        <v>0</v>
      </c>
      <c r="R212" s="181">
        <f>Q212*H212</f>
        <v>0</v>
      </c>
      <c r="S212" s="181">
        <v>0</v>
      </c>
      <c r="T212" s="182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3" t="s">
        <v>158</v>
      </c>
      <c r="AT212" s="183" t="s">
        <v>154</v>
      </c>
      <c r="AU212" s="183" t="s">
        <v>92</v>
      </c>
      <c r="AY212" s="17" t="s">
        <v>151</v>
      </c>
      <c r="BE212" s="184">
        <f>IF(N212="základní",J212,0)</f>
        <v>0</v>
      </c>
      <c r="BF212" s="184">
        <f>IF(N212="snížená",J212,0)</f>
        <v>0</v>
      </c>
      <c r="BG212" s="184">
        <f>IF(N212="zákl. přenesená",J212,0)</f>
        <v>0</v>
      </c>
      <c r="BH212" s="184">
        <f>IF(N212="sníž. přenesená",J212,0)</f>
        <v>0</v>
      </c>
      <c r="BI212" s="184">
        <f>IF(N212="nulová",J212,0)</f>
        <v>0</v>
      </c>
      <c r="BJ212" s="17" t="s">
        <v>90</v>
      </c>
      <c r="BK212" s="184">
        <f>ROUND(I212*H212,2)</f>
        <v>0</v>
      </c>
      <c r="BL212" s="17" t="s">
        <v>158</v>
      </c>
      <c r="BM212" s="183" t="s">
        <v>734</v>
      </c>
    </row>
    <row r="213" s="12" customFormat="1" ht="25.92" customHeight="1">
      <c r="A213" s="12"/>
      <c r="B213" s="157"/>
      <c r="C213" s="12"/>
      <c r="D213" s="158" t="s">
        <v>81</v>
      </c>
      <c r="E213" s="159" t="s">
        <v>379</v>
      </c>
      <c r="F213" s="159" t="s">
        <v>380</v>
      </c>
      <c r="G213" s="12"/>
      <c r="H213" s="12"/>
      <c r="I213" s="160"/>
      <c r="J213" s="161">
        <f>BK213</f>
        <v>0</v>
      </c>
      <c r="K213" s="12"/>
      <c r="L213" s="157"/>
      <c r="M213" s="162"/>
      <c r="N213" s="163"/>
      <c r="O213" s="163"/>
      <c r="P213" s="164">
        <f>P214</f>
        <v>0</v>
      </c>
      <c r="Q213" s="163"/>
      <c r="R213" s="164">
        <f>R214</f>
        <v>0.047392499999999997</v>
      </c>
      <c r="S213" s="163"/>
      <c r="T213" s="165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58" t="s">
        <v>92</v>
      </c>
      <c r="AT213" s="166" t="s">
        <v>81</v>
      </c>
      <c r="AU213" s="166" t="s">
        <v>82</v>
      </c>
      <c r="AY213" s="158" t="s">
        <v>151</v>
      </c>
      <c r="BK213" s="167">
        <f>BK214</f>
        <v>0</v>
      </c>
    </row>
    <row r="214" s="12" customFormat="1" ht="22.8" customHeight="1">
      <c r="A214" s="12"/>
      <c r="B214" s="157"/>
      <c r="C214" s="12"/>
      <c r="D214" s="158" t="s">
        <v>81</v>
      </c>
      <c r="E214" s="168" t="s">
        <v>381</v>
      </c>
      <c r="F214" s="168" t="s">
        <v>382</v>
      </c>
      <c r="G214" s="12"/>
      <c r="H214" s="12"/>
      <c r="I214" s="160"/>
      <c r="J214" s="169">
        <f>BK214</f>
        <v>0</v>
      </c>
      <c r="K214" s="12"/>
      <c r="L214" s="157"/>
      <c r="M214" s="162"/>
      <c r="N214" s="163"/>
      <c r="O214" s="163"/>
      <c r="P214" s="164">
        <f>SUM(P215:P219)</f>
        <v>0</v>
      </c>
      <c r="Q214" s="163"/>
      <c r="R214" s="164">
        <f>SUM(R215:R219)</f>
        <v>0.047392499999999997</v>
      </c>
      <c r="S214" s="163"/>
      <c r="T214" s="165">
        <f>SUM(T215:T219)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58" t="s">
        <v>92</v>
      </c>
      <c r="AT214" s="166" t="s">
        <v>81</v>
      </c>
      <c r="AU214" s="166" t="s">
        <v>90</v>
      </c>
      <c r="AY214" s="158" t="s">
        <v>151</v>
      </c>
      <c r="BK214" s="167">
        <f>SUM(BK215:BK219)</f>
        <v>0</v>
      </c>
    </row>
    <row r="215" s="2" customFormat="1" ht="21.75" customHeight="1">
      <c r="A215" s="36"/>
      <c r="B215" s="170"/>
      <c r="C215" s="171" t="s">
        <v>735</v>
      </c>
      <c r="D215" s="171" t="s">
        <v>154</v>
      </c>
      <c r="E215" s="172" t="s">
        <v>384</v>
      </c>
      <c r="F215" s="173" t="s">
        <v>385</v>
      </c>
      <c r="G215" s="174" t="s">
        <v>242</v>
      </c>
      <c r="H215" s="175">
        <v>355</v>
      </c>
      <c r="I215" s="176"/>
      <c r="J215" s="177">
        <f>ROUND(I215*H215,2)</f>
        <v>0</v>
      </c>
      <c r="K215" s="178"/>
      <c r="L215" s="37"/>
      <c r="M215" s="179" t="s">
        <v>1</v>
      </c>
      <c r="N215" s="180" t="s">
        <v>47</v>
      </c>
      <c r="O215" s="75"/>
      <c r="P215" s="181">
        <f>O215*H215</f>
        <v>0</v>
      </c>
      <c r="Q215" s="181">
        <v>0</v>
      </c>
      <c r="R215" s="181">
        <f>Q215*H215</f>
        <v>0</v>
      </c>
      <c r="S215" s="181">
        <v>0</v>
      </c>
      <c r="T215" s="18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3" t="s">
        <v>303</v>
      </c>
      <c r="AT215" s="183" t="s">
        <v>154</v>
      </c>
      <c r="AU215" s="183" t="s">
        <v>92</v>
      </c>
      <c r="AY215" s="17" t="s">
        <v>151</v>
      </c>
      <c r="BE215" s="184">
        <f>IF(N215="základní",J215,0)</f>
        <v>0</v>
      </c>
      <c r="BF215" s="184">
        <f>IF(N215="snížená",J215,0)</f>
        <v>0</v>
      </c>
      <c r="BG215" s="184">
        <f>IF(N215="zákl. přenesená",J215,0)</f>
        <v>0</v>
      </c>
      <c r="BH215" s="184">
        <f>IF(N215="sníž. přenesená",J215,0)</f>
        <v>0</v>
      </c>
      <c r="BI215" s="184">
        <f>IF(N215="nulová",J215,0)</f>
        <v>0</v>
      </c>
      <c r="BJ215" s="17" t="s">
        <v>90</v>
      </c>
      <c r="BK215" s="184">
        <f>ROUND(I215*H215,2)</f>
        <v>0</v>
      </c>
      <c r="BL215" s="17" t="s">
        <v>303</v>
      </c>
      <c r="BM215" s="183" t="s">
        <v>736</v>
      </c>
    </row>
    <row r="216" s="13" customFormat="1">
      <c r="A216" s="13"/>
      <c r="B216" s="195"/>
      <c r="C216" s="13"/>
      <c r="D216" s="185" t="s">
        <v>229</v>
      </c>
      <c r="E216" s="196" t="s">
        <v>1</v>
      </c>
      <c r="F216" s="197" t="s">
        <v>624</v>
      </c>
      <c r="G216" s="13"/>
      <c r="H216" s="198">
        <v>355</v>
      </c>
      <c r="I216" s="199"/>
      <c r="J216" s="13"/>
      <c r="K216" s="13"/>
      <c r="L216" s="195"/>
      <c r="M216" s="200"/>
      <c r="N216" s="201"/>
      <c r="O216" s="201"/>
      <c r="P216" s="201"/>
      <c r="Q216" s="201"/>
      <c r="R216" s="201"/>
      <c r="S216" s="201"/>
      <c r="T216" s="20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6" t="s">
        <v>229</v>
      </c>
      <c r="AU216" s="196" t="s">
        <v>92</v>
      </c>
      <c r="AV216" s="13" t="s">
        <v>92</v>
      </c>
      <c r="AW216" s="13" t="s">
        <v>36</v>
      </c>
      <c r="AX216" s="13" t="s">
        <v>90</v>
      </c>
      <c r="AY216" s="196" t="s">
        <v>151</v>
      </c>
    </row>
    <row r="217" s="2" customFormat="1" ht="24.15" customHeight="1">
      <c r="A217" s="36"/>
      <c r="B217" s="170"/>
      <c r="C217" s="211" t="s">
        <v>737</v>
      </c>
      <c r="D217" s="211" t="s">
        <v>256</v>
      </c>
      <c r="E217" s="212" t="s">
        <v>388</v>
      </c>
      <c r="F217" s="213" t="s">
        <v>389</v>
      </c>
      <c r="G217" s="214" t="s">
        <v>390</v>
      </c>
      <c r="H217" s="215">
        <v>53.25</v>
      </c>
      <c r="I217" s="216"/>
      <c r="J217" s="217">
        <f>ROUND(I217*H217,2)</f>
        <v>0</v>
      </c>
      <c r="K217" s="218"/>
      <c r="L217" s="219"/>
      <c r="M217" s="220" t="s">
        <v>1</v>
      </c>
      <c r="N217" s="221" t="s">
        <v>47</v>
      </c>
      <c r="O217" s="75"/>
      <c r="P217" s="181">
        <f>O217*H217</f>
        <v>0</v>
      </c>
      <c r="Q217" s="181">
        <v>0.00088999999999999995</v>
      </c>
      <c r="R217" s="181">
        <f>Q217*H217</f>
        <v>0.047392499999999997</v>
      </c>
      <c r="S217" s="181">
        <v>0</v>
      </c>
      <c r="T217" s="18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3" t="s">
        <v>387</v>
      </c>
      <c r="AT217" s="183" t="s">
        <v>256</v>
      </c>
      <c r="AU217" s="183" t="s">
        <v>92</v>
      </c>
      <c r="AY217" s="17" t="s">
        <v>151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7" t="s">
        <v>90</v>
      </c>
      <c r="BK217" s="184">
        <f>ROUND(I217*H217,2)</f>
        <v>0</v>
      </c>
      <c r="BL217" s="17" t="s">
        <v>303</v>
      </c>
      <c r="BM217" s="183" t="s">
        <v>738</v>
      </c>
    </row>
    <row r="218" s="2" customFormat="1">
      <c r="A218" s="36"/>
      <c r="B218" s="37"/>
      <c r="C218" s="36"/>
      <c r="D218" s="185" t="s">
        <v>160</v>
      </c>
      <c r="E218" s="36"/>
      <c r="F218" s="186" t="s">
        <v>392</v>
      </c>
      <c r="G218" s="36"/>
      <c r="H218" s="36"/>
      <c r="I218" s="187"/>
      <c r="J218" s="36"/>
      <c r="K218" s="36"/>
      <c r="L218" s="37"/>
      <c r="M218" s="188"/>
      <c r="N218" s="189"/>
      <c r="O218" s="75"/>
      <c r="P218" s="75"/>
      <c r="Q218" s="75"/>
      <c r="R218" s="75"/>
      <c r="S218" s="75"/>
      <c r="T218" s="7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7" t="s">
        <v>160</v>
      </c>
      <c r="AU218" s="17" t="s">
        <v>92</v>
      </c>
    </row>
    <row r="219" s="13" customFormat="1">
      <c r="A219" s="13"/>
      <c r="B219" s="195"/>
      <c r="C219" s="13"/>
      <c r="D219" s="185" t="s">
        <v>229</v>
      </c>
      <c r="E219" s="196" t="s">
        <v>1</v>
      </c>
      <c r="F219" s="197" t="s">
        <v>739</v>
      </c>
      <c r="G219" s="13"/>
      <c r="H219" s="198">
        <v>53.25</v>
      </c>
      <c r="I219" s="199"/>
      <c r="J219" s="13"/>
      <c r="K219" s="13"/>
      <c r="L219" s="195"/>
      <c r="M219" s="222"/>
      <c r="N219" s="223"/>
      <c r="O219" s="223"/>
      <c r="P219" s="223"/>
      <c r="Q219" s="223"/>
      <c r="R219" s="223"/>
      <c r="S219" s="223"/>
      <c r="T219" s="22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6" t="s">
        <v>229</v>
      </c>
      <c r="AU219" s="196" t="s">
        <v>92</v>
      </c>
      <c r="AV219" s="13" t="s">
        <v>92</v>
      </c>
      <c r="AW219" s="13" t="s">
        <v>36</v>
      </c>
      <c r="AX219" s="13" t="s">
        <v>90</v>
      </c>
      <c r="AY219" s="196" t="s">
        <v>151</v>
      </c>
    </row>
    <row r="220" s="2" customFormat="1" ht="6.96" customHeight="1">
      <c r="A220" s="36"/>
      <c r="B220" s="58"/>
      <c r="C220" s="59"/>
      <c r="D220" s="59"/>
      <c r="E220" s="59"/>
      <c r="F220" s="59"/>
      <c r="G220" s="59"/>
      <c r="H220" s="59"/>
      <c r="I220" s="59"/>
      <c r="J220" s="59"/>
      <c r="K220" s="59"/>
      <c r="L220" s="37"/>
      <c r="M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</row>
  </sheetData>
  <autoFilter ref="C126:K21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  <c r="AZ2" s="194" t="s">
        <v>396</v>
      </c>
      <c r="BA2" s="194" t="s">
        <v>1</v>
      </c>
      <c r="BB2" s="194" t="s">
        <v>1</v>
      </c>
      <c r="BC2" s="194" t="s">
        <v>487</v>
      </c>
      <c r="BD2" s="194" t="s">
        <v>92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  <c r="AZ3" s="194" t="s">
        <v>740</v>
      </c>
      <c r="BA3" s="194" t="s">
        <v>1</v>
      </c>
      <c r="BB3" s="194" t="s">
        <v>1</v>
      </c>
      <c r="BC3" s="194" t="s">
        <v>741</v>
      </c>
      <c r="BD3" s="194" t="s">
        <v>92</v>
      </c>
    </row>
    <row r="4" s="1" customFormat="1" ht="24.96" customHeight="1">
      <c r="B4" s="20"/>
      <c r="D4" s="21" t="s">
        <v>122</v>
      </c>
      <c r="L4" s="20"/>
      <c r="M4" s="118" t="s">
        <v>10</v>
      </c>
      <c r="AT4" s="17" t="s">
        <v>3</v>
      </c>
      <c r="AZ4" s="194" t="s">
        <v>203</v>
      </c>
      <c r="BA4" s="194" t="s">
        <v>1</v>
      </c>
      <c r="BB4" s="194" t="s">
        <v>1</v>
      </c>
      <c r="BC4" s="194" t="s">
        <v>742</v>
      </c>
      <c r="BD4" s="194" t="s">
        <v>92</v>
      </c>
    </row>
    <row r="5" s="1" customFormat="1" ht="6.96" customHeight="1">
      <c r="B5" s="20"/>
      <c r="L5" s="20"/>
      <c r="AZ5" s="194" t="s">
        <v>743</v>
      </c>
      <c r="BA5" s="194" t="s">
        <v>1</v>
      </c>
      <c r="BB5" s="194" t="s">
        <v>1</v>
      </c>
      <c r="BC5" s="194" t="s">
        <v>744</v>
      </c>
      <c r="BD5" s="194" t="s">
        <v>92</v>
      </c>
    </row>
    <row r="6" s="1" customFormat="1" ht="12" customHeight="1">
      <c r="B6" s="20"/>
      <c r="D6" s="30" t="s">
        <v>16</v>
      </c>
      <c r="L6" s="20"/>
      <c r="AZ6" s="194" t="s">
        <v>554</v>
      </c>
      <c r="BA6" s="194" t="s">
        <v>1</v>
      </c>
      <c r="BB6" s="194" t="s">
        <v>1</v>
      </c>
      <c r="BC6" s="194" t="s">
        <v>745</v>
      </c>
      <c r="BD6" s="194" t="s">
        <v>92</v>
      </c>
    </row>
    <row r="7" s="1" customFormat="1" ht="16.5" customHeight="1">
      <c r="B7" s="20"/>
      <c r="E7" s="119" t="str">
        <f>'Rekapitulace stavby'!K6</f>
        <v>Park Homolka Beroun, 1.etapa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123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746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11. 8. 2022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30" t="s">
        <v>28</v>
      </c>
      <c r="J15" s="25" t="s">
        <v>29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30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32</v>
      </c>
      <c r="E20" s="36"/>
      <c r="F20" s="36"/>
      <c r="G20" s="36"/>
      <c r="H20" s="36"/>
      <c r="I20" s="30" t="s">
        <v>25</v>
      </c>
      <c r="J20" s="25" t="s">
        <v>33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34</v>
      </c>
      <c r="F21" s="36"/>
      <c r="G21" s="36"/>
      <c r="H21" s="36"/>
      <c r="I21" s="30" t="s">
        <v>28</v>
      </c>
      <c r="J21" s="25" t="s">
        <v>35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37</v>
      </c>
      <c r="E23" s="36"/>
      <c r="F23" s="36"/>
      <c r="G23" s="36"/>
      <c r="H23" s="36"/>
      <c r="I23" s="30" t="s">
        <v>25</v>
      </c>
      <c r="J23" s="25" t="s">
        <v>38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39</v>
      </c>
      <c r="F24" s="36"/>
      <c r="G24" s="36"/>
      <c r="H24" s="36"/>
      <c r="I24" s="30" t="s">
        <v>28</v>
      </c>
      <c r="J24" s="25" t="s">
        <v>40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42</v>
      </c>
      <c r="E30" s="36"/>
      <c r="F30" s="36"/>
      <c r="G30" s="36"/>
      <c r="H30" s="36"/>
      <c r="I30" s="36"/>
      <c r="J30" s="94">
        <f>ROUND(J121,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44</v>
      </c>
      <c r="G32" s="36"/>
      <c r="H32" s="36"/>
      <c r="I32" s="41" t="s">
        <v>43</v>
      </c>
      <c r="J32" s="41" t="s">
        <v>45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46</v>
      </c>
      <c r="E33" s="30" t="s">
        <v>47</v>
      </c>
      <c r="F33" s="125">
        <f>ROUND((SUM(BE121:BE222)),  2)</f>
        <v>0</v>
      </c>
      <c r="G33" s="36"/>
      <c r="H33" s="36"/>
      <c r="I33" s="126">
        <v>0.20999999999999999</v>
      </c>
      <c r="J33" s="125">
        <f>ROUND(((SUM(BE121:BE222))*I33),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48</v>
      </c>
      <c r="F34" s="125">
        <f>ROUND((SUM(BF121:BF222)),  2)</f>
        <v>0</v>
      </c>
      <c r="G34" s="36"/>
      <c r="H34" s="36"/>
      <c r="I34" s="126">
        <v>0.14999999999999999</v>
      </c>
      <c r="J34" s="125">
        <f>ROUND(((SUM(BF121:BF222))*I34),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49</v>
      </c>
      <c r="F35" s="125">
        <f>ROUND((SUM(BG121:BG222)),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50</v>
      </c>
      <c r="F36" s="125">
        <f>ROUND((SUM(BH121:BH222)),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51</v>
      </c>
      <c r="F37" s="125">
        <f>ROUND((SUM(BI121:BI222)),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52</v>
      </c>
      <c r="E39" s="79"/>
      <c r="F39" s="79"/>
      <c r="G39" s="129" t="s">
        <v>53</v>
      </c>
      <c r="H39" s="130" t="s">
        <v>54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55</v>
      </c>
      <c r="E50" s="55"/>
      <c r="F50" s="55"/>
      <c r="G50" s="54" t="s">
        <v>56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57</v>
      </c>
      <c r="E61" s="39"/>
      <c r="F61" s="133" t="s">
        <v>58</v>
      </c>
      <c r="G61" s="56" t="s">
        <v>57</v>
      </c>
      <c r="H61" s="39"/>
      <c r="I61" s="39"/>
      <c r="J61" s="134" t="s">
        <v>58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59</v>
      </c>
      <c r="E65" s="57"/>
      <c r="F65" s="57"/>
      <c r="G65" s="54" t="s">
        <v>60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57</v>
      </c>
      <c r="E76" s="39"/>
      <c r="F76" s="133" t="s">
        <v>58</v>
      </c>
      <c r="G76" s="56" t="s">
        <v>57</v>
      </c>
      <c r="H76" s="39"/>
      <c r="I76" s="39"/>
      <c r="J76" s="134" t="s">
        <v>58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Park Homolka Beroun, 1.etapa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06 - SO 06 úpravy sadové plochy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Beroun</v>
      </c>
      <c r="G89" s="36"/>
      <c r="H89" s="36"/>
      <c r="I89" s="30" t="s">
        <v>22</v>
      </c>
      <c r="J89" s="67" t="str">
        <f>IF(J12="","",J12)</f>
        <v>11. 8. 2022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>Město Beroun</v>
      </c>
      <c r="G91" s="36"/>
      <c r="H91" s="36"/>
      <c r="I91" s="30" t="s">
        <v>32</v>
      </c>
      <c r="J91" s="34" t="str">
        <f>E21</f>
        <v>Ing.arch.MgA Alena Korandová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6"/>
      <c r="E92" s="36"/>
      <c r="F92" s="25" t="str">
        <f>IF(E18="","",E18)</f>
        <v>Vyplň údaj</v>
      </c>
      <c r="G92" s="36"/>
      <c r="H92" s="36"/>
      <c r="I92" s="30" t="s">
        <v>37</v>
      </c>
      <c r="J92" s="34" t="str">
        <f>E24</f>
        <v>Ing. Natálie Veselá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126</v>
      </c>
      <c r="D94" s="127"/>
      <c r="E94" s="127"/>
      <c r="F94" s="127"/>
      <c r="G94" s="127"/>
      <c r="H94" s="127"/>
      <c r="I94" s="127"/>
      <c r="J94" s="136" t="s">
        <v>127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128</v>
      </c>
      <c r="D96" s="36"/>
      <c r="E96" s="36"/>
      <c r="F96" s="36"/>
      <c r="G96" s="36"/>
      <c r="H96" s="36"/>
      <c r="I96" s="36"/>
      <c r="J96" s="94">
        <f>J121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129</v>
      </c>
    </row>
    <row r="97" s="9" customFormat="1" ht="24.96" customHeight="1">
      <c r="A97" s="9"/>
      <c r="B97" s="138"/>
      <c r="C97" s="9"/>
      <c r="D97" s="139" t="s">
        <v>211</v>
      </c>
      <c r="E97" s="140"/>
      <c r="F97" s="140"/>
      <c r="G97" s="140"/>
      <c r="H97" s="140"/>
      <c r="I97" s="140"/>
      <c r="J97" s="141">
        <f>J122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212</v>
      </c>
      <c r="E98" s="144"/>
      <c r="F98" s="144"/>
      <c r="G98" s="144"/>
      <c r="H98" s="144"/>
      <c r="I98" s="144"/>
      <c r="J98" s="145">
        <f>J123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213</v>
      </c>
      <c r="E99" s="144"/>
      <c r="F99" s="144"/>
      <c r="G99" s="144"/>
      <c r="H99" s="144"/>
      <c r="I99" s="144"/>
      <c r="J99" s="145">
        <f>J212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218</v>
      </c>
      <c r="E100" s="144"/>
      <c r="F100" s="144"/>
      <c r="G100" s="144"/>
      <c r="H100" s="144"/>
      <c r="I100" s="144"/>
      <c r="J100" s="145">
        <f>J217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219</v>
      </c>
      <c r="E101" s="144"/>
      <c r="F101" s="144"/>
      <c r="G101" s="144"/>
      <c r="H101" s="144"/>
      <c r="I101" s="144"/>
      <c r="J101" s="145">
        <f>J221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6"/>
      <c r="D102" s="36"/>
      <c r="E102" s="36"/>
      <c r="F102" s="36"/>
      <c r="G102" s="36"/>
      <c r="H102" s="36"/>
      <c r="I102" s="36"/>
      <c r="J102" s="36"/>
      <c r="K102" s="36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135</v>
      </c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6"/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6"/>
      <c r="D111" s="36"/>
      <c r="E111" s="119" t="str">
        <f>E7</f>
        <v>Park Homolka Beroun, 1.etapa</v>
      </c>
      <c r="F111" s="30"/>
      <c r="G111" s="30"/>
      <c r="H111" s="30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123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6"/>
      <c r="D113" s="36"/>
      <c r="E113" s="65" t="str">
        <f>E9</f>
        <v>06 - SO 06 úpravy sadové plochy</v>
      </c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6"/>
      <c r="E115" s="36"/>
      <c r="F115" s="25" t="str">
        <f>F12</f>
        <v>Beroun</v>
      </c>
      <c r="G115" s="36"/>
      <c r="H115" s="36"/>
      <c r="I115" s="30" t="s">
        <v>22</v>
      </c>
      <c r="J115" s="67" t="str">
        <f>IF(J12="","",J12)</f>
        <v>11. 8. 2022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5.65" customHeight="1">
      <c r="A117" s="36"/>
      <c r="B117" s="37"/>
      <c r="C117" s="30" t="s">
        <v>24</v>
      </c>
      <c r="D117" s="36"/>
      <c r="E117" s="36"/>
      <c r="F117" s="25" t="str">
        <f>E15</f>
        <v>Město Beroun</v>
      </c>
      <c r="G117" s="36"/>
      <c r="H117" s="36"/>
      <c r="I117" s="30" t="s">
        <v>32</v>
      </c>
      <c r="J117" s="34" t="str">
        <f>E21</f>
        <v>Ing.arch.MgA Alena Korandová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30</v>
      </c>
      <c r="D118" s="36"/>
      <c r="E118" s="36"/>
      <c r="F118" s="25" t="str">
        <f>IF(E18="","",E18)</f>
        <v>Vyplň údaj</v>
      </c>
      <c r="G118" s="36"/>
      <c r="H118" s="36"/>
      <c r="I118" s="30" t="s">
        <v>37</v>
      </c>
      <c r="J118" s="34" t="str">
        <f>E24</f>
        <v>Ing. Natálie Veselá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46"/>
      <c r="B120" s="147"/>
      <c r="C120" s="148" t="s">
        <v>136</v>
      </c>
      <c r="D120" s="149" t="s">
        <v>67</v>
      </c>
      <c r="E120" s="149" t="s">
        <v>63</v>
      </c>
      <c r="F120" s="149" t="s">
        <v>64</v>
      </c>
      <c r="G120" s="149" t="s">
        <v>137</v>
      </c>
      <c r="H120" s="149" t="s">
        <v>138</v>
      </c>
      <c r="I120" s="149" t="s">
        <v>139</v>
      </c>
      <c r="J120" s="150" t="s">
        <v>127</v>
      </c>
      <c r="K120" s="151" t="s">
        <v>140</v>
      </c>
      <c r="L120" s="152"/>
      <c r="M120" s="84" t="s">
        <v>1</v>
      </c>
      <c r="N120" s="85" t="s">
        <v>46</v>
      </c>
      <c r="O120" s="85" t="s">
        <v>141</v>
      </c>
      <c r="P120" s="85" t="s">
        <v>142</v>
      </c>
      <c r="Q120" s="85" t="s">
        <v>143</v>
      </c>
      <c r="R120" s="85" t="s">
        <v>144</v>
      </c>
      <c r="S120" s="85" t="s">
        <v>145</v>
      </c>
      <c r="T120" s="86" t="s">
        <v>146</v>
      </c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</row>
    <row r="121" s="2" customFormat="1" ht="22.8" customHeight="1">
      <c r="A121" s="36"/>
      <c r="B121" s="37"/>
      <c r="C121" s="91" t="s">
        <v>147</v>
      </c>
      <c r="D121" s="36"/>
      <c r="E121" s="36"/>
      <c r="F121" s="36"/>
      <c r="G121" s="36"/>
      <c r="H121" s="36"/>
      <c r="I121" s="36"/>
      <c r="J121" s="153">
        <f>BK121</f>
        <v>0</v>
      </c>
      <c r="K121" s="36"/>
      <c r="L121" s="37"/>
      <c r="M121" s="87"/>
      <c r="N121" s="71"/>
      <c r="O121" s="88"/>
      <c r="P121" s="154">
        <f>P122</f>
        <v>0</v>
      </c>
      <c r="Q121" s="88"/>
      <c r="R121" s="154">
        <f>R122</f>
        <v>13.7405638</v>
      </c>
      <c r="S121" s="88"/>
      <c r="T121" s="155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7" t="s">
        <v>81</v>
      </c>
      <c r="AU121" s="17" t="s">
        <v>129</v>
      </c>
      <c r="BK121" s="156">
        <f>BK122</f>
        <v>0</v>
      </c>
    </row>
    <row r="122" s="12" customFormat="1" ht="25.92" customHeight="1">
      <c r="A122" s="12"/>
      <c r="B122" s="157"/>
      <c r="C122" s="12"/>
      <c r="D122" s="158" t="s">
        <v>81</v>
      </c>
      <c r="E122" s="159" t="s">
        <v>222</v>
      </c>
      <c r="F122" s="159" t="s">
        <v>223</v>
      </c>
      <c r="G122" s="12"/>
      <c r="H122" s="12"/>
      <c r="I122" s="160"/>
      <c r="J122" s="161">
        <f>BK122</f>
        <v>0</v>
      </c>
      <c r="K122" s="12"/>
      <c r="L122" s="157"/>
      <c r="M122" s="162"/>
      <c r="N122" s="163"/>
      <c r="O122" s="163"/>
      <c r="P122" s="164">
        <f>P123+P212+P217+P221</f>
        <v>0</v>
      </c>
      <c r="Q122" s="163"/>
      <c r="R122" s="164">
        <f>R123+R212+R217+R221</f>
        <v>13.7405638</v>
      </c>
      <c r="S122" s="163"/>
      <c r="T122" s="165">
        <f>T123+T212+T217+T221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90</v>
      </c>
      <c r="AT122" s="166" t="s">
        <v>81</v>
      </c>
      <c r="AU122" s="166" t="s">
        <v>82</v>
      </c>
      <c r="AY122" s="158" t="s">
        <v>151</v>
      </c>
      <c r="BK122" s="167">
        <f>BK123+BK212+BK217+BK221</f>
        <v>0</v>
      </c>
    </row>
    <row r="123" s="12" customFormat="1" ht="22.8" customHeight="1">
      <c r="A123" s="12"/>
      <c r="B123" s="157"/>
      <c r="C123" s="12"/>
      <c r="D123" s="158" t="s">
        <v>81</v>
      </c>
      <c r="E123" s="168" t="s">
        <v>90</v>
      </c>
      <c r="F123" s="168" t="s">
        <v>224</v>
      </c>
      <c r="G123" s="12"/>
      <c r="H123" s="12"/>
      <c r="I123" s="160"/>
      <c r="J123" s="169">
        <f>BK123</f>
        <v>0</v>
      </c>
      <c r="K123" s="12"/>
      <c r="L123" s="157"/>
      <c r="M123" s="162"/>
      <c r="N123" s="163"/>
      <c r="O123" s="163"/>
      <c r="P123" s="164">
        <f>SUM(P124:P211)</f>
        <v>0</v>
      </c>
      <c r="Q123" s="163"/>
      <c r="R123" s="164">
        <f>SUM(R124:R211)</f>
        <v>12.371828800000001</v>
      </c>
      <c r="S123" s="163"/>
      <c r="T123" s="165">
        <f>SUM(T124:T211)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90</v>
      </c>
      <c r="AT123" s="166" t="s">
        <v>81</v>
      </c>
      <c r="AU123" s="166" t="s">
        <v>90</v>
      </c>
      <c r="AY123" s="158" t="s">
        <v>151</v>
      </c>
      <c r="BK123" s="167">
        <f>SUM(BK124:BK211)</f>
        <v>0</v>
      </c>
    </row>
    <row r="124" s="2" customFormat="1" ht="33" customHeight="1">
      <c r="A124" s="36"/>
      <c r="B124" s="170"/>
      <c r="C124" s="171" t="s">
        <v>90</v>
      </c>
      <c r="D124" s="171" t="s">
        <v>154</v>
      </c>
      <c r="E124" s="172" t="s">
        <v>747</v>
      </c>
      <c r="F124" s="173" t="s">
        <v>748</v>
      </c>
      <c r="G124" s="174" t="s">
        <v>227</v>
      </c>
      <c r="H124" s="175">
        <v>96</v>
      </c>
      <c r="I124" s="176"/>
      <c r="J124" s="177">
        <f>ROUND(I124*H124,2)</f>
        <v>0</v>
      </c>
      <c r="K124" s="178"/>
      <c r="L124" s="37"/>
      <c r="M124" s="179" t="s">
        <v>1</v>
      </c>
      <c r="N124" s="180" t="s">
        <v>47</v>
      </c>
      <c r="O124" s="75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3" t="s">
        <v>158</v>
      </c>
      <c r="AT124" s="183" t="s">
        <v>154</v>
      </c>
      <c r="AU124" s="183" t="s">
        <v>92</v>
      </c>
      <c r="AY124" s="17" t="s">
        <v>151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7" t="s">
        <v>90</v>
      </c>
      <c r="BK124" s="184">
        <f>ROUND(I124*H124,2)</f>
        <v>0</v>
      </c>
      <c r="BL124" s="17" t="s">
        <v>158</v>
      </c>
      <c r="BM124" s="183" t="s">
        <v>749</v>
      </c>
    </row>
    <row r="125" s="13" customFormat="1">
      <c r="A125" s="13"/>
      <c r="B125" s="195"/>
      <c r="C125" s="13"/>
      <c r="D125" s="185" t="s">
        <v>229</v>
      </c>
      <c r="E125" s="196" t="s">
        <v>203</v>
      </c>
      <c r="F125" s="197" t="s">
        <v>750</v>
      </c>
      <c r="G125" s="13"/>
      <c r="H125" s="198">
        <v>96</v>
      </c>
      <c r="I125" s="199"/>
      <c r="J125" s="13"/>
      <c r="K125" s="13"/>
      <c r="L125" s="195"/>
      <c r="M125" s="200"/>
      <c r="N125" s="201"/>
      <c r="O125" s="201"/>
      <c r="P125" s="201"/>
      <c r="Q125" s="201"/>
      <c r="R125" s="201"/>
      <c r="S125" s="201"/>
      <c r="T125" s="20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6" t="s">
        <v>229</v>
      </c>
      <c r="AU125" s="196" t="s">
        <v>92</v>
      </c>
      <c r="AV125" s="13" t="s">
        <v>92</v>
      </c>
      <c r="AW125" s="13" t="s">
        <v>36</v>
      </c>
      <c r="AX125" s="13" t="s">
        <v>90</v>
      </c>
      <c r="AY125" s="196" t="s">
        <v>151</v>
      </c>
    </row>
    <row r="126" s="2" customFormat="1" ht="24.15" customHeight="1">
      <c r="A126" s="36"/>
      <c r="B126" s="170"/>
      <c r="C126" s="171" t="s">
        <v>92</v>
      </c>
      <c r="D126" s="171" t="s">
        <v>154</v>
      </c>
      <c r="E126" s="172" t="s">
        <v>414</v>
      </c>
      <c r="F126" s="173" t="s">
        <v>415</v>
      </c>
      <c r="G126" s="174" t="s">
        <v>227</v>
      </c>
      <c r="H126" s="175">
        <v>0.71999999999999997</v>
      </c>
      <c r="I126" s="176"/>
      <c r="J126" s="177">
        <f>ROUND(I126*H126,2)</f>
        <v>0</v>
      </c>
      <c r="K126" s="178"/>
      <c r="L126" s="37"/>
      <c r="M126" s="179" t="s">
        <v>1</v>
      </c>
      <c r="N126" s="180" t="s">
        <v>47</v>
      </c>
      <c r="O126" s="75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3" t="s">
        <v>158</v>
      </c>
      <c r="AT126" s="183" t="s">
        <v>154</v>
      </c>
      <c r="AU126" s="183" t="s">
        <v>92</v>
      </c>
      <c r="AY126" s="17" t="s">
        <v>151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7" t="s">
        <v>90</v>
      </c>
      <c r="BK126" s="184">
        <f>ROUND(I126*H126,2)</f>
        <v>0</v>
      </c>
      <c r="BL126" s="17" t="s">
        <v>158</v>
      </c>
      <c r="BM126" s="183" t="s">
        <v>751</v>
      </c>
    </row>
    <row r="127" s="13" customFormat="1">
      <c r="A127" s="13"/>
      <c r="B127" s="195"/>
      <c r="C127" s="13"/>
      <c r="D127" s="185" t="s">
        <v>229</v>
      </c>
      <c r="E127" s="196" t="s">
        <v>396</v>
      </c>
      <c r="F127" s="197" t="s">
        <v>752</v>
      </c>
      <c r="G127" s="13"/>
      <c r="H127" s="198">
        <v>0.71999999999999997</v>
      </c>
      <c r="I127" s="199"/>
      <c r="J127" s="13"/>
      <c r="K127" s="13"/>
      <c r="L127" s="195"/>
      <c r="M127" s="200"/>
      <c r="N127" s="201"/>
      <c r="O127" s="201"/>
      <c r="P127" s="201"/>
      <c r="Q127" s="201"/>
      <c r="R127" s="201"/>
      <c r="S127" s="201"/>
      <c r="T127" s="20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6" t="s">
        <v>229</v>
      </c>
      <c r="AU127" s="196" t="s">
        <v>92</v>
      </c>
      <c r="AV127" s="13" t="s">
        <v>92</v>
      </c>
      <c r="AW127" s="13" t="s">
        <v>36</v>
      </c>
      <c r="AX127" s="13" t="s">
        <v>90</v>
      </c>
      <c r="AY127" s="196" t="s">
        <v>151</v>
      </c>
    </row>
    <row r="128" s="2" customFormat="1" ht="16.5" customHeight="1">
      <c r="A128" s="36"/>
      <c r="B128" s="170"/>
      <c r="C128" s="171" t="s">
        <v>165</v>
      </c>
      <c r="D128" s="171" t="s">
        <v>154</v>
      </c>
      <c r="E128" s="172" t="s">
        <v>753</v>
      </c>
      <c r="F128" s="173" t="s">
        <v>754</v>
      </c>
      <c r="G128" s="174" t="s">
        <v>755</v>
      </c>
      <c r="H128" s="175">
        <v>12</v>
      </c>
      <c r="I128" s="176"/>
      <c r="J128" s="177">
        <f>ROUND(I128*H128,2)</f>
        <v>0</v>
      </c>
      <c r="K128" s="178"/>
      <c r="L128" s="37"/>
      <c r="M128" s="179" t="s">
        <v>1</v>
      </c>
      <c r="N128" s="180" t="s">
        <v>47</v>
      </c>
      <c r="O128" s="75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3" t="s">
        <v>158</v>
      </c>
      <c r="AT128" s="183" t="s">
        <v>154</v>
      </c>
      <c r="AU128" s="183" t="s">
        <v>92</v>
      </c>
      <c r="AY128" s="17" t="s">
        <v>151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7" t="s">
        <v>90</v>
      </c>
      <c r="BK128" s="184">
        <f>ROUND(I128*H128,2)</f>
        <v>0</v>
      </c>
      <c r="BL128" s="17" t="s">
        <v>158</v>
      </c>
      <c r="BM128" s="183" t="s">
        <v>756</v>
      </c>
    </row>
    <row r="129" s="2" customFormat="1">
      <c r="A129" s="36"/>
      <c r="B129" s="37"/>
      <c r="C129" s="36"/>
      <c r="D129" s="185" t="s">
        <v>160</v>
      </c>
      <c r="E129" s="36"/>
      <c r="F129" s="186" t="s">
        <v>757</v>
      </c>
      <c r="G129" s="36"/>
      <c r="H129" s="36"/>
      <c r="I129" s="187"/>
      <c r="J129" s="36"/>
      <c r="K129" s="36"/>
      <c r="L129" s="37"/>
      <c r="M129" s="188"/>
      <c r="N129" s="189"/>
      <c r="O129" s="75"/>
      <c r="P129" s="75"/>
      <c r="Q129" s="75"/>
      <c r="R129" s="75"/>
      <c r="S129" s="75"/>
      <c r="T129" s="7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160</v>
      </c>
      <c r="AU129" s="17" t="s">
        <v>92</v>
      </c>
    </row>
    <row r="130" s="13" customFormat="1">
      <c r="A130" s="13"/>
      <c r="B130" s="195"/>
      <c r="C130" s="13"/>
      <c r="D130" s="185" t="s">
        <v>229</v>
      </c>
      <c r="E130" s="196" t="s">
        <v>1</v>
      </c>
      <c r="F130" s="197" t="s">
        <v>758</v>
      </c>
      <c r="G130" s="13"/>
      <c r="H130" s="198">
        <v>12</v>
      </c>
      <c r="I130" s="199"/>
      <c r="J130" s="13"/>
      <c r="K130" s="13"/>
      <c r="L130" s="195"/>
      <c r="M130" s="200"/>
      <c r="N130" s="201"/>
      <c r="O130" s="201"/>
      <c r="P130" s="201"/>
      <c r="Q130" s="201"/>
      <c r="R130" s="201"/>
      <c r="S130" s="201"/>
      <c r="T130" s="20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6" t="s">
        <v>229</v>
      </c>
      <c r="AU130" s="196" t="s">
        <v>92</v>
      </c>
      <c r="AV130" s="13" t="s">
        <v>92</v>
      </c>
      <c r="AW130" s="13" t="s">
        <v>36</v>
      </c>
      <c r="AX130" s="13" t="s">
        <v>90</v>
      </c>
      <c r="AY130" s="196" t="s">
        <v>151</v>
      </c>
    </row>
    <row r="131" s="2" customFormat="1" ht="24.15" customHeight="1">
      <c r="A131" s="36"/>
      <c r="B131" s="170"/>
      <c r="C131" s="211" t="s">
        <v>158</v>
      </c>
      <c r="D131" s="211" t="s">
        <v>256</v>
      </c>
      <c r="E131" s="212" t="s">
        <v>759</v>
      </c>
      <c r="F131" s="213" t="s">
        <v>760</v>
      </c>
      <c r="G131" s="214" t="s">
        <v>259</v>
      </c>
      <c r="H131" s="215">
        <v>0.012</v>
      </c>
      <c r="I131" s="216"/>
      <c r="J131" s="217">
        <f>ROUND(I131*H131,2)</f>
        <v>0</v>
      </c>
      <c r="K131" s="218"/>
      <c r="L131" s="219"/>
      <c r="M131" s="220" t="s">
        <v>1</v>
      </c>
      <c r="N131" s="221" t="s">
        <v>47</v>
      </c>
      <c r="O131" s="75"/>
      <c r="P131" s="181">
        <f>O131*H131</f>
        <v>0</v>
      </c>
      <c r="Q131" s="181">
        <v>1</v>
      </c>
      <c r="R131" s="181">
        <f>Q131*H131</f>
        <v>0.012</v>
      </c>
      <c r="S131" s="181">
        <v>0</v>
      </c>
      <c r="T131" s="18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3" t="s">
        <v>260</v>
      </c>
      <c r="AT131" s="183" t="s">
        <v>256</v>
      </c>
      <c r="AU131" s="183" t="s">
        <v>92</v>
      </c>
      <c r="AY131" s="17" t="s">
        <v>151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90</v>
      </c>
      <c r="BK131" s="184">
        <f>ROUND(I131*H131,2)</f>
        <v>0</v>
      </c>
      <c r="BL131" s="17" t="s">
        <v>158</v>
      </c>
      <c r="BM131" s="183" t="s">
        <v>761</v>
      </c>
    </row>
    <row r="132" s="2" customFormat="1">
      <c r="A132" s="36"/>
      <c r="B132" s="37"/>
      <c r="C132" s="36"/>
      <c r="D132" s="185" t="s">
        <v>160</v>
      </c>
      <c r="E132" s="36"/>
      <c r="F132" s="186" t="s">
        <v>762</v>
      </c>
      <c r="G132" s="36"/>
      <c r="H132" s="36"/>
      <c r="I132" s="187"/>
      <c r="J132" s="36"/>
      <c r="K132" s="36"/>
      <c r="L132" s="37"/>
      <c r="M132" s="188"/>
      <c r="N132" s="189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160</v>
      </c>
      <c r="AU132" s="17" t="s">
        <v>92</v>
      </c>
    </row>
    <row r="133" s="13" customFormat="1">
      <c r="A133" s="13"/>
      <c r="B133" s="195"/>
      <c r="C133" s="13"/>
      <c r="D133" s="185" t="s">
        <v>229</v>
      </c>
      <c r="E133" s="13"/>
      <c r="F133" s="197" t="s">
        <v>763</v>
      </c>
      <c r="G133" s="13"/>
      <c r="H133" s="198">
        <v>0.012</v>
      </c>
      <c r="I133" s="199"/>
      <c r="J133" s="13"/>
      <c r="K133" s="13"/>
      <c r="L133" s="195"/>
      <c r="M133" s="200"/>
      <c r="N133" s="201"/>
      <c r="O133" s="201"/>
      <c r="P133" s="201"/>
      <c r="Q133" s="201"/>
      <c r="R133" s="201"/>
      <c r="S133" s="201"/>
      <c r="T133" s="20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6" t="s">
        <v>229</v>
      </c>
      <c r="AU133" s="196" t="s">
        <v>92</v>
      </c>
      <c r="AV133" s="13" t="s">
        <v>92</v>
      </c>
      <c r="AW133" s="13" t="s">
        <v>3</v>
      </c>
      <c r="AX133" s="13" t="s">
        <v>90</v>
      </c>
      <c r="AY133" s="196" t="s">
        <v>151</v>
      </c>
    </row>
    <row r="134" s="2" customFormat="1" ht="16.5" customHeight="1">
      <c r="A134" s="36"/>
      <c r="B134" s="170"/>
      <c r="C134" s="211" t="s">
        <v>150</v>
      </c>
      <c r="D134" s="211" t="s">
        <v>256</v>
      </c>
      <c r="E134" s="212" t="s">
        <v>764</v>
      </c>
      <c r="F134" s="213" t="s">
        <v>765</v>
      </c>
      <c r="G134" s="214" t="s">
        <v>349</v>
      </c>
      <c r="H134" s="215">
        <v>109.25</v>
      </c>
      <c r="I134" s="216"/>
      <c r="J134" s="217">
        <f>ROUND(I134*H134,2)</f>
        <v>0</v>
      </c>
      <c r="K134" s="218"/>
      <c r="L134" s="219"/>
      <c r="M134" s="220" t="s">
        <v>1</v>
      </c>
      <c r="N134" s="221" t="s">
        <v>47</v>
      </c>
      <c r="O134" s="75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3" t="s">
        <v>260</v>
      </c>
      <c r="AT134" s="183" t="s">
        <v>256</v>
      </c>
      <c r="AU134" s="183" t="s">
        <v>92</v>
      </c>
      <c r="AY134" s="17" t="s">
        <v>151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7" t="s">
        <v>90</v>
      </c>
      <c r="BK134" s="184">
        <f>ROUND(I134*H134,2)</f>
        <v>0</v>
      </c>
      <c r="BL134" s="17" t="s">
        <v>158</v>
      </c>
      <c r="BM134" s="183" t="s">
        <v>766</v>
      </c>
    </row>
    <row r="135" s="13" customFormat="1">
      <c r="A135" s="13"/>
      <c r="B135" s="195"/>
      <c r="C135" s="13"/>
      <c r="D135" s="185" t="s">
        <v>229</v>
      </c>
      <c r="E135" s="196" t="s">
        <v>1</v>
      </c>
      <c r="F135" s="197" t="s">
        <v>767</v>
      </c>
      <c r="G135" s="13"/>
      <c r="H135" s="198">
        <v>95</v>
      </c>
      <c r="I135" s="199"/>
      <c r="J135" s="13"/>
      <c r="K135" s="13"/>
      <c r="L135" s="195"/>
      <c r="M135" s="200"/>
      <c r="N135" s="201"/>
      <c r="O135" s="201"/>
      <c r="P135" s="201"/>
      <c r="Q135" s="201"/>
      <c r="R135" s="201"/>
      <c r="S135" s="201"/>
      <c r="T135" s="20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6" t="s">
        <v>229</v>
      </c>
      <c r="AU135" s="196" t="s">
        <v>92</v>
      </c>
      <c r="AV135" s="13" t="s">
        <v>92</v>
      </c>
      <c r="AW135" s="13" t="s">
        <v>36</v>
      </c>
      <c r="AX135" s="13" t="s">
        <v>90</v>
      </c>
      <c r="AY135" s="196" t="s">
        <v>151</v>
      </c>
    </row>
    <row r="136" s="13" customFormat="1">
      <c r="A136" s="13"/>
      <c r="B136" s="195"/>
      <c r="C136" s="13"/>
      <c r="D136" s="185" t="s">
        <v>229</v>
      </c>
      <c r="E136" s="13"/>
      <c r="F136" s="197" t="s">
        <v>768</v>
      </c>
      <c r="G136" s="13"/>
      <c r="H136" s="198">
        <v>109.25</v>
      </c>
      <c r="I136" s="199"/>
      <c r="J136" s="13"/>
      <c r="K136" s="13"/>
      <c r="L136" s="195"/>
      <c r="M136" s="200"/>
      <c r="N136" s="201"/>
      <c r="O136" s="201"/>
      <c r="P136" s="201"/>
      <c r="Q136" s="201"/>
      <c r="R136" s="201"/>
      <c r="S136" s="201"/>
      <c r="T136" s="20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6" t="s">
        <v>229</v>
      </c>
      <c r="AU136" s="196" t="s">
        <v>92</v>
      </c>
      <c r="AV136" s="13" t="s">
        <v>92</v>
      </c>
      <c r="AW136" s="13" t="s">
        <v>3</v>
      </c>
      <c r="AX136" s="13" t="s">
        <v>90</v>
      </c>
      <c r="AY136" s="196" t="s">
        <v>151</v>
      </c>
    </row>
    <row r="137" s="2" customFormat="1" ht="37.8" customHeight="1">
      <c r="A137" s="36"/>
      <c r="B137" s="170"/>
      <c r="C137" s="171" t="s">
        <v>180</v>
      </c>
      <c r="D137" s="171" t="s">
        <v>154</v>
      </c>
      <c r="E137" s="172" t="s">
        <v>235</v>
      </c>
      <c r="F137" s="173" t="s">
        <v>236</v>
      </c>
      <c r="G137" s="174" t="s">
        <v>227</v>
      </c>
      <c r="H137" s="175">
        <v>96.719999999999999</v>
      </c>
      <c r="I137" s="176"/>
      <c r="J137" s="177">
        <f>ROUND(I137*H137,2)</f>
        <v>0</v>
      </c>
      <c r="K137" s="178"/>
      <c r="L137" s="37"/>
      <c r="M137" s="179" t="s">
        <v>1</v>
      </c>
      <c r="N137" s="180" t="s">
        <v>47</v>
      </c>
      <c r="O137" s="75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3" t="s">
        <v>158</v>
      </c>
      <c r="AT137" s="183" t="s">
        <v>154</v>
      </c>
      <c r="AU137" s="183" t="s">
        <v>92</v>
      </c>
      <c r="AY137" s="17" t="s">
        <v>151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7" t="s">
        <v>90</v>
      </c>
      <c r="BK137" s="184">
        <f>ROUND(I137*H137,2)</f>
        <v>0</v>
      </c>
      <c r="BL137" s="17" t="s">
        <v>158</v>
      </c>
      <c r="BM137" s="183" t="s">
        <v>769</v>
      </c>
    </row>
    <row r="138" s="2" customFormat="1">
      <c r="A138" s="36"/>
      <c r="B138" s="37"/>
      <c r="C138" s="36"/>
      <c r="D138" s="185" t="s">
        <v>160</v>
      </c>
      <c r="E138" s="36"/>
      <c r="F138" s="186" t="s">
        <v>238</v>
      </c>
      <c r="G138" s="36"/>
      <c r="H138" s="36"/>
      <c r="I138" s="187"/>
      <c r="J138" s="36"/>
      <c r="K138" s="36"/>
      <c r="L138" s="37"/>
      <c r="M138" s="188"/>
      <c r="N138" s="189"/>
      <c r="O138" s="75"/>
      <c r="P138" s="75"/>
      <c r="Q138" s="75"/>
      <c r="R138" s="75"/>
      <c r="S138" s="75"/>
      <c r="T138" s="7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7" t="s">
        <v>160</v>
      </c>
      <c r="AU138" s="17" t="s">
        <v>92</v>
      </c>
    </row>
    <row r="139" s="13" customFormat="1">
      <c r="A139" s="13"/>
      <c r="B139" s="195"/>
      <c r="C139" s="13"/>
      <c r="D139" s="185" t="s">
        <v>229</v>
      </c>
      <c r="E139" s="196" t="s">
        <v>1</v>
      </c>
      <c r="F139" s="197" t="s">
        <v>770</v>
      </c>
      <c r="G139" s="13"/>
      <c r="H139" s="198">
        <v>96.719999999999999</v>
      </c>
      <c r="I139" s="199"/>
      <c r="J139" s="13"/>
      <c r="K139" s="13"/>
      <c r="L139" s="195"/>
      <c r="M139" s="200"/>
      <c r="N139" s="201"/>
      <c r="O139" s="201"/>
      <c r="P139" s="201"/>
      <c r="Q139" s="201"/>
      <c r="R139" s="201"/>
      <c r="S139" s="201"/>
      <c r="T139" s="20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6" t="s">
        <v>229</v>
      </c>
      <c r="AU139" s="196" t="s">
        <v>92</v>
      </c>
      <c r="AV139" s="13" t="s">
        <v>92</v>
      </c>
      <c r="AW139" s="13" t="s">
        <v>36</v>
      </c>
      <c r="AX139" s="13" t="s">
        <v>90</v>
      </c>
      <c r="AY139" s="196" t="s">
        <v>151</v>
      </c>
    </row>
    <row r="140" s="2" customFormat="1" ht="24.15" customHeight="1">
      <c r="A140" s="36"/>
      <c r="B140" s="170"/>
      <c r="C140" s="171" t="s">
        <v>186</v>
      </c>
      <c r="D140" s="171" t="s">
        <v>154</v>
      </c>
      <c r="E140" s="172" t="s">
        <v>771</v>
      </c>
      <c r="F140" s="173" t="s">
        <v>772</v>
      </c>
      <c r="G140" s="174" t="s">
        <v>242</v>
      </c>
      <c r="H140" s="175">
        <v>134</v>
      </c>
      <c r="I140" s="176"/>
      <c r="J140" s="177">
        <f>ROUND(I140*H140,2)</f>
        <v>0</v>
      </c>
      <c r="K140" s="178"/>
      <c r="L140" s="37"/>
      <c r="M140" s="179" t="s">
        <v>1</v>
      </c>
      <c r="N140" s="180" t="s">
        <v>47</v>
      </c>
      <c r="O140" s="75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158</v>
      </c>
      <c r="AT140" s="183" t="s">
        <v>154</v>
      </c>
      <c r="AU140" s="183" t="s">
        <v>92</v>
      </c>
      <c r="AY140" s="17" t="s">
        <v>151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90</v>
      </c>
      <c r="BK140" s="184">
        <f>ROUND(I140*H140,2)</f>
        <v>0</v>
      </c>
      <c r="BL140" s="17" t="s">
        <v>158</v>
      </c>
      <c r="BM140" s="183" t="s">
        <v>773</v>
      </c>
    </row>
    <row r="141" s="13" customFormat="1">
      <c r="A141" s="13"/>
      <c r="B141" s="195"/>
      <c r="C141" s="13"/>
      <c r="D141" s="185" t="s">
        <v>229</v>
      </c>
      <c r="E141" s="196" t="s">
        <v>1</v>
      </c>
      <c r="F141" s="197" t="s">
        <v>554</v>
      </c>
      <c r="G141" s="13"/>
      <c r="H141" s="198">
        <v>134</v>
      </c>
      <c r="I141" s="199"/>
      <c r="J141" s="13"/>
      <c r="K141" s="13"/>
      <c r="L141" s="195"/>
      <c r="M141" s="200"/>
      <c r="N141" s="201"/>
      <c r="O141" s="201"/>
      <c r="P141" s="201"/>
      <c r="Q141" s="201"/>
      <c r="R141" s="201"/>
      <c r="S141" s="201"/>
      <c r="T141" s="20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6" t="s">
        <v>229</v>
      </c>
      <c r="AU141" s="196" t="s">
        <v>92</v>
      </c>
      <c r="AV141" s="13" t="s">
        <v>92</v>
      </c>
      <c r="AW141" s="13" t="s">
        <v>36</v>
      </c>
      <c r="AX141" s="13" t="s">
        <v>90</v>
      </c>
      <c r="AY141" s="196" t="s">
        <v>151</v>
      </c>
    </row>
    <row r="142" s="2" customFormat="1" ht="16.5" customHeight="1">
      <c r="A142" s="36"/>
      <c r="B142" s="170"/>
      <c r="C142" s="211" t="s">
        <v>260</v>
      </c>
      <c r="D142" s="211" t="s">
        <v>256</v>
      </c>
      <c r="E142" s="212" t="s">
        <v>774</v>
      </c>
      <c r="F142" s="213" t="s">
        <v>775</v>
      </c>
      <c r="G142" s="214" t="s">
        <v>755</v>
      </c>
      <c r="H142" s="215">
        <v>2.6800000000000002</v>
      </c>
      <c r="I142" s="216"/>
      <c r="J142" s="217">
        <f>ROUND(I142*H142,2)</f>
        <v>0</v>
      </c>
      <c r="K142" s="218"/>
      <c r="L142" s="219"/>
      <c r="M142" s="220" t="s">
        <v>1</v>
      </c>
      <c r="N142" s="221" t="s">
        <v>47</v>
      </c>
      <c r="O142" s="75"/>
      <c r="P142" s="181">
        <f>O142*H142</f>
        <v>0</v>
      </c>
      <c r="Q142" s="181">
        <v>0.001</v>
      </c>
      <c r="R142" s="181">
        <f>Q142*H142</f>
        <v>0.0026800000000000001</v>
      </c>
      <c r="S142" s="181">
        <v>0</v>
      </c>
      <c r="T142" s="18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3" t="s">
        <v>260</v>
      </c>
      <c r="AT142" s="183" t="s">
        <v>256</v>
      </c>
      <c r="AU142" s="183" t="s">
        <v>92</v>
      </c>
      <c r="AY142" s="17" t="s">
        <v>151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7" t="s">
        <v>90</v>
      </c>
      <c r="BK142" s="184">
        <f>ROUND(I142*H142,2)</f>
        <v>0</v>
      </c>
      <c r="BL142" s="17" t="s">
        <v>158</v>
      </c>
      <c r="BM142" s="183" t="s">
        <v>776</v>
      </c>
    </row>
    <row r="143" s="2" customFormat="1">
      <c r="A143" s="36"/>
      <c r="B143" s="37"/>
      <c r="C143" s="36"/>
      <c r="D143" s="185" t="s">
        <v>160</v>
      </c>
      <c r="E143" s="36"/>
      <c r="F143" s="186" t="s">
        <v>777</v>
      </c>
      <c r="G143" s="36"/>
      <c r="H143" s="36"/>
      <c r="I143" s="187"/>
      <c r="J143" s="36"/>
      <c r="K143" s="36"/>
      <c r="L143" s="37"/>
      <c r="M143" s="188"/>
      <c r="N143" s="189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160</v>
      </c>
      <c r="AU143" s="17" t="s">
        <v>92</v>
      </c>
    </row>
    <row r="144" s="13" customFormat="1">
      <c r="A144" s="13"/>
      <c r="B144" s="195"/>
      <c r="C144" s="13"/>
      <c r="D144" s="185" t="s">
        <v>229</v>
      </c>
      <c r="E144" s="13"/>
      <c r="F144" s="197" t="s">
        <v>778</v>
      </c>
      <c r="G144" s="13"/>
      <c r="H144" s="198">
        <v>2.6800000000000002</v>
      </c>
      <c r="I144" s="199"/>
      <c r="J144" s="13"/>
      <c r="K144" s="13"/>
      <c r="L144" s="195"/>
      <c r="M144" s="200"/>
      <c r="N144" s="201"/>
      <c r="O144" s="201"/>
      <c r="P144" s="201"/>
      <c r="Q144" s="201"/>
      <c r="R144" s="201"/>
      <c r="S144" s="201"/>
      <c r="T144" s="20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6" t="s">
        <v>229</v>
      </c>
      <c r="AU144" s="196" t="s">
        <v>92</v>
      </c>
      <c r="AV144" s="13" t="s">
        <v>92</v>
      </c>
      <c r="AW144" s="13" t="s">
        <v>3</v>
      </c>
      <c r="AX144" s="13" t="s">
        <v>90</v>
      </c>
      <c r="AY144" s="196" t="s">
        <v>151</v>
      </c>
    </row>
    <row r="145" s="2" customFormat="1" ht="24.15" customHeight="1">
      <c r="A145" s="36"/>
      <c r="B145" s="170"/>
      <c r="C145" s="171" t="s">
        <v>268</v>
      </c>
      <c r="D145" s="171" t="s">
        <v>154</v>
      </c>
      <c r="E145" s="172" t="s">
        <v>779</v>
      </c>
      <c r="F145" s="173" t="s">
        <v>780</v>
      </c>
      <c r="G145" s="174" t="s">
        <v>242</v>
      </c>
      <c r="H145" s="175">
        <v>67</v>
      </c>
      <c r="I145" s="176"/>
      <c r="J145" s="177">
        <f>ROUND(I145*H145,2)</f>
        <v>0</v>
      </c>
      <c r="K145" s="178"/>
      <c r="L145" s="37"/>
      <c r="M145" s="179" t="s">
        <v>1</v>
      </c>
      <c r="N145" s="180" t="s">
        <v>47</v>
      </c>
      <c r="O145" s="75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3" t="s">
        <v>158</v>
      </c>
      <c r="AT145" s="183" t="s">
        <v>154</v>
      </c>
      <c r="AU145" s="183" t="s">
        <v>92</v>
      </c>
      <c r="AY145" s="17" t="s">
        <v>151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7" t="s">
        <v>90</v>
      </c>
      <c r="BK145" s="184">
        <f>ROUND(I145*H145,2)</f>
        <v>0</v>
      </c>
      <c r="BL145" s="17" t="s">
        <v>158</v>
      </c>
      <c r="BM145" s="183" t="s">
        <v>781</v>
      </c>
    </row>
    <row r="146" s="13" customFormat="1">
      <c r="A146" s="13"/>
      <c r="B146" s="195"/>
      <c r="C146" s="13"/>
      <c r="D146" s="185" t="s">
        <v>229</v>
      </c>
      <c r="E146" s="196" t="s">
        <v>1</v>
      </c>
      <c r="F146" s="197" t="s">
        <v>782</v>
      </c>
      <c r="G146" s="13"/>
      <c r="H146" s="198">
        <v>67</v>
      </c>
      <c r="I146" s="199"/>
      <c r="J146" s="13"/>
      <c r="K146" s="13"/>
      <c r="L146" s="195"/>
      <c r="M146" s="200"/>
      <c r="N146" s="201"/>
      <c r="O146" s="201"/>
      <c r="P146" s="201"/>
      <c r="Q146" s="201"/>
      <c r="R146" s="201"/>
      <c r="S146" s="201"/>
      <c r="T146" s="20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6" t="s">
        <v>229</v>
      </c>
      <c r="AU146" s="196" t="s">
        <v>92</v>
      </c>
      <c r="AV146" s="13" t="s">
        <v>92</v>
      </c>
      <c r="AW146" s="13" t="s">
        <v>36</v>
      </c>
      <c r="AX146" s="13" t="s">
        <v>90</v>
      </c>
      <c r="AY146" s="196" t="s">
        <v>151</v>
      </c>
    </row>
    <row r="147" s="2" customFormat="1" ht="16.5" customHeight="1">
      <c r="A147" s="36"/>
      <c r="B147" s="170"/>
      <c r="C147" s="211" t="s">
        <v>274</v>
      </c>
      <c r="D147" s="211" t="s">
        <v>256</v>
      </c>
      <c r="E147" s="212" t="s">
        <v>783</v>
      </c>
      <c r="F147" s="213" t="s">
        <v>784</v>
      </c>
      <c r="G147" s="214" t="s">
        <v>242</v>
      </c>
      <c r="H147" s="215">
        <v>70.349999999999994</v>
      </c>
      <c r="I147" s="216"/>
      <c r="J147" s="217">
        <f>ROUND(I147*H147,2)</f>
        <v>0</v>
      </c>
      <c r="K147" s="218"/>
      <c r="L147" s="219"/>
      <c r="M147" s="220" t="s">
        <v>1</v>
      </c>
      <c r="N147" s="221" t="s">
        <v>47</v>
      </c>
      <c r="O147" s="75"/>
      <c r="P147" s="181">
        <f>O147*H147</f>
        <v>0</v>
      </c>
      <c r="Q147" s="181">
        <v>0.00069999999999999999</v>
      </c>
      <c r="R147" s="181">
        <f>Q147*H147</f>
        <v>0.049244999999999997</v>
      </c>
      <c r="S147" s="181">
        <v>0</v>
      </c>
      <c r="T147" s="18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3" t="s">
        <v>260</v>
      </c>
      <c r="AT147" s="183" t="s">
        <v>256</v>
      </c>
      <c r="AU147" s="183" t="s">
        <v>92</v>
      </c>
      <c r="AY147" s="17" t="s">
        <v>151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7" t="s">
        <v>90</v>
      </c>
      <c r="BK147" s="184">
        <f>ROUND(I147*H147,2)</f>
        <v>0</v>
      </c>
      <c r="BL147" s="17" t="s">
        <v>158</v>
      </c>
      <c r="BM147" s="183" t="s">
        <v>785</v>
      </c>
    </row>
    <row r="148" s="13" customFormat="1">
      <c r="A148" s="13"/>
      <c r="B148" s="195"/>
      <c r="C148" s="13"/>
      <c r="D148" s="185" t="s">
        <v>229</v>
      </c>
      <c r="E148" s="13"/>
      <c r="F148" s="197" t="s">
        <v>786</v>
      </c>
      <c r="G148" s="13"/>
      <c r="H148" s="198">
        <v>70.349999999999994</v>
      </c>
      <c r="I148" s="199"/>
      <c r="J148" s="13"/>
      <c r="K148" s="13"/>
      <c r="L148" s="195"/>
      <c r="M148" s="200"/>
      <c r="N148" s="201"/>
      <c r="O148" s="201"/>
      <c r="P148" s="201"/>
      <c r="Q148" s="201"/>
      <c r="R148" s="201"/>
      <c r="S148" s="201"/>
      <c r="T148" s="20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6" t="s">
        <v>229</v>
      </c>
      <c r="AU148" s="196" t="s">
        <v>92</v>
      </c>
      <c r="AV148" s="13" t="s">
        <v>92</v>
      </c>
      <c r="AW148" s="13" t="s">
        <v>3</v>
      </c>
      <c r="AX148" s="13" t="s">
        <v>90</v>
      </c>
      <c r="AY148" s="196" t="s">
        <v>151</v>
      </c>
    </row>
    <row r="149" s="2" customFormat="1" ht="24.15" customHeight="1">
      <c r="A149" s="36"/>
      <c r="B149" s="170"/>
      <c r="C149" s="171" t="s">
        <v>279</v>
      </c>
      <c r="D149" s="171" t="s">
        <v>154</v>
      </c>
      <c r="E149" s="172" t="s">
        <v>562</v>
      </c>
      <c r="F149" s="173" t="s">
        <v>563</v>
      </c>
      <c r="G149" s="174" t="s">
        <v>242</v>
      </c>
      <c r="H149" s="175">
        <v>134</v>
      </c>
      <c r="I149" s="176"/>
      <c r="J149" s="177">
        <f>ROUND(I149*H149,2)</f>
        <v>0</v>
      </c>
      <c r="K149" s="178"/>
      <c r="L149" s="37"/>
      <c r="M149" s="179" t="s">
        <v>1</v>
      </c>
      <c r="N149" s="180" t="s">
        <v>47</v>
      </c>
      <c r="O149" s="75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3" t="s">
        <v>158</v>
      </c>
      <c r="AT149" s="183" t="s">
        <v>154</v>
      </c>
      <c r="AU149" s="183" t="s">
        <v>92</v>
      </c>
      <c r="AY149" s="17" t="s">
        <v>151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7" t="s">
        <v>90</v>
      </c>
      <c r="BK149" s="184">
        <f>ROUND(I149*H149,2)</f>
        <v>0</v>
      </c>
      <c r="BL149" s="17" t="s">
        <v>158</v>
      </c>
      <c r="BM149" s="183" t="s">
        <v>787</v>
      </c>
    </row>
    <row r="150" s="13" customFormat="1">
      <c r="A150" s="13"/>
      <c r="B150" s="195"/>
      <c r="C150" s="13"/>
      <c r="D150" s="185" t="s">
        <v>229</v>
      </c>
      <c r="E150" s="196" t="s">
        <v>1</v>
      </c>
      <c r="F150" s="197" t="s">
        <v>554</v>
      </c>
      <c r="G150" s="13"/>
      <c r="H150" s="198">
        <v>134</v>
      </c>
      <c r="I150" s="199"/>
      <c r="J150" s="13"/>
      <c r="K150" s="13"/>
      <c r="L150" s="195"/>
      <c r="M150" s="200"/>
      <c r="N150" s="201"/>
      <c r="O150" s="201"/>
      <c r="P150" s="201"/>
      <c r="Q150" s="201"/>
      <c r="R150" s="201"/>
      <c r="S150" s="201"/>
      <c r="T150" s="20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6" t="s">
        <v>229</v>
      </c>
      <c r="AU150" s="196" t="s">
        <v>92</v>
      </c>
      <c r="AV150" s="13" t="s">
        <v>92</v>
      </c>
      <c r="AW150" s="13" t="s">
        <v>36</v>
      </c>
      <c r="AX150" s="13" t="s">
        <v>90</v>
      </c>
      <c r="AY150" s="196" t="s">
        <v>151</v>
      </c>
    </row>
    <row r="151" s="2" customFormat="1" ht="33" customHeight="1">
      <c r="A151" s="36"/>
      <c r="B151" s="170"/>
      <c r="C151" s="171" t="s">
        <v>284</v>
      </c>
      <c r="D151" s="171" t="s">
        <v>154</v>
      </c>
      <c r="E151" s="172" t="s">
        <v>788</v>
      </c>
      <c r="F151" s="173" t="s">
        <v>789</v>
      </c>
      <c r="G151" s="174" t="s">
        <v>242</v>
      </c>
      <c r="H151" s="175">
        <v>180.5</v>
      </c>
      <c r="I151" s="176"/>
      <c r="J151" s="177">
        <f>ROUND(I151*H151,2)</f>
        <v>0</v>
      </c>
      <c r="K151" s="178"/>
      <c r="L151" s="37"/>
      <c r="M151" s="179" t="s">
        <v>1</v>
      </c>
      <c r="N151" s="180" t="s">
        <v>47</v>
      </c>
      <c r="O151" s="75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3" t="s">
        <v>158</v>
      </c>
      <c r="AT151" s="183" t="s">
        <v>154</v>
      </c>
      <c r="AU151" s="183" t="s">
        <v>92</v>
      </c>
      <c r="AY151" s="17" t="s">
        <v>151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7" t="s">
        <v>90</v>
      </c>
      <c r="BK151" s="184">
        <f>ROUND(I151*H151,2)</f>
        <v>0</v>
      </c>
      <c r="BL151" s="17" t="s">
        <v>158</v>
      </c>
      <c r="BM151" s="183" t="s">
        <v>790</v>
      </c>
    </row>
    <row r="152" s="13" customFormat="1">
      <c r="A152" s="13"/>
      <c r="B152" s="195"/>
      <c r="C152" s="13"/>
      <c r="D152" s="185" t="s">
        <v>229</v>
      </c>
      <c r="E152" s="196" t="s">
        <v>743</v>
      </c>
      <c r="F152" s="197" t="s">
        <v>791</v>
      </c>
      <c r="G152" s="13"/>
      <c r="H152" s="198">
        <v>180.5</v>
      </c>
      <c r="I152" s="199"/>
      <c r="J152" s="13"/>
      <c r="K152" s="13"/>
      <c r="L152" s="195"/>
      <c r="M152" s="200"/>
      <c r="N152" s="201"/>
      <c r="O152" s="201"/>
      <c r="P152" s="201"/>
      <c r="Q152" s="201"/>
      <c r="R152" s="201"/>
      <c r="S152" s="201"/>
      <c r="T152" s="20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6" t="s">
        <v>229</v>
      </c>
      <c r="AU152" s="196" t="s">
        <v>92</v>
      </c>
      <c r="AV152" s="13" t="s">
        <v>92</v>
      </c>
      <c r="AW152" s="13" t="s">
        <v>36</v>
      </c>
      <c r="AX152" s="13" t="s">
        <v>90</v>
      </c>
      <c r="AY152" s="196" t="s">
        <v>151</v>
      </c>
    </row>
    <row r="153" s="2" customFormat="1" ht="16.5" customHeight="1">
      <c r="A153" s="36"/>
      <c r="B153" s="170"/>
      <c r="C153" s="211" t="s">
        <v>289</v>
      </c>
      <c r="D153" s="211" t="s">
        <v>256</v>
      </c>
      <c r="E153" s="212" t="s">
        <v>792</v>
      </c>
      <c r="F153" s="213" t="s">
        <v>793</v>
      </c>
      <c r="G153" s="214" t="s">
        <v>227</v>
      </c>
      <c r="H153" s="215">
        <v>10.468999999999999</v>
      </c>
      <c r="I153" s="216"/>
      <c r="J153" s="217">
        <f>ROUND(I153*H153,2)</f>
        <v>0</v>
      </c>
      <c r="K153" s="218"/>
      <c r="L153" s="219"/>
      <c r="M153" s="220" t="s">
        <v>1</v>
      </c>
      <c r="N153" s="221" t="s">
        <v>47</v>
      </c>
      <c r="O153" s="75"/>
      <c r="P153" s="181">
        <f>O153*H153</f>
        <v>0</v>
      </c>
      <c r="Q153" s="181">
        <v>0.20999999999999999</v>
      </c>
      <c r="R153" s="181">
        <f>Q153*H153</f>
        <v>2.1984899999999996</v>
      </c>
      <c r="S153" s="181">
        <v>0</v>
      </c>
      <c r="T153" s="18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3" t="s">
        <v>260</v>
      </c>
      <c r="AT153" s="183" t="s">
        <v>256</v>
      </c>
      <c r="AU153" s="183" t="s">
        <v>92</v>
      </c>
      <c r="AY153" s="17" t="s">
        <v>151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7" t="s">
        <v>90</v>
      </c>
      <c r="BK153" s="184">
        <f>ROUND(I153*H153,2)</f>
        <v>0</v>
      </c>
      <c r="BL153" s="17" t="s">
        <v>158</v>
      </c>
      <c r="BM153" s="183" t="s">
        <v>794</v>
      </c>
    </row>
    <row r="154" s="2" customFormat="1">
      <c r="A154" s="36"/>
      <c r="B154" s="37"/>
      <c r="C154" s="36"/>
      <c r="D154" s="185" t="s">
        <v>160</v>
      </c>
      <c r="E154" s="36"/>
      <c r="F154" s="186" t="s">
        <v>795</v>
      </c>
      <c r="G154" s="36"/>
      <c r="H154" s="36"/>
      <c r="I154" s="187"/>
      <c r="J154" s="36"/>
      <c r="K154" s="36"/>
      <c r="L154" s="37"/>
      <c r="M154" s="188"/>
      <c r="N154" s="189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160</v>
      </c>
      <c r="AU154" s="17" t="s">
        <v>92</v>
      </c>
    </row>
    <row r="155" s="13" customFormat="1">
      <c r="A155" s="13"/>
      <c r="B155" s="195"/>
      <c r="C155" s="13"/>
      <c r="D155" s="185" t="s">
        <v>229</v>
      </c>
      <c r="E155" s="13"/>
      <c r="F155" s="197" t="s">
        <v>796</v>
      </c>
      <c r="G155" s="13"/>
      <c r="H155" s="198">
        <v>10.468999999999999</v>
      </c>
      <c r="I155" s="199"/>
      <c r="J155" s="13"/>
      <c r="K155" s="13"/>
      <c r="L155" s="195"/>
      <c r="M155" s="200"/>
      <c r="N155" s="201"/>
      <c r="O155" s="201"/>
      <c r="P155" s="201"/>
      <c r="Q155" s="201"/>
      <c r="R155" s="201"/>
      <c r="S155" s="201"/>
      <c r="T155" s="20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6" t="s">
        <v>229</v>
      </c>
      <c r="AU155" s="196" t="s">
        <v>92</v>
      </c>
      <c r="AV155" s="13" t="s">
        <v>92</v>
      </c>
      <c r="AW155" s="13" t="s">
        <v>3</v>
      </c>
      <c r="AX155" s="13" t="s">
        <v>90</v>
      </c>
      <c r="AY155" s="196" t="s">
        <v>151</v>
      </c>
    </row>
    <row r="156" s="2" customFormat="1" ht="24.15" customHeight="1">
      <c r="A156" s="36"/>
      <c r="B156" s="170"/>
      <c r="C156" s="171" t="s">
        <v>294</v>
      </c>
      <c r="D156" s="171" t="s">
        <v>154</v>
      </c>
      <c r="E156" s="172" t="s">
        <v>797</v>
      </c>
      <c r="F156" s="173" t="s">
        <v>798</v>
      </c>
      <c r="G156" s="174" t="s">
        <v>242</v>
      </c>
      <c r="H156" s="175">
        <v>67</v>
      </c>
      <c r="I156" s="176"/>
      <c r="J156" s="177">
        <f>ROUND(I156*H156,2)</f>
        <v>0</v>
      </c>
      <c r="K156" s="178"/>
      <c r="L156" s="37"/>
      <c r="M156" s="179" t="s">
        <v>1</v>
      </c>
      <c r="N156" s="180" t="s">
        <v>47</v>
      </c>
      <c r="O156" s="75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3" t="s">
        <v>158</v>
      </c>
      <c r="AT156" s="183" t="s">
        <v>154</v>
      </c>
      <c r="AU156" s="183" t="s">
        <v>92</v>
      </c>
      <c r="AY156" s="17" t="s">
        <v>151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7" t="s">
        <v>90</v>
      </c>
      <c r="BK156" s="184">
        <f>ROUND(I156*H156,2)</f>
        <v>0</v>
      </c>
      <c r="BL156" s="17" t="s">
        <v>158</v>
      </c>
      <c r="BM156" s="183" t="s">
        <v>799</v>
      </c>
    </row>
    <row r="157" s="13" customFormat="1">
      <c r="A157" s="13"/>
      <c r="B157" s="195"/>
      <c r="C157" s="13"/>
      <c r="D157" s="185" t="s">
        <v>229</v>
      </c>
      <c r="E157" s="196" t="s">
        <v>1</v>
      </c>
      <c r="F157" s="197" t="s">
        <v>800</v>
      </c>
      <c r="G157" s="13"/>
      <c r="H157" s="198">
        <v>67</v>
      </c>
      <c r="I157" s="199"/>
      <c r="J157" s="13"/>
      <c r="K157" s="13"/>
      <c r="L157" s="195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6" t="s">
        <v>229</v>
      </c>
      <c r="AU157" s="196" t="s">
        <v>92</v>
      </c>
      <c r="AV157" s="13" t="s">
        <v>92</v>
      </c>
      <c r="AW157" s="13" t="s">
        <v>36</v>
      </c>
      <c r="AX157" s="13" t="s">
        <v>90</v>
      </c>
      <c r="AY157" s="196" t="s">
        <v>151</v>
      </c>
    </row>
    <row r="158" s="2" customFormat="1" ht="24.15" customHeight="1">
      <c r="A158" s="36"/>
      <c r="B158" s="170"/>
      <c r="C158" s="171" t="s">
        <v>8</v>
      </c>
      <c r="D158" s="171" t="s">
        <v>154</v>
      </c>
      <c r="E158" s="172" t="s">
        <v>801</v>
      </c>
      <c r="F158" s="173" t="s">
        <v>802</v>
      </c>
      <c r="G158" s="174" t="s">
        <v>242</v>
      </c>
      <c r="H158" s="175">
        <v>67</v>
      </c>
      <c r="I158" s="176"/>
      <c r="J158" s="177">
        <f>ROUND(I158*H158,2)</f>
        <v>0</v>
      </c>
      <c r="K158" s="178"/>
      <c r="L158" s="37"/>
      <c r="M158" s="179" t="s">
        <v>1</v>
      </c>
      <c r="N158" s="180" t="s">
        <v>47</v>
      </c>
      <c r="O158" s="75"/>
      <c r="P158" s="181">
        <f>O158*H158</f>
        <v>0</v>
      </c>
      <c r="Q158" s="181">
        <v>0</v>
      </c>
      <c r="R158" s="181">
        <f>Q158*H158</f>
        <v>0</v>
      </c>
      <c r="S158" s="181">
        <v>0</v>
      </c>
      <c r="T158" s="18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3" t="s">
        <v>158</v>
      </c>
      <c r="AT158" s="183" t="s">
        <v>154</v>
      </c>
      <c r="AU158" s="183" t="s">
        <v>92</v>
      </c>
      <c r="AY158" s="17" t="s">
        <v>151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7" t="s">
        <v>90</v>
      </c>
      <c r="BK158" s="184">
        <f>ROUND(I158*H158,2)</f>
        <v>0</v>
      </c>
      <c r="BL158" s="17" t="s">
        <v>158</v>
      </c>
      <c r="BM158" s="183" t="s">
        <v>803</v>
      </c>
    </row>
    <row r="159" s="13" customFormat="1">
      <c r="A159" s="13"/>
      <c r="B159" s="195"/>
      <c r="C159" s="13"/>
      <c r="D159" s="185" t="s">
        <v>229</v>
      </c>
      <c r="E159" s="196" t="s">
        <v>1</v>
      </c>
      <c r="F159" s="197" t="s">
        <v>804</v>
      </c>
      <c r="G159" s="13"/>
      <c r="H159" s="198">
        <v>67</v>
      </c>
      <c r="I159" s="199"/>
      <c r="J159" s="13"/>
      <c r="K159" s="13"/>
      <c r="L159" s="195"/>
      <c r="M159" s="200"/>
      <c r="N159" s="201"/>
      <c r="O159" s="201"/>
      <c r="P159" s="201"/>
      <c r="Q159" s="201"/>
      <c r="R159" s="201"/>
      <c r="S159" s="201"/>
      <c r="T159" s="20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6" t="s">
        <v>229</v>
      </c>
      <c r="AU159" s="196" t="s">
        <v>92</v>
      </c>
      <c r="AV159" s="13" t="s">
        <v>92</v>
      </c>
      <c r="AW159" s="13" t="s">
        <v>36</v>
      </c>
      <c r="AX159" s="13" t="s">
        <v>90</v>
      </c>
      <c r="AY159" s="196" t="s">
        <v>151</v>
      </c>
    </row>
    <row r="160" s="2" customFormat="1" ht="16.5" customHeight="1">
      <c r="A160" s="36"/>
      <c r="B160" s="170"/>
      <c r="C160" s="211" t="s">
        <v>303</v>
      </c>
      <c r="D160" s="211" t="s">
        <v>256</v>
      </c>
      <c r="E160" s="212" t="s">
        <v>805</v>
      </c>
      <c r="F160" s="213" t="s">
        <v>806</v>
      </c>
      <c r="G160" s="214" t="s">
        <v>227</v>
      </c>
      <c r="H160" s="215">
        <v>20.100000000000001</v>
      </c>
      <c r="I160" s="216"/>
      <c r="J160" s="217">
        <f>ROUND(I160*H160,2)</f>
        <v>0</v>
      </c>
      <c r="K160" s="218"/>
      <c r="L160" s="219"/>
      <c r="M160" s="220" t="s">
        <v>1</v>
      </c>
      <c r="N160" s="221" t="s">
        <v>47</v>
      </c>
      <c r="O160" s="75"/>
      <c r="P160" s="181">
        <f>O160*H160</f>
        <v>0</v>
      </c>
      <c r="Q160" s="181">
        <v>0.5</v>
      </c>
      <c r="R160" s="181">
        <f>Q160*H160</f>
        <v>10.050000000000001</v>
      </c>
      <c r="S160" s="181">
        <v>0</v>
      </c>
      <c r="T160" s="18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3" t="s">
        <v>260</v>
      </c>
      <c r="AT160" s="183" t="s">
        <v>256</v>
      </c>
      <c r="AU160" s="183" t="s">
        <v>92</v>
      </c>
      <c r="AY160" s="17" t="s">
        <v>151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7" t="s">
        <v>90</v>
      </c>
      <c r="BK160" s="184">
        <f>ROUND(I160*H160,2)</f>
        <v>0</v>
      </c>
      <c r="BL160" s="17" t="s">
        <v>158</v>
      </c>
      <c r="BM160" s="183" t="s">
        <v>807</v>
      </c>
    </row>
    <row r="161" s="2" customFormat="1">
      <c r="A161" s="36"/>
      <c r="B161" s="37"/>
      <c r="C161" s="36"/>
      <c r="D161" s="185" t="s">
        <v>160</v>
      </c>
      <c r="E161" s="36"/>
      <c r="F161" s="186" t="s">
        <v>808</v>
      </c>
      <c r="G161" s="36"/>
      <c r="H161" s="36"/>
      <c r="I161" s="187"/>
      <c r="J161" s="36"/>
      <c r="K161" s="36"/>
      <c r="L161" s="37"/>
      <c r="M161" s="188"/>
      <c r="N161" s="189"/>
      <c r="O161" s="75"/>
      <c r="P161" s="75"/>
      <c r="Q161" s="75"/>
      <c r="R161" s="75"/>
      <c r="S161" s="75"/>
      <c r="T161" s="7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7" t="s">
        <v>160</v>
      </c>
      <c r="AU161" s="17" t="s">
        <v>92</v>
      </c>
    </row>
    <row r="162" s="13" customFormat="1">
      <c r="A162" s="13"/>
      <c r="B162" s="195"/>
      <c r="C162" s="13"/>
      <c r="D162" s="185" t="s">
        <v>229</v>
      </c>
      <c r="E162" s="196" t="s">
        <v>1</v>
      </c>
      <c r="F162" s="197" t="s">
        <v>616</v>
      </c>
      <c r="G162" s="13"/>
      <c r="H162" s="198">
        <v>20.100000000000001</v>
      </c>
      <c r="I162" s="199"/>
      <c r="J162" s="13"/>
      <c r="K162" s="13"/>
      <c r="L162" s="195"/>
      <c r="M162" s="200"/>
      <c r="N162" s="201"/>
      <c r="O162" s="201"/>
      <c r="P162" s="201"/>
      <c r="Q162" s="201"/>
      <c r="R162" s="201"/>
      <c r="S162" s="201"/>
      <c r="T162" s="20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6" t="s">
        <v>229</v>
      </c>
      <c r="AU162" s="196" t="s">
        <v>92</v>
      </c>
      <c r="AV162" s="13" t="s">
        <v>92</v>
      </c>
      <c r="AW162" s="13" t="s">
        <v>36</v>
      </c>
      <c r="AX162" s="13" t="s">
        <v>90</v>
      </c>
      <c r="AY162" s="196" t="s">
        <v>151</v>
      </c>
    </row>
    <row r="163" s="2" customFormat="1" ht="33" customHeight="1">
      <c r="A163" s="36"/>
      <c r="B163" s="170"/>
      <c r="C163" s="171" t="s">
        <v>309</v>
      </c>
      <c r="D163" s="171" t="s">
        <v>154</v>
      </c>
      <c r="E163" s="172" t="s">
        <v>809</v>
      </c>
      <c r="F163" s="173" t="s">
        <v>810</v>
      </c>
      <c r="G163" s="174" t="s">
        <v>598</v>
      </c>
      <c r="H163" s="175">
        <v>5</v>
      </c>
      <c r="I163" s="176"/>
      <c r="J163" s="177">
        <f>ROUND(I163*H163,2)</f>
        <v>0</v>
      </c>
      <c r="K163" s="178"/>
      <c r="L163" s="37"/>
      <c r="M163" s="179" t="s">
        <v>1</v>
      </c>
      <c r="N163" s="180" t="s">
        <v>47</v>
      </c>
      <c r="O163" s="75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3" t="s">
        <v>158</v>
      </c>
      <c r="AT163" s="183" t="s">
        <v>154</v>
      </c>
      <c r="AU163" s="183" t="s">
        <v>92</v>
      </c>
      <c r="AY163" s="17" t="s">
        <v>151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7" t="s">
        <v>90</v>
      </c>
      <c r="BK163" s="184">
        <f>ROUND(I163*H163,2)</f>
        <v>0</v>
      </c>
      <c r="BL163" s="17" t="s">
        <v>158</v>
      </c>
      <c r="BM163" s="183" t="s">
        <v>811</v>
      </c>
    </row>
    <row r="164" s="13" customFormat="1">
      <c r="A164" s="13"/>
      <c r="B164" s="195"/>
      <c r="C164" s="13"/>
      <c r="D164" s="185" t="s">
        <v>229</v>
      </c>
      <c r="E164" s="196" t="s">
        <v>1</v>
      </c>
      <c r="F164" s="197" t="s">
        <v>812</v>
      </c>
      <c r="G164" s="13"/>
      <c r="H164" s="198">
        <v>5</v>
      </c>
      <c r="I164" s="199"/>
      <c r="J164" s="13"/>
      <c r="K164" s="13"/>
      <c r="L164" s="195"/>
      <c r="M164" s="200"/>
      <c r="N164" s="201"/>
      <c r="O164" s="201"/>
      <c r="P164" s="201"/>
      <c r="Q164" s="201"/>
      <c r="R164" s="201"/>
      <c r="S164" s="201"/>
      <c r="T164" s="20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6" t="s">
        <v>229</v>
      </c>
      <c r="AU164" s="196" t="s">
        <v>92</v>
      </c>
      <c r="AV164" s="13" t="s">
        <v>92</v>
      </c>
      <c r="AW164" s="13" t="s">
        <v>36</v>
      </c>
      <c r="AX164" s="13" t="s">
        <v>90</v>
      </c>
      <c r="AY164" s="196" t="s">
        <v>151</v>
      </c>
    </row>
    <row r="165" s="2" customFormat="1" ht="16.5" customHeight="1">
      <c r="A165" s="36"/>
      <c r="B165" s="170"/>
      <c r="C165" s="211" t="s">
        <v>314</v>
      </c>
      <c r="D165" s="211" t="s">
        <v>256</v>
      </c>
      <c r="E165" s="212" t="s">
        <v>813</v>
      </c>
      <c r="F165" s="213" t="s">
        <v>814</v>
      </c>
      <c r="G165" s="214" t="s">
        <v>227</v>
      </c>
      <c r="H165" s="215">
        <v>3</v>
      </c>
      <c r="I165" s="216"/>
      <c r="J165" s="217">
        <f>ROUND(I165*H165,2)</f>
        <v>0</v>
      </c>
      <c r="K165" s="218"/>
      <c r="L165" s="219"/>
      <c r="M165" s="220" t="s">
        <v>1</v>
      </c>
      <c r="N165" s="221" t="s">
        <v>47</v>
      </c>
      <c r="O165" s="75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3" t="s">
        <v>260</v>
      </c>
      <c r="AT165" s="183" t="s">
        <v>256</v>
      </c>
      <c r="AU165" s="183" t="s">
        <v>92</v>
      </c>
      <c r="AY165" s="17" t="s">
        <v>151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7" t="s">
        <v>90</v>
      </c>
      <c r="BK165" s="184">
        <f>ROUND(I165*H165,2)</f>
        <v>0</v>
      </c>
      <c r="BL165" s="17" t="s">
        <v>158</v>
      </c>
      <c r="BM165" s="183" t="s">
        <v>815</v>
      </c>
    </row>
    <row r="166" s="13" customFormat="1">
      <c r="A166" s="13"/>
      <c r="B166" s="195"/>
      <c r="C166" s="13"/>
      <c r="D166" s="185" t="s">
        <v>229</v>
      </c>
      <c r="E166" s="13"/>
      <c r="F166" s="197" t="s">
        <v>816</v>
      </c>
      <c r="G166" s="13"/>
      <c r="H166" s="198">
        <v>3</v>
      </c>
      <c r="I166" s="199"/>
      <c r="J166" s="13"/>
      <c r="K166" s="13"/>
      <c r="L166" s="195"/>
      <c r="M166" s="200"/>
      <c r="N166" s="201"/>
      <c r="O166" s="201"/>
      <c r="P166" s="201"/>
      <c r="Q166" s="201"/>
      <c r="R166" s="201"/>
      <c r="S166" s="201"/>
      <c r="T166" s="20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6" t="s">
        <v>229</v>
      </c>
      <c r="AU166" s="196" t="s">
        <v>92</v>
      </c>
      <c r="AV166" s="13" t="s">
        <v>92</v>
      </c>
      <c r="AW166" s="13" t="s">
        <v>3</v>
      </c>
      <c r="AX166" s="13" t="s">
        <v>90</v>
      </c>
      <c r="AY166" s="196" t="s">
        <v>151</v>
      </c>
    </row>
    <row r="167" s="2" customFormat="1" ht="24.15" customHeight="1">
      <c r="A167" s="36"/>
      <c r="B167" s="170"/>
      <c r="C167" s="171" t="s">
        <v>319</v>
      </c>
      <c r="D167" s="171" t="s">
        <v>154</v>
      </c>
      <c r="E167" s="172" t="s">
        <v>817</v>
      </c>
      <c r="F167" s="173" t="s">
        <v>818</v>
      </c>
      <c r="G167" s="174" t="s">
        <v>242</v>
      </c>
      <c r="H167" s="175">
        <v>180.5</v>
      </c>
      <c r="I167" s="176"/>
      <c r="J167" s="177">
        <f>ROUND(I167*H167,2)</f>
        <v>0</v>
      </c>
      <c r="K167" s="178"/>
      <c r="L167" s="37"/>
      <c r="M167" s="179" t="s">
        <v>1</v>
      </c>
      <c r="N167" s="180" t="s">
        <v>47</v>
      </c>
      <c r="O167" s="75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3" t="s">
        <v>158</v>
      </c>
      <c r="AT167" s="183" t="s">
        <v>154</v>
      </c>
      <c r="AU167" s="183" t="s">
        <v>92</v>
      </c>
      <c r="AY167" s="17" t="s">
        <v>151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7" t="s">
        <v>90</v>
      </c>
      <c r="BK167" s="184">
        <f>ROUND(I167*H167,2)</f>
        <v>0</v>
      </c>
      <c r="BL167" s="17" t="s">
        <v>158</v>
      </c>
      <c r="BM167" s="183" t="s">
        <v>819</v>
      </c>
    </row>
    <row r="168" s="13" customFormat="1">
      <c r="A168" s="13"/>
      <c r="B168" s="195"/>
      <c r="C168" s="13"/>
      <c r="D168" s="185" t="s">
        <v>229</v>
      </c>
      <c r="E168" s="196" t="s">
        <v>1</v>
      </c>
      <c r="F168" s="197" t="s">
        <v>820</v>
      </c>
      <c r="G168" s="13"/>
      <c r="H168" s="198">
        <v>180.5</v>
      </c>
      <c r="I168" s="199"/>
      <c r="J168" s="13"/>
      <c r="K168" s="13"/>
      <c r="L168" s="195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6" t="s">
        <v>229</v>
      </c>
      <c r="AU168" s="196" t="s">
        <v>92</v>
      </c>
      <c r="AV168" s="13" t="s">
        <v>92</v>
      </c>
      <c r="AW168" s="13" t="s">
        <v>36</v>
      </c>
      <c r="AX168" s="13" t="s">
        <v>90</v>
      </c>
      <c r="AY168" s="196" t="s">
        <v>151</v>
      </c>
    </row>
    <row r="169" s="2" customFormat="1" ht="16.5" customHeight="1">
      <c r="A169" s="36"/>
      <c r="B169" s="170"/>
      <c r="C169" s="211" t="s">
        <v>324</v>
      </c>
      <c r="D169" s="211" t="s">
        <v>256</v>
      </c>
      <c r="E169" s="212" t="s">
        <v>774</v>
      </c>
      <c r="F169" s="213" t="s">
        <v>775</v>
      </c>
      <c r="G169" s="214" t="s">
        <v>755</v>
      </c>
      <c r="H169" s="215">
        <v>3.6099999999999999</v>
      </c>
      <c r="I169" s="216"/>
      <c r="J169" s="217">
        <f>ROUND(I169*H169,2)</f>
        <v>0</v>
      </c>
      <c r="K169" s="218"/>
      <c r="L169" s="219"/>
      <c r="M169" s="220" t="s">
        <v>1</v>
      </c>
      <c r="N169" s="221" t="s">
        <v>47</v>
      </c>
      <c r="O169" s="75"/>
      <c r="P169" s="181">
        <f>O169*H169</f>
        <v>0</v>
      </c>
      <c r="Q169" s="181">
        <v>0.001</v>
      </c>
      <c r="R169" s="181">
        <f>Q169*H169</f>
        <v>0.0036099999999999999</v>
      </c>
      <c r="S169" s="181">
        <v>0</v>
      </c>
      <c r="T169" s="18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3" t="s">
        <v>260</v>
      </c>
      <c r="AT169" s="183" t="s">
        <v>256</v>
      </c>
      <c r="AU169" s="183" t="s">
        <v>92</v>
      </c>
      <c r="AY169" s="17" t="s">
        <v>151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7" t="s">
        <v>90</v>
      </c>
      <c r="BK169" s="184">
        <f>ROUND(I169*H169,2)</f>
        <v>0</v>
      </c>
      <c r="BL169" s="17" t="s">
        <v>158</v>
      </c>
      <c r="BM169" s="183" t="s">
        <v>821</v>
      </c>
    </row>
    <row r="170" s="2" customFormat="1">
      <c r="A170" s="36"/>
      <c r="B170" s="37"/>
      <c r="C170" s="36"/>
      <c r="D170" s="185" t="s">
        <v>160</v>
      </c>
      <c r="E170" s="36"/>
      <c r="F170" s="186" t="s">
        <v>777</v>
      </c>
      <c r="G170" s="36"/>
      <c r="H170" s="36"/>
      <c r="I170" s="187"/>
      <c r="J170" s="36"/>
      <c r="K170" s="36"/>
      <c r="L170" s="37"/>
      <c r="M170" s="188"/>
      <c r="N170" s="189"/>
      <c r="O170" s="75"/>
      <c r="P170" s="75"/>
      <c r="Q170" s="75"/>
      <c r="R170" s="75"/>
      <c r="S170" s="75"/>
      <c r="T170" s="7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7" t="s">
        <v>160</v>
      </c>
      <c r="AU170" s="17" t="s">
        <v>92</v>
      </c>
    </row>
    <row r="171" s="13" customFormat="1">
      <c r="A171" s="13"/>
      <c r="B171" s="195"/>
      <c r="C171" s="13"/>
      <c r="D171" s="185" t="s">
        <v>229</v>
      </c>
      <c r="E171" s="13"/>
      <c r="F171" s="197" t="s">
        <v>822</v>
      </c>
      <c r="G171" s="13"/>
      <c r="H171" s="198">
        <v>3.6099999999999999</v>
      </c>
      <c r="I171" s="199"/>
      <c r="J171" s="13"/>
      <c r="K171" s="13"/>
      <c r="L171" s="195"/>
      <c r="M171" s="200"/>
      <c r="N171" s="201"/>
      <c r="O171" s="201"/>
      <c r="P171" s="201"/>
      <c r="Q171" s="201"/>
      <c r="R171" s="201"/>
      <c r="S171" s="201"/>
      <c r="T171" s="20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6" t="s">
        <v>229</v>
      </c>
      <c r="AU171" s="196" t="s">
        <v>92</v>
      </c>
      <c r="AV171" s="13" t="s">
        <v>92</v>
      </c>
      <c r="AW171" s="13" t="s">
        <v>3</v>
      </c>
      <c r="AX171" s="13" t="s">
        <v>90</v>
      </c>
      <c r="AY171" s="196" t="s">
        <v>151</v>
      </c>
    </row>
    <row r="172" s="2" customFormat="1" ht="24.15" customHeight="1">
      <c r="A172" s="36"/>
      <c r="B172" s="170"/>
      <c r="C172" s="171" t="s">
        <v>7</v>
      </c>
      <c r="D172" s="171" t="s">
        <v>154</v>
      </c>
      <c r="E172" s="172" t="s">
        <v>823</v>
      </c>
      <c r="F172" s="173" t="s">
        <v>824</v>
      </c>
      <c r="G172" s="174" t="s">
        <v>598</v>
      </c>
      <c r="H172" s="175">
        <v>5</v>
      </c>
      <c r="I172" s="176"/>
      <c r="J172" s="177">
        <f>ROUND(I172*H172,2)</f>
        <v>0</v>
      </c>
      <c r="K172" s="178"/>
      <c r="L172" s="37"/>
      <c r="M172" s="179" t="s">
        <v>1</v>
      </c>
      <c r="N172" s="180" t="s">
        <v>47</v>
      </c>
      <c r="O172" s="75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3" t="s">
        <v>158</v>
      </c>
      <c r="AT172" s="183" t="s">
        <v>154</v>
      </c>
      <c r="AU172" s="183" t="s">
        <v>92</v>
      </c>
      <c r="AY172" s="17" t="s">
        <v>151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7" t="s">
        <v>90</v>
      </c>
      <c r="BK172" s="184">
        <f>ROUND(I172*H172,2)</f>
        <v>0</v>
      </c>
      <c r="BL172" s="17" t="s">
        <v>158</v>
      </c>
      <c r="BM172" s="183" t="s">
        <v>825</v>
      </c>
    </row>
    <row r="173" s="13" customFormat="1">
      <c r="A173" s="13"/>
      <c r="B173" s="195"/>
      <c r="C173" s="13"/>
      <c r="D173" s="185" t="s">
        <v>229</v>
      </c>
      <c r="E173" s="196" t="s">
        <v>1</v>
      </c>
      <c r="F173" s="197" t="s">
        <v>812</v>
      </c>
      <c r="G173" s="13"/>
      <c r="H173" s="198">
        <v>5</v>
      </c>
      <c r="I173" s="199"/>
      <c r="J173" s="13"/>
      <c r="K173" s="13"/>
      <c r="L173" s="195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6" t="s">
        <v>229</v>
      </c>
      <c r="AU173" s="196" t="s">
        <v>92</v>
      </c>
      <c r="AV173" s="13" t="s">
        <v>92</v>
      </c>
      <c r="AW173" s="13" t="s">
        <v>36</v>
      </c>
      <c r="AX173" s="13" t="s">
        <v>90</v>
      </c>
      <c r="AY173" s="196" t="s">
        <v>151</v>
      </c>
    </row>
    <row r="174" s="2" customFormat="1" ht="16.5" customHeight="1">
      <c r="A174" s="36"/>
      <c r="B174" s="170"/>
      <c r="C174" s="211" t="s">
        <v>333</v>
      </c>
      <c r="D174" s="211" t="s">
        <v>256</v>
      </c>
      <c r="E174" s="212" t="s">
        <v>826</v>
      </c>
      <c r="F174" s="213" t="s">
        <v>827</v>
      </c>
      <c r="G174" s="214" t="s">
        <v>598</v>
      </c>
      <c r="H174" s="215">
        <v>1</v>
      </c>
      <c r="I174" s="216"/>
      <c r="J174" s="217">
        <f>ROUND(I174*H174,2)</f>
        <v>0</v>
      </c>
      <c r="K174" s="218"/>
      <c r="L174" s="219"/>
      <c r="M174" s="220" t="s">
        <v>1</v>
      </c>
      <c r="N174" s="221" t="s">
        <v>47</v>
      </c>
      <c r="O174" s="75"/>
      <c r="P174" s="181">
        <f>O174*H174</f>
        <v>0</v>
      </c>
      <c r="Q174" s="181">
        <v>0</v>
      </c>
      <c r="R174" s="181">
        <f>Q174*H174</f>
        <v>0</v>
      </c>
      <c r="S174" s="181">
        <v>0</v>
      </c>
      <c r="T174" s="18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3" t="s">
        <v>260</v>
      </c>
      <c r="AT174" s="183" t="s">
        <v>256</v>
      </c>
      <c r="AU174" s="183" t="s">
        <v>92</v>
      </c>
      <c r="AY174" s="17" t="s">
        <v>151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7" t="s">
        <v>90</v>
      </c>
      <c r="BK174" s="184">
        <f>ROUND(I174*H174,2)</f>
        <v>0</v>
      </c>
      <c r="BL174" s="17" t="s">
        <v>158</v>
      </c>
      <c r="BM174" s="183" t="s">
        <v>828</v>
      </c>
    </row>
    <row r="175" s="13" customFormat="1">
      <c r="A175" s="13"/>
      <c r="B175" s="195"/>
      <c r="C175" s="13"/>
      <c r="D175" s="185" t="s">
        <v>229</v>
      </c>
      <c r="E175" s="196" t="s">
        <v>1</v>
      </c>
      <c r="F175" s="197" t="s">
        <v>90</v>
      </c>
      <c r="G175" s="13"/>
      <c r="H175" s="198">
        <v>1</v>
      </c>
      <c r="I175" s="199"/>
      <c r="J175" s="13"/>
      <c r="K175" s="13"/>
      <c r="L175" s="195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6" t="s">
        <v>229</v>
      </c>
      <c r="AU175" s="196" t="s">
        <v>92</v>
      </c>
      <c r="AV175" s="13" t="s">
        <v>92</v>
      </c>
      <c r="AW175" s="13" t="s">
        <v>36</v>
      </c>
      <c r="AX175" s="13" t="s">
        <v>90</v>
      </c>
      <c r="AY175" s="196" t="s">
        <v>151</v>
      </c>
    </row>
    <row r="176" s="2" customFormat="1" ht="16.5" customHeight="1">
      <c r="A176" s="36"/>
      <c r="B176" s="170"/>
      <c r="C176" s="211" t="s">
        <v>337</v>
      </c>
      <c r="D176" s="211" t="s">
        <v>256</v>
      </c>
      <c r="E176" s="212" t="s">
        <v>829</v>
      </c>
      <c r="F176" s="213" t="s">
        <v>830</v>
      </c>
      <c r="G176" s="214" t="s">
        <v>598</v>
      </c>
      <c r="H176" s="215">
        <v>4</v>
      </c>
      <c r="I176" s="216"/>
      <c r="J176" s="217">
        <f>ROUND(I176*H176,2)</f>
        <v>0</v>
      </c>
      <c r="K176" s="218"/>
      <c r="L176" s="219"/>
      <c r="M176" s="220" t="s">
        <v>1</v>
      </c>
      <c r="N176" s="221" t="s">
        <v>47</v>
      </c>
      <c r="O176" s="75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3" t="s">
        <v>260</v>
      </c>
      <c r="AT176" s="183" t="s">
        <v>256</v>
      </c>
      <c r="AU176" s="183" t="s">
        <v>92</v>
      </c>
      <c r="AY176" s="17" t="s">
        <v>151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7" t="s">
        <v>90</v>
      </c>
      <c r="BK176" s="184">
        <f>ROUND(I176*H176,2)</f>
        <v>0</v>
      </c>
      <c r="BL176" s="17" t="s">
        <v>158</v>
      </c>
      <c r="BM176" s="183" t="s">
        <v>831</v>
      </c>
    </row>
    <row r="177" s="13" customFormat="1">
      <c r="A177" s="13"/>
      <c r="B177" s="195"/>
      <c r="C177" s="13"/>
      <c r="D177" s="185" t="s">
        <v>229</v>
      </c>
      <c r="E177" s="196" t="s">
        <v>1</v>
      </c>
      <c r="F177" s="197" t="s">
        <v>158</v>
      </c>
      <c r="G177" s="13"/>
      <c r="H177" s="198">
        <v>4</v>
      </c>
      <c r="I177" s="199"/>
      <c r="J177" s="13"/>
      <c r="K177" s="13"/>
      <c r="L177" s="195"/>
      <c r="M177" s="200"/>
      <c r="N177" s="201"/>
      <c r="O177" s="201"/>
      <c r="P177" s="201"/>
      <c r="Q177" s="201"/>
      <c r="R177" s="201"/>
      <c r="S177" s="201"/>
      <c r="T177" s="20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6" t="s">
        <v>229</v>
      </c>
      <c r="AU177" s="196" t="s">
        <v>92</v>
      </c>
      <c r="AV177" s="13" t="s">
        <v>92</v>
      </c>
      <c r="AW177" s="13" t="s">
        <v>36</v>
      </c>
      <c r="AX177" s="13" t="s">
        <v>90</v>
      </c>
      <c r="AY177" s="196" t="s">
        <v>151</v>
      </c>
    </row>
    <row r="178" s="2" customFormat="1" ht="24.15" customHeight="1">
      <c r="A178" s="36"/>
      <c r="B178" s="170"/>
      <c r="C178" s="171" t="s">
        <v>341</v>
      </c>
      <c r="D178" s="171" t="s">
        <v>154</v>
      </c>
      <c r="E178" s="172" t="s">
        <v>832</v>
      </c>
      <c r="F178" s="173" t="s">
        <v>833</v>
      </c>
      <c r="G178" s="174" t="s">
        <v>598</v>
      </c>
      <c r="H178" s="175">
        <v>5</v>
      </c>
      <c r="I178" s="176"/>
      <c r="J178" s="177">
        <f>ROUND(I178*H178,2)</f>
        <v>0</v>
      </c>
      <c r="K178" s="178"/>
      <c r="L178" s="37"/>
      <c r="M178" s="179" t="s">
        <v>1</v>
      </c>
      <c r="N178" s="180" t="s">
        <v>47</v>
      </c>
      <c r="O178" s="75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3" t="s">
        <v>158</v>
      </c>
      <c r="AT178" s="183" t="s">
        <v>154</v>
      </c>
      <c r="AU178" s="183" t="s">
        <v>92</v>
      </c>
      <c r="AY178" s="17" t="s">
        <v>151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7" t="s">
        <v>90</v>
      </c>
      <c r="BK178" s="184">
        <f>ROUND(I178*H178,2)</f>
        <v>0</v>
      </c>
      <c r="BL178" s="17" t="s">
        <v>158</v>
      </c>
      <c r="BM178" s="183" t="s">
        <v>834</v>
      </c>
    </row>
    <row r="179" s="13" customFormat="1">
      <c r="A179" s="13"/>
      <c r="B179" s="195"/>
      <c r="C179" s="13"/>
      <c r="D179" s="185" t="s">
        <v>229</v>
      </c>
      <c r="E179" s="196" t="s">
        <v>1</v>
      </c>
      <c r="F179" s="197" t="s">
        <v>812</v>
      </c>
      <c r="G179" s="13"/>
      <c r="H179" s="198">
        <v>5</v>
      </c>
      <c r="I179" s="199"/>
      <c r="J179" s="13"/>
      <c r="K179" s="13"/>
      <c r="L179" s="195"/>
      <c r="M179" s="200"/>
      <c r="N179" s="201"/>
      <c r="O179" s="201"/>
      <c r="P179" s="201"/>
      <c r="Q179" s="201"/>
      <c r="R179" s="201"/>
      <c r="S179" s="201"/>
      <c r="T179" s="20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6" t="s">
        <v>229</v>
      </c>
      <c r="AU179" s="196" t="s">
        <v>92</v>
      </c>
      <c r="AV179" s="13" t="s">
        <v>92</v>
      </c>
      <c r="AW179" s="13" t="s">
        <v>36</v>
      </c>
      <c r="AX179" s="13" t="s">
        <v>90</v>
      </c>
      <c r="AY179" s="196" t="s">
        <v>151</v>
      </c>
    </row>
    <row r="180" s="2" customFormat="1" ht="21.75" customHeight="1">
      <c r="A180" s="36"/>
      <c r="B180" s="170"/>
      <c r="C180" s="211" t="s">
        <v>346</v>
      </c>
      <c r="D180" s="211" t="s">
        <v>256</v>
      </c>
      <c r="E180" s="212" t="s">
        <v>835</v>
      </c>
      <c r="F180" s="213" t="s">
        <v>836</v>
      </c>
      <c r="G180" s="214" t="s">
        <v>598</v>
      </c>
      <c r="H180" s="215">
        <v>15</v>
      </c>
      <c r="I180" s="216"/>
      <c r="J180" s="217">
        <f>ROUND(I180*H180,2)</f>
        <v>0</v>
      </c>
      <c r="K180" s="218"/>
      <c r="L180" s="219"/>
      <c r="M180" s="220" t="s">
        <v>1</v>
      </c>
      <c r="N180" s="221" t="s">
        <v>47</v>
      </c>
      <c r="O180" s="75"/>
      <c r="P180" s="181">
        <f>O180*H180</f>
        <v>0</v>
      </c>
      <c r="Q180" s="181">
        <v>0.0035400000000000002</v>
      </c>
      <c r="R180" s="181">
        <f>Q180*H180</f>
        <v>0.053100000000000001</v>
      </c>
      <c r="S180" s="181">
        <v>0</v>
      </c>
      <c r="T180" s="18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3" t="s">
        <v>260</v>
      </c>
      <c r="AT180" s="183" t="s">
        <v>256</v>
      </c>
      <c r="AU180" s="183" t="s">
        <v>92</v>
      </c>
      <c r="AY180" s="17" t="s">
        <v>151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7" t="s">
        <v>90</v>
      </c>
      <c r="BK180" s="184">
        <f>ROUND(I180*H180,2)</f>
        <v>0</v>
      </c>
      <c r="BL180" s="17" t="s">
        <v>158</v>
      </c>
      <c r="BM180" s="183" t="s">
        <v>837</v>
      </c>
    </row>
    <row r="181" s="13" customFormat="1">
      <c r="A181" s="13"/>
      <c r="B181" s="195"/>
      <c r="C181" s="13"/>
      <c r="D181" s="185" t="s">
        <v>229</v>
      </c>
      <c r="E181" s="13"/>
      <c r="F181" s="197" t="s">
        <v>838</v>
      </c>
      <c r="G181" s="13"/>
      <c r="H181" s="198">
        <v>15</v>
      </c>
      <c r="I181" s="199"/>
      <c r="J181" s="13"/>
      <c r="K181" s="13"/>
      <c r="L181" s="195"/>
      <c r="M181" s="200"/>
      <c r="N181" s="201"/>
      <c r="O181" s="201"/>
      <c r="P181" s="201"/>
      <c r="Q181" s="201"/>
      <c r="R181" s="201"/>
      <c r="S181" s="201"/>
      <c r="T181" s="20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6" t="s">
        <v>229</v>
      </c>
      <c r="AU181" s="196" t="s">
        <v>92</v>
      </c>
      <c r="AV181" s="13" t="s">
        <v>92</v>
      </c>
      <c r="AW181" s="13" t="s">
        <v>3</v>
      </c>
      <c r="AX181" s="13" t="s">
        <v>90</v>
      </c>
      <c r="AY181" s="196" t="s">
        <v>151</v>
      </c>
    </row>
    <row r="182" s="2" customFormat="1" ht="24.15" customHeight="1">
      <c r="A182" s="36"/>
      <c r="B182" s="170"/>
      <c r="C182" s="171" t="s">
        <v>353</v>
      </c>
      <c r="D182" s="171" t="s">
        <v>154</v>
      </c>
      <c r="E182" s="172" t="s">
        <v>839</v>
      </c>
      <c r="F182" s="173" t="s">
        <v>840</v>
      </c>
      <c r="G182" s="174" t="s">
        <v>242</v>
      </c>
      <c r="H182" s="175">
        <v>1.02</v>
      </c>
      <c r="I182" s="176"/>
      <c r="J182" s="177">
        <f>ROUND(I182*H182,2)</f>
        <v>0</v>
      </c>
      <c r="K182" s="178"/>
      <c r="L182" s="37"/>
      <c r="M182" s="179" t="s">
        <v>1</v>
      </c>
      <c r="N182" s="180" t="s">
        <v>47</v>
      </c>
      <c r="O182" s="75"/>
      <c r="P182" s="181">
        <f>O182*H182</f>
        <v>0</v>
      </c>
      <c r="Q182" s="181">
        <v>0.00068999999999999997</v>
      </c>
      <c r="R182" s="181">
        <f>Q182*H182</f>
        <v>0.00070379999999999998</v>
      </c>
      <c r="S182" s="181">
        <v>0</v>
      </c>
      <c r="T182" s="18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3" t="s">
        <v>158</v>
      </c>
      <c r="AT182" s="183" t="s">
        <v>154</v>
      </c>
      <c r="AU182" s="183" t="s">
        <v>92</v>
      </c>
      <c r="AY182" s="17" t="s">
        <v>151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7" t="s">
        <v>90</v>
      </c>
      <c r="BK182" s="184">
        <f>ROUND(I182*H182,2)</f>
        <v>0</v>
      </c>
      <c r="BL182" s="17" t="s">
        <v>158</v>
      </c>
      <c r="BM182" s="183" t="s">
        <v>841</v>
      </c>
    </row>
    <row r="183" s="13" customFormat="1">
      <c r="A183" s="13"/>
      <c r="B183" s="195"/>
      <c r="C183" s="13"/>
      <c r="D183" s="185" t="s">
        <v>229</v>
      </c>
      <c r="E183" s="196" t="s">
        <v>1</v>
      </c>
      <c r="F183" s="197" t="s">
        <v>842</v>
      </c>
      <c r="G183" s="13"/>
      <c r="H183" s="198">
        <v>1.02</v>
      </c>
      <c r="I183" s="199"/>
      <c r="J183" s="13"/>
      <c r="K183" s="13"/>
      <c r="L183" s="195"/>
      <c r="M183" s="200"/>
      <c r="N183" s="201"/>
      <c r="O183" s="201"/>
      <c r="P183" s="201"/>
      <c r="Q183" s="201"/>
      <c r="R183" s="201"/>
      <c r="S183" s="201"/>
      <c r="T183" s="20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6" t="s">
        <v>229</v>
      </c>
      <c r="AU183" s="196" t="s">
        <v>92</v>
      </c>
      <c r="AV183" s="13" t="s">
        <v>92</v>
      </c>
      <c r="AW183" s="13" t="s">
        <v>36</v>
      </c>
      <c r="AX183" s="13" t="s">
        <v>90</v>
      </c>
      <c r="AY183" s="196" t="s">
        <v>151</v>
      </c>
    </row>
    <row r="184" s="2" customFormat="1" ht="24.15" customHeight="1">
      <c r="A184" s="36"/>
      <c r="B184" s="170"/>
      <c r="C184" s="171" t="s">
        <v>358</v>
      </c>
      <c r="D184" s="171" t="s">
        <v>154</v>
      </c>
      <c r="E184" s="172" t="s">
        <v>843</v>
      </c>
      <c r="F184" s="173" t="s">
        <v>844</v>
      </c>
      <c r="G184" s="174" t="s">
        <v>598</v>
      </c>
      <c r="H184" s="175">
        <v>5</v>
      </c>
      <c r="I184" s="176"/>
      <c r="J184" s="177">
        <f>ROUND(I184*H184,2)</f>
        <v>0</v>
      </c>
      <c r="K184" s="178"/>
      <c r="L184" s="37"/>
      <c r="M184" s="179" t="s">
        <v>1</v>
      </c>
      <c r="N184" s="180" t="s">
        <v>47</v>
      </c>
      <c r="O184" s="75"/>
      <c r="P184" s="181">
        <f>O184*H184</f>
        <v>0</v>
      </c>
      <c r="Q184" s="181">
        <v>0</v>
      </c>
      <c r="R184" s="181">
        <f>Q184*H184</f>
        <v>0</v>
      </c>
      <c r="S184" s="181">
        <v>0</v>
      </c>
      <c r="T184" s="18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3" t="s">
        <v>158</v>
      </c>
      <c r="AT184" s="183" t="s">
        <v>154</v>
      </c>
      <c r="AU184" s="183" t="s">
        <v>92</v>
      </c>
      <c r="AY184" s="17" t="s">
        <v>151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17" t="s">
        <v>90</v>
      </c>
      <c r="BK184" s="184">
        <f>ROUND(I184*H184,2)</f>
        <v>0</v>
      </c>
      <c r="BL184" s="17" t="s">
        <v>158</v>
      </c>
      <c r="BM184" s="183" t="s">
        <v>845</v>
      </c>
    </row>
    <row r="185" s="13" customFormat="1">
      <c r="A185" s="13"/>
      <c r="B185" s="195"/>
      <c r="C185" s="13"/>
      <c r="D185" s="185" t="s">
        <v>229</v>
      </c>
      <c r="E185" s="196" t="s">
        <v>1</v>
      </c>
      <c r="F185" s="197" t="s">
        <v>812</v>
      </c>
      <c r="G185" s="13"/>
      <c r="H185" s="198">
        <v>5</v>
      </c>
      <c r="I185" s="199"/>
      <c r="J185" s="13"/>
      <c r="K185" s="13"/>
      <c r="L185" s="195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6" t="s">
        <v>229</v>
      </c>
      <c r="AU185" s="196" t="s">
        <v>92</v>
      </c>
      <c r="AV185" s="13" t="s">
        <v>92</v>
      </c>
      <c r="AW185" s="13" t="s">
        <v>36</v>
      </c>
      <c r="AX185" s="13" t="s">
        <v>90</v>
      </c>
      <c r="AY185" s="196" t="s">
        <v>151</v>
      </c>
    </row>
    <row r="186" s="2" customFormat="1" ht="33" customHeight="1">
      <c r="A186" s="36"/>
      <c r="B186" s="170"/>
      <c r="C186" s="171" t="s">
        <v>364</v>
      </c>
      <c r="D186" s="171" t="s">
        <v>154</v>
      </c>
      <c r="E186" s="172" t="s">
        <v>846</v>
      </c>
      <c r="F186" s="173" t="s">
        <v>847</v>
      </c>
      <c r="G186" s="174" t="s">
        <v>242</v>
      </c>
      <c r="H186" s="175">
        <v>134</v>
      </c>
      <c r="I186" s="176"/>
      <c r="J186" s="177">
        <f>ROUND(I186*H186,2)</f>
        <v>0</v>
      </c>
      <c r="K186" s="178"/>
      <c r="L186" s="37"/>
      <c r="M186" s="179" t="s">
        <v>1</v>
      </c>
      <c r="N186" s="180" t="s">
        <v>47</v>
      </c>
      <c r="O186" s="75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3" t="s">
        <v>158</v>
      </c>
      <c r="AT186" s="183" t="s">
        <v>154</v>
      </c>
      <c r="AU186" s="183" t="s">
        <v>92</v>
      </c>
      <c r="AY186" s="17" t="s">
        <v>151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7" t="s">
        <v>90</v>
      </c>
      <c r="BK186" s="184">
        <f>ROUND(I186*H186,2)</f>
        <v>0</v>
      </c>
      <c r="BL186" s="17" t="s">
        <v>158</v>
      </c>
      <c r="BM186" s="183" t="s">
        <v>848</v>
      </c>
    </row>
    <row r="187" s="13" customFormat="1">
      <c r="A187" s="13"/>
      <c r="B187" s="195"/>
      <c r="C187" s="13"/>
      <c r="D187" s="185" t="s">
        <v>229</v>
      </c>
      <c r="E187" s="196" t="s">
        <v>554</v>
      </c>
      <c r="F187" s="197" t="s">
        <v>849</v>
      </c>
      <c r="G187" s="13"/>
      <c r="H187" s="198">
        <v>134</v>
      </c>
      <c r="I187" s="199"/>
      <c r="J187" s="13"/>
      <c r="K187" s="13"/>
      <c r="L187" s="195"/>
      <c r="M187" s="200"/>
      <c r="N187" s="201"/>
      <c r="O187" s="201"/>
      <c r="P187" s="201"/>
      <c r="Q187" s="201"/>
      <c r="R187" s="201"/>
      <c r="S187" s="201"/>
      <c r="T187" s="20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6" t="s">
        <v>229</v>
      </c>
      <c r="AU187" s="196" t="s">
        <v>92</v>
      </c>
      <c r="AV187" s="13" t="s">
        <v>92</v>
      </c>
      <c r="AW187" s="13" t="s">
        <v>36</v>
      </c>
      <c r="AX187" s="13" t="s">
        <v>90</v>
      </c>
      <c r="AY187" s="196" t="s">
        <v>151</v>
      </c>
    </row>
    <row r="188" s="2" customFormat="1" ht="24.15" customHeight="1">
      <c r="A188" s="36"/>
      <c r="B188" s="170"/>
      <c r="C188" s="171" t="s">
        <v>369</v>
      </c>
      <c r="D188" s="171" t="s">
        <v>154</v>
      </c>
      <c r="E188" s="172" t="s">
        <v>850</v>
      </c>
      <c r="F188" s="173" t="s">
        <v>851</v>
      </c>
      <c r="G188" s="174" t="s">
        <v>242</v>
      </c>
      <c r="H188" s="175">
        <v>134</v>
      </c>
      <c r="I188" s="176"/>
      <c r="J188" s="177">
        <f>ROUND(I188*H188,2)</f>
        <v>0</v>
      </c>
      <c r="K188" s="178"/>
      <c r="L188" s="37"/>
      <c r="M188" s="179" t="s">
        <v>1</v>
      </c>
      <c r="N188" s="180" t="s">
        <v>47</v>
      </c>
      <c r="O188" s="75"/>
      <c r="P188" s="181">
        <f>O188*H188</f>
        <v>0</v>
      </c>
      <c r="Q188" s="181">
        <v>0</v>
      </c>
      <c r="R188" s="181">
        <f>Q188*H188</f>
        <v>0</v>
      </c>
      <c r="S188" s="181">
        <v>0</v>
      </c>
      <c r="T188" s="18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3" t="s">
        <v>158</v>
      </c>
      <c r="AT188" s="183" t="s">
        <v>154</v>
      </c>
      <c r="AU188" s="183" t="s">
        <v>92</v>
      </c>
      <c r="AY188" s="17" t="s">
        <v>151</v>
      </c>
      <c r="BE188" s="184">
        <f>IF(N188="základní",J188,0)</f>
        <v>0</v>
      </c>
      <c r="BF188" s="184">
        <f>IF(N188="snížená",J188,0)</f>
        <v>0</v>
      </c>
      <c r="BG188" s="184">
        <f>IF(N188="zákl. přenesená",J188,0)</f>
        <v>0</v>
      </c>
      <c r="BH188" s="184">
        <f>IF(N188="sníž. přenesená",J188,0)</f>
        <v>0</v>
      </c>
      <c r="BI188" s="184">
        <f>IF(N188="nulová",J188,0)</f>
        <v>0</v>
      </c>
      <c r="BJ188" s="17" t="s">
        <v>90</v>
      </c>
      <c r="BK188" s="184">
        <f>ROUND(I188*H188,2)</f>
        <v>0</v>
      </c>
      <c r="BL188" s="17" t="s">
        <v>158</v>
      </c>
      <c r="BM188" s="183" t="s">
        <v>852</v>
      </c>
    </row>
    <row r="189" s="13" customFormat="1">
      <c r="A189" s="13"/>
      <c r="B189" s="195"/>
      <c r="C189" s="13"/>
      <c r="D189" s="185" t="s">
        <v>229</v>
      </c>
      <c r="E189" s="196" t="s">
        <v>1</v>
      </c>
      <c r="F189" s="197" t="s">
        <v>554</v>
      </c>
      <c r="G189" s="13"/>
      <c r="H189" s="198">
        <v>134</v>
      </c>
      <c r="I189" s="199"/>
      <c r="J189" s="13"/>
      <c r="K189" s="13"/>
      <c r="L189" s="195"/>
      <c r="M189" s="200"/>
      <c r="N189" s="201"/>
      <c r="O189" s="201"/>
      <c r="P189" s="201"/>
      <c r="Q189" s="201"/>
      <c r="R189" s="201"/>
      <c r="S189" s="201"/>
      <c r="T189" s="20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6" t="s">
        <v>229</v>
      </c>
      <c r="AU189" s="196" t="s">
        <v>92</v>
      </c>
      <c r="AV189" s="13" t="s">
        <v>92</v>
      </c>
      <c r="AW189" s="13" t="s">
        <v>36</v>
      </c>
      <c r="AX189" s="13" t="s">
        <v>90</v>
      </c>
      <c r="AY189" s="196" t="s">
        <v>151</v>
      </c>
    </row>
    <row r="190" s="2" customFormat="1" ht="21.75" customHeight="1">
      <c r="A190" s="36"/>
      <c r="B190" s="170"/>
      <c r="C190" s="171" t="s">
        <v>375</v>
      </c>
      <c r="D190" s="171" t="s">
        <v>154</v>
      </c>
      <c r="E190" s="172" t="s">
        <v>853</v>
      </c>
      <c r="F190" s="173" t="s">
        <v>854</v>
      </c>
      <c r="G190" s="174" t="s">
        <v>598</v>
      </c>
      <c r="H190" s="175">
        <v>5</v>
      </c>
      <c r="I190" s="176"/>
      <c r="J190" s="177">
        <f>ROUND(I190*H190,2)</f>
        <v>0</v>
      </c>
      <c r="K190" s="178"/>
      <c r="L190" s="37"/>
      <c r="M190" s="179" t="s">
        <v>1</v>
      </c>
      <c r="N190" s="180" t="s">
        <v>47</v>
      </c>
      <c r="O190" s="75"/>
      <c r="P190" s="181">
        <f>O190*H190</f>
        <v>0</v>
      </c>
      <c r="Q190" s="181">
        <v>0</v>
      </c>
      <c r="R190" s="181">
        <f>Q190*H190</f>
        <v>0</v>
      </c>
      <c r="S190" s="181">
        <v>0</v>
      </c>
      <c r="T190" s="18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3" t="s">
        <v>158</v>
      </c>
      <c r="AT190" s="183" t="s">
        <v>154</v>
      </c>
      <c r="AU190" s="183" t="s">
        <v>92</v>
      </c>
      <c r="AY190" s="17" t="s">
        <v>151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7" t="s">
        <v>90</v>
      </c>
      <c r="BK190" s="184">
        <f>ROUND(I190*H190,2)</f>
        <v>0</v>
      </c>
      <c r="BL190" s="17" t="s">
        <v>158</v>
      </c>
      <c r="BM190" s="183" t="s">
        <v>855</v>
      </c>
    </row>
    <row r="191" s="13" customFormat="1">
      <c r="A191" s="13"/>
      <c r="B191" s="195"/>
      <c r="C191" s="13"/>
      <c r="D191" s="185" t="s">
        <v>229</v>
      </c>
      <c r="E191" s="196" t="s">
        <v>1</v>
      </c>
      <c r="F191" s="197" t="s">
        <v>812</v>
      </c>
      <c r="G191" s="13"/>
      <c r="H191" s="198">
        <v>5</v>
      </c>
      <c r="I191" s="199"/>
      <c r="J191" s="13"/>
      <c r="K191" s="13"/>
      <c r="L191" s="195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6" t="s">
        <v>229</v>
      </c>
      <c r="AU191" s="196" t="s">
        <v>92</v>
      </c>
      <c r="AV191" s="13" t="s">
        <v>92</v>
      </c>
      <c r="AW191" s="13" t="s">
        <v>36</v>
      </c>
      <c r="AX191" s="13" t="s">
        <v>90</v>
      </c>
      <c r="AY191" s="196" t="s">
        <v>151</v>
      </c>
    </row>
    <row r="192" s="2" customFormat="1" ht="24.15" customHeight="1">
      <c r="A192" s="36"/>
      <c r="B192" s="170"/>
      <c r="C192" s="171" t="s">
        <v>383</v>
      </c>
      <c r="D192" s="171" t="s">
        <v>154</v>
      </c>
      <c r="E192" s="172" t="s">
        <v>856</v>
      </c>
      <c r="F192" s="173" t="s">
        <v>857</v>
      </c>
      <c r="G192" s="174" t="s">
        <v>242</v>
      </c>
      <c r="H192" s="175">
        <v>2.512</v>
      </c>
      <c r="I192" s="176"/>
      <c r="J192" s="177">
        <f>ROUND(I192*H192,2)</f>
        <v>0</v>
      </c>
      <c r="K192" s="178"/>
      <c r="L192" s="37"/>
      <c r="M192" s="179" t="s">
        <v>1</v>
      </c>
      <c r="N192" s="180" t="s">
        <v>47</v>
      </c>
      <c r="O192" s="75"/>
      <c r="P192" s="181">
        <f>O192*H192</f>
        <v>0</v>
      </c>
      <c r="Q192" s="181">
        <v>0</v>
      </c>
      <c r="R192" s="181">
        <f>Q192*H192</f>
        <v>0</v>
      </c>
      <c r="S192" s="181">
        <v>0</v>
      </c>
      <c r="T192" s="18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3" t="s">
        <v>158</v>
      </c>
      <c r="AT192" s="183" t="s">
        <v>154</v>
      </c>
      <c r="AU192" s="183" t="s">
        <v>92</v>
      </c>
      <c r="AY192" s="17" t="s">
        <v>151</v>
      </c>
      <c r="BE192" s="184">
        <f>IF(N192="základní",J192,0)</f>
        <v>0</v>
      </c>
      <c r="BF192" s="184">
        <f>IF(N192="snížená",J192,0)</f>
        <v>0</v>
      </c>
      <c r="BG192" s="184">
        <f>IF(N192="zákl. přenesená",J192,0)</f>
        <v>0</v>
      </c>
      <c r="BH192" s="184">
        <f>IF(N192="sníž. přenesená",J192,0)</f>
        <v>0</v>
      </c>
      <c r="BI192" s="184">
        <f>IF(N192="nulová",J192,0)</f>
        <v>0</v>
      </c>
      <c r="BJ192" s="17" t="s">
        <v>90</v>
      </c>
      <c r="BK192" s="184">
        <f>ROUND(I192*H192,2)</f>
        <v>0</v>
      </c>
      <c r="BL192" s="17" t="s">
        <v>158</v>
      </c>
      <c r="BM192" s="183" t="s">
        <v>858</v>
      </c>
    </row>
    <row r="193" s="13" customFormat="1">
      <c r="A193" s="13"/>
      <c r="B193" s="195"/>
      <c r="C193" s="13"/>
      <c r="D193" s="185" t="s">
        <v>229</v>
      </c>
      <c r="E193" s="196" t="s">
        <v>740</v>
      </c>
      <c r="F193" s="197" t="s">
        <v>859</v>
      </c>
      <c r="G193" s="13"/>
      <c r="H193" s="198">
        <v>2.512</v>
      </c>
      <c r="I193" s="199"/>
      <c r="J193" s="13"/>
      <c r="K193" s="13"/>
      <c r="L193" s="195"/>
      <c r="M193" s="200"/>
      <c r="N193" s="201"/>
      <c r="O193" s="201"/>
      <c r="P193" s="201"/>
      <c r="Q193" s="201"/>
      <c r="R193" s="201"/>
      <c r="S193" s="201"/>
      <c r="T193" s="20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6" t="s">
        <v>229</v>
      </c>
      <c r="AU193" s="196" t="s">
        <v>92</v>
      </c>
      <c r="AV193" s="13" t="s">
        <v>92</v>
      </c>
      <c r="AW193" s="13" t="s">
        <v>36</v>
      </c>
      <c r="AX193" s="13" t="s">
        <v>90</v>
      </c>
      <c r="AY193" s="196" t="s">
        <v>151</v>
      </c>
    </row>
    <row r="194" s="2" customFormat="1" ht="16.5" customHeight="1">
      <c r="A194" s="36"/>
      <c r="B194" s="170"/>
      <c r="C194" s="211" t="s">
        <v>387</v>
      </c>
      <c r="D194" s="211" t="s">
        <v>256</v>
      </c>
      <c r="E194" s="212" t="s">
        <v>860</v>
      </c>
      <c r="F194" s="213" t="s">
        <v>861</v>
      </c>
      <c r="G194" s="214" t="s">
        <v>227</v>
      </c>
      <c r="H194" s="215">
        <v>0.25900000000000001</v>
      </c>
      <c r="I194" s="216"/>
      <c r="J194" s="217">
        <f>ROUND(I194*H194,2)</f>
        <v>0</v>
      </c>
      <c r="K194" s="218"/>
      <c r="L194" s="219"/>
      <c r="M194" s="220" t="s">
        <v>1</v>
      </c>
      <c r="N194" s="221" t="s">
        <v>47</v>
      </c>
      <c r="O194" s="75"/>
      <c r="P194" s="181">
        <f>O194*H194</f>
        <v>0</v>
      </c>
      <c r="Q194" s="181">
        <v>0</v>
      </c>
      <c r="R194" s="181">
        <f>Q194*H194</f>
        <v>0</v>
      </c>
      <c r="S194" s="181">
        <v>0</v>
      </c>
      <c r="T194" s="18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3" t="s">
        <v>260</v>
      </c>
      <c r="AT194" s="183" t="s">
        <v>256</v>
      </c>
      <c r="AU194" s="183" t="s">
        <v>92</v>
      </c>
      <c r="AY194" s="17" t="s">
        <v>151</v>
      </c>
      <c r="BE194" s="184">
        <f>IF(N194="základní",J194,0)</f>
        <v>0</v>
      </c>
      <c r="BF194" s="184">
        <f>IF(N194="snížená",J194,0)</f>
        <v>0</v>
      </c>
      <c r="BG194" s="184">
        <f>IF(N194="zákl. přenesená",J194,0)</f>
        <v>0</v>
      </c>
      <c r="BH194" s="184">
        <f>IF(N194="sníž. přenesená",J194,0)</f>
        <v>0</v>
      </c>
      <c r="BI194" s="184">
        <f>IF(N194="nulová",J194,0)</f>
        <v>0</v>
      </c>
      <c r="BJ194" s="17" t="s">
        <v>90</v>
      </c>
      <c r="BK194" s="184">
        <f>ROUND(I194*H194,2)</f>
        <v>0</v>
      </c>
      <c r="BL194" s="17" t="s">
        <v>158</v>
      </c>
      <c r="BM194" s="183" t="s">
        <v>862</v>
      </c>
    </row>
    <row r="195" s="13" customFormat="1">
      <c r="A195" s="13"/>
      <c r="B195" s="195"/>
      <c r="C195" s="13"/>
      <c r="D195" s="185" t="s">
        <v>229</v>
      </c>
      <c r="E195" s="196" t="s">
        <v>1</v>
      </c>
      <c r="F195" s="197" t="s">
        <v>863</v>
      </c>
      <c r="G195" s="13"/>
      <c r="H195" s="198">
        <v>0.25900000000000001</v>
      </c>
      <c r="I195" s="199"/>
      <c r="J195" s="13"/>
      <c r="K195" s="13"/>
      <c r="L195" s="195"/>
      <c r="M195" s="200"/>
      <c r="N195" s="201"/>
      <c r="O195" s="201"/>
      <c r="P195" s="201"/>
      <c r="Q195" s="201"/>
      <c r="R195" s="201"/>
      <c r="S195" s="201"/>
      <c r="T195" s="20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6" t="s">
        <v>229</v>
      </c>
      <c r="AU195" s="196" t="s">
        <v>92</v>
      </c>
      <c r="AV195" s="13" t="s">
        <v>92</v>
      </c>
      <c r="AW195" s="13" t="s">
        <v>36</v>
      </c>
      <c r="AX195" s="13" t="s">
        <v>90</v>
      </c>
      <c r="AY195" s="196" t="s">
        <v>151</v>
      </c>
    </row>
    <row r="196" s="2" customFormat="1" ht="24.15" customHeight="1">
      <c r="A196" s="36"/>
      <c r="B196" s="170"/>
      <c r="C196" s="171" t="s">
        <v>733</v>
      </c>
      <c r="D196" s="171" t="s">
        <v>154</v>
      </c>
      <c r="E196" s="172" t="s">
        <v>864</v>
      </c>
      <c r="F196" s="173" t="s">
        <v>865</v>
      </c>
      <c r="G196" s="174" t="s">
        <v>259</v>
      </c>
      <c r="H196" s="175">
        <v>0.002</v>
      </c>
      <c r="I196" s="176"/>
      <c r="J196" s="177">
        <f>ROUND(I196*H196,2)</f>
        <v>0</v>
      </c>
      <c r="K196" s="178"/>
      <c r="L196" s="37"/>
      <c r="M196" s="179" t="s">
        <v>1</v>
      </c>
      <c r="N196" s="180" t="s">
        <v>47</v>
      </c>
      <c r="O196" s="75"/>
      <c r="P196" s="181">
        <f>O196*H196</f>
        <v>0</v>
      </c>
      <c r="Q196" s="181">
        <v>0</v>
      </c>
      <c r="R196" s="181">
        <f>Q196*H196</f>
        <v>0</v>
      </c>
      <c r="S196" s="181">
        <v>0</v>
      </c>
      <c r="T196" s="18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3" t="s">
        <v>158</v>
      </c>
      <c r="AT196" s="183" t="s">
        <v>154</v>
      </c>
      <c r="AU196" s="183" t="s">
        <v>92</v>
      </c>
      <c r="AY196" s="17" t="s">
        <v>151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7" t="s">
        <v>90</v>
      </c>
      <c r="BK196" s="184">
        <f>ROUND(I196*H196,2)</f>
        <v>0</v>
      </c>
      <c r="BL196" s="17" t="s">
        <v>158</v>
      </c>
      <c r="BM196" s="183" t="s">
        <v>866</v>
      </c>
    </row>
    <row r="197" s="2" customFormat="1">
      <c r="A197" s="36"/>
      <c r="B197" s="37"/>
      <c r="C197" s="36"/>
      <c r="D197" s="185" t="s">
        <v>160</v>
      </c>
      <c r="E197" s="36"/>
      <c r="F197" s="186" t="s">
        <v>867</v>
      </c>
      <c r="G197" s="36"/>
      <c r="H197" s="36"/>
      <c r="I197" s="187"/>
      <c r="J197" s="36"/>
      <c r="K197" s="36"/>
      <c r="L197" s="37"/>
      <c r="M197" s="188"/>
      <c r="N197" s="189"/>
      <c r="O197" s="75"/>
      <c r="P197" s="75"/>
      <c r="Q197" s="75"/>
      <c r="R197" s="75"/>
      <c r="S197" s="75"/>
      <c r="T197" s="7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7" t="s">
        <v>160</v>
      </c>
      <c r="AU197" s="17" t="s">
        <v>92</v>
      </c>
    </row>
    <row r="198" s="13" customFormat="1">
      <c r="A198" s="13"/>
      <c r="B198" s="195"/>
      <c r="C198" s="13"/>
      <c r="D198" s="185" t="s">
        <v>229</v>
      </c>
      <c r="E198" s="196" t="s">
        <v>1</v>
      </c>
      <c r="F198" s="197" t="s">
        <v>868</v>
      </c>
      <c r="G198" s="13"/>
      <c r="H198" s="198">
        <v>0.002</v>
      </c>
      <c r="I198" s="199"/>
      <c r="J198" s="13"/>
      <c r="K198" s="13"/>
      <c r="L198" s="195"/>
      <c r="M198" s="200"/>
      <c r="N198" s="201"/>
      <c r="O198" s="201"/>
      <c r="P198" s="201"/>
      <c r="Q198" s="201"/>
      <c r="R198" s="201"/>
      <c r="S198" s="201"/>
      <c r="T198" s="20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6" t="s">
        <v>229</v>
      </c>
      <c r="AU198" s="196" t="s">
        <v>92</v>
      </c>
      <c r="AV198" s="13" t="s">
        <v>92</v>
      </c>
      <c r="AW198" s="13" t="s">
        <v>36</v>
      </c>
      <c r="AX198" s="13" t="s">
        <v>90</v>
      </c>
      <c r="AY198" s="196" t="s">
        <v>151</v>
      </c>
    </row>
    <row r="199" s="2" customFormat="1" ht="16.5" customHeight="1">
      <c r="A199" s="36"/>
      <c r="B199" s="170"/>
      <c r="C199" s="211" t="s">
        <v>735</v>
      </c>
      <c r="D199" s="211" t="s">
        <v>256</v>
      </c>
      <c r="E199" s="212" t="s">
        <v>869</v>
      </c>
      <c r="F199" s="213" t="s">
        <v>870</v>
      </c>
      <c r="G199" s="214" t="s">
        <v>755</v>
      </c>
      <c r="H199" s="215">
        <v>2</v>
      </c>
      <c r="I199" s="216"/>
      <c r="J199" s="217">
        <f>ROUND(I199*H199,2)</f>
        <v>0</v>
      </c>
      <c r="K199" s="218"/>
      <c r="L199" s="219"/>
      <c r="M199" s="220" t="s">
        <v>1</v>
      </c>
      <c r="N199" s="221" t="s">
        <v>47</v>
      </c>
      <c r="O199" s="75"/>
      <c r="P199" s="181">
        <f>O199*H199</f>
        <v>0</v>
      </c>
      <c r="Q199" s="181">
        <v>0.001</v>
      </c>
      <c r="R199" s="181">
        <f>Q199*H199</f>
        <v>0.002</v>
      </c>
      <c r="S199" s="181">
        <v>0</v>
      </c>
      <c r="T199" s="18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3" t="s">
        <v>260</v>
      </c>
      <c r="AT199" s="183" t="s">
        <v>256</v>
      </c>
      <c r="AU199" s="183" t="s">
        <v>92</v>
      </c>
      <c r="AY199" s="17" t="s">
        <v>151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7" t="s">
        <v>90</v>
      </c>
      <c r="BK199" s="184">
        <f>ROUND(I199*H199,2)</f>
        <v>0</v>
      </c>
      <c r="BL199" s="17" t="s">
        <v>158</v>
      </c>
      <c r="BM199" s="183" t="s">
        <v>871</v>
      </c>
    </row>
    <row r="200" s="13" customFormat="1">
      <c r="A200" s="13"/>
      <c r="B200" s="195"/>
      <c r="C200" s="13"/>
      <c r="D200" s="185" t="s">
        <v>229</v>
      </c>
      <c r="E200" s="13"/>
      <c r="F200" s="197" t="s">
        <v>872</v>
      </c>
      <c r="G200" s="13"/>
      <c r="H200" s="198">
        <v>2</v>
      </c>
      <c r="I200" s="199"/>
      <c r="J200" s="13"/>
      <c r="K200" s="13"/>
      <c r="L200" s="195"/>
      <c r="M200" s="200"/>
      <c r="N200" s="201"/>
      <c r="O200" s="201"/>
      <c r="P200" s="201"/>
      <c r="Q200" s="201"/>
      <c r="R200" s="201"/>
      <c r="S200" s="201"/>
      <c r="T200" s="20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6" t="s">
        <v>229</v>
      </c>
      <c r="AU200" s="196" t="s">
        <v>92</v>
      </c>
      <c r="AV200" s="13" t="s">
        <v>92</v>
      </c>
      <c r="AW200" s="13" t="s">
        <v>3</v>
      </c>
      <c r="AX200" s="13" t="s">
        <v>90</v>
      </c>
      <c r="AY200" s="196" t="s">
        <v>151</v>
      </c>
    </row>
    <row r="201" s="2" customFormat="1" ht="21.75" customHeight="1">
      <c r="A201" s="36"/>
      <c r="B201" s="170"/>
      <c r="C201" s="171" t="s">
        <v>737</v>
      </c>
      <c r="D201" s="171" t="s">
        <v>154</v>
      </c>
      <c r="E201" s="172" t="s">
        <v>873</v>
      </c>
      <c r="F201" s="173" t="s">
        <v>874</v>
      </c>
      <c r="G201" s="174" t="s">
        <v>242</v>
      </c>
      <c r="H201" s="175">
        <v>180.5</v>
      </c>
      <c r="I201" s="176"/>
      <c r="J201" s="177">
        <f>ROUND(I201*H201,2)</f>
        <v>0</v>
      </c>
      <c r="K201" s="178"/>
      <c r="L201" s="37"/>
      <c r="M201" s="179" t="s">
        <v>1</v>
      </c>
      <c r="N201" s="180" t="s">
        <v>47</v>
      </c>
      <c r="O201" s="75"/>
      <c r="P201" s="181">
        <f>O201*H201</f>
        <v>0</v>
      </c>
      <c r="Q201" s="181">
        <v>0</v>
      </c>
      <c r="R201" s="181">
        <f>Q201*H201</f>
        <v>0</v>
      </c>
      <c r="S201" s="181">
        <v>0</v>
      </c>
      <c r="T201" s="18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3" t="s">
        <v>158</v>
      </c>
      <c r="AT201" s="183" t="s">
        <v>154</v>
      </c>
      <c r="AU201" s="183" t="s">
        <v>92</v>
      </c>
      <c r="AY201" s="17" t="s">
        <v>151</v>
      </c>
      <c r="BE201" s="184">
        <f>IF(N201="základní",J201,0)</f>
        <v>0</v>
      </c>
      <c r="BF201" s="184">
        <f>IF(N201="snížená",J201,0)</f>
        <v>0</v>
      </c>
      <c r="BG201" s="184">
        <f>IF(N201="zákl. přenesená",J201,0)</f>
        <v>0</v>
      </c>
      <c r="BH201" s="184">
        <f>IF(N201="sníž. přenesená",J201,0)</f>
        <v>0</v>
      </c>
      <c r="BI201" s="184">
        <f>IF(N201="nulová",J201,0)</f>
        <v>0</v>
      </c>
      <c r="BJ201" s="17" t="s">
        <v>90</v>
      </c>
      <c r="BK201" s="184">
        <f>ROUND(I201*H201,2)</f>
        <v>0</v>
      </c>
      <c r="BL201" s="17" t="s">
        <v>158</v>
      </c>
      <c r="BM201" s="183" t="s">
        <v>875</v>
      </c>
    </row>
    <row r="202" s="13" customFormat="1">
      <c r="A202" s="13"/>
      <c r="B202" s="195"/>
      <c r="C202" s="13"/>
      <c r="D202" s="185" t="s">
        <v>229</v>
      </c>
      <c r="E202" s="196" t="s">
        <v>1</v>
      </c>
      <c r="F202" s="197" t="s">
        <v>820</v>
      </c>
      <c r="G202" s="13"/>
      <c r="H202" s="198">
        <v>180.5</v>
      </c>
      <c r="I202" s="199"/>
      <c r="J202" s="13"/>
      <c r="K202" s="13"/>
      <c r="L202" s="195"/>
      <c r="M202" s="200"/>
      <c r="N202" s="201"/>
      <c r="O202" s="201"/>
      <c r="P202" s="201"/>
      <c r="Q202" s="201"/>
      <c r="R202" s="201"/>
      <c r="S202" s="201"/>
      <c r="T202" s="20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6" t="s">
        <v>229</v>
      </c>
      <c r="AU202" s="196" t="s">
        <v>92</v>
      </c>
      <c r="AV202" s="13" t="s">
        <v>92</v>
      </c>
      <c r="AW202" s="13" t="s">
        <v>36</v>
      </c>
      <c r="AX202" s="13" t="s">
        <v>90</v>
      </c>
      <c r="AY202" s="196" t="s">
        <v>151</v>
      </c>
    </row>
    <row r="203" s="2" customFormat="1" ht="21.75" customHeight="1">
      <c r="A203" s="36"/>
      <c r="B203" s="170"/>
      <c r="C203" s="171" t="s">
        <v>876</v>
      </c>
      <c r="D203" s="171" t="s">
        <v>154</v>
      </c>
      <c r="E203" s="172" t="s">
        <v>877</v>
      </c>
      <c r="F203" s="173" t="s">
        <v>878</v>
      </c>
      <c r="G203" s="174" t="s">
        <v>242</v>
      </c>
      <c r="H203" s="175">
        <v>134</v>
      </c>
      <c r="I203" s="176"/>
      <c r="J203" s="177">
        <f>ROUND(I203*H203,2)</f>
        <v>0</v>
      </c>
      <c r="K203" s="178"/>
      <c r="L203" s="37"/>
      <c r="M203" s="179" t="s">
        <v>1</v>
      </c>
      <c r="N203" s="180" t="s">
        <v>47</v>
      </c>
      <c r="O203" s="75"/>
      <c r="P203" s="181">
        <f>O203*H203</f>
        <v>0</v>
      </c>
      <c r="Q203" s="181">
        <v>0</v>
      </c>
      <c r="R203" s="181">
        <f>Q203*H203</f>
        <v>0</v>
      </c>
      <c r="S203" s="181">
        <v>0</v>
      </c>
      <c r="T203" s="18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3" t="s">
        <v>158</v>
      </c>
      <c r="AT203" s="183" t="s">
        <v>154</v>
      </c>
      <c r="AU203" s="183" t="s">
        <v>92</v>
      </c>
      <c r="AY203" s="17" t="s">
        <v>151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7" t="s">
        <v>90</v>
      </c>
      <c r="BK203" s="184">
        <f>ROUND(I203*H203,2)</f>
        <v>0</v>
      </c>
      <c r="BL203" s="17" t="s">
        <v>158</v>
      </c>
      <c r="BM203" s="183" t="s">
        <v>879</v>
      </c>
    </row>
    <row r="204" s="13" customFormat="1">
      <c r="A204" s="13"/>
      <c r="B204" s="195"/>
      <c r="C204" s="13"/>
      <c r="D204" s="185" t="s">
        <v>229</v>
      </c>
      <c r="E204" s="196" t="s">
        <v>1</v>
      </c>
      <c r="F204" s="197" t="s">
        <v>554</v>
      </c>
      <c r="G204" s="13"/>
      <c r="H204" s="198">
        <v>134</v>
      </c>
      <c r="I204" s="199"/>
      <c r="J204" s="13"/>
      <c r="K204" s="13"/>
      <c r="L204" s="195"/>
      <c r="M204" s="200"/>
      <c r="N204" s="201"/>
      <c r="O204" s="201"/>
      <c r="P204" s="201"/>
      <c r="Q204" s="201"/>
      <c r="R204" s="201"/>
      <c r="S204" s="201"/>
      <c r="T204" s="20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6" t="s">
        <v>229</v>
      </c>
      <c r="AU204" s="196" t="s">
        <v>92</v>
      </c>
      <c r="AV204" s="13" t="s">
        <v>92</v>
      </c>
      <c r="AW204" s="13" t="s">
        <v>36</v>
      </c>
      <c r="AX204" s="13" t="s">
        <v>90</v>
      </c>
      <c r="AY204" s="196" t="s">
        <v>151</v>
      </c>
    </row>
    <row r="205" s="2" customFormat="1" ht="16.5" customHeight="1">
      <c r="A205" s="36"/>
      <c r="B205" s="170"/>
      <c r="C205" s="171" t="s">
        <v>880</v>
      </c>
      <c r="D205" s="171" t="s">
        <v>154</v>
      </c>
      <c r="E205" s="172" t="s">
        <v>881</v>
      </c>
      <c r="F205" s="173" t="s">
        <v>882</v>
      </c>
      <c r="G205" s="174" t="s">
        <v>242</v>
      </c>
      <c r="H205" s="175">
        <v>134</v>
      </c>
      <c r="I205" s="176"/>
      <c r="J205" s="177">
        <f>ROUND(I205*H205,2)</f>
        <v>0</v>
      </c>
      <c r="K205" s="178"/>
      <c r="L205" s="37"/>
      <c r="M205" s="179" t="s">
        <v>1</v>
      </c>
      <c r="N205" s="180" t="s">
        <v>47</v>
      </c>
      <c r="O205" s="75"/>
      <c r="P205" s="181">
        <f>O205*H205</f>
        <v>0</v>
      </c>
      <c r="Q205" s="181">
        <v>0</v>
      </c>
      <c r="R205" s="181">
        <f>Q205*H205</f>
        <v>0</v>
      </c>
      <c r="S205" s="181">
        <v>0</v>
      </c>
      <c r="T205" s="18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3" t="s">
        <v>158</v>
      </c>
      <c r="AT205" s="183" t="s">
        <v>154</v>
      </c>
      <c r="AU205" s="183" t="s">
        <v>92</v>
      </c>
      <c r="AY205" s="17" t="s">
        <v>151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17" t="s">
        <v>90</v>
      </c>
      <c r="BK205" s="184">
        <f>ROUND(I205*H205,2)</f>
        <v>0</v>
      </c>
      <c r="BL205" s="17" t="s">
        <v>158</v>
      </c>
      <c r="BM205" s="183" t="s">
        <v>883</v>
      </c>
    </row>
    <row r="206" s="13" customFormat="1">
      <c r="A206" s="13"/>
      <c r="B206" s="195"/>
      <c r="C206" s="13"/>
      <c r="D206" s="185" t="s">
        <v>229</v>
      </c>
      <c r="E206" s="196" t="s">
        <v>1</v>
      </c>
      <c r="F206" s="197" t="s">
        <v>554</v>
      </c>
      <c r="G206" s="13"/>
      <c r="H206" s="198">
        <v>134</v>
      </c>
      <c r="I206" s="199"/>
      <c r="J206" s="13"/>
      <c r="K206" s="13"/>
      <c r="L206" s="195"/>
      <c r="M206" s="200"/>
      <c r="N206" s="201"/>
      <c r="O206" s="201"/>
      <c r="P206" s="201"/>
      <c r="Q206" s="201"/>
      <c r="R206" s="201"/>
      <c r="S206" s="201"/>
      <c r="T206" s="20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6" t="s">
        <v>229</v>
      </c>
      <c r="AU206" s="196" t="s">
        <v>92</v>
      </c>
      <c r="AV206" s="13" t="s">
        <v>92</v>
      </c>
      <c r="AW206" s="13" t="s">
        <v>36</v>
      </c>
      <c r="AX206" s="13" t="s">
        <v>90</v>
      </c>
      <c r="AY206" s="196" t="s">
        <v>151</v>
      </c>
    </row>
    <row r="207" s="2" customFormat="1" ht="16.5" customHeight="1">
      <c r="A207" s="36"/>
      <c r="B207" s="170"/>
      <c r="C207" s="171" t="s">
        <v>884</v>
      </c>
      <c r="D207" s="171" t="s">
        <v>154</v>
      </c>
      <c r="E207" s="172" t="s">
        <v>885</v>
      </c>
      <c r="F207" s="173" t="s">
        <v>886</v>
      </c>
      <c r="G207" s="174" t="s">
        <v>227</v>
      </c>
      <c r="H207" s="175">
        <v>0.25</v>
      </c>
      <c r="I207" s="176"/>
      <c r="J207" s="177">
        <f>ROUND(I207*H207,2)</f>
        <v>0</v>
      </c>
      <c r="K207" s="178"/>
      <c r="L207" s="37"/>
      <c r="M207" s="179" t="s">
        <v>1</v>
      </c>
      <c r="N207" s="180" t="s">
        <v>47</v>
      </c>
      <c r="O207" s="75"/>
      <c r="P207" s="181">
        <f>O207*H207</f>
        <v>0</v>
      </c>
      <c r="Q207" s="181">
        <v>0</v>
      </c>
      <c r="R207" s="181">
        <f>Q207*H207</f>
        <v>0</v>
      </c>
      <c r="S207" s="181">
        <v>0</v>
      </c>
      <c r="T207" s="18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3" t="s">
        <v>158</v>
      </c>
      <c r="AT207" s="183" t="s">
        <v>154</v>
      </c>
      <c r="AU207" s="183" t="s">
        <v>92</v>
      </c>
      <c r="AY207" s="17" t="s">
        <v>151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17" t="s">
        <v>90</v>
      </c>
      <c r="BK207" s="184">
        <f>ROUND(I207*H207,2)</f>
        <v>0</v>
      </c>
      <c r="BL207" s="17" t="s">
        <v>158</v>
      </c>
      <c r="BM207" s="183" t="s">
        <v>887</v>
      </c>
    </row>
    <row r="208" s="2" customFormat="1">
      <c r="A208" s="36"/>
      <c r="B208" s="37"/>
      <c r="C208" s="36"/>
      <c r="D208" s="185" t="s">
        <v>160</v>
      </c>
      <c r="E208" s="36"/>
      <c r="F208" s="186" t="s">
        <v>888</v>
      </c>
      <c r="G208" s="36"/>
      <c r="H208" s="36"/>
      <c r="I208" s="187"/>
      <c r="J208" s="36"/>
      <c r="K208" s="36"/>
      <c r="L208" s="37"/>
      <c r="M208" s="188"/>
      <c r="N208" s="189"/>
      <c r="O208" s="75"/>
      <c r="P208" s="75"/>
      <c r="Q208" s="75"/>
      <c r="R208" s="75"/>
      <c r="S208" s="75"/>
      <c r="T208" s="7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7" t="s">
        <v>160</v>
      </c>
      <c r="AU208" s="17" t="s">
        <v>92</v>
      </c>
    </row>
    <row r="209" s="13" customFormat="1">
      <c r="A209" s="13"/>
      <c r="B209" s="195"/>
      <c r="C209" s="13"/>
      <c r="D209" s="185" t="s">
        <v>229</v>
      </c>
      <c r="E209" s="196" t="s">
        <v>1</v>
      </c>
      <c r="F209" s="197" t="s">
        <v>889</v>
      </c>
      <c r="G209" s="13"/>
      <c r="H209" s="198">
        <v>0.25</v>
      </c>
      <c r="I209" s="199"/>
      <c r="J209" s="13"/>
      <c r="K209" s="13"/>
      <c r="L209" s="195"/>
      <c r="M209" s="200"/>
      <c r="N209" s="201"/>
      <c r="O209" s="201"/>
      <c r="P209" s="201"/>
      <c r="Q209" s="201"/>
      <c r="R209" s="201"/>
      <c r="S209" s="201"/>
      <c r="T209" s="20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6" t="s">
        <v>229</v>
      </c>
      <c r="AU209" s="196" t="s">
        <v>92</v>
      </c>
      <c r="AV209" s="13" t="s">
        <v>92</v>
      </c>
      <c r="AW209" s="13" t="s">
        <v>36</v>
      </c>
      <c r="AX209" s="13" t="s">
        <v>90</v>
      </c>
      <c r="AY209" s="196" t="s">
        <v>151</v>
      </c>
    </row>
    <row r="210" s="2" customFormat="1" ht="16.5" customHeight="1">
      <c r="A210" s="36"/>
      <c r="B210" s="170"/>
      <c r="C210" s="171" t="s">
        <v>890</v>
      </c>
      <c r="D210" s="171" t="s">
        <v>154</v>
      </c>
      <c r="E210" s="172" t="s">
        <v>891</v>
      </c>
      <c r="F210" s="173" t="s">
        <v>892</v>
      </c>
      <c r="G210" s="174" t="s">
        <v>227</v>
      </c>
      <c r="H210" s="175">
        <v>29.125</v>
      </c>
      <c r="I210" s="176"/>
      <c r="J210" s="177">
        <f>ROUND(I210*H210,2)</f>
        <v>0</v>
      </c>
      <c r="K210" s="178"/>
      <c r="L210" s="37"/>
      <c r="M210" s="179" t="s">
        <v>1</v>
      </c>
      <c r="N210" s="180" t="s">
        <v>47</v>
      </c>
      <c r="O210" s="75"/>
      <c r="P210" s="181">
        <f>O210*H210</f>
        <v>0</v>
      </c>
      <c r="Q210" s="181">
        <v>0</v>
      </c>
      <c r="R210" s="181">
        <f>Q210*H210</f>
        <v>0</v>
      </c>
      <c r="S210" s="181">
        <v>0</v>
      </c>
      <c r="T210" s="18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3" t="s">
        <v>158</v>
      </c>
      <c r="AT210" s="183" t="s">
        <v>154</v>
      </c>
      <c r="AU210" s="183" t="s">
        <v>92</v>
      </c>
      <c r="AY210" s="17" t="s">
        <v>151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17" t="s">
        <v>90</v>
      </c>
      <c r="BK210" s="184">
        <f>ROUND(I210*H210,2)</f>
        <v>0</v>
      </c>
      <c r="BL210" s="17" t="s">
        <v>158</v>
      </c>
      <c r="BM210" s="183" t="s">
        <v>893</v>
      </c>
    </row>
    <row r="211" s="13" customFormat="1">
      <c r="A211" s="13"/>
      <c r="B211" s="195"/>
      <c r="C211" s="13"/>
      <c r="D211" s="185" t="s">
        <v>229</v>
      </c>
      <c r="E211" s="196" t="s">
        <v>1</v>
      </c>
      <c r="F211" s="197" t="s">
        <v>894</v>
      </c>
      <c r="G211" s="13"/>
      <c r="H211" s="198">
        <v>29.125</v>
      </c>
      <c r="I211" s="199"/>
      <c r="J211" s="13"/>
      <c r="K211" s="13"/>
      <c r="L211" s="195"/>
      <c r="M211" s="200"/>
      <c r="N211" s="201"/>
      <c r="O211" s="201"/>
      <c r="P211" s="201"/>
      <c r="Q211" s="201"/>
      <c r="R211" s="201"/>
      <c r="S211" s="201"/>
      <c r="T211" s="20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6" t="s">
        <v>229</v>
      </c>
      <c r="AU211" s="196" t="s">
        <v>92</v>
      </c>
      <c r="AV211" s="13" t="s">
        <v>92</v>
      </c>
      <c r="AW211" s="13" t="s">
        <v>36</v>
      </c>
      <c r="AX211" s="13" t="s">
        <v>90</v>
      </c>
      <c r="AY211" s="196" t="s">
        <v>151</v>
      </c>
    </row>
    <row r="212" s="12" customFormat="1" ht="22.8" customHeight="1">
      <c r="A212" s="12"/>
      <c r="B212" s="157"/>
      <c r="C212" s="12"/>
      <c r="D212" s="158" t="s">
        <v>81</v>
      </c>
      <c r="E212" s="168" t="s">
        <v>92</v>
      </c>
      <c r="F212" s="168" t="s">
        <v>273</v>
      </c>
      <c r="G212" s="12"/>
      <c r="H212" s="12"/>
      <c r="I212" s="160"/>
      <c r="J212" s="169">
        <f>BK212</f>
        <v>0</v>
      </c>
      <c r="K212" s="12"/>
      <c r="L212" s="157"/>
      <c r="M212" s="162"/>
      <c r="N212" s="163"/>
      <c r="O212" s="163"/>
      <c r="P212" s="164">
        <f>SUM(P213:P216)</f>
        <v>0</v>
      </c>
      <c r="Q212" s="163"/>
      <c r="R212" s="164">
        <f>SUM(R213:R216)</f>
        <v>1.368735</v>
      </c>
      <c r="S212" s="163"/>
      <c r="T212" s="165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58" t="s">
        <v>90</v>
      </c>
      <c r="AT212" s="166" t="s">
        <v>81</v>
      </c>
      <c r="AU212" s="166" t="s">
        <v>90</v>
      </c>
      <c r="AY212" s="158" t="s">
        <v>151</v>
      </c>
      <c r="BK212" s="167">
        <f>SUM(BK213:BK216)</f>
        <v>0</v>
      </c>
    </row>
    <row r="213" s="2" customFormat="1" ht="24.15" customHeight="1">
      <c r="A213" s="36"/>
      <c r="B213" s="170"/>
      <c r="C213" s="171" t="s">
        <v>895</v>
      </c>
      <c r="D213" s="171" t="s">
        <v>154</v>
      </c>
      <c r="E213" s="172" t="s">
        <v>422</v>
      </c>
      <c r="F213" s="173" t="s">
        <v>423</v>
      </c>
      <c r="G213" s="174" t="s">
        <v>227</v>
      </c>
      <c r="H213" s="175">
        <v>0.17999999999999999</v>
      </c>
      <c r="I213" s="176"/>
      <c r="J213" s="177">
        <f>ROUND(I213*H213,2)</f>
        <v>0</v>
      </c>
      <c r="K213" s="178"/>
      <c r="L213" s="37"/>
      <c r="M213" s="179" t="s">
        <v>1</v>
      </c>
      <c r="N213" s="180" t="s">
        <v>47</v>
      </c>
      <c r="O213" s="75"/>
      <c r="P213" s="181">
        <f>O213*H213</f>
        <v>0</v>
      </c>
      <c r="Q213" s="181">
        <v>1.98</v>
      </c>
      <c r="R213" s="181">
        <f>Q213*H213</f>
        <v>0.35639999999999999</v>
      </c>
      <c r="S213" s="181">
        <v>0</v>
      </c>
      <c r="T213" s="18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3" t="s">
        <v>158</v>
      </c>
      <c r="AT213" s="183" t="s">
        <v>154</v>
      </c>
      <c r="AU213" s="183" t="s">
        <v>92</v>
      </c>
      <c r="AY213" s="17" t="s">
        <v>151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17" t="s">
        <v>90</v>
      </c>
      <c r="BK213" s="184">
        <f>ROUND(I213*H213,2)</f>
        <v>0</v>
      </c>
      <c r="BL213" s="17" t="s">
        <v>158</v>
      </c>
      <c r="BM213" s="183" t="s">
        <v>896</v>
      </c>
    </row>
    <row r="214" s="13" customFormat="1">
      <c r="A214" s="13"/>
      <c r="B214" s="195"/>
      <c r="C214" s="13"/>
      <c r="D214" s="185" t="s">
        <v>229</v>
      </c>
      <c r="E214" s="196" t="s">
        <v>1</v>
      </c>
      <c r="F214" s="197" t="s">
        <v>897</v>
      </c>
      <c r="G214" s="13"/>
      <c r="H214" s="198">
        <v>0.17999999999999999</v>
      </c>
      <c r="I214" s="199"/>
      <c r="J214" s="13"/>
      <c r="K214" s="13"/>
      <c r="L214" s="195"/>
      <c r="M214" s="200"/>
      <c r="N214" s="201"/>
      <c r="O214" s="201"/>
      <c r="P214" s="201"/>
      <c r="Q214" s="201"/>
      <c r="R214" s="201"/>
      <c r="S214" s="201"/>
      <c r="T214" s="20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6" t="s">
        <v>229</v>
      </c>
      <c r="AU214" s="196" t="s">
        <v>92</v>
      </c>
      <c r="AV214" s="13" t="s">
        <v>92</v>
      </c>
      <c r="AW214" s="13" t="s">
        <v>36</v>
      </c>
      <c r="AX214" s="13" t="s">
        <v>90</v>
      </c>
      <c r="AY214" s="196" t="s">
        <v>151</v>
      </c>
    </row>
    <row r="215" s="2" customFormat="1" ht="33" customHeight="1">
      <c r="A215" s="36"/>
      <c r="B215" s="170"/>
      <c r="C215" s="171" t="s">
        <v>898</v>
      </c>
      <c r="D215" s="171" t="s">
        <v>154</v>
      </c>
      <c r="E215" s="172" t="s">
        <v>441</v>
      </c>
      <c r="F215" s="173" t="s">
        <v>442</v>
      </c>
      <c r="G215" s="174" t="s">
        <v>242</v>
      </c>
      <c r="H215" s="175">
        <v>1.5</v>
      </c>
      <c r="I215" s="176"/>
      <c r="J215" s="177">
        <f>ROUND(I215*H215,2)</f>
        <v>0</v>
      </c>
      <c r="K215" s="178"/>
      <c r="L215" s="37"/>
      <c r="M215" s="179" t="s">
        <v>1</v>
      </c>
      <c r="N215" s="180" t="s">
        <v>47</v>
      </c>
      <c r="O215" s="75"/>
      <c r="P215" s="181">
        <f>O215*H215</f>
        <v>0</v>
      </c>
      <c r="Q215" s="181">
        <v>0.67488999999999999</v>
      </c>
      <c r="R215" s="181">
        <f>Q215*H215</f>
        <v>1.012335</v>
      </c>
      <c r="S215" s="181">
        <v>0</v>
      </c>
      <c r="T215" s="18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3" t="s">
        <v>158</v>
      </c>
      <c r="AT215" s="183" t="s">
        <v>154</v>
      </c>
      <c r="AU215" s="183" t="s">
        <v>92</v>
      </c>
      <c r="AY215" s="17" t="s">
        <v>151</v>
      </c>
      <c r="BE215" s="184">
        <f>IF(N215="základní",J215,0)</f>
        <v>0</v>
      </c>
      <c r="BF215" s="184">
        <f>IF(N215="snížená",J215,0)</f>
        <v>0</v>
      </c>
      <c r="BG215" s="184">
        <f>IF(N215="zákl. přenesená",J215,0)</f>
        <v>0</v>
      </c>
      <c r="BH215" s="184">
        <f>IF(N215="sníž. přenesená",J215,0)</f>
        <v>0</v>
      </c>
      <c r="BI215" s="184">
        <f>IF(N215="nulová",J215,0)</f>
        <v>0</v>
      </c>
      <c r="BJ215" s="17" t="s">
        <v>90</v>
      </c>
      <c r="BK215" s="184">
        <f>ROUND(I215*H215,2)</f>
        <v>0</v>
      </c>
      <c r="BL215" s="17" t="s">
        <v>158</v>
      </c>
      <c r="BM215" s="183" t="s">
        <v>899</v>
      </c>
    </row>
    <row r="216" s="13" customFormat="1">
      <c r="A216" s="13"/>
      <c r="B216" s="195"/>
      <c r="C216" s="13"/>
      <c r="D216" s="185" t="s">
        <v>229</v>
      </c>
      <c r="E216" s="196" t="s">
        <v>1</v>
      </c>
      <c r="F216" s="197" t="s">
        <v>900</v>
      </c>
      <c r="G216" s="13"/>
      <c r="H216" s="198">
        <v>1.5</v>
      </c>
      <c r="I216" s="199"/>
      <c r="J216" s="13"/>
      <c r="K216" s="13"/>
      <c r="L216" s="195"/>
      <c r="M216" s="200"/>
      <c r="N216" s="201"/>
      <c r="O216" s="201"/>
      <c r="P216" s="201"/>
      <c r="Q216" s="201"/>
      <c r="R216" s="201"/>
      <c r="S216" s="201"/>
      <c r="T216" s="20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6" t="s">
        <v>229</v>
      </c>
      <c r="AU216" s="196" t="s">
        <v>92</v>
      </c>
      <c r="AV216" s="13" t="s">
        <v>92</v>
      </c>
      <c r="AW216" s="13" t="s">
        <v>36</v>
      </c>
      <c r="AX216" s="13" t="s">
        <v>90</v>
      </c>
      <c r="AY216" s="196" t="s">
        <v>151</v>
      </c>
    </row>
    <row r="217" s="12" customFormat="1" ht="22.8" customHeight="1">
      <c r="A217" s="12"/>
      <c r="B217" s="157"/>
      <c r="C217" s="12"/>
      <c r="D217" s="158" t="s">
        <v>81</v>
      </c>
      <c r="E217" s="168" t="s">
        <v>268</v>
      </c>
      <c r="F217" s="168" t="s">
        <v>363</v>
      </c>
      <c r="G217" s="12"/>
      <c r="H217" s="12"/>
      <c r="I217" s="160"/>
      <c r="J217" s="169">
        <f>BK217</f>
        <v>0</v>
      </c>
      <c r="K217" s="12"/>
      <c r="L217" s="157"/>
      <c r="M217" s="162"/>
      <c r="N217" s="163"/>
      <c r="O217" s="163"/>
      <c r="P217" s="164">
        <f>SUM(P218:P220)</f>
        <v>0</v>
      </c>
      <c r="Q217" s="163"/>
      <c r="R217" s="164">
        <f>SUM(R218:R220)</f>
        <v>0</v>
      </c>
      <c r="S217" s="163"/>
      <c r="T217" s="165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58" t="s">
        <v>90</v>
      </c>
      <c r="AT217" s="166" t="s">
        <v>81</v>
      </c>
      <c r="AU217" s="166" t="s">
        <v>90</v>
      </c>
      <c r="AY217" s="158" t="s">
        <v>151</v>
      </c>
      <c r="BK217" s="167">
        <f>SUM(BK218:BK220)</f>
        <v>0</v>
      </c>
    </row>
    <row r="218" s="2" customFormat="1" ht="16.5" customHeight="1">
      <c r="A218" s="36"/>
      <c r="B218" s="170"/>
      <c r="C218" s="211" t="s">
        <v>901</v>
      </c>
      <c r="D218" s="211" t="s">
        <v>256</v>
      </c>
      <c r="E218" s="212" t="s">
        <v>902</v>
      </c>
      <c r="F218" s="213" t="s">
        <v>480</v>
      </c>
      <c r="G218" s="214" t="s">
        <v>903</v>
      </c>
      <c r="H218" s="215">
        <v>1</v>
      </c>
      <c r="I218" s="216"/>
      <c r="J218" s="217">
        <f>ROUND(I218*H218,2)</f>
        <v>0</v>
      </c>
      <c r="K218" s="218"/>
      <c r="L218" s="219"/>
      <c r="M218" s="220" t="s">
        <v>1</v>
      </c>
      <c r="N218" s="221" t="s">
        <v>47</v>
      </c>
      <c r="O218" s="75"/>
      <c r="P218" s="181">
        <f>O218*H218</f>
        <v>0</v>
      </c>
      <c r="Q218" s="181">
        <v>0</v>
      </c>
      <c r="R218" s="181">
        <f>Q218*H218</f>
        <v>0</v>
      </c>
      <c r="S218" s="181">
        <v>0</v>
      </c>
      <c r="T218" s="18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3" t="s">
        <v>260</v>
      </c>
      <c r="AT218" s="183" t="s">
        <v>256</v>
      </c>
      <c r="AU218" s="183" t="s">
        <v>92</v>
      </c>
      <c r="AY218" s="17" t="s">
        <v>151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7" t="s">
        <v>90</v>
      </c>
      <c r="BK218" s="184">
        <f>ROUND(I218*H218,2)</f>
        <v>0</v>
      </c>
      <c r="BL218" s="17" t="s">
        <v>158</v>
      </c>
      <c r="BM218" s="183" t="s">
        <v>904</v>
      </c>
    </row>
    <row r="219" s="2" customFormat="1" ht="16.5" customHeight="1">
      <c r="A219" s="36"/>
      <c r="B219" s="170"/>
      <c r="C219" s="211" t="s">
        <v>905</v>
      </c>
      <c r="D219" s="211" t="s">
        <v>256</v>
      </c>
      <c r="E219" s="212" t="s">
        <v>906</v>
      </c>
      <c r="F219" s="213" t="s">
        <v>907</v>
      </c>
      <c r="G219" s="214" t="s">
        <v>903</v>
      </c>
      <c r="H219" s="215">
        <v>1</v>
      </c>
      <c r="I219" s="216"/>
      <c r="J219" s="217">
        <f>ROUND(I219*H219,2)</f>
        <v>0</v>
      </c>
      <c r="K219" s="218"/>
      <c r="L219" s="219"/>
      <c r="M219" s="220" t="s">
        <v>1</v>
      </c>
      <c r="N219" s="221" t="s">
        <v>47</v>
      </c>
      <c r="O219" s="75"/>
      <c r="P219" s="181">
        <f>O219*H219</f>
        <v>0</v>
      </c>
      <c r="Q219" s="181">
        <v>0</v>
      </c>
      <c r="R219" s="181">
        <f>Q219*H219</f>
        <v>0</v>
      </c>
      <c r="S219" s="181">
        <v>0</v>
      </c>
      <c r="T219" s="18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3" t="s">
        <v>260</v>
      </c>
      <c r="AT219" s="183" t="s">
        <v>256</v>
      </c>
      <c r="AU219" s="183" t="s">
        <v>92</v>
      </c>
      <c r="AY219" s="17" t="s">
        <v>151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17" t="s">
        <v>90</v>
      </c>
      <c r="BK219" s="184">
        <f>ROUND(I219*H219,2)</f>
        <v>0</v>
      </c>
      <c r="BL219" s="17" t="s">
        <v>158</v>
      </c>
      <c r="BM219" s="183" t="s">
        <v>908</v>
      </c>
    </row>
    <row r="220" s="2" customFormat="1" ht="16.5" customHeight="1">
      <c r="A220" s="36"/>
      <c r="B220" s="170"/>
      <c r="C220" s="211" t="s">
        <v>909</v>
      </c>
      <c r="D220" s="211" t="s">
        <v>256</v>
      </c>
      <c r="E220" s="212" t="s">
        <v>910</v>
      </c>
      <c r="F220" s="213" t="s">
        <v>911</v>
      </c>
      <c r="G220" s="214" t="s">
        <v>903</v>
      </c>
      <c r="H220" s="215">
        <v>1</v>
      </c>
      <c r="I220" s="216"/>
      <c r="J220" s="217">
        <f>ROUND(I220*H220,2)</f>
        <v>0</v>
      </c>
      <c r="K220" s="218"/>
      <c r="L220" s="219"/>
      <c r="M220" s="220" t="s">
        <v>1</v>
      </c>
      <c r="N220" s="221" t="s">
        <v>47</v>
      </c>
      <c r="O220" s="75"/>
      <c r="P220" s="181">
        <f>O220*H220</f>
        <v>0</v>
      </c>
      <c r="Q220" s="181">
        <v>0</v>
      </c>
      <c r="R220" s="181">
        <f>Q220*H220</f>
        <v>0</v>
      </c>
      <c r="S220" s="181">
        <v>0</v>
      </c>
      <c r="T220" s="18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3" t="s">
        <v>260</v>
      </c>
      <c r="AT220" s="183" t="s">
        <v>256</v>
      </c>
      <c r="AU220" s="183" t="s">
        <v>92</v>
      </c>
      <c r="AY220" s="17" t="s">
        <v>151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7" t="s">
        <v>90</v>
      </c>
      <c r="BK220" s="184">
        <f>ROUND(I220*H220,2)</f>
        <v>0</v>
      </c>
      <c r="BL220" s="17" t="s">
        <v>158</v>
      </c>
      <c r="BM220" s="183" t="s">
        <v>912</v>
      </c>
    </row>
    <row r="221" s="12" customFormat="1" ht="22.8" customHeight="1">
      <c r="A221" s="12"/>
      <c r="B221" s="157"/>
      <c r="C221" s="12"/>
      <c r="D221" s="158" t="s">
        <v>81</v>
      </c>
      <c r="E221" s="168" t="s">
        <v>373</v>
      </c>
      <c r="F221" s="168" t="s">
        <v>374</v>
      </c>
      <c r="G221" s="12"/>
      <c r="H221" s="12"/>
      <c r="I221" s="160"/>
      <c r="J221" s="169">
        <f>BK221</f>
        <v>0</v>
      </c>
      <c r="K221" s="12"/>
      <c r="L221" s="157"/>
      <c r="M221" s="162"/>
      <c r="N221" s="163"/>
      <c r="O221" s="163"/>
      <c r="P221" s="164">
        <f>P222</f>
        <v>0</v>
      </c>
      <c r="Q221" s="163"/>
      <c r="R221" s="164">
        <f>R222</f>
        <v>0</v>
      </c>
      <c r="S221" s="163"/>
      <c r="T221" s="165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58" t="s">
        <v>90</v>
      </c>
      <c r="AT221" s="166" t="s">
        <v>81</v>
      </c>
      <c r="AU221" s="166" t="s">
        <v>90</v>
      </c>
      <c r="AY221" s="158" t="s">
        <v>151</v>
      </c>
      <c r="BK221" s="167">
        <f>BK222</f>
        <v>0</v>
      </c>
    </row>
    <row r="222" s="2" customFormat="1" ht="33" customHeight="1">
      <c r="A222" s="36"/>
      <c r="B222" s="170"/>
      <c r="C222" s="171" t="s">
        <v>913</v>
      </c>
      <c r="D222" s="171" t="s">
        <v>154</v>
      </c>
      <c r="E222" s="172" t="s">
        <v>376</v>
      </c>
      <c r="F222" s="173" t="s">
        <v>377</v>
      </c>
      <c r="G222" s="174" t="s">
        <v>259</v>
      </c>
      <c r="H222" s="175">
        <v>13.741</v>
      </c>
      <c r="I222" s="176"/>
      <c r="J222" s="177">
        <f>ROUND(I222*H222,2)</f>
        <v>0</v>
      </c>
      <c r="K222" s="178"/>
      <c r="L222" s="37"/>
      <c r="M222" s="225" t="s">
        <v>1</v>
      </c>
      <c r="N222" s="226" t="s">
        <v>47</v>
      </c>
      <c r="O222" s="192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3" t="s">
        <v>158</v>
      </c>
      <c r="AT222" s="183" t="s">
        <v>154</v>
      </c>
      <c r="AU222" s="183" t="s">
        <v>92</v>
      </c>
      <c r="AY222" s="17" t="s">
        <v>151</v>
      </c>
      <c r="BE222" s="184">
        <f>IF(N222="základní",J222,0)</f>
        <v>0</v>
      </c>
      <c r="BF222" s="184">
        <f>IF(N222="snížená",J222,0)</f>
        <v>0</v>
      </c>
      <c r="BG222" s="184">
        <f>IF(N222="zákl. přenesená",J222,0)</f>
        <v>0</v>
      </c>
      <c r="BH222" s="184">
        <f>IF(N222="sníž. přenesená",J222,0)</f>
        <v>0</v>
      </c>
      <c r="BI222" s="184">
        <f>IF(N222="nulová",J222,0)</f>
        <v>0</v>
      </c>
      <c r="BJ222" s="17" t="s">
        <v>90</v>
      </c>
      <c r="BK222" s="184">
        <f>ROUND(I222*H222,2)</f>
        <v>0</v>
      </c>
      <c r="BL222" s="17" t="s">
        <v>158</v>
      </c>
      <c r="BM222" s="183" t="s">
        <v>914</v>
      </c>
    </row>
    <row r="223" s="2" customFormat="1" ht="6.96" customHeight="1">
      <c r="A223" s="36"/>
      <c r="B223" s="58"/>
      <c r="C223" s="59"/>
      <c r="D223" s="59"/>
      <c r="E223" s="59"/>
      <c r="F223" s="59"/>
      <c r="G223" s="59"/>
      <c r="H223" s="59"/>
      <c r="I223" s="59"/>
      <c r="J223" s="59"/>
      <c r="K223" s="59"/>
      <c r="L223" s="37"/>
      <c r="M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</row>
  </sheetData>
  <autoFilter ref="C120:K22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  <c r="AZ2" s="194" t="s">
        <v>203</v>
      </c>
      <c r="BA2" s="194" t="s">
        <v>1</v>
      </c>
      <c r="BB2" s="194" t="s">
        <v>1</v>
      </c>
      <c r="BC2" s="194" t="s">
        <v>289</v>
      </c>
      <c r="BD2" s="194" t="s">
        <v>92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  <c r="AZ3" s="194" t="s">
        <v>554</v>
      </c>
      <c r="BA3" s="194" t="s">
        <v>1</v>
      </c>
      <c r="BB3" s="194" t="s">
        <v>1</v>
      </c>
      <c r="BC3" s="194" t="s">
        <v>915</v>
      </c>
      <c r="BD3" s="194" t="s">
        <v>92</v>
      </c>
    </row>
    <row r="4" s="1" customFormat="1" ht="24.96" customHeight="1">
      <c r="B4" s="20"/>
      <c r="D4" s="21" t="s">
        <v>122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Park Homolka Beroun, 1.etapa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123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916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11. 8. 2022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30" t="s">
        <v>28</v>
      </c>
      <c r="J15" s="25" t="s">
        <v>29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30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32</v>
      </c>
      <c r="E20" s="36"/>
      <c r="F20" s="36"/>
      <c r="G20" s="36"/>
      <c r="H20" s="36"/>
      <c r="I20" s="30" t="s">
        <v>25</v>
      </c>
      <c r="J20" s="25" t="s">
        <v>33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34</v>
      </c>
      <c r="F21" s="36"/>
      <c r="G21" s="36"/>
      <c r="H21" s="36"/>
      <c r="I21" s="30" t="s">
        <v>28</v>
      </c>
      <c r="J21" s="25" t="s">
        <v>35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37</v>
      </c>
      <c r="E23" s="36"/>
      <c r="F23" s="36"/>
      <c r="G23" s="36"/>
      <c r="H23" s="36"/>
      <c r="I23" s="30" t="s">
        <v>25</v>
      </c>
      <c r="J23" s="25" t="s">
        <v>38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39</v>
      </c>
      <c r="F24" s="36"/>
      <c r="G24" s="36"/>
      <c r="H24" s="36"/>
      <c r="I24" s="30" t="s">
        <v>28</v>
      </c>
      <c r="J24" s="25" t="s">
        <v>40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42</v>
      </c>
      <c r="E30" s="36"/>
      <c r="F30" s="36"/>
      <c r="G30" s="36"/>
      <c r="H30" s="36"/>
      <c r="I30" s="36"/>
      <c r="J30" s="94">
        <f>ROUND(J119,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44</v>
      </c>
      <c r="G32" s="36"/>
      <c r="H32" s="36"/>
      <c r="I32" s="41" t="s">
        <v>43</v>
      </c>
      <c r="J32" s="41" t="s">
        <v>45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46</v>
      </c>
      <c r="E33" s="30" t="s">
        <v>47</v>
      </c>
      <c r="F33" s="125">
        <f>ROUND((SUM(BE119:BE173)),  2)</f>
        <v>0</v>
      </c>
      <c r="G33" s="36"/>
      <c r="H33" s="36"/>
      <c r="I33" s="126">
        <v>0.20999999999999999</v>
      </c>
      <c r="J33" s="125">
        <f>ROUND(((SUM(BE119:BE173))*I33),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48</v>
      </c>
      <c r="F34" s="125">
        <f>ROUND((SUM(BF119:BF173)),  2)</f>
        <v>0</v>
      </c>
      <c r="G34" s="36"/>
      <c r="H34" s="36"/>
      <c r="I34" s="126">
        <v>0.14999999999999999</v>
      </c>
      <c r="J34" s="125">
        <f>ROUND(((SUM(BF119:BF173))*I34),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49</v>
      </c>
      <c r="F35" s="125">
        <f>ROUND((SUM(BG119:BG173)),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50</v>
      </c>
      <c r="F36" s="125">
        <f>ROUND((SUM(BH119:BH173)),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51</v>
      </c>
      <c r="F37" s="125">
        <f>ROUND((SUM(BI119:BI173)),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52</v>
      </c>
      <c r="E39" s="79"/>
      <c r="F39" s="79"/>
      <c r="G39" s="129" t="s">
        <v>53</v>
      </c>
      <c r="H39" s="130" t="s">
        <v>54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55</v>
      </c>
      <c r="E50" s="55"/>
      <c r="F50" s="55"/>
      <c r="G50" s="54" t="s">
        <v>56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57</v>
      </c>
      <c r="E61" s="39"/>
      <c r="F61" s="133" t="s">
        <v>58</v>
      </c>
      <c r="G61" s="56" t="s">
        <v>57</v>
      </c>
      <c r="H61" s="39"/>
      <c r="I61" s="39"/>
      <c r="J61" s="134" t="s">
        <v>58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59</v>
      </c>
      <c r="E65" s="57"/>
      <c r="F65" s="57"/>
      <c r="G65" s="54" t="s">
        <v>60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57</v>
      </c>
      <c r="E76" s="39"/>
      <c r="F76" s="133" t="s">
        <v>58</v>
      </c>
      <c r="G76" s="56" t="s">
        <v>57</v>
      </c>
      <c r="H76" s="39"/>
      <c r="I76" s="39"/>
      <c r="J76" s="134" t="s">
        <v>58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Park Homolka Beroun, 1.etapa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07 - SO 07 sportovní trávník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Beroun</v>
      </c>
      <c r="G89" s="36"/>
      <c r="H89" s="36"/>
      <c r="I89" s="30" t="s">
        <v>22</v>
      </c>
      <c r="J89" s="67" t="str">
        <f>IF(J12="","",J12)</f>
        <v>11. 8. 2022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>Město Beroun</v>
      </c>
      <c r="G91" s="36"/>
      <c r="H91" s="36"/>
      <c r="I91" s="30" t="s">
        <v>32</v>
      </c>
      <c r="J91" s="34" t="str">
        <f>E21</f>
        <v>Ing.arch.MgA Alena Korandová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6"/>
      <c r="E92" s="36"/>
      <c r="F92" s="25" t="str">
        <f>IF(E18="","",E18)</f>
        <v>Vyplň údaj</v>
      </c>
      <c r="G92" s="36"/>
      <c r="H92" s="36"/>
      <c r="I92" s="30" t="s">
        <v>37</v>
      </c>
      <c r="J92" s="34" t="str">
        <f>E24</f>
        <v>Ing. Natálie Veselá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126</v>
      </c>
      <c r="D94" s="127"/>
      <c r="E94" s="127"/>
      <c r="F94" s="127"/>
      <c r="G94" s="127"/>
      <c r="H94" s="127"/>
      <c r="I94" s="127"/>
      <c r="J94" s="136" t="s">
        <v>127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128</v>
      </c>
      <c r="D96" s="36"/>
      <c r="E96" s="36"/>
      <c r="F96" s="36"/>
      <c r="G96" s="36"/>
      <c r="H96" s="36"/>
      <c r="I96" s="36"/>
      <c r="J96" s="94">
        <f>J119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129</v>
      </c>
    </row>
    <row r="97" s="9" customFormat="1" ht="24.96" customHeight="1">
      <c r="A97" s="9"/>
      <c r="B97" s="138"/>
      <c r="C97" s="9"/>
      <c r="D97" s="139" t="s">
        <v>211</v>
      </c>
      <c r="E97" s="140"/>
      <c r="F97" s="140"/>
      <c r="G97" s="140"/>
      <c r="H97" s="140"/>
      <c r="I97" s="140"/>
      <c r="J97" s="141">
        <f>J120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212</v>
      </c>
      <c r="E98" s="144"/>
      <c r="F98" s="144"/>
      <c r="G98" s="144"/>
      <c r="H98" s="144"/>
      <c r="I98" s="144"/>
      <c r="J98" s="145">
        <f>J121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219</v>
      </c>
      <c r="E99" s="144"/>
      <c r="F99" s="144"/>
      <c r="G99" s="144"/>
      <c r="H99" s="144"/>
      <c r="I99" s="144"/>
      <c r="J99" s="145">
        <f>J172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6"/>
      <c r="B100" s="37"/>
      <c r="C100" s="36"/>
      <c r="D100" s="36"/>
      <c r="E100" s="36"/>
      <c r="F100" s="36"/>
      <c r="G100" s="36"/>
      <c r="H100" s="36"/>
      <c r="I100" s="36"/>
      <c r="J100" s="36"/>
      <c r="K100" s="36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="2" customFormat="1" ht="6.96" customHeight="1">
      <c r="A101" s="36"/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="2" customFormat="1" ht="6.96" customHeight="1">
      <c r="A105" s="36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24.96" customHeight="1">
      <c r="A106" s="36"/>
      <c r="B106" s="37"/>
      <c r="C106" s="21" t="s">
        <v>135</v>
      </c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6"/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16</v>
      </c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6.5" customHeight="1">
      <c r="A109" s="36"/>
      <c r="B109" s="37"/>
      <c r="C109" s="36"/>
      <c r="D109" s="36"/>
      <c r="E109" s="119" t="str">
        <f>E7</f>
        <v>Park Homolka Beroun, 1.etapa</v>
      </c>
      <c r="F109" s="30"/>
      <c r="G109" s="30"/>
      <c r="H109" s="30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123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6"/>
      <c r="D111" s="36"/>
      <c r="E111" s="65" t="str">
        <f>E9</f>
        <v>07 - SO 07 sportovní trávník</v>
      </c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20</v>
      </c>
      <c r="D113" s="36"/>
      <c r="E113" s="36"/>
      <c r="F113" s="25" t="str">
        <f>F12</f>
        <v>Beroun</v>
      </c>
      <c r="G113" s="36"/>
      <c r="H113" s="36"/>
      <c r="I113" s="30" t="s">
        <v>22</v>
      </c>
      <c r="J113" s="67" t="str">
        <f>IF(J12="","",J12)</f>
        <v>11. 8. 2022</v>
      </c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5.65" customHeight="1">
      <c r="A115" s="36"/>
      <c r="B115" s="37"/>
      <c r="C115" s="30" t="s">
        <v>24</v>
      </c>
      <c r="D115" s="36"/>
      <c r="E115" s="36"/>
      <c r="F115" s="25" t="str">
        <f>E15</f>
        <v>Město Beroun</v>
      </c>
      <c r="G115" s="36"/>
      <c r="H115" s="36"/>
      <c r="I115" s="30" t="s">
        <v>32</v>
      </c>
      <c r="J115" s="34" t="str">
        <f>E21</f>
        <v>Ing.arch.MgA Alena Korandová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30</v>
      </c>
      <c r="D116" s="36"/>
      <c r="E116" s="36"/>
      <c r="F116" s="25" t="str">
        <f>IF(E18="","",E18)</f>
        <v>Vyplň údaj</v>
      </c>
      <c r="G116" s="36"/>
      <c r="H116" s="36"/>
      <c r="I116" s="30" t="s">
        <v>37</v>
      </c>
      <c r="J116" s="34" t="str">
        <f>E24</f>
        <v>Ing. Natálie Veselá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0.32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11" customFormat="1" ht="29.28" customHeight="1">
      <c r="A118" s="146"/>
      <c r="B118" s="147"/>
      <c r="C118" s="148" t="s">
        <v>136</v>
      </c>
      <c r="D118" s="149" t="s">
        <v>67</v>
      </c>
      <c r="E118" s="149" t="s">
        <v>63</v>
      </c>
      <c r="F118" s="149" t="s">
        <v>64</v>
      </c>
      <c r="G118" s="149" t="s">
        <v>137</v>
      </c>
      <c r="H118" s="149" t="s">
        <v>138</v>
      </c>
      <c r="I118" s="149" t="s">
        <v>139</v>
      </c>
      <c r="J118" s="150" t="s">
        <v>127</v>
      </c>
      <c r="K118" s="151" t="s">
        <v>140</v>
      </c>
      <c r="L118" s="152"/>
      <c r="M118" s="84" t="s">
        <v>1</v>
      </c>
      <c r="N118" s="85" t="s">
        <v>46</v>
      </c>
      <c r="O118" s="85" t="s">
        <v>141</v>
      </c>
      <c r="P118" s="85" t="s">
        <v>142</v>
      </c>
      <c r="Q118" s="85" t="s">
        <v>143</v>
      </c>
      <c r="R118" s="85" t="s">
        <v>144</v>
      </c>
      <c r="S118" s="85" t="s">
        <v>145</v>
      </c>
      <c r="T118" s="86" t="s">
        <v>146</v>
      </c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</row>
    <row r="119" s="2" customFormat="1" ht="22.8" customHeight="1">
      <c r="A119" s="36"/>
      <c r="B119" s="37"/>
      <c r="C119" s="91" t="s">
        <v>147</v>
      </c>
      <c r="D119" s="36"/>
      <c r="E119" s="36"/>
      <c r="F119" s="36"/>
      <c r="G119" s="36"/>
      <c r="H119" s="36"/>
      <c r="I119" s="36"/>
      <c r="J119" s="153">
        <f>BK119</f>
        <v>0</v>
      </c>
      <c r="K119" s="36"/>
      <c r="L119" s="37"/>
      <c r="M119" s="87"/>
      <c r="N119" s="71"/>
      <c r="O119" s="88"/>
      <c r="P119" s="154">
        <f>P120</f>
        <v>0</v>
      </c>
      <c r="Q119" s="88"/>
      <c r="R119" s="154">
        <f>R120</f>
        <v>226.06130999999996</v>
      </c>
      <c r="S119" s="88"/>
      <c r="T119" s="155">
        <f>T120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7" t="s">
        <v>81</v>
      </c>
      <c r="AU119" s="17" t="s">
        <v>129</v>
      </c>
      <c r="BK119" s="156">
        <f>BK120</f>
        <v>0</v>
      </c>
    </row>
    <row r="120" s="12" customFormat="1" ht="25.92" customHeight="1">
      <c r="A120" s="12"/>
      <c r="B120" s="157"/>
      <c r="C120" s="12"/>
      <c r="D120" s="158" t="s">
        <v>81</v>
      </c>
      <c r="E120" s="159" t="s">
        <v>222</v>
      </c>
      <c r="F120" s="159" t="s">
        <v>223</v>
      </c>
      <c r="G120" s="12"/>
      <c r="H120" s="12"/>
      <c r="I120" s="160"/>
      <c r="J120" s="161">
        <f>BK120</f>
        <v>0</v>
      </c>
      <c r="K120" s="12"/>
      <c r="L120" s="157"/>
      <c r="M120" s="162"/>
      <c r="N120" s="163"/>
      <c r="O120" s="163"/>
      <c r="P120" s="164">
        <f>P121+P172</f>
        <v>0</v>
      </c>
      <c r="Q120" s="163"/>
      <c r="R120" s="164">
        <f>R121+R172</f>
        <v>226.06130999999996</v>
      </c>
      <c r="S120" s="163"/>
      <c r="T120" s="165">
        <f>T121+T172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90</v>
      </c>
      <c r="AT120" s="166" t="s">
        <v>81</v>
      </c>
      <c r="AU120" s="166" t="s">
        <v>82</v>
      </c>
      <c r="AY120" s="158" t="s">
        <v>151</v>
      </c>
      <c r="BK120" s="167">
        <f>BK121+BK172</f>
        <v>0</v>
      </c>
    </row>
    <row r="121" s="12" customFormat="1" ht="22.8" customHeight="1">
      <c r="A121" s="12"/>
      <c r="B121" s="157"/>
      <c r="C121" s="12"/>
      <c r="D121" s="158" t="s">
        <v>81</v>
      </c>
      <c r="E121" s="168" t="s">
        <v>90</v>
      </c>
      <c r="F121" s="168" t="s">
        <v>224</v>
      </c>
      <c r="G121" s="12"/>
      <c r="H121" s="12"/>
      <c r="I121" s="160"/>
      <c r="J121" s="169">
        <f>BK121</f>
        <v>0</v>
      </c>
      <c r="K121" s="12"/>
      <c r="L121" s="157"/>
      <c r="M121" s="162"/>
      <c r="N121" s="163"/>
      <c r="O121" s="163"/>
      <c r="P121" s="164">
        <f>SUM(P122:P171)</f>
        <v>0</v>
      </c>
      <c r="Q121" s="163"/>
      <c r="R121" s="164">
        <f>SUM(R122:R171)</f>
        <v>226.06130999999996</v>
      </c>
      <c r="S121" s="163"/>
      <c r="T121" s="165">
        <f>SUM(T122:T171)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90</v>
      </c>
      <c r="AT121" s="166" t="s">
        <v>81</v>
      </c>
      <c r="AU121" s="166" t="s">
        <v>90</v>
      </c>
      <c r="AY121" s="158" t="s">
        <v>151</v>
      </c>
      <c r="BK121" s="167">
        <f>SUM(BK122:BK171)</f>
        <v>0</v>
      </c>
    </row>
    <row r="122" s="2" customFormat="1" ht="33" customHeight="1">
      <c r="A122" s="36"/>
      <c r="B122" s="170"/>
      <c r="C122" s="171" t="s">
        <v>90</v>
      </c>
      <c r="D122" s="171" t="s">
        <v>154</v>
      </c>
      <c r="E122" s="172" t="s">
        <v>557</v>
      </c>
      <c r="F122" s="173" t="s">
        <v>558</v>
      </c>
      <c r="G122" s="174" t="s">
        <v>227</v>
      </c>
      <c r="H122" s="175">
        <v>13</v>
      </c>
      <c r="I122" s="176"/>
      <c r="J122" s="177">
        <f>ROUND(I122*H122,2)</f>
        <v>0</v>
      </c>
      <c r="K122" s="178"/>
      <c r="L122" s="37"/>
      <c r="M122" s="179" t="s">
        <v>1</v>
      </c>
      <c r="N122" s="180" t="s">
        <v>47</v>
      </c>
      <c r="O122" s="75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3" t="s">
        <v>158</v>
      </c>
      <c r="AT122" s="183" t="s">
        <v>154</v>
      </c>
      <c r="AU122" s="183" t="s">
        <v>92</v>
      </c>
      <c r="AY122" s="17" t="s">
        <v>151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7" t="s">
        <v>90</v>
      </c>
      <c r="BK122" s="184">
        <f>ROUND(I122*H122,2)</f>
        <v>0</v>
      </c>
      <c r="BL122" s="17" t="s">
        <v>158</v>
      </c>
      <c r="BM122" s="183" t="s">
        <v>917</v>
      </c>
    </row>
    <row r="123" s="13" customFormat="1">
      <c r="A123" s="13"/>
      <c r="B123" s="195"/>
      <c r="C123" s="13"/>
      <c r="D123" s="185" t="s">
        <v>229</v>
      </c>
      <c r="E123" s="196" t="s">
        <v>203</v>
      </c>
      <c r="F123" s="197" t="s">
        <v>560</v>
      </c>
      <c r="G123" s="13"/>
      <c r="H123" s="198">
        <v>13</v>
      </c>
      <c r="I123" s="199"/>
      <c r="J123" s="13"/>
      <c r="K123" s="13"/>
      <c r="L123" s="195"/>
      <c r="M123" s="200"/>
      <c r="N123" s="201"/>
      <c r="O123" s="201"/>
      <c r="P123" s="201"/>
      <c r="Q123" s="201"/>
      <c r="R123" s="201"/>
      <c r="S123" s="201"/>
      <c r="T123" s="20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6" t="s">
        <v>229</v>
      </c>
      <c r="AU123" s="196" t="s">
        <v>92</v>
      </c>
      <c r="AV123" s="13" t="s">
        <v>92</v>
      </c>
      <c r="AW123" s="13" t="s">
        <v>36</v>
      </c>
      <c r="AX123" s="13" t="s">
        <v>90</v>
      </c>
      <c r="AY123" s="196" t="s">
        <v>151</v>
      </c>
    </row>
    <row r="124" s="2" customFormat="1" ht="16.5" customHeight="1">
      <c r="A124" s="36"/>
      <c r="B124" s="170"/>
      <c r="C124" s="171" t="s">
        <v>92</v>
      </c>
      <c r="D124" s="171" t="s">
        <v>154</v>
      </c>
      <c r="E124" s="172" t="s">
        <v>753</v>
      </c>
      <c r="F124" s="173" t="s">
        <v>754</v>
      </c>
      <c r="G124" s="174" t="s">
        <v>755</v>
      </c>
      <c r="H124" s="175">
        <v>15.359999999999999</v>
      </c>
      <c r="I124" s="176"/>
      <c r="J124" s="177">
        <f>ROUND(I124*H124,2)</f>
        <v>0</v>
      </c>
      <c r="K124" s="178"/>
      <c r="L124" s="37"/>
      <c r="M124" s="179" t="s">
        <v>1</v>
      </c>
      <c r="N124" s="180" t="s">
        <v>47</v>
      </c>
      <c r="O124" s="75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3" t="s">
        <v>158</v>
      </c>
      <c r="AT124" s="183" t="s">
        <v>154</v>
      </c>
      <c r="AU124" s="183" t="s">
        <v>92</v>
      </c>
      <c r="AY124" s="17" t="s">
        <v>151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7" t="s">
        <v>90</v>
      </c>
      <c r="BK124" s="184">
        <f>ROUND(I124*H124,2)</f>
        <v>0</v>
      </c>
      <c r="BL124" s="17" t="s">
        <v>158</v>
      </c>
      <c r="BM124" s="183" t="s">
        <v>918</v>
      </c>
    </row>
    <row r="125" s="2" customFormat="1">
      <c r="A125" s="36"/>
      <c r="B125" s="37"/>
      <c r="C125" s="36"/>
      <c r="D125" s="185" t="s">
        <v>160</v>
      </c>
      <c r="E125" s="36"/>
      <c r="F125" s="186" t="s">
        <v>757</v>
      </c>
      <c r="G125" s="36"/>
      <c r="H125" s="36"/>
      <c r="I125" s="187"/>
      <c r="J125" s="36"/>
      <c r="K125" s="36"/>
      <c r="L125" s="37"/>
      <c r="M125" s="188"/>
      <c r="N125" s="189"/>
      <c r="O125" s="75"/>
      <c r="P125" s="75"/>
      <c r="Q125" s="75"/>
      <c r="R125" s="75"/>
      <c r="S125" s="75"/>
      <c r="T125" s="7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160</v>
      </c>
      <c r="AU125" s="17" t="s">
        <v>92</v>
      </c>
    </row>
    <row r="126" s="13" customFormat="1">
      <c r="A126" s="13"/>
      <c r="B126" s="195"/>
      <c r="C126" s="13"/>
      <c r="D126" s="185" t="s">
        <v>229</v>
      </c>
      <c r="E126" s="196" t="s">
        <v>1</v>
      </c>
      <c r="F126" s="197" t="s">
        <v>919</v>
      </c>
      <c r="G126" s="13"/>
      <c r="H126" s="198">
        <v>15.359999999999999</v>
      </c>
      <c r="I126" s="199"/>
      <c r="J126" s="13"/>
      <c r="K126" s="13"/>
      <c r="L126" s="195"/>
      <c r="M126" s="200"/>
      <c r="N126" s="201"/>
      <c r="O126" s="201"/>
      <c r="P126" s="201"/>
      <c r="Q126" s="201"/>
      <c r="R126" s="201"/>
      <c r="S126" s="201"/>
      <c r="T126" s="20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6" t="s">
        <v>229</v>
      </c>
      <c r="AU126" s="196" t="s">
        <v>92</v>
      </c>
      <c r="AV126" s="13" t="s">
        <v>92</v>
      </c>
      <c r="AW126" s="13" t="s">
        <v>36</v>
      </c>
      <c r="AX126" s="13" t="s">
        <v>90</v>
      </c>
      <c r="AY126" s="196" t="s">
        <v>151</v>
      </c>
    </row>
    <row r="127" s="2" customFormat="1" ht="24.15" customHeight="1">
      <c r="A127" s="36"/>
      <c r="B127" s="170"/>
      <c r="C127" s="211" t="s">
        <v>165</v>
      </c>
      <c r="D127" s="211" t="s">
        <v>256</v>
      </c>
      <c r="E127" s="212" t="s">
        <v>759</v>
      </c>
      <c r="F127" s="213" t="s">
        <v>760</v>
      </c>
      <c r="G127" s="214" t="s">
        <v>259</v>
      </c>
      <c r="H127" s="215">
        <v>0.014999999999999999</v>
      </c>
      <c r="I127" s="216"/>
      <c r="J127" s="217">
        <f>ROUND(I127*H127,2)</f>
        <v>0</v>
      </c>
      <c r="K127" s="218"/>
      <c r="L127" s="219"/>
      <c r="M127" s="220" t="s">
        <v>1</v>
      </c>
      <c r="N127" s="221" t="s">
        <v>47</v>
      </c>
      <c r="O127" s="75"/>
      <c r="P127" s="181">
        <f>O127*H127</f>
        <v>0</v>
      </c>
      <c r="Q127" s="181">
        <v>1</v>
      </c>
      <c r="R127" s="181">
        <f>Q127*H127</f>
        <v>0.014999999999999999</v>
      </c>
      <c r="S127" s="181">
        <v>0</v>
      </c>
      <c r="T127" s="18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260</v>
      </c>
      <c r="AT127" s="183" t="s">
        <v>256</v>
      </c>
      <c r="AU127" s="183" t="s">
        <v>92</v>
      </c>
      <c r="AY127" s="17" t="s">
        <v>151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90</v>
      </c>
      <c r="BK127" s="184">
        <f>ROUND(I127*H127,2)</f>
        <v>0</v>
      </c>
      <c r="BL127" s="17" t="s">
        <v>158</v>
      </c>
      <c r="BM127" s="183" t="s">
        <v>920</v>
      </c>
    </row>
    <row r="128" s="2" customFormat="1">
      <c r="A128" s="36"/>
      <c r="B128" s="37"/>
      <c r="C128" s="36"/>
      <c r="D128" s="185" t="s">
        <v>160</v>
      </c>
      <c r="E128" s="36"/>
      <c r="F128" s="186" t="s">
        <v>762</v>
      </c>
      <c r="G128" s="36"/>
      <c r="H128" s="36"/>
      <c r="I128" s="187"/>
      <c r="J128" s="36"/>
      <c r="K128" s="36"/>
      <c r="L128" s="37"/>
      <c r="M128" s="188"/>
      <c r="N128" s="189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160</v>
      </c>
      <c r="AU128" s="17" t="s">
        <v>92</v>
      </c>
    </row>
    <row r="129" s="13" customFormat="1">
      <c r="A129" s="13"/>
      <c r="B129" s="195"/>
      <c r="C129" s="13"/>
      <c r="D129" s="185" t="s">
        <v>229</v>
      </c>
      <c r="E129" s="13"/>
      <c r="F129" s="197" t="s">
        <v>921</v>
      </c>
      <c r="G129" s="13"/>
      <c r="H129" s="198">
        <v>0.014999999999999999</v>
      </c>
      <c r="I129" s="199"/>
      <c r="J129" s="13"/>
      <c r="K129" s="13"/>
      <c r="L129" s="195"/>
      <c r="M129" s="200"/>
      <c r="N129" s="201"/>
      <c r="O129" s="201"/>
      <c r="P129" s="201"/>
      <c r="Q129" s="201"/>
      <c r="R129" s="201"/>
      <c r="S129" s="201"/>
      <c r="T129" s="20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6" t="s">
        <v>229</v>
      </c>
      <c r="AU129" s="196" t="s">
        <v>92</v>
      </c>
      <c r="AV129" s="13" t="s">
        <v>92</v>
      </c>
      <c r="AW129" s="13" t="s">
        <v>3</v>
      </c>
      <c r="AX129" s="13" t="s">
        <v>90</v>
      </c>
      <c r="AY129" s="196" t="s">
        <v>151</v>
      </c>
    </row>
    <row r="130" s="2" customFormat="1" ht="16.5" customHeight="1">
      <c r="A130" s="36"/>
      <c r="B130" s="170"/>
      <c r="C130" s="211" t="s">
        <v>158</v>
      </c>
      <c r="D130" s="211" t="s">
        <v>256</v>
      </c>
      <c r="E130" s="212" t="s">
        <v>764</v>
      </c>
      <c r="F130" s="213" t="s">
        <v>765</v>
      </c>
      <c r="G130" s="214" t="s">
        <v>349</v>
      </c>
      <c r="H130" s="215">
        <v>147.19999999999999</v>
      </c>
      <c r="I130" s="216"/>
      <c r="J130" s="217">
        <f>ROUND(I130*H130,2)</f>
        <v>0</v>
      </c>
      <c r="K130" s="218"/>
      <c r="L130" s="219"/>
      <c r="M130" s="220" t="s">
        <v>1</v>
      </c>
      <c r="N130" s="221" t="s">
        <v>47</v>
      </c>
      <c r="O130" s="75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260</v>
      </c>
      <c r="AT130" s="183" t="s">
        <v>256</v>
      </c>
      <c r="AU130" s="183" t="s">
        <v>92</v>
      </c>
      <c r="AY130" s="17" t="s">
        <v>151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90</v>
      </c>
      <c r="BK130" s="184">
        <f>ROUND(I130*H130,2)</f>
        <v>0</v>
      </c>
      <c r="BL130" s="17" t="s">
        <v>158</v>
      </c>
      <c r="BM130" s="183" t="s">
        <v>922</v>
      </c>
    </row>
    <row r="131" s="13" customFormat="1">
      <c r="A131" s="13"/>
      <c r="B131" s="195"/>
      <c r="C131" s="13"/>
      <c r="D131" s="185" t="s">
        <v>229</v>
      </c>
      <c r="E131" s="196" t="s">
        <v>1</v>
      </c>
      <c r="F131" s="197" t="s">
        <v>923</v>
      </c>
      <c r="G131" s="13"/>
      <c r="H131" s="198">
        <v>128</v>
      </c>
      <c r="I131" s="199"/>
      <c r="J131" s="13"/>
      <c r="K131" s="13"/>
      <c r="L131" s="195"/>
      <c r="M131" s="200"/>
      <c r="N131" s="201"/>
      <c r="O131" s="201"/>
      <c r="P131" s="201"/>
      <c r="Q131" s="201"/>
      <c r="R131" s="201"/>
      <c r="S131" s="201"/>
      <c r="T131" s="20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6" t="s">
        <v>229</v>
      </c>
      <c r="AU131" s="196" t="s">
        <v>92</v>
      </c>
      <c r="AV131" s="13" t="s">
        <v>92</v>
      </c>
      <c r="AW131" s="13" t="s">
        <v>36</v>
      </c>
      <c r="AX131" s="13" t="s">
        <v>90</v>
      </c>
      <c r="AY131" s="196" t="s">
        <v>151</v>
      </c>
    </row>
    <row r="132" s="13" customFormat="1">
      <c r="A132" s="13"/>
      <c r="B132" s="195"/>
      <c r="C132" s="13"/>
      <c r="D132" s="185" t="s">
        <v>229</v>
      </c>
      <c r="E132" s="13"/>
      <c r="F132" s="197" t="s">
        <v>924</v>
      </c>
      <c r="G132" s="13"/>
      <c r="H132" s="198">
        <v>147.19999999999999</v>
      </c>
      <c r="I132" s="199"/>
      <c r="J132" s="13"/>
      <c r="K132" s="13"/>
      <c r="L132" s="195"/>
      <c r="M132" s="200"/>
      <c r="N132" s="201"/>
      <c r="O132" s="201"/>
      <c r="P132" s="201"/>
      <c r="Q132" s="201"/>
      <c r="R132" s="201"/>
      <c r="S132" s="201"/>
      <c r="T132" s="20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6" t="s">
        <v>229</v>
      </c>
      <c r="AU132" s="196" t="s">
        <v>92</v>
      </c>
      <c r="AV132" s="13" t="s">
        <v>92</v>
      </c>
      <c r="AW132" s="13" t="s">
        <v>3</v>
      </c>
      <c r="AX132" s="13" t="s">
        <v>90</v>
      </c>
      <c r="AY132" s="196" t="s">
        <v>151</v>
      </c>
    </row>
    <row r="133" s="2" customFormat="1" ht="37.8" customHeight="1">
      <c r="A133" s="36"/>
      <c r="B133" s="170"/>
      <c r="C133" s="171" t="s">
        <v>150</v>
      </c>
      <c r="D133" s="171" t="s">
        <v>154</v>
      </c>
      <c r="E133" s="172" t="s">
        <v>235</v>
      </c>
      <c r="F133" s="173" t="s">
        <v>236</v>
      </c>
      <c r="G133" s="174" t="s">
        <v>227</v>
      </c>
      <c r="H133" s="175">
        <v>13</v>
      </c>
      <c r="I133" s="176"/>
      <c r="J133" s="177">
        <f>ROUND(I133*H133,2)</f>
        <v>0</v>
      </c>
      <c r="K133" s="178"/>
      <c r="L133" s="37"/>
      <c r="M133" s="179" t="s">
        <v>1</v>
      </c>
      <c r="N133" s="180" t="s">
        <v>47</v>
      </c>
      <c r="O133" s="75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3" t="s">
        <v>158</v>
      </c>
      <c r="AT133" s="183" t="s">
        <v>154</v>
      </c>
      <c r="AU133" s="183" t="s">
        <v>92</v>
      </c>
      <c r="AY133" s="17" t="s">
        <v>151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7" t="s">
        <v>90</v>
      </c>
      <c r="BK133" s="184">
        <f>ROUND(I133*H133,2)</f>
        <v>0</v>
      </c>
      <c r="BL133" s="17" t="s">
        <v>158</v>
      </c>
      <c r="BM133" s="183" t="s">
        <v>925</v>
      </c>
    </row>
    <row r="134" s="2" customFormat="1">
      <c r="A134" s="36"/>
      <c r="B134" s="37"/>
      <c r="C134" s="36"/>
      <c r="D134" s="185" t="s">
        <v>160</v>
      </c>
      <c r="E134" s="36"/>
      <c r="F134" s="186" t="s">
        <v>238</v>
      </c>
      <c r="G134" s="36"/>
      <c r="H134" s="36"/>
      <c r="I134" s="187"/>
      <c r="J134" s="36"/>
      <c r="K134" s="36"/>
      <c r="L134" s="37"/>
      <c r="M134" s="188"/>
      <c r="N134" s="189"/>
      <c r="O134" s="75"/>
      <c r="P134" s="75"/>
      <c r="Q134" s="75"/>
      <c r="R134" s="75"/>
      <c r="S134" s="75"/>
      <c r="T134" s="7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160</v>
      </c>
      <c r="AU134" s="17" t="s">
        <v>92</v>
      </c>
    </row>
    <row r="135" s="13" customFormat="1">
      <c r="A135" s="13"/>
      <c r="B135" s="195"/>
      <c r="C135" s="13"/>
      <c r="D135" s="185" t="s">
        <v>229</v>
      </c>
      <c r="E135" s="196" t="s">
        <v>1</v>
      </c>
      <c r="F135" s="197" t="s">
        <v>203</v>
      </c>
      <c r="G135" s="13"/>
      <c r="H135" s="198">
        <v>13</v>
      </c>
      <c r="I135" s="199"/>
      <c r="J135" s="13"/>
      <c r="K135" s="13"/>
      <c r="L135" s="195"/>
      <c r="M135" s="200"/>
      <c r="N135" s="201"/>
      <c r="O135" s="201"/>
      <c r="P135" s="201"/>
      <c r="Q135" s="201"/>
      <c r="R135" s="201"/>
      <c r="S135" s="201"/>
      <c r="T135" s="20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6" t="s">
        <v>229</v>
      </c>
      <c r="AU135" s="196" t="s">
        <v>92</v>
      </c>
      <c r="AV135" s="13" t="s">
        <v>92</v>
      </c>
      <c r="AW135" s="13" t="s">
        <v>36</v>
      </c>
      <c r="AX135" s="13" t="s">
        <v>90</v>
      </c>
      <c r="AY135" s="196" t="s">
        <v>151</v>
      </c>
    </row>
    <row r="136" s="2" customFormat="1" ht="24.15" customHeight="1">
      <c r="A136" s="36"/>
      <c r="B136" s="170"/>
      <c r="C136" s="171" t="s">
        <v>180</v>
      </c>
      <c r="D136" s="171" t="s">
        <v>154</v>
      </c>
      <c r="E136" s="172" t="s">
        <v>245</v>
      </c>
      <c r="F136" s="173" t="s">
        <v>246</v>
      </c>
      <c r="G136" s="174" t="s">
        <v>227</v>
      </c>
      <c r="H136" s="175">
        <v>82</v>
      </c>
      <c r="I136" s="176"/>
      <c r="J136" s="177">
        <f>ROUND(I136*H136,2)</f>
        <v>0</v>
      </c>
      <c r="K136" s="178"/>
      <c r="L136" s="37"/>
      <c r="M136" s="179" t="s">
        <v>1</v>
      </c>
      <c r="N136" s="180" t="s">
        <v>47</v>
      </c>
      <c r="O136" s="75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3" t="s">
        <v>158</v>
      </c>
      <c r="AT136" s="183" t="s">
        <v>154</v>
      </c>
      <c r="AU136" s="183" t="s">
        <v>92</v>
      </c>
      <c r="AY136" s="17" t="s">
        <v>151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7" t="s">
        <v>90</v>
      </c>
      <c r="BK136" s="184">
        <f>ROUND(I136*H136,2)</f>
        <v>0</v>
      </c>
      <c r="BL136" s="17" t="s">
        <v>158</v>
      </c>
      <c r="BM136" s="183" t="s">
        <v>926</v>
      </c>
    </row>
    <row r="137" s="13" customFormat="1">
      <c r="A137" s="13"/>
      <c r="B137" s="195"/>
      <c r="C137" s="13"/>
      <c r="D137" s="185" t="s">
        <v>229</v>
      </c>
      <c r="E137" s="196" t="s">
        <v>1</v>
      </c>
      <c r="F137" s="197" t="s">
        <v>927</v>
      </c>
      <c r="G137" s="13"/>
      <c r="H137" s="198">
        <v>82</v>
      </c>
      <c r="I137" s="199"/>
      <c r="J137" s="13"/>
      <c r="K137" s="13"/>
      <c r="L137" s="195"/>
      <c r="M137" s="200"/>
      <c r="N137" s="201"/>
      <c r="O137" s="201"/>
      <c r="P137" s="201"/>
      <c r="Q137" s="201"/>
      <c r="R137" s="201"/>
      <c r="S137" s="201"/>
      <c r="T137" s="20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6" t="s">
        <v>229</v>
      </c>
      <c r="AU137" s="196" t="s">
        <v>92</v>
      </c>
      <c r="AV137" s="13" t="s">
        <v>92</v>
      </c>
      <c r="AW137" s="13" t="s">
        <v>36</v>
      </c>
      <c r="AX137" s="13" t="s">
        <v>90</v>
      </c>
      <c r="AY137" s="196" t="s">
        <v>151</v>
      </c>
    </row>
    <row r="138" s="2" customFormat="1" ht="21.75" customHeight="1">
      <c r="A138" s="36"/>
      <c r="B138" s="170"/>
      <c r="C138" s="171" t="s">
        <v>186</v>
      </c>
      <c r="D138" s="171" t="s">
        <v>154</v>
      </c>
      <c r="E138" s="172" t="s">
        <v>928</v>
      </c>
      <c r="F138" s="173" t="s">
        <v>929</v>
      </c>
      <c r="G138" s="174" t="s">
        <v>242</v>
      </c>
      <c r="H138" s="175">
        <v>960</v>
      </c>
      <c r="I138" s="176"/>
      <c r="J138" s="177">
        <f>ROUND(I138*H138,2)</f>
        <v>0</v>
      </c>
      <c r="K138" s="178"/>
      <c r="L138" s="37"/>
      <c r="M138" s="179" t="s">
        <v>1</v>
      </c>
      <c r="N138" s="180" t="s">
        <v>47</v>
      </c>
      <c r="O138" s="75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3" t="s">
        <v>158</v>
      </c>
      <c r="AT138" s="183" t="s">
        <v>154</v>
      </c>
      <c r="AU138" s="183" t="s">
        <v>92</v>
      </c>
      <c r="AY138" s="17" t="s">
        <v>151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7" t="s">
        <v>90</v>
      </c>
      <c r="BK138" s="184">
        <f>ROUND(I138*H138,2)</f>
        <v>0</v>
      </c>
      <c r="BL138" s="17" t="s">
        <v>158</v>
      </c>
      <c r="BM138" s="183" t="s">
        <v>930</v>
      </c>
    </row>
    <row r="139" s="13" customFormat="1">
      <c r="A139" s="13"/>
      <c r="B139" s="195"/>
      <c r="C139" s="13"/>
      <c r="D139" s="185" t="s">
        <v>229</v>
      </c>
      <c r="E139" s="196" t="s">
        <v>1</v>
      </c>
      <c r="F139" s="197" t="s">
        <v>554</v>
      </c>
      <c r="G139" s="13"/>
      <c r="H139" s="198">
        <v>960</v>
      </c>
      <c r="I139" s="199"/>
      <c r="J139" s="13"/>
      <c r="K139" s="13"/>
      <c r="L139" s="195"/>
      <c r="M139" s="200"/>
      <c r="N139" s="201"/>
      <c r="O139" s="201"/>
      <c r="P139" s="201"/>
      <c r="Q139" s="201"/>
      <c r="R139" s="201"/>
      <c r="S139" s="201"/>
      <c r="T139" s="20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6" t="s">
        <v>229</v>
      </c>
      <c r="AU139" s="196" t="s">
        <v>92</v>
      </c>
      <c r="AV139" s="13" t="s">
        <v>92</v>
      </c>
      <c r="AW139" s="13" t="s">
        <v>36</v>
      </c>
      <c r="AX139" s="13" t="s">
        <v>90</v>
      </c>
      <c r="AY139" s="196" t="s">
        <v>151</v>
      </c>
    </row>
    <row r="140" s="2" customFormat="1" ht="16.5" customHeight="1">
      <c r="A140" s="36"/>
      <c r="B140" s="170"/>
      <c r="C140" s="211" t="s">
        <v>260</v>
      </c>
      <c r="D140" s="211" t="s">
        <v>256</v>
      </c>
      <c r="E140" s="212" t="s">
        <v>931</v>
      </c>
      <c r="F140" s="213" t="s">
        <v>932</v>
      </c>
      <c r="G140" s="214" t="s">
        <v>755</v>
      </c>
      <c r="H140" s="215">
        <v>28.800000000000001</v>
      </c>
      <c r="I140" s="216"/>
      <c r="J140" s="217">
        <f>ROUND(I140*H140,2)</f>
        <v>0</v>
      </c>
      <c r="K140" s="218"/>
      <c r="L140" s="219"/>
      <c r="M140" s="220" t="s">
        <v>1</v>
      </c>
      <c r="N140" s="221" t="s">
        <v>47</v>
      </c>
      <c r="O140" s="75"/>
      <c r="P140" s="181">
        <f>O140*H140</f>
        <v>0</v>
      </c>
      <c r="Q140" s="181">
        <v>0.001</v>
      </c>
      <c r="R140" s="181">
        <f>Q140*H140</f>
        <v>0.028800000000000003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260</v>
      </c>
      <c r="AT140" s="183" t="s">
        <v>256</v>
      </c>
      <c r="AU140" s="183" t="s">
        <v>92</v>
      </c>
      <c r="AY140" s="17" t="s">
        <v>151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90</v>
      </c>
      <c r="BK140" s="184">
        <f>ROUND(I140*H140,2)</f>
        <v>0</v>
      </c>
      <c r="BL140" s="17" t="s">
        <v>158</v>
      </c>
      <c r="BM140" s="183" t="s">
        <v>933</v>
      </c>
    </row>
    <row r="141" s="2" customFormat="1">
      <c r="A141" s="36"/>
      <c r="B141" s="37"/>
      <c r="C141" s="36"/>
      <c r="D141" s="185" t="s">
        <v>160</v>
      </c>
      <c r="E141" s="36"/>
      <c r="F141" s="186" t="s">
        <v>934</v>
      </c>
      <c r="G141" s="36"/>
      <c r="H141" s="36"/>
      <c r="I141" s="187"/>
      <c r="J141" s="36"/>
      <c r="K141" s="36"/>
      <c r="L141" s="37"/>
      <c r="M141" s="188"/>
      <c r="N141" s="189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160</v>
      </c>
      <c r="AU141" s="17" t="s">
        <v>92</v>
      </c>
    </row>
    <row r="142" s="13" customFormat="1">
      <c r="A142" s="13"/>
      <c r="B142" s="195"/>
      <c r="C142" s="13"/>
      <c r="D142" s="185" t="s">
        <v>229</v>
      </c>
      <c r="E142" s="13"/>
      <c r="F142" s="197" t="s">
        <v>935</v>
      </c>
      <c r="G142" s="13"/>
      <c r="H142" s="198">
        <v>28.800000000000001</v>
      </c>
      <c r="I142" s="199"/>
      <c r="J142" s="13"/>
      <c r="K142" s="13"/>
      <c r="L142" s="195"/>
      <c r="M142" s="200"/>
      <c r="N142" s="201"/>
      <c r="O142" s="201"/>
      <c r="P142" s="201"/>
      <c r="Q142" s="201"/>
      <c r="R142" s="201"/>
      <c r="S142" s="201"/>
      <c r="T142" s="20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6" t="s">
        <v>229</v>
      </c>
      <c r="AU142" s="196" t="s">
        <v>92</v>
      </c>
      <c r="AV142" s="13" t="s">
        <v>92</v>
      </c>
      <c r="AW142" s="13" t="s">
        <v>3</v>
      </c>
      <c r="AX142" s="13" t="s">
        <v>90</v>
      </c>
      <c r="AY142" s="196" t="s">
        <v>151</v>
      </c>
    </row>
    <row r="143" s="2" customFormat="1" ht="24.15" customHeight="1">
      <c r="A143" s="36"/>
      <c r="B143" s="170"/>
      <c r="C143" s="171" t="s">
        <v>268</v>
      </c>
      <c r="D143" s="171" t="s">
        <v>154</v>
      </c>
      <c r="E143" s="172" t="s">
        <v>936</v>
      </c>
      <c r="F143" s="173" t="s">
        <v>937</v>
      </c>
      <c r="G143" s="174" t="s">
        <v>242</v>
      </c>
      <c r="H143" s="175">
        <v>192</v>
      </c>
      <c r="I143" s="176"/>
      <c r="J143" s="177">
        <f>ROUND(I143*H143,2)</f>
        <v>0</v>
      </c>
      <c r="K143" s="178"/>
      <c r="L143" s="37"/>
      <c r="M143" s="179" t="s">
        <v>1</v>
      </c>
      <c r="N143" s="180" t="s">
        <v>47</v>
      </c>
      <c r="O143" s="75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3" t="s">
        <v>158</v>
      </c>
      <c r="AT143" s="183" t="s">
        <v>154</v>
      </c>
      <c r="AU143" s="183" t="s">
        <v>92</v>
      </c>
      <c r="AY143" s="17" t="s">
        <v>151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7" t="s">
        <v>90</v>
      </c>
      <c r="BK143" s="184">
        <f>ROUND(I143*H143,2)</f>
        <v>0</v>
      </c>
      <c r="BL143" s="17" t="s">
        <v>158</v>
      </c>
      <c r="BM143" s="183" t="s">
        <v>938</v>
      </c>
    </row>
    <row r="144" s="13" customFormat="1">
      <c r="A144" s="13"/>
      <c r="B144" s="195"/>
      <c r="C144" s="13"/>
      <c r="D144" s="185" t="s">
        <v>229</v>
      </c>
      <c r="E144" s="196" t="s">
        <v>1</v>
      </c>
      <c r="F144" s="197" t="s">
        <v>939</v>
      </c>
      <c r="G144" s="13"/>
      <c r="H144" s="198">
        <v>192</v>
      </c>
      <c r="I144" s="199"/>
      <c r="J144" s="13"/>
      <c r="K144" s="13"/>
      <c r="L144" s="195"/>
      <c r="M144" s="200"/>
      <c r="N144" s="201"/>
      <c r="O144" s="201"/>
      <c r="P144" s="201"/>
      <c r="Q144" s="201"/>
      <c r="R144" s="201"/>
      <c r="S144" s="201"/>
      <c r="T144" s="20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6" t="s">
        <v>229</v>
      </c>
      <c r="AU144" s="196" t="s">
        <v>92</v>
      </c>
      <c r="AV144" s="13" t="s">
        <v>92</v>
      </c>
      <c r="AW144" s="13" t="s">
        <v>36</v>
      </c>
      <c r="AX144" s="13" t="s">
        <v>90</v>
      </c>
      <c r="AY144" s="196" t="s">
        <v>151</v>
      </c>
    </row>
    <row r="145" s="2" customFormat="1" ht="33" customHeight="1">
      <c r="A145" s="36"/>
      <c r="B145" s="170"/>
      <c r="C145" s="171" t="s">
        <v>274</v>
      </c>
      <c r="D145" s="171" t="s">
        <v>154</v>
      </c>
      <c r="E145" s="172" t="s">
        <v>940</v>
      </c>
      <c r="F145" s="173" t="s">
        <v>941</v>
      </c>
      <c r="G145" s="174" t="s">
        <v>242</v>
      </c>
      <c r="H145" s="175">
        <v>768</v>
      </c>
      <c r="I145" s="176"/>
      <c r="J145" s="177">
        <f>ROUND(I145*H145,2)</f>
        <v>0</v>
      </c>
      <c r="K145" s="178"/>
      <c r="L145" s="37"/>
      <c r="M145" s="179" t="s">
        <v>1</v>
      </c>
      <c r="N145" s="180" t="s">
        <v>47</v>
      </c>
      <c r="O145" s="75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3" t="s">
        <v>158</v>
      </c>
      <c r="AT145" s="183" t="s">
        <v>154</v>
      </c>
      <c r="AU145" s="183" t="s">
        <v>92</v>
      </c>
      <c r="AY145" s="17" t="s">
        <v>151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7" t="s">
        <v>90</v>
      </c>
      <c r="BK145" s="184">
        <f>ROUND(I145*H145,2)</f>
        <v>0</v>
      </c>
      <c r="BL145" s="17" t="s">
        <v>158</v>
      </c>
      <c r="BM145" s="183" t="s">
        <v>942</v>
      </c>
    </row>
    <row r="146" s="2" customFormat="1">
      <c r="A146" s="36"/>
      <c r="B146" s="37"/>
      <c r="C146" s="36"/>
      <c r="D146" s="185" t="s">
        <v>160</v>
      </c>
      <c r="E146" s="36"/>
      <c r="F146" s="186" t="s">
        <v>943</v>
      </c>
      <c r="G146" s="36"/>
      <c r="H146" s="36"/>
      <c r="I146" s="187"/>
      <c r="J146" s="36"/>
      <c r="K146" s="36"/>
      <c r="L146" s="37"/>
      <c r="M146" s="188"/>
      <c r="N146" s="189"/>
      <c r="O146" s="75"/>
      <c r="P146" s="75"/>
      <c r="Q146" s="75"/>
      <c r="R146" s="75"/>
      <c r="S146" s="75"/>
      <c r="T146" s="7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7" t="s">
        <v>160</v>
      </c>
      <c r="AU146" s="17" t="s">
        <v>92</v>
      </c>
    </row>
    <row r="147" s="13" customFormat="1">
      <c r="A147" s="13"/>
      <c r="B147" s="195"/>
      <c r="C147" s="13"/>
      <c r="D147" s="185" t="s">
        <v>229</v>
      </c>
      <c r="E147" s="196" t="s">
        <v>1</v>
      </c>
      <c r="F147" s="197" t="s">
        <v>944</v>
      </c>
      <c r="G147" s="13"/>
      <c r="H147" s="198">
        <v>768</v>
      </c>
      <c r="I147" s="199"/>
      <c r="J147" s="13"/>
      <c r="K147" s="13"/>
      <c r="L147" s="195"/>
      <c r="M147" s="200"/>
      <c r="N147" s="201"/>
      <c r="O147" s="201"/>
      <c r="P147" s="201"/>
      <c r="Q147" s="201"/>
      <c r="R147" s="201"/>
      <c r="S147" s="201"/>
      <c r="T147" s="20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6" t="s">
        <v>229</v>
      </c>
      <c r="AU147" s="196" t="s">
        <v>92</v>
      </c>
      <c r="AV147" s="13" t="s">
        <v>92</v>
      </c>
      <c r="AW147" s="13" t="s">
        <v>36</v>
      </c>
      <c r="AX147" s="13" t="s">
        <v>90</v>
      </c>
      <c r="AY147" s="196" t="s">
        <v>151</v>
      </c>
    </row>
    <row r="148" s="2" customFormat="1" ht="16.5" customHeight="1">
      <c r="A148" s="36"/>
      <c r="B148" s="170"/>
      <c r="C148" s="211" t="s">
        <v>279</v>
      </c>
      <c r="D148" s="211" t="s">
        <v>256</v>
      </c>
      <c r="E148" s="212" t="s">
        <v>945</v>
      </c>
      <c r="F148" s="213" t="s">
        <v>946</v>
      </c>
      <c r="G148" s="214" t="s">
        <v>227</v>
      </c>
      <c r="H148" s="215">
        <v>20</v>
      </c>
      <c r="I148" s="216"/>
      <c r="J148" s="217">
        <f>ROUND(I148*H148,2)</f>
        <v>0</v>
      </c>
      <c r="K148" s="218"/>
      <c r="L148" s="219"/>
      <c r="M148" s="220" t="s">
        <v>1</v>
      </c>
      <c r="N148" s="221" t="s">
        <v>47</v>
      </c>
      <c r="O148" s="75"/>
      <c r="P148" s="181">
        <f>O148*H148</f>
        <v>0</v>
      </c>
      <c r="Q148" s="181">
        <v>0.5</v>
      </c>
      <c r="R148" s="181">
        <f>Q148*H148</f>
        <v>10</v>
      </c>
      <c r="S148" s="181">
        <v>0</v>
      </c>
      <c r="T148" s="18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3" t="s">
        <v>260</v>
      </c>
      <c r="AT148" s="183" t="s">
        <v>256</v>
      </c>
      <c r="AU148" s="183" t="s">
        <v>92</v>
      </c>
      <c r="AY148" s="17" t="s">
        <v>151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7" t="s">
        <v>90</v>
      </c>
      <c r="BK148" s="184">
        <f>ROUND(I148*H148,2)</f>
        <v>0</v>
      </c>
      <c r="BL148" s="17" t="s">
        <v>158</v>
      </c>
      <c r="BM148" s="183" t="s">
        <v>947</v>
      </c>
    </row>
    <row r="149" s="2" customFormat="1">
      <c r="A149" s="36"/>
      <c r="B149" s="37"/>
      <c r="C149" s="36"/>
      <c r="D149" s="185" t="s">
        <v>160</v>
      </c>
      <c r="E149" s="36"/>
      <c r="F149" s="186" t="s">
        <v>948</v>
      </c>
      <c r="G149" s="36"/>
      <c r="H149" s="36"/>
      <c r="I149" s="187"/>
      <c r="J149" s="36"/>
      <c r="K149" s="36"/>
      <c r="L149" s="37"/>
      <c r="M149" s="188"/>
      <c r="N149" s="189"/>
      <c r="O149" s="75"/>
      <c r="P149" s="75"/>
      <c r="Q149" s="75"/>
      <c r="R149" s="75"/>
      <c r="S149" s="75"/>
      <c r="T149" s="7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7" t="s">
        <v>160</v>
      </c>
      <c r="AU149" s="17" t="s">
        <v>92</v>
      </c>
    </row>
    <row r="150" s="13" customFormat="1">
      <c r="A150" s="13"/>
      <c r="B150" s="195"/>
      <c r="C150" s="13"/>
      <c r="D150" s="185" t="s">
        <v>229</v>
      </c>
      <c r="E150" s="196" t="s">
        <v>1</v>
      </c>
      <c r="F150" s="197" t="s">
        <v>949</v>
      </c>
      <c r="G150" s="13"/>
      <c r="H150" s="198">
        <v>20</v>
      </c>
      <c r="I150" s="199"/>
      <c r="J150" s="13"/>
      <c r="K150" s="13"/>
      <c r="L150" s="195"/>
      <c r="M150" s="200"/>
      <c r="N150" s="201"/>
      <c r="O150" s="201"/>
      <c r="P150" s="201"/>
      <c r="Q150" s="201"/>
      <c r="R150" s="201"/>
      <c r="S150" s="201"/>
      <c r="T150" s="20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6" t="s">
        <v>229</v>
      </c>
      <c r="AU150" s="196" t="s">
        <v>92</v>
      </c>
      <c r="AV150" s="13" t="s">
        <v>92</v>
      </c>
      <c r="AW150" s="13" t="s">
        <v>36</v>
      </c>
      <c r="AX150" s="13" t="s">
        <v>90</v>
      </c>
      <c r="AY150" s="196" t="s">
        <v>151</v>
      </c>
    </row>
    <row r="151" s="2" customFormat="1" ht="16.5" customHeight="1">
      <c r="A151" s="36"/>
      <c r="B151" s="170"/>
      <c r="C151" s="211" t="s">
        <v>284</v>
      </c>
      <c r="D151" s="211" t="s">
        <v>256</v>
      </c>
      <c r="E151" s="212" t="s">
        <v>950</v>
      </c>
      <c r="F151" s="213" t="s">
        <v>951</v>
      </c>
      <c r="G151" s="214" t="s">
        <v>259</v>
      </c>
      <c r="H151" s="215">
        <v>216</v>
      </c>
      <c r="I151" s="216"/>
      <c r="J151" s="217">
        <f>ROUND(I151*H151,2)</f>
        <v>0</v>
      </c>
      <c r="K151" s="218"/>
      <c r="L151" s="219"/>
      <c r="M151" s="220" t="s">
        <v>1</v>
      </c>
      <c r="N151" s="221" t="s">
        <v>47</v>
      </c>
      <c r="O151" s="75"/>
      <c r="P151" s="181">
        <f>O151*H151</f>
        <v>0</v>
      </c>
      <c r="Q151" s="181">
        <v>1</v>
      </c>
      <c r="R151" s="181">
        <f>Q151*H151</f>
        <v>216</v>
      </c>
      <c r="S151" s="181">
        <v>0</v>
      </c>
      <c r="T151" s="18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3" t="s">
        <v>260</v>
      </c>
      <c r="AT151" s="183" t="s">
        <v>256</v>
      </c>
      <c r="AU151" s="183" t="s">
        <v>92</v>
      </c>
      <c r="AY151" s="17" t="s">
        <v>151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7" t="s">
        <v>90</v>
      </c>
      <c r="BK151" s="184">
        <f>ROUND(I151*H151,2)</f>
        <v>0</v>
      </c>
      <c r="BL151" s="17" t="s">
        <v>158</v>
      </c>
      <c r="BM151" s="183" t="s">
        <v>952</v>
      </c>
    </row>
    <row r="152" s="2" customFormat="1">
      <c r="A152" s="36"/>
      <c r="B152" s="37"/>
      <c r="C152" s="36"/>
      <c r="D152" s="185" t="s">
        <v>160</v>
      </c>
      <c r="E152" s="36"/>
      <c r="F152" s="186" t="s">
        <v>953</v>
      </c>
      <c r="G152" s="36"/>
      <c r="H152" s="36"/>
      <c r="I152" s="187"/>
      <c r="J152" s="36"/>
      <c r="K152" s="36"/>
      <c r="L152" s="37"/>
      <c r="M152" s="188"/>
      <c r="N152" s="189"/>
      <c r="O152" s="75"/>
      <c r="P152" s="75"/>
      <c r="Q152" s="75"/>
      <c r="R152" s="75"/>
      <c r="S152" s="75"/>
      <c r="T152" s="7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7" t="s">
        <v>160</v>
      </c>
      <c r="AU152" s="17" t="s">
        <v>92</v>
      </c>
    </row>
    <row r="153" s="13" customFormat="1">
      <c r="A153" s="13"/>
      <c r="B153" s="195"/>
      <c r="C153" s="13"/>
      <c r="D153" s="185" t="s">
        <v>229</v>
      </c>
      <c r="E153" s="196" t="s">
        <v>1</v>
      </c>
      <c r="F153" s="197" t="s">
        <v>954</v>
      </c>
      <c r="G153" s="13"/>
      <c r="H153" s="198">
        <v>216</v>
      </c>
      <c r="I153" s="199"/>
      <c r="J153" s="13"/>
      <c r="K153" s="13"/>
      <c r="L153" s="195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229</v>
      </c>
      <c r="AU153" s="196" t="s">
        <v>92</v>
      </c>
      <c r="AV153" s="13" t="s">
        <v>92</v>
      </c>
      <c r="AW153" s="13" t="s">
        <v>36</v>
      </c>
      <c r="AX153" s="13" t="s">
        <v>90</v>
      </c>
      <c r="AY153" s="196" t="s">
        <v>151</v>
      </c>
    </row>
    <row r="154" s="2" customFormat="1" ht="24.15" customHeight="1">
      <c r="A154" s="36"/>
      <c r="B154" s="170"/>
      <c r="C154" s="171" t="s">
        <v>289</v>
      </c>
      <c r="D154" s="171" t="s">
        <v>154</v>
      </c>
      <c r="E154" s="172" t="s">
        <v>269</v>
      </c>
      <c r="F154" s="173" t="s">
        <v>270</v>
      </c>
      <c r="G154" s="174" t="s">
        <v>242</v>
      </c>
      <c r="H154" s="175">
        <v>960</v>
      </c>
      <c r="I154" s="176"/>
      <c r="J154" s="177">
        <f>ROUND(I154*H154,2)</f>
        <v>0</v>
      </c>
      <c r="K154" s="178"/>
      <c r="L154" s="37"/>
      <c r="M154" s="179" t="s">
        <v>1</v>
      </c>
      <c r="N154" s="180" t="s">
        <v>47</v>
      </c>
      <c r="O154" s="75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3" t="s">
        <v>158</v>
      </c>
      <c r="AT154" s="183" t="s">
        <v>154</v>
      </c>
      <c r="AU154" s="183" t="s">
        <v>92</v>
      </c>
      <c r="AY154" s="17" t="s">
        <v>151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7" t="s">
        <v>90</v>
      </c>
      <c r="BK154" s="184">
        <f>ROUND(I154*H154,2)</f>
        <v>0</v>
      </c>
      <c r="BL154" s="17" t="s">
        <v>158</v>
      </c>
      <c r="BM154" s="183" t="s">
        <v>955</v>
      </c>
    </row>
    <row r="155" s="13" customFormat="1">
      <c r="A155" s="13"/>
      <c r="B155" s="195"/>
      <c r="C155" s="13"/>
      <c r="D155" s="185" t="s">
        <v>229</v>
      </c>
      <c r="E155" s="196" t="s">
        <v>554</v>
      </c>
      <c r="F155" s="197" t="s">
        <v>956</v>
      </c>
      <c r="G155" s="13"/>
      <c r="H155" s="198">
        <v>960</v>
      </c>
      <c r="I155" s="199"/>
      <c r="J155" s="13"/>
      <c r="K155" s="13"/>
      <c r="L155" s="195"/>
      <c r="M155" s="200"/>
      <c r="N155" s="201"/>
      <c r="O155" s="201"/>
      <c r="P155" s="201"/>
      <c r="Q155" s="201"/>
      <c r="R155" s="201"/>
      <c r="S155" s="201"/>
      <c r="T155" s="20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6" t="s">
        <v>229</v>
      </c>
      <c r="AU155" s="196" t="s">
        <v>92</v>
      </c>
      <c r="AV155" s="13" t="s">
        <v>92</v>
      </c>
      <c r="AW155" s="13" t="s">
        <v>36</v>
      </c>
      <c r="AX155" s="13" t="s">
        <v>90</v>
      </c>
      <c r="AY155" s="196" t="s">
        <v>151</v>
      </c>
    </row>
    <row r="156" s="2" customFormat="1" ht="24.15" customHeight="1">
      <c r="A156" s="36"/>
      <c r="B156" s="170"/>
      <c r="C156" s="171" t="s">
        <v>294</v>
      </c>
      <c r="D156" s="171" t="s">
        <v>154</v>
      </c>
      <c r="E156" s="172" t="s">
        <v>957</v>
      </c>
      <c r="F156" s="173" t="s">
        <v>958</v>
      </c>
      <c r="G156" s="174" t="s">
        <v>242</v>
      </c>
      <c r="H156" s="175">
        <v>960</v>
      </c>
      <c r="I156" s="176"/>
      <c r="J156" s="177">
        <f>ROUND(I156*H156,2)</f>
        <v>0</v>
      </c>
      <c r="K156" s="178"/>
      <c r="L156" s="37"/>
      <c r="M156" s="179" t="s">
        <v>1</v>
      </c>
      <c r="N156" s="180" t="s">
        <v>47</v>
      </c>
      <c r="O156" s="75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3" t="s">
        <v>158</v>
      </c>
      <c r="AT156" s="183" t="s">
        <v>154</v>
      </c>
      <c r="AU156" s="183" t="s">
        <v>92</v>
      </c>
      <c r="AY156" s="17" t="s">
        <v>151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7" t="s">
        <v>90</v>
      </c>
      <c r="BK156" s="184">
        <f>ROUND(I156*H156,2)</f>
        <v>0</v>
      </c>
      <c r="BL156" s="17" t="s">
        <v>158</v>
      </c>
      <c r="BM156" s="183" t="s">
        <v>959</v>
      </c>
    </row>
    <row r="157" s="13" customFormat="1">
      <c r="A157" s="13"/>
      <c r="B157" s="195"/>
      <c r="C157" s="13"/>
      <c r="D157" s="185" t="s">
        <v>229</v>
      </c>
      <c r="E157" s="196" t="s">
        <v>1</v>
      </c>
      <c r="F157" s="197" t="s">
        <v>554</v>
      </c>
      <c r="G157" s="13"/>
      <c r="H157" s="198">
        <v>960</v>
      </c>
      <c r="I157" s="199"/>
      <c r="J157" s="13"/>
      <c r="K157" s="13"/>
      <c r="L157" s="195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6" t="s">
        <v>229</v>
      </c>
      <c r="AU157" s="196" t="s">
        <v>92</v>
      </c>
      <c r="AV157" s="13" t="s">
        <v>92</v>
      </c>
      <c r="AW157" s="13" t="s">
        <v>36</v>
      </c>
      <c r="AX157" s="13" t="s">
        <v>90</v>
      </c>
      <c r="AY157" s="196" t="s">
        <v>151</v>
      </c>
    </row>
    <row r="158" s="2" customFormat="1" ht="24.15" customHeight="1">
      <c r="A158" s="36"/>
      <c r="B158" s="170"/>
      <c r="C158" s="171" t="s">
        <v>8</v>
      </c>
      <c r="D158" s="171" t="s">
        <v>154</v>
      </c>
      <c r="E158" s="172" t="s">
        <v>960</v>
      </c>
      <c r="F158" s="173" t="s">
        <v>961</v>
      </c>
      <c r="G158" s="174" t="s">
        <v>227</v>
      </c>
      <c r="H158" s="175">
        <v>172.80000000000001</v>
      </c>
      <c r="I158" s="176"/>
      <c r="J158" s="177">
        <f>ROUND(I158*H158,2)</f>
        <v>0</v>
      </c>
      <c r="K158" s="178"/>
      <c r="L158" s="37"/>
      <c r="M158" s="179" t="s">
        <v>1</v>
      </c>
      <c r="N158" s="180" t="s">
        <v>47</v>
      </c>
      <c r="O158" s="75"/>
      <c r="P158" s="181">
        <f>O158*H158</f>
        <v>0</v>
      </c>
      <c r="Q158" s="181">
        <v>0</v>
      </c>
      <c r="R158" s="181">
        <f>Q158*H158</f>
        <v>0</v>
      </c>
      <c r="S158" s="181">
        <v>0</v>
      </c>
      <c r="T158" s="18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3" t="s">
        <v>158</v>
      </c>
      <c r="AT158" s="183" t="s">
        <v>154</v>
      </c>
      <c r="AU158" s="183" t="s">
        <v>92</v>
      </c>
      <c r="AY158" s="17" t="s">
        <v>151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7" t="s">
        <v>90</v>
      </c>
      <c r="BK158" s="184">
        <f>ROUND(I158*H158,2)</f>
        <v>0</v>
      </c>
      <c r="BL158" s="17" t="s">
        <v>158</v>
      </c>
      <c r="BM158" s="183" t="s">
        <v>962</v>
      </c>
    </row>
    <row r="159" s="2" customFormat="1">
      <c r="A159" s="36"/>
      <c r="B159" s="37"/>
      <c r="C159" s="36"/>
      <c r="D159" s="185" t="s">
        <v>160</v>
      </c>
      <c r="E159" s="36"/>
      <c r="F159" s="186" t="s">
        <v>963</v>
      </c>
      <c r="G159" s="36"/>
      <c r="H159" s="36"/>
      <c r="I159" s="187"/>
      <c r="J159" s="36"/>
      <c r="K159" s="36"/>
      <c r="L159" s="37"/>
      <c r="M159" s="188"/>
      <c r="N159" s="189"/>
      <c r="O159" s="75"/>
      <c r="P159" s="75"/>
      <c r="Q159" s="75"/>
      <c r="R159" s="75"/>
      <c r="S159" s="75"/>
      <c r="T159" s="7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7" t="s">
        <v>160</v>
      </c>
      <c r="AU159" s="17" t="s">
        <v>92</v>
      </c>
    </row>
    <row r="160" s="13" customFormat="1">
      <c r="A160" s="13"/>
      <c r="B160" s="195"/>
      <c r="C160" s="13"/>
      <c r="D160" s="185" t="s">
        <v>229</v>
      </c>
      <c r="E160" s="196" t="s">
        <v>1</v>
      </c>
      <c r="F160" s="197" t="s">
        <v>964</v>
      </c>
      <c r="G160" s="13"/>
      <c r="H160" s="198">
        <v>172.80000000000001</v>
      </c>
      <c r="I160" s="199"/>
      <c r="J160" s="13"/>
      <c r="K160" s="13"/>
      <c r="L160" s="195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6" t="s">
        <v>229</v>
      </c>
      <c r="AU160" s="196" t="s">
        <v>92</v>
      </c>
      <c r="AV160" s="13" t="s">
        <v>92</v>
      </c>
      <c r="AW160" s="13" t="s">
        <v>36</v>
      </c>
      <c r="AX160" s="13" t="s">
        <v>90</v>
      </c>
      <c r="AY160" s="196" t="s">
        <v>151</v>
      </c>
    </row>
    <row r="161" s="2" customFormat="1" ht="24.15" customHeight="1">
      <c r="A161" s="36"/>
      <c r="B161" s="170"/>
      <c r="C161" s="171" t="s">
        <v>303</v>
      </c>
      <c r="D161" s="171" t="s">
        <v>154</v>
      </c>
      <c r="E161" s="172" t="s">
        <v>864</v>
      </c>
      <c r="F161" s="173" t="s">
        <v>865</v>
      </c>
      <c r="G161" s="174" t="s">
        <v>259</v>
      </c>
      <c r="H161" s="175">
        <v>0.017000000000000001</v>
      </c>
      <c r="I161" s="176"/>
      <c r="J161" s="177">
        <f>ROUND(I161*H161,2)</f>
        <v>0</v>
      </c>
      <c r="K161" s="178"/>
      <c r="L161" s="37"/>
      <c r="M161" s="179" t="s">
        <v>1</v>
      </c>
      <c r="N161" s="180" t="s">
        <v>47</v>
      </c>
      <c r="O161" s="75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3" t="s">
        <v>158</v>
      </c>
      <c r="AT161" s="183" t="s">
        <v>154</v>
      </c>
      <c r="AU161" s="183" t="s">
        <v>92</v>
      </c>
      <c r="AY161" s="17" t="s">
        <v>151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7" t="s">
        <v>90</v>
      </c>
      <c r="BK161" s="184">
        <f>ROUND(I161*H161,2)</f>
        <v>0</v>
      </c>
      <c r="BL161" s="17" t="s">
        <v>158</v>
      </c>
      <c r="BM161" s="183" t="s">
        <v>965</v>
      </c>
    </row>
    <row r="162" s="2" customFormat="1">
      <c r="A162" s="36"/>
      <c r="B162" s="37"/>
      <c r="C162" s="36"/>
      <c r="D162" s="185" t="s">
        <v>160</v>
      </c>
      <c r="E162" s="36"/>
      <c r="F162" s="186" t="s">
        <v>867</v>
      </c>
      <c r="G162" s="36"/>
      <c r="H162" s="36"/>
      <c r="I162" s="187"/>
      <c r="J162" s="36"/>
      <c r="K162" s="36"/>
      <c r="L162" s="37"/>
      <c r="M162" s="188"/>
      <c r="N162" s="189"/>
      <c r="O162" s="75"/>
      <c r="P162" s="75"/>
      <c r="Q162" s="75"/>
      <c r="R162" s="75"/>
      <c r="S162" s="75"/>
      <c r="T162" s="7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7" t="s">
        <v>160</v>
      </c>
      <c r="AU162" s="17" t="s">
        <v>92</v>
      </c>
    </row>
    <row r="163" s="13" customFormat="1">
      <c r="A163" s="13"/>
      <c r="B163" s="195"/>
      <c r="C163" s="13"/>
      <c r="D163" s="185" t="s">
        <v>229</v>
      </c>
      <c r="E163" s="196" t="s">
        <v>1</v>
      </c>
      <c r="F163" s="197" t="s">
        <v>966</v>
      </c>
      <c r="G163" s="13"/>
      <c r="H163" s="198">
        <v>0.017000000000000001</v>
      </c>
      <c r="I163" s="199"/>
      <c r="J163" s="13"/>
      <c r="K163" s="13"/>
      <c r="L163" s="195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6" t="s">
        <v>229</v>
      </c>
      <c r="AU163" s="196" t="s">
        <v>92</v>
      </c>
      <c r="AV163" s="13" t="s">
        <v>92</v>
      </c>
      <c r="AW163" s="13" t="s">
        <v>36</v>
      </c>
      <c r="AX163" s="13" t="s">
        <v>90</v>
      </c>
      <c r="AY163" s="196" t="s">
        <v>151</v>
      </c>
    </row>
    <row r="164" s="2" customFormat="1" ht="16.5" customHeight="1">
      <c r="A164" s="36"/>
      <c r="B164" s="170"/>
      <c r="C164" s="211" t="s">
        <v>309</v>
      </c>
      <c r="D164" s="211" t="s">
        <v>256</v>
      </c>
      <c r="E164" s="212" t="s">
        <v>869</v>
      </c>
      <c r="F164" s="213" t="s">
        <v>870</v>
      </c>
      <c r="G164" s="214" t="s">
        <v>755</v>
      </c>
      <c r="H164" s="215">
        <v>17.510000000000002</v>
      </c>
      <c r="I164" s="216"/>
      <c r="J164" s="217">
        <f>ROUND(I164*H164,2)</f>
        <v>0</v>
      </c>
      <c r="K164" s="218"/>
      <c r="L164" s="219"/>
      <c r="M164" s="220" t="s">
        <v>1</v>
      </c>
      <c r="N164" s="221" t="s">
        <v>47</v>
      </c>
      <c r="O164" s="75"/>
      <c r="P164" s="181">
        <f>O164*H164</f>
        <v>0</v>
      </c>
      <c r="Q164" s="181">
        <v>0.001</v>
      </c>
      <c r="R164" s="181">
        <f>Q164*H164</f>
        <v>0.017510000000000001</v>
      </c>
      <c r="S164" s="181">
        <v>0</v>
      </c>
      <c r="T164" s="18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3" t="s">
        <v>260</v>
      </c>
      <c r="AT164" s="183" t="s">
        <v>256</v>
      </c>
      <c r="AU164" s="183" t="s">
        <v>92</v>
      </c>
      <c r="AY164" s="17" t="s">
        <v>151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7" t="s">
        <v>90</v>
      </c>
      <c r="BK164" s="184">
        <f>ROUND(I164*H164,2)</f>
        <v>0</v>
      </c>
      <c r="BL164" s="17" t="s">
        <v>158</v>
      </c>
      <c r="BM164" s="183" t="s">
        <v>967</v>
      </c>
    </row>
    <row r="165" s="13" customFormat="1">
      <c r="A165" s="13"/>
      <c r="B165" s="195"/>
      <c r="C165" s="13"/>
      <c r="D165" s="185" t="s">
        <v>229</v>
      </c>
      <c r="E165" s="13"/>
      <c r="F165" s="197" t="s">
        <v>968</v>
      </c>
      <c r="G165" s="13"/>
      <c r="H165" s="198">
        <v>17.510000000000002</v>
      </c>
      <c r="I165" s="199"/>
      <c r="J165" s="13"/>
      <c r="K165" s="13"/>
      <c r="L165" s="195"/>
      <c r="M165" s="200"/>
      <c r="N165" s="201"/>
      <c r="O165" s="201"/>
      <c r="P165" s="201"/>
      <c r="Q165" s="201"/>
      <c r="R165" s="201"/>
      <c r="S165" s="201"/>
      <c r="T165" s="20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6" t="s">
        <v>229</v>
      </c>
      <c r="AU165" s="196" t="s">
        <v>92</v>
      </c>
      <c r="AV165" s="13" t="s">
        <v>92</v>
      </c>
      <c r="AW165" s="13" t="s">
        <v>3</v>
      </c>
      <c r="AX165" s="13" t="s">
        <v>90</v>
      </c>
      <c r="AY165" s="196" t="s">
        <v>151</v>
      </c>
    </row>
    <row r="166" s="2" customFormat="1" ht="21.75" customHeight="1">
      <c r="A166" s="36"/>
      <c r="B166" s="170"/>
      <c r="C166" s="171" t="s">
        <v>314</v>
      </c>
      <c r="D166" s="171" t="s">
        <v>154</v>
      </c>
      <c r="E166" s="172" t="s">
        <v>873</v>
      </c>
      <c r="F166" s="173" t="s">
        <v>874</v>
      </c>
      <c r="G166" s="174" t="s">
        <v>242</v>
      </c>
      <c r="H166" s="175">
        <v>960</v>
      </c>
      <c r="I166" s="176"/>
      <c r="J166" s="177">
        <f>ROUND(I166*H166,2)</f>
        <v>0</v>
      </c>
      <c r="K166" s="178"/>
      <c r="L166" s="37"/>
      <c r="M166" s="179" t="s">
        <v>1</v>
      </c>
      <c r="N166" s="180" t="s">
        <v>47</v>
      </c>
      <c r="O166" s="75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3" t="s">
        <v>158</v>
      </c>
      <c r="AT166" s="183" t="s">
        <v>154</v>
      </c>
      <c r="AU166" s="183" t="s">
        <v>92</v>
      </c>
      <c r="AY166" s="17" t="s">
        <v>151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7" t="s">
        <v>90</v>
      </c>
      <c r="BK166" s="184">
        <f>ROUND(I166*H166,2)</f>
        <v>0</v>
      </c>
      <c r="BL166" s="17" t="s">
        <v>158</v>
      </c>
      <c r="BM166" s="183" t="s">
        <v>969</v>
      </c>
    </row>
    <row r="167" s="13" customFormat="1">
      <c r="A167" s="13"/>
      <c r="B167" s="195"/>
      <c r="C167" s="13"/>
      <c r="D167" s="185" t="s">
        <v>229</v>
      </c>
      <c r="E167" s="196" t="s">
        <v>1</v>
      </c>
      <c r="F167" s="197" t="s">
        <v>554</v>
      </c>
      <c r="G167" s="13"/>
      <c r="H167" s="198">
        <v>960</v>
      </c>
      <c r="I167" s="199"/>
      <c r="J167" s="13"/>
      <c r="K167" s="13"/>
      <c r="L167" s="195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6" t="s">
        <v>229</v>
      </c>
      <c r="AU167" s="196" t="s">
        <v>92</v>
      </c>
      <c r="AV167" s="13" t="s">
        <v>92</v>
      </c>
      <c r="AW167" s="13" t="s">
        <v>36</v>
      </c>
      <c r="AX167" s="13" t="s">
        <v>90</v>
      </c>
      <c r="AY167" s="196" t="s">
        <v>151</v>
      </c>
    </row>
    <row r="168" s="2" customFormat="1" ht="16.5" customHeight="1">
      <c r="A168" s="36"/>
      <c r="B168" s="170"/>
      <c r="C168" s="171" t="s">
        <v>319</v>
      </c>
      <c r="D168" s="171" t="s">
        <v>154</v>
      </c>
      <c r="E168" s="172" t="s">
        <v>881</v>
      </c>
      <c r="F168" s="173" t="s">
        <v>882</v>
      </c>
      <c r="G168" s="174" t="s">
        <v>242</v>
      </c>
      <c r="H168" s="175">
        <v>960</v>
      </c>
      <c r="I168" s="176"/>
      <c r="J168" s="177">
        <f>ROUND(I168*H168,2)</f>
        <v>0</v>
      </c>
      <c r="K168" s="178"/>
      <c r="L168" s="37"/>
      <c r="M168" s="179" t="s">
        <v>1</v>
      </c>
      <c r="N168" s="180" t="s">
        <v>47</v>
      </c>
      <c r="O168" s="75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3" t="s">
        <v>158</v>
      </c>
      <c r="AT168" s="183" t="s">
        <v>154</v>
      </c>
      <c r="AU168" s="183" t="s">
        <v>92</v>
      </c>
      <c r="AY168" s="17" t="s">
        <v>151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7" t="s">
        <v>90</v>
      </c>
      <c r="BK168" s="184">
        <f>ROUND(I168*H168,2)</f>
        <v>0</v>
      </c>
      <c r="BL168" s="17" t="s">
        <v>158</v>
      </c>
      <c r="BM168" s="183" t="s">
        <v>970</v>
      </c>
    </row>
    <row r="169" s="13" customFormat="1">
      <c r="A169" s="13"/>
      <c r="B169" s="195"/>
      <c r="C169" s="13"/>
      <c r="D169" s="185" t="s">
        <v>229</v>
      </c>
      <c r="E169" s="196" t="s">
        <v>1</v>
      </c>
      <c r="F169" s="197" t="s">
        <v>554</v>
      </c>
      <c r="G169" s="13"/>
      <c r="H169" s="198">
        <v>960</v>
      </c>
      <c r="I169" s="199"/>
      <c r="J169" s="13"/>
      <c r="K169" s="13"/>
      <c r="L169" s="195"/>
      <c r="M169" s="200"/>
      <c r="N169" s="201"/>
      <c r="O169" s="201"/>
      <c r="P169" s="201"/>
      <c r="Q169" s="201"/>
      <c r="R169" s="201"/>
      <c r="S169" s="201"/>
      <c r="T169" s="20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6" t="s">
        <v>229</v>
      </c>
      <c r="AU169" s="196" t="s">
        <v>92</v>
      </c>
      <c r="AV169" s="13" t="s">
        <v>92</v>
      </c>
      <c r="AW169" s="13" t="s">
        <v>36</v>
      </c>
      <c r="AX169" s="13" t="s">
        <v>90</v>
      </c>
      <c r="AY169" s="196" t="s">
        <v>151</v>
      </c>
    </row>
    <row r="170" s="2" customFormat="1" ht="16.5" customHeight="1">
      <c r="A170" s="36"/>
      <c r="B170" s="170"/>
      <c r="C170" s="171" t="s">
        <v>324</v>
      </c>
      <c r="D170" s="171" t="s">
        <v>154</v>
      </c>
      <c r="E170" s="172" t="s">
        <v>891</v>
      </c>
      <c r="F170" s="173" t="s">
        <v>892</v>
      </c>
      <c r="G170" s="174" t="s">
        <v>227</v>
      </c>
      <c r="H170" s="175">
        <v>172.80000000000001</v>
      </c>
      <c r="I170" s="176"/>
      <c r="J170" s="177">
        <f>ROUND(I170*H170,2)</f>
        <v>0</v>
      </c>
      <c r="K170" s="178"/>
      <c r="L170" s="37"/>
      <c r="M170" s="179" t="s">
        <v>1</v>
      </c>
      <c r="N170" s="180" t="s">
        <v>47</v>
      </c>
      <c r="O170" s="75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3" t="s">
        <v>158</v>
      </c>
      <c r="AT170" s="183" t="s">
        <v>154</v>
      </c>
      <c r="AU170" s="183" t="s">
        <v>92</v>
      </c>
      <c r="AY170" s="17" t="s">
        <v>151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7" t="s">
        <v>90</v>
      </c>
      <c r="BK170" s="184">
        <f>ROUND(I170*H170,2)</f>
        <v>0</v>
      </c>
      <c r="BL170" s="17" t="s">
        <v>158</v>
      </c>
      <c r="BM170" s="183" t="s">
        <v>971</v>
      </c>
    </row>
    <row r="171" s="13" customFormat="1">
      <c r="A171" s="13"/>
      <c r="B171" s="195"/>
      <c r="C171" s="13"/>
      <c r="D171" s="185" t="s">
        <v>229</v>
      </c>
      <c r="E171" s="196" t="s">
        <v>1</v>
      </c>
      <c r="F171" s="197" t="s">
        <v>964</v>
      </c>
      <c r="G171" s="13"/>
      <c r="H171" s="198">
        <v>172.80000000000001</v>
      </c>
      <c r="I171" s="199"/>
      <c r="J171" s="13"/>
      <c r="K171" s="13"/>
      <c r="L171" s="195"/>
      <c r="M171" s="200"/>
      <c r="N171" s="201"/>
      <c r="O171" s="201"/>
      <c r="P171" s="201"/>
      <c r="Q171" s="201"/>
      <c r="R171" s="201"/>
      <c r="S171" s="201"/>
      <c r="T171" s="20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6" t="s">
        <v>229</v>
      </c>
      <c r="AU171" s="196" t="s">
        <v>92</v>
      </c>
      <c r="AV171" s="13" t="s">
        <v>92</v>
      </c>
      <c r="AW171" s="13" t="s">
        <v>36</v>
      </c>
      <c r="AX171" s="13" t="s">
        <v>90</v>
      </c>
      <c r="AY171" s="196" t="s">
        <v>151</v>
      </c>
    </row>
    <row r="172" s="12" customFormat="1" ht="22.8" customHeight="1">
      <c r="A172" s="12"/>
      <c r="B172" s="157"/>
      <c r="C172" s="12"/>
      <c r="D172" s="158" t="s">
        <v>81</v>
      </c>
      <c r="E172" s="168" t="s">
        <v>373</v>
      </c>
      <c r="F172" s="168" t="s">
        <v>374</v>
      </c>
      <c r="G172" s="12"/>
      <c r="H172" s="12"/>
      <c r="I172" s="160"/>
      <c r="J172" s="169">
        <f>BK172</f>
        <v>0</v>
      </c>
      <c r="K172" s="12"/>
      <c r="L172" s="157"/>
      <c r="M172" s="162"/>
      <c r="N172" s="163"/>
      <c r="O172" s="163"/>
      <c r="P172" s="164">
        <f>P173</f>
        <v>0</v>
      </c>
      <c r="Q172" s="163"/>
      <c r="R172" s="164">
        <f>R173</f>
        <v>0</v>
      </c>
      <c r="S172" s="163"/>
      <c r="T172" s="165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8" t="s">
        <v>90</v>
      </c>
      <c r="AT172" s="166" t="s">
        <v>81</v>
      </c>
      <c r="AU172" s="166" t="s">
        <v>90</v>
      </c>
      <c r="AY172" s="158" t="s">
        <v>151</v>
      </c>
      <c r="BK172" s="167">
        <f>BK173</f>
        <v>0</v>
      </c>
    </row>
    <row r="173" s="2" customFormat="1" ht="33" customHeight="1">
      <c r="A173" s="36"/>
      <c r="B173" s="170"/>
      <c r="C173" s="171" t="s">
        <v>7</v>
      </c>
      <c r="D173" s="171" t="s">
        <v>154</v>
      </c>
      <c r="E173" s="172" t="s">
        <v>376</v>
      </c>
      <c r="F173" s="173" t="s">
        <v>377</v>
      </c>
      <c r="G173" s="174" t="s">
        <v>259</v>
      </c>
      <c r="H173" s="175">
        <v>226.06100000000001</v>
      </c>
      <c r="I173" s="176"/>
      <c r="J173" s="177">
        <f>ROUND(I173*H173,2)</f>
        <v>0</v>
      </c>
      <c r="K173" s="178"/>
      <c r="L173" s="37"/>
      <c r="M173" s="225" t="s">
        <v>1</v>
      </c>
      <c r="N173" s="226" t="s">
        <v>47</v>
      </c>
      <c r="O173" s="192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3" t="s">
        <v>158</v>
      </c>
      <c r="AT173" s="183" t="s">
        <v>154</v>
      </c>
      <c r="AU173" s="183" t="s">
        <v>92</v>
      </c>
      <c r="AY173" s="17" t="s">
        <v>151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7" t="s">
        <v>90</v>
      </c>
      <c r="BK173" s="184">
        <f>ROUND(I173*H173,2)</f>
        <v>0</v>
      </c>
      <c r="BL173" s="17" t="s">
        <v>158</v>
      </c>
      <c r="BM173" s="183" t="s">
        <v>972</v>
      </c>
    </row>
    <row r="174" s="2" customFormat="1" ht="6.96" customHeight="1">
      <c r="A174" s="36"/>
      <c r="B174" s="58"/>
      <c r="C174" s="59"/>
      <c r="D174" s="59"/>
      <c r="E174" s="59"/>
      <c r="F174" s="59"/>
      <c r="G174" s="59"/>
      <c r="H174" s="59"/>
      <c r="I174" s="59"/>
      <c r="J174" s="59"/>
      <c r="K174" s="59"/>
      <c r="L174" s="37"/>
      <c r="M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</row>
  </sheetData>
  <autoFilter ref="C118:K17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="1" customFormat="1" ht="24.96" customHeight="1">
      <c r="B4" s="20"/>
      <c r="D4" s="21" t="s">
        <v>122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Park Homolka Beroun, 1.etapa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123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973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11. 8. 2022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30" t="s">
        <v>28</v>
      </c>
      <c r="J15" s="25" t="s">
        <v>29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30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32</v>
      </c>
      <c r="E20" s="36"/>
      <c r="F20" s="36"/>
      <c r="G20" s="36"/>
      <c r="H20" s="36"/>
      <c r="I20" s="30" t="s">
        <v>25</v>
      </c>
      <c r="J20" s="25" t="s">
        <v>33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34</v>
      </c>
      <c r="F21" s="36"/>
      <c r="G21" s="36"/>
      <c r="H21" s="36"/>
      <c r="I21" s="30" t="s">
        <v>28</v>
      </c>
      <c r="J21" s="25" t="s">
        <v>35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37</v>
      </c>
      <c r="E23" s="36"/>
      <c r="F23" s="36"/>
      <c r="G23" s="36"/>
      <c r="H23" s="36"/>
      <c r="I23" s="30" t="s">
        <v>25</v>
      </c>
      <c r="J23" s="25" t="s">
        <v>38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39</v>
      </c>
      <c r="F24" s="36"/>
      <c r="G24" s="36"/>
      <c r="H24" s="36"/>
      <c r="I24" s="30" t="s">
        <v>28</v>
      </c>
      <c r="J24" s="25" t="s">
        <v>40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42</v>
      </c>
      <c r="E30" s="36"/>
      <c r="F30" s="36"/>
      <c r="G30" s="36"/>
      <c r="H30" s="36"/>
      <c r="I30" s="36"/>
      <c r="J30" s="94">
        <f>ROUND(J127,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44</v>
      </c>
      <c r="G32" s="36"/>
      <c r="H32" s="36"/>
      <c r="I32" s="41" t="s">
        <v>43</v>
      </c>
      <c r="J32" s="41" t="s">
        <v>45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46</v>
      </c>
      <c r="E33" s="30" t="s">
        <v>47</v>
      </c>
      <c r="F33" s="125">
        <f>ROUND((SUM(BE127:BE235)),  2)</f>
        <v>0</v>
      </c>
      <c r="G33" s="36"/>
      <c r="H33" s="36"/>
      <c r="I33" s="126">
        <v>0.20999999999999999</v>
      </c>
      <c r="J33" s="125">
        <f>ROUND(((SUM(BE127:BE235))*I33),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48</v>
      </c>
      <c r="F34" s="125">
        <f>ROUND((SUM(BF127:BF235)),  2)</f>
        <v>0</v>
      </c>
      <c r="G34" s="36"/>
      <c r="H34" s="36"/>
      <c r="I34" s="126">
        <v>0.14999999999999999</v>
      </c>
      <c r="J34" s="125">
        <f>ROUND(((SUM(BF127:BF235))*I34),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49</v>
      </c>
      <c r="F35" s="125">
        <f>ROUND((SUM(BG127:BG235)),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50</v>
      </c>
      <c r="F36" s="125">
        <f>ROUND((SUM(BH127:BH235)),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51</v>
      </c>
      <c r="F37" s="125">
        <f>ROUND((SUM(BI127:BI235)),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52</v>
      </c>
      <c r="E39" s="79"/>
      <c r="F39" s="79"/>
      <c r="G39" s="129" t="s">
        <v>53</v>
      </c>
      <c r="H39" s="130" t="s">
        <v>54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55</v>
      </c>
      <c r="E50" s="55"/>
      <c r="F50" s="55"/>
      <c r="G50" s="54" t="s">
        <v>56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57</v>
      </c>
      <c r="E61" s="39"/>
      <c r="F61" s="133" t="s">
        <v>58</v>
      </c>
      <c r="G61" s="56" t="s">
        <v>57</v>
      </c>
      <c r="H61" s="39"/>
      <c r="I61" s="39"/>
      <c r="J61" s="134" t="s">
        <v>58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59</v>
      </c>
      <c r="E65" s="57"/>
      <c r="F65" s="57"/>
      <c r="G65" s="54" t="s">
        <v>60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57</v>
      </c>
      <c r="E76" s="39"/>
      <c r="F76" s="133" t="s">
        <v>58</v>
      </c>
      <c r="G76" s="56" t="s">
        <v>57</v>
      </c>
      <c r="H76" s="39"/>
      <c r="I76" s="39"/>
      <c r="J76" s="134" t="s">
        <v>58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Park Homolka Beroun, 1.etapa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08 - IO 01 VO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Beroun</v>
      </c>
      <c r="G89" s="36"/>
      <c r="H89" s="36"/>
      <c r="I89" s="30" t="s">
        <v>22</v>
      </c>
      <c r="J89" s="67" t="str">
        <f>IF(J12="","",J12)</f>
        <v>11. 8. 2022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>Město Beroun</v>
      </c>
      <c r="G91" s="36"/>
      <c r="H91" s="36"/>
      <c r="I91" s="30" t="s">
        <v>32</v>
      </c>
      <c r="J91" s="34" t="str">
        <f>E21</f>
        <v>Ing.arch.MgA Alena Korandová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6"/>
      <c r="E92" s="36"/>
      <c r="F92" s="25" t="str">
        <f>IF(E18="","",E18)</f>
        <v>Vyplň údaj</v>
      </c>
      <c r="G92" s="36"/>
      <c r="H92" s="36"/>
      <c r="I92" s="30" t="s">
        <v>37</v>
      </c>
      <c r="J92" s="34" t="str">
        <f>E24</f>
        <v>Ing. Natálie Veselá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126</v>
      </c>
      <c r="D94" s="127"/>
      <c r="E94" s="127"/>
      <c r="F94" s="127"/>
      <c r="G94" s="127"/>
      <c r="H94" s="127"/>
      <c r="I94" s="127"/>
      <c r="J94" s="136" t="s">
        <v>127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128</v>
      </c>
      <c r="D96" s="36"/>
      <c r="E96" s="36"/>
      <c r="F96" s="36"/>
      <c r="G96" s="36"/>
      <c r="H96" s="36"/>
      <c r="I96" s="36"/>
      <c r="J96" s="94">
        <f>J127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129</v>
      </c>
    </row>
    <row r="97" s="9" customFormat="1" ht="24.96" customHeight="1">
      <c r="A97" s="9"/>
      <c r="B97" s="138"/>
      <c r="C97" s="9"/>
      <c r="D97" s="139" t="s">
        <v>211</v>
      </c>
      <c r="E97" s="140"/>
      <c r="F97" s="140"/>
      <c r="G97" s="140"/>
      <c r="H97" s="140"/>
      <c r="I97" s="140"/>
      <c r="J97" s="141">
        <f>J128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218</v>
      </c>
      <c r="E98" s="144"/>
      <c r="F98" s="144"/>
      <c r="G98" s="144"/>
      <c r="H98" s="144"/>
      <c r="I98" s="144"/>
      <c r="J98" s="145">
        <f>J129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8"/>
      <c r="C99" s="9"/>
      <c r="D99" s="139" t="s">
        <v>974</v>
      </c>
      <c r="E99" s="140"/>
      <c r="F99" s="140"/>
      <c r="G99" s="140"/>
      <c r="H99" s="140"/>
      <c r="I99" s="140"/>
      <c r="J99" s="141">
        <f>J136</f>
        <v>0</v>
      </c>
      <c r="K99" s="9"/>
      <c r="L99" s="13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2"/>
      <c r="C100" s="10"/>
      <c r="D100" s="143" t="s">
        <v>975</v>
      </c>
      <c r="E100" s="144"/>
      <c r="F100" s="144"/>
      <c r="G100" s="144"/>
      <c r="H100" s="144"/>
      <c r="I100" s="144"/>
      <c r="J100" s="145">
        <f>J137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8"/>
      <c r="C101" s="9"/>
      <c r="D101" s="139" t="s">
        <v>976</v>
      </c>
      <c r="E101" s="140"/>
      <c r="F101" s="140"/>
      <c r="G101" s="140"/>
      <c r="H101" s="140"/>
      <c r="I101" s="140"/>
      <c r="J101" s="141">
        <f>J202</f>
        <v>0</v>
      </c>
      <c r="K101" s="9"/>
      <c r="L101" s="13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2"/>
      <c r="C102" s="10"/>
      <c r="D102" s="143" t="s">
        <v>977</v>
      </c>
      <c r="E102" s="144"/>
      <c r="F102" s="144"/>
      <c r="G102" s="144"/>
      <c r="H102" s="144"/>
      <c r="I102" s="144"/>
      <c r="J102" s="145">
        <f>J205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978</v>
      </c>
      <c r="E103" s="144"/>
      <c r="F103" s="144"/>
      <c r="G103" s="144"/>
      <c r="H103" s="144"/>
      <c r="I103" s="144"/>
      <c r="J103" s="145">
        <f>J221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8"/>
      <c r="C104" s="9"/>
      <c r="D104" s="139" t="s">
        <v>130</v>
      </c>
      <c r="E104" s="140"/>
      <c r="F104" s="140"/>
      <c r="G104" s="140"/>
      <c r="H104" s="140"/>
      <c r="I104" s="140"/>
      <c r="J104" s="141">
        <f>J227</f>
        <v>0</v>
      </c>
      <c r="K104" s="9"/>
      <c r="L104" s="13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2"/>
      <c r="C105" s="10"/>
      <c r="D105" s="143" t="s">
        <v>132</v>
      </c>
      <c r="E105" s="144"/>
      <c r="F105" s="144"/>
      <c r="G105" s="144"/>
      <c r="H105" s="144"/>
      <c r="I105" s="144"/>
      <c r="J105" s="145">
        <f>J228</f>
        <v>0</v>
      </c>
      <c r="K105" s="10"/>
      <c r="L105" s="14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2"/>
      <c r="C106" s="10"/>
      <c r="D106" s="143" t="s">
        <v>133</v>
      </c>
      <c r="E106" s="144"/>
      <c r="F106" s="144"/>
      <c r="G106" s="144"/>
      <c r="H106" s="144"/>
      <c r="I106" s="144"/>
      <c r="J106" s="145">
        <f>J230</f>
        <v>0</v>
      </c>
      <c r="K106" s="10"/>
      <c r="L106" s="14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2"/>
      <c r="C107" s="10"/>
      <c r="D107" s="143" t="s">
        <v>979</v>
      </c>
      <c r="E107" s="144"/>
      <c r="F107" s="144"/>
      <c r="G107" s="144"/>
      <c r="H107" s="144"/>
      <c r="I107" s="144"/>
      <c r="J107" s="145">
        <f>J233</f>
        <v>0</v>
      </c>
      <c r="K107" s="10"/>
      <c r="L107" s="14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="2" customFormat="1" ht="6.96" customHeight="1">
      <c r="A113" s="36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4.96" customHeight="1">
      <c r="A114" s="36"/>
      <c r="B114" s="37"/>
      <c r="C114" s="21" t="s">
        <v>135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16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6"/>
      <c r="D117" s="36"/>
      <c r="E117" s="119" t="str">
        <f>E7</f>
        <v>Park Homolka Beroun, 1.etapa</v>
      </c>
      <c r="F117" s="30"/>
      <c r="G117" s="30"/>
      <c r="H117" s="30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123</v>
      </c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6"/>
      <c r="D119" s="36"/>
      <c r="E119" s="65" t="str">
        <f>E9</f>
        <v>08 - IO 01 VO</v>
      </c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20</v>
      </c>
      <c r="D121" s="36"/>
      <c r="E121" s="36"/>
      <c r="F121" s="25" t="str">
        <f>F12</f>
        <v>Beroun</v>
      </c>
      <c r="G121" s="36"/>
      <c r="H121" s="36"/>
      <c r="I121" s="30" t="s">
        <v>22</v>
      </c>
      <c r="J121" s="67" t="str">
        <f>IF(J12="","",J12)</f>
        <v>11. 8. 2022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25.65" customHeight="1">
      <c r="A123" s="36"/>
      <c r="B123" s="37"/>
      <c r="C123" s="30" t="s">
        <v>24</v>
      </c>
      <c r="D123" s="36"/>
      <c r="E123" s="36"/>
      <c r="F123" s="25" t="str">
        <f>E15</f>
        <v>Město Beroun</v>
      </c>
      <c r="G123" s="36"/>
      <c r="H123" s="36"/>
      <c r="I123" s="30" t="s">
        <v>32</v>
      </c>
      <c r="J123" s="34" t="str">
        <f>E21</f>
        <v>Ing.arch.MgA Alena Korandová</v>
      </c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30</v>
      </c>
      <c r="D124" s="36"/>
      <c r="E124" s="36"/>
      <c r="F124" s="25" t="str">
        <f>IF(E18="","",E18)</f>
        <v>Vyplň údaj</v>
      </c>
      <c r="G124" s="36"/>
      <c r="H124" s="36"/>
      <c r="I124" s="30" t="s">
        <v>37</v>
      </c>
      <c r="J124" s="34" t="str">
        <f>E24</f>
        <v>Ing. Natálie Veselá</v>
      </c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0.32" customHeight="1">
      <c r="A125" s="36"/>
      <c r="B125" s="37"/>
      <c r="C125" s="36"/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11" customFormat="1" ht="29.28" customHeight="1">
      <c r="A126" s="146"/>
      <c r="B126" s="147"/>
      <c r="C126" s="148" t="s">
        <v>136</v>
      </c>
      <c r="D126" s="149" t="s">
        <v>67</v>
      </c>
      <c r="E126" s="149" t="s">
        <v>63</v>
      </c>
      <c r="F126" s="149" t="s">
        <v>64</v>
      </c>
      <c r="G126" s="149" t="s">
        <v>137</v>
      </c>
      <c r="H126" s="149" t="s">
        <v>138</v>
      </c>
      <c r="I126" s="149" t="s">
        <v>139</v>
      </c>
      <c r="J126" s="150" t="s">
        <v>127</v>
      </c>
      <c r="K126" s="151" t="s">
        <v>140</v>
      </c>
      <c r="L126" s="152"/>
      <c r="M126" s="84" t="s">
        <v>1</v>
      </c>
      <c r="N126" s="85" t="s">
        <v>46</v>
      </c>
      <c r="O126" s="85" t="s">
        <v>141</v>
      </c>
      <c r="P126" s="85" t="s">
        <v>142</v>
      </c>
      <c r="Q126" s="85" t="s">
        <v>143</v>
      </c>
      <c r="R126" s="85" t="s">
        <v>144</v>
      </c>
      <c r="S126" s="85" t="s">
        <v>145</v>
      </c>
      <c r="T126" s="86" t="s">
        <v>146</v>
      </c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</row>
    <row r="127" s="2" customFormat="1" ht="22.8" customHeight="1">
      <c r="A127" s="36"/>
      <c r="B127" s="37"/>
      <c r="C127" s="91" t="s">
        <v>147</v>
      </c>
      <c r="D127" s="36"/>
      <c r="E127" s="36"/>
      <c r="F127" s="36"/>
      <c r="G127" s="36"/>
      <c r="H127" s="36"/>
      <c r="I127" s="36"/>
      <c r="J127" s="153">
        <f>BK127</f>
        <v>0</v>
      </c>
      <c r="K127" s="36"/>
      <c r="L127" s="37"/>
      <c r="M127" s="87"/>
      <c r="N127" s="71"/>
      <c r="O127" s="88"/>
      <c r="P127" s="154">
        <f>P128+P136+P202+P227</f>
        <v>0</v>
      </c>
      <c r="Q127" s="88"/>
      <c r="R127" s="154">
        <f>R128+R136+R202+R227</f>
        <v>28.229841449999999</v>
      </c>
      <c r="S127" s="88"/>
      <c r="T127" s="155">
        <f>T128+T136+T202+T227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81</v>
      </c>
      <c r="AU127" s="17" t="s">
        <v>129</v>
      </c>
      <c r="BK127" s="156">
        <f>BK128+BK136+BK202+BK227</f>
        <v>0</v>
      </c>
    </row>
    <row r="128" s="12" customFormat="1" ht="25.92" customHeight="1">
      <c r="A128" s="12"/>
      <c r="B128" s="157"/>
      <c r="C128" s="12"/>
      <c r="D128" s="158" t="s">
        <v>81</v>
      </c>
      <c r="E128" s="159" t="s">
        <v>222</v>
      </c>
      <c r="F128" s="159" t="s">
        <v>223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f>P129</f>
        <v>0</v>
      </c>
      <c r="Q128" s="163"/>
      <c r="R128" s="164">
        <f>R129</f>
        <v>0.061591750000000001</v>
      </c>
      <c r="S128" s="163"/>
      <c r="T128" s="165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90</v>
      </c>
      <c r="AT128" s="166" t="s">
        <v>81</v>
      </c>
      <c r="AU128" s="166" t="s">
        <v>82</v>
      </c>
      <c r="AY128" s="158" t="s">
        <v>151</v>
      </c>
      <c r="BK128" s="167">
        <f>BK129</f>
        <v>0</v>
      </c>
    </row>
    <row r="129" s="12" customFormat="1" ht="22.8" customHeight="1">
      <c r="A129" s="12"/>
      <c r="B129" s="157"/>
      <c r="C129" s="12"/>
      <c r="D129" s="158" t="s">
        <v>81</v>
      </c>
      <c r="E129" s="168" t="s">
        <v>268</v>
      </c>
      <c r="F129" s="168" t="s">
        <v>363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SUM(P130:P135)</f>
        <v>0</v>
      </c>
      <c r="Q129" s="163"/>
      <c r="R129" s="164">
        <f>SUM(R130:R135)</f>
        <v>0.061591750000000001</v>
      </c>
      <c r="S129" s="163"/>
      <c r="T129" s="165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90</v>
      </c>
      <c r="AT129" s="166" t="s">
        <v>81</v>
      </c>
      <c r="AU129" s="166" t="s">
        <v>90</v>
      </c>
      <c r="AY129" s="158" t="s">
        <v>151</v>
      </c>
      <c r="BK129" s="167">
        <f>SUM(BK130:BK135)</f>
        <v>0</v>
      </c>
    </row>
    <row r="130" s="2" customFormat="1" ht="37.8" customHeight="1">
      <c r="A130" s="36"/>
      <c r="B130" s="170"/>
      <c r="C130" s="171" t="s">
        <v>90</v>
      </c>
      <c r="D130" s="171" t="s">
        <v>154</v>
      </c>
      <c r="E130" s="172" t="s">
        <v>980</v>
      </c>
      <c r="F130" s="173" t="s">
        <v>981</v>
      </c>
      <c r="G130" s="174" t="s">
        <v>227</v>
      </c>
      <c r="H130" s="175">
        <v>0.025000000000000001</v>
      </c>
      <c r="I130" s="176"/>
      <c r="J130" s="177">
        <f>ROUND(I130*H130,2)</f>
        <v>0</v>
      </c>
      <c r="K130" s="178"/>
      <c r="L130" s="37"/>
      <c r="M130" s="179" t="s">
        <v>1</v>
      </c>
      <c r="N130" s="180" t="s">
        <v>47</v>
      </c>
      <c r="O130" s="75"/>
      <c r="P130" s="181">
        <f>O130*H130</f>
        <v>0</v>
      </c>
      <c r="Q130" s="181">
        <v>2.46367</v>
      </c>
      <c r="R130" s="181">
        <f>Q130*H130</f>
        <v>0.061591750000000001</v>
      </c>
      <c r="S130" s="181">
        <v>0</v>
      </c>
      <c r="T130" s="18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158</v>
      </c>
      <c r="AT130" s="183" t="s">
        <v>154</v>
      </c>
      <c r="AU130" s="183" t="s">
        <v>92</v>
      </c>
      <c r="AY130" s="17" t="s">
        <v>151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90</v>
      </c>
      <c r="BK130" s="184">
        <f>ROUND(I130*H130,2)</f>
        <v>0</v>
      </c>
      <c r="BL130" s="17" t="s">
        <v>158</v>
      </c>
      <c r="BM130" s="183" t="s">
        <v>982</v>
      </c>
    </row>
    <row r="131" s="2" customFormat="1">
      <c r="A131" s="36"/>
      <c r="B131" s="37"/>
      <c r="C131" s="36"/>
      <c r="D131" s="185" t="s">
        <v>160</v>
      </c>
      <c r="E131" s="36"/>
      <c r="F131" s="186" t="s">
        <v>983</v>
      </c>
      <c r="G131" s="36"/>
      <c r="H131" s="36"/>
      <c r="I131" s="187"/>
      <c r="J131" s="36"/>
      <c r="K131" s="36"/>
      <c r="L131" s="37"/>
      <c r="M131" s="188"/>
      <c r="N131" s="189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160</v>
      </c>
      <c r="AU131" s="17" t="s">
        <v>92</v>
      </c>
    </row>
    <row r="132" s="13" customFormat="1">
      <c r="A132" s="13"/>
      <c r="B132" s="195"/>
      <c r="C132" s="13"/>
      <c r="D132" s="185" t="s">
        <v>229</v>
      </c>
      <c r="E132" s="196" t="s">
        <v>1</v>
      </c>
      <c r="F132" s="197" t="s">
        <v>984</v>
      </c>
      <c r="G132" s="13"/>
      <c r="H132" s="198">
        <v>0.025000000000000001</v>
      </c>
      <c r="I132" s="199"/>
      <c r="J132" s="13"/>
      <c r="K132" s="13"/>
      <c r="L132" s="195"/>
      <c r="M132" s="200"/>
      <c r="N132" s="201"/>
      <c r="O132" s="201"/>
      <c r="P132" s="201"/>
      <c r="Q132" s="201"/>
      <c r="R132" s="201"/>
      <c r="S132" s="201"/>
      <c r="T132" s="20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6" t="s">
        <v>229</v>
      </c>
      <c r="AU132" s="196" t="s">
        <v>92</v>
      </c>
      <c r="AV132" s="13" t="s">
        <v>92</v>
      </c>
      <c r="AW132" s="13" t="s">
        <v>36</v>
      </c>
      <c r="AX132" s="13" t="s">
        <v>90</v>
      </c>
      <c r="AY132" s="196" t="s">
        <v>151</v>
      </c>
    </row>
    <row r="133" s="2" customFormat="1" ht="24.15" customHeight="1">
      <c r="A133" s="36"/>
      <c r="B133" s="170"/>
      <c r="C133" s="171" t="s">
        <v>92</v>
      </c>
      <c r="D133" s="171" t="s">
        <v>154</v>
      </c>
      <c r="E133" s="172" t="s">
        <v>985</v>
      </c>
      <c r="F133" s="173" t="s">
        <v>986</v>
      </c>
      <c r="G133" s="174" t="s">
        <v>987</v>
      </c>
      <c r="H133" s="175">
        <v>1</v>
      </c>
      <c r="I133" s="176"/>
      <c r="J133" s="177">
        <f>ROUND(I133*H133,2)</f>
        <v>0</v>
      </c>
      <c r="K133" s="178"/>
      <c r="L133" s="37"/>
      <c r="M133" s="179" t="s">
        <v>1</v>
      </c>
      <c r="N133" s="180" t="s">
        <v>47</v>
      </c>
      <c r="O133" s="75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3" t="s">
        <v>158</v>
      </c>
      <c r="AT133" s="183" t="s">
        <v>154</v>
      </c>
      <c r="AU133" s="183" t="s">
        <v>92</v>
      </c>
      <c r="AY133" s="17" t="s">
        <v>151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7" t="s">
        <v>90</v>
      </c>
      <c r="BK133" s="184">
        <f>ROUND(I133*H133,2)</f>
        <v>0</v>
      </c>
      <c r="BL133" s="17" t="s">
        <v>158</v>
      </c>
      <c r="BM133" s="183" t="s">
        <v>988</v>
      </c>
    </row>
    <row r="134" s="2" customFormat="1">
      <c r="A134" s="36"/>
      <c r="B134" s="37"/>
      <c r="C134" s="36"/>
      <c r="D134" s="185" t="s">
        <v>160</v>
      </c>
      <c r="E134" s="36"/>
      <c r="F134" s="186" t="s">
        <v>989</v>
      </c>
      <c r="G134" s="36"/>
      <c r="H134" s="36"/>
      <c r="I134" s="187"/>
      <c r="J134" s="36"/>
      <c r="K134" s="36"/>
      <c r="L134" s="37"/>
      <c r="M134" s="188"/>
      <c r="N134" s="189"/>
      <c r="O134" s="75"/>
      <c r="P134" s="75"/>
      <c r="Q134" s="75"/>
      <c r="R134" s="75"/>
      <c r="S134" s="75"/>
      <c r="T134" s="7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160</v>
      </c>
      <c r="AU134" s="17" t="s">
        <v>92</v>
      </c>
    </row>
    <row r="135" s="2" customFormat="1" ht="24.15" customHeight="1">
      <c r="A135" s="36"/>
      <c r="B135" s="170"/>
      <c r="C135" s="171" t="s">
        <v>165</v>
      </c>
      <c r="D135" s="171" t="s">
        <v>154</v>
      </c>
      <c r="E135" s="172" t="s">
        <v>990</v>
      </c>
      <c r="F135" s="173" t="s">
        <v>991</v>
      </c>
      <c r="G135" s="174" t="s">
        <v>992</v>
      </c>
      <c r="H135" s="175">
        <v>2.5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47</v>
      </c>
      <c r="O135" s="75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158</v>
      </c>
      <c r="AT135" s="183" t="s">
        <v>154</v>
      </c>
      <c r="AU135" s="183" t="s">
        <v>92</v>
      </c>
      <c r="AY135" s="17" t="s">
        <v>151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90</v>
      </c>
      <c r="BK135" s="184">
        <f>ROUND(I135*H135,2)</f>
        <v>0</v>
      </c>
      <c r="BL135" s="17" t="s">
        <v>158</v>
      </c>
      <c r="BM135" s="183" t="s">
        <v>993</v>
      </c>
    </row>
    <row r="136" s="12" customFormat="1" ht="25.92" customHeight="1">
      <c r="A136" s="12"/>
      <c r="B136" s="157"/>
      <c r="C136" s="12"/>
      <c r="D136" s="158" t="s">
        <v>81</v>
      </c>
      <c r="E136" s="159" t="s">
        <v>256</v>
      </c>
      <c r="F136" s="159" t="s">
        <v>994</v>
      </c>
      <c r="G136" s="12"/>
      <c r="H136" s="12"/>
      <c r="I136" s="160"/>
      <c r="J136" s="161">
        <f>BK136</f>
        <v>0</v>
      </c>
      <c r="K136" s="12"/>
      <c r="L136" s="157"/>
      <c r="M136" s="162"/>
      <c r="N136" s="163"/>
      <c r="O136" s="163"/>
      <c r="P136" s="164">
        <f>P137</f>
        <v>0</v>
      </c>
      <c r="Q136" s="163"/>
      <c r="R136" s="164">
        <f>R137</f>
        <v>0.86729369999999983</v>
      </c>
      <c r="S136" s="163"/>
      <c r="T136" s="165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8" t="s">
        <v>165</v>
      </c>
      <c r="AT136" s="166" t="s">
        <v>81</v>
      </c>
      <c r="AU136" s="166" t="s">
        <v>82</v>
      </c>
      <c r="AY136" s="158" t="s">
        <v>151</v>
      </c>
      <c r="BK136" s="167">
        <f>BK137</f>
        <v>0</v>
      </c>
    </row>
    <row r="137" s="12" customFormat="1" ht="22.8" customHeight="1">
      <c r="A137" s="12"/>
      <c r="B137" s="157"/>
      <c r="C137" s="12"/>
      <c r="D137" s="158" t="s">
        <v>81</v>
      </c>
      <c r="E137" s="168" t="s">
        <v>995</v>
      </c>
      <c r="F137" s="168" t="s">
        <v>996</v>
      </c>
      <c r="G137" s="12"/>
      <c r="H137" s="12"/>
      <c r="I137" s="160"/>
      <c r="J137" s="169">
        <f>BK137</f>
        <v>0</v>
      </c>
      <c r="K137" s="12"/>
      <c r="L137" s="157"/>
      <c r="M137" s="162"/>
      <c r="N137" s="163"/>
      <c r="O137" s="163"/>
      <c r="P137" s="164">
        <f>SUM(P138:P201)</f>
        <v>0</v>
      </c>
      <c r="Q137" s="163"/>
      <c r="R137" s="164">
        <f>SUM(R138:R201)</f>
        <v>0.86729369999999983</v>
      </c>
      <c r="S137" s="163"/>
      <c r="T137" s="165">
        <f>SUM(T138:T201)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8" t="s">
        <v>165</v>
      </c>
      <c r="AT137" s="166" t="s">
        <v>81</v>
      </c>
      <c r="AU137" s="166" t="s">
        <v>90</v>
      </c>
      <c r="AY137" s="158" t="s">
        <v>151</v>
      </c>
      <c r="BK137" s="167">
        <f>SUM(BK138:BK201)</f>
        <v>0</v>
      </c>
    </row>
    <row r="138" s="2" customFormat="1" ht="37.8" customHeight="1">
      <c r="A138" s="36"/>
      <c r="B138" s="170"/>
      <c r="C138" s="171" t="s">
        <v>158</v>
      </c>
      <c r="D138" s="171" t="s">
        <v>154</v>
      </c>
      <c r="E138" s="172" t="s">
        <v>997</v>
      </c>
      <c r="F138" s="173" t="s">
        <v>998</v>
      </c>
      <c r="G138" s="174" t="s">
        <v>598</v>
      </c>
      <c r="H138" s="175">
        <v>90</v>
      </c>
      <c r="I138" s="176"/>
      <c r="J138" s="177">
        <f>ROUND(I138*H138,2)</f>
        <v>0</v>
      </c>
      <c r="K138" s="178"/>
      <c r="L138" s="37"/>
      <c r="M138" s="179" t="s">
        <v>1</v>
      </c>
      <c r="N138" s="180" t="s">
        <v>47</v>
      </c>
      <c r="O138" s="75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3" t="s">
        <v>999</v>
      </c>
      <c r="AT138" s="183" t="s">
        <v>154</v>
      </c>
      <c r="AU138" s="183" t="s">
        <v>92</v>
      </c>
      <c r="AY138" s="17" t="s">
        <v>151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7" t="s">
        <v>90</v>
      </c>
      <c r="BK138" s="184">
        <f>ROUND(I138*H138,2)</f>
        <v>0</v>
      </c>
      <c r="BL138" s="17" t="s">
        <v>999</v>
      </c>
      <c r="BM138" s="183" t="s">
        <v>1000</v>
      </c>
    </row>
    <row r="139" s="2" customFormat="1">
      <c r="A139" s="36"/>
      <c r="B139" s="37"/>
      <c r="C139" s="36"/>
      <c r="D139" s="185" t="s">
        <v>160</v>
      </c>
      <c r="E139" s="36"/>
      <c r="F139" s="186" t="s">
        <v>1001</v>
      </c>
      <c r="G139" s="36"/>
      <c r="H139" s="36"/>
      <c r="I139" s="187"/>
      <c r="J139" s="36"/>
      <c r="K139" s="36"/>
      <c r="L139" s="37"/>
      <c r="M139" s="188"/>
      <c r="N139" s="189"/>
      <c r="O139" s="75"/>
      <c r="P139" s="75"/>
      <c r="Q139" s="75"/>
      <c r="R139" s="75"/>
      <c r="S139" s="75"/>
      <c r="T139" s="7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7" t="s">
        <v>160</v>
      </c>
      <c r="AU139" s="17" t="s">
        <v>92</v>
      </c>
    </row>
    <row r="140" s="13" customFormat="1">
      <c r="A140" s="13"/>
      <c r="B140" s="195"/>
      <c r="C140" s="13"/>
      <c r="D140" s="185" t="s">
        <v>229</v>
      </c>
      <c r="E140" s="196" t="s">
        <v>1</v>
      </c>
      <c r="F140" s="197" t="s">
        <v>1002</v>
      </c>
      <c r="G140" s="13"/>
      <c r="H140" s="198">
        <v>24</v>
      </c>
      <c r="I140" s="199"/>
      <c r="J140" s="13"/>
      <c r="K140" s="13"/>
      <c r="L140" s="195"/>
      <c r="M140" s="200"/>
      <c r="N140" s="201"/>
      <c r="O140" s="201"/>
      <c r="P140" s="201"/>
      <c r="Q140" s="201"/>
      <c r="R140" s="201"/>
      <c r="S140" s="201"/>
      <c r="T140" s="20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6" t="s">
        <v>229</v>
      </c>
      <c r="AU140" s="196" t="s">
        <v>92</v>
      </c>
      <c r="AV140" s="13" t="s">
        <v>92</v>
      </c>
      <c r="AW140" s="13" t="s">
        <v>36</v>
      </c>
      <c r="AX140" s="13" t="s">
        <v>82</v>
      </c>
      <c r="AY140" s="196" t="s">
        <v>151</v>
      </c>
    </row>
    <row r="141" s="13" customFormat="1">
      <c r="A141" s="13"/>
      <c r="B141" s="195"/>
      <c r="C141" s="13"/>
      <c r="D141" s="185" t="s">
        <v>229</v>
      </c>
      <c r="E141" s="196" t="s">
        <v>1</v>
      </c>
      <c r="F141" s="197" t="s">
        <v>1003</v>
      </c>
      <c r="G141" s="13"/>
      <c r="H141" s="198">
        <v>66</v>
      </c>
      <c r="I141" s="199"/>
      <c r="J141" s="13"/>
      <c r="K141" s="13"/>
      <c r="L141" s="195"/>
      <c r="M141" s="200"/>
      <c r="N141" s="201"/>
      <c r="O141" s="201"/>
      <c r="P141" s="201"/>
      <c r="Q141" s="201"/>
      <c r="R141" s="201"/>
      <c r="S141" s="201"/>
      <c r="T141" s="20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6" t="s">
        <v>229</v>
      </c>
      <c r="AU141" s="196" t="s">
        <v>92</v>
      </c>
      <c r="AV141" s="13" t="s">
        <v>92</v>
      </c>
      <c r="AW141" s="13" t="s">
        <v>36</v>
      </c>
      <c r="AX141" s="13" t="s">
        <v>82</v>
      </c>
      <c r="AY141" s="196" t="s">
        <v>151</v>
      </c>
    </row>
    <row r="142" s="14" customFormat="1">
      <c r="A142" s="14"/>
      <c r="B142" s="203"/>
      <c r="C142" s="14"/>
      <c r="D142" s="185" t="s">
        <v>229</v>
      </c>
      <c r="E142" s="204" t="s">
        <v>1</v>
      </c>
      <c r="F142" s="205" t="s">
        <v>255</v>
      </c>
      <c r="G142" s="14"/>
      <c r="H142" s="206">
        <v>90</v>
      </c>
      <c r="I142" s="207"/>
      <c r="J142" s="14"/>
      <c r="K142" s="14"/>
      <c r="L142" s="203"/>
      <c r="M142" s="208"/>
      <c r="N142" s="209"/>
      <c r="O142" s="209"/>
      <c r="P142" s="209"/>
      <c r="Q142" s="209"/>
      <c r="R142" s="209"/>
      <c r="S142" s="209"/>
      <c r="T142" s="21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4" t="s">
        <v>229</v>
      </c>
      <c r="AU142" s="204" t="s">
        <v>92</v>
      </c>
      <c r="AV142" s="14" t="s">
        <v>158</v>
      </c>
      <c r="AW142" s="14" t="s">
        <v>36</v>
      </c>
      <c r="AX142" s="14" t="s">
        <v>90</v>
      </c>
      <c r="AY142" s="204" t="s">
        <v>151</v>
      </c>
    </row>
    <row r="143" s="2" customFormat="1" ht="37.8" customHeight="1">
      <c r="A143" s="36"/>
      <c r="B143" s="170"/>
      <c r="C143" s="171" t="s">
        <v>150</v>
      </c>
      <c r="D143" s="171" t="s">
        <v>154</v>
      </c>
      <c r="E143" s="172" t="s">
        <v>1004</v>
      </c>
      <c r="F143" s="173" t="s">
        <v>1005</v>
      </c>
      <c r="G143" s="174" t="s">
        <v>598</v>
      </c>
      <c r="H143" s="175">
        <v>32</v>
      </c>
      <c r="I143" s="176"/>
      <c r="J143" s="177">
        <f>ROUND(I143*H143,2)</f>
        <v>0</v>
      </c>
      <c r="K143" s="178"/>
      <c r="L143" s="37"/>
      <c r="M143" s="179" t="s">
        <v>1</v>
      </c>
      <c r="N143" s="180" t="s">
        <v>47</v>
      </c>
      <c r="O143" s="75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3" t="s">
        <v>999</v>
      </c>
      <c r="AT143" s="183" t="s">
        <v>154</v>
      </c>
      <c r="AU143" s="183" t="s">
        <v>92</v>
      </c>
      <c r="AY143" s="17" t="s">
        <v>151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7" t="s">
        <v>90</v>
      </c>
      <c r="BK143" s="184">
        <f>ROUND(I143*H143,2)</f>
        <v>0</v>
      </c>
      <c r="BL143" s="17" t="s">
        <v>999</v>
      </c>
      <c r="BM143" s="183" t="s">
        <v>1006</v>
      </c>
    </row>
    <row r="144" s="13" customFormat="1">
      <c r="A144" s="13"/>
      <c r="B144" s="195"/>
      <c r="C144" s="13"/>
      <c r="D144" s="185" t="s">
        <v>229</v>
      </c>
      <c r="E144" s="196" t="s">
        <v>1</v>
      </c>
      <c r="F144" s="197" t="s">
        <v>1007</v>
      </c>
      <c r="G144" s="13"/>
      <c r="H144" s="198">
        <v>32</v>
      </c>
      <c r="I144" s="199"/>
      <c r="J144" s="13"/>
      <c r="K144" s="13"/>
      <c r="L144" s="195"/>
      <c r="M144" s="200"/>
      <c r="N144" s="201"/>
      <c r="O144" s="201"/>
      <c r="P144" s="201"/>
      <c r="Q144" s="201"/>
      <c r="R144" s="201"/>
      <c r="S144" s="201"/>
      <c r="T144" s="20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6" t="s">
        <v>229</v>
      </c>
      <c r="AU144" s="196" t="s">
        <v>92</v>
      </c>
      <c r="AV144" s="13" t="s">
        <v>92</v>
      </c>
      <c r="AW144" s="13" t="s">
        <v>36</v>
      </c>
      <c r="AX144" s="13" t="s">
        <v>90</v>
      </c>
      <c r="AY144" s="196" t="s">
        <v>151</v>
      </c>
    </row>
    <row r="145" s="2" customFormat="1" ht="24.15" customHeight="1">
      <c r="A145" s="36"/>
      <c r="B145" s="170"/>
      <c r="C145" s="171" t="s">
        <v>180</v>
      </c>
      <c r="D145" s="171" t="s">
        <v>154</v>
      </c>
      <c r="E145" s="172" t="s">
        <v>1008</v>
      </c>
      <c r="F145" s="173" t="s">
        <v>1009</v>
      </c>
      <c r="G145" s="174" t="s">
        <v>598</v>
      </c>
      <c r="H145" s="175">
        <v>1</v>
      </c>
      <c r="I145" s="176"/>
      <c r="J145" s="177">
        <f>ROUND(I145*H145,2)</f>
        <v>0</v>
      </c>
      <c r="K145" s="178"/>
      <c r="L145" s="37"/>
      <c r="M145" s="179" t="s">
        <v>1</v>
      </c>
      <c r="N145" s="180" t="s">
        <v>47</v>
      </c>
      <c r="O145" s="75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3" t="s">
        <v>999</v>
      </c>
      <c r="AT145" s="183" t="s">
        <v>154</v>
      </c>
      <c r="AU145" s="183" t="s">
        <v>92</v>
      </c>
      <c r="AY145" s="17" t="s">
        <v>151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7" t="s">
        <v>90</v>
      </c>
      <c r="BK145" s="184">
        <f>ROUND(I145*H145,2)</f>
        <v>0</v>
      </c>
      <c r="BL145" s="17" t="s">
        <v>999</v>
      </c>
      <c r="BM145" s="183" t="s">
        <v>1010</v>
      </c>
    </row>
    <row r="146" s="2" customFormat="1" ht="66.75" customHeight="1">
      <c r="A146" s="36"/>
      <c r="B146" s="170"/>
      <c r="C146" s="211" t="s">
        <v>186</v>
      </c>
      <c r="D146" s="211" t="s">
        <v>256</v>
      </c>
      <c r="E146" s="212" t="s">
        <v>1011</v>
      </c>
      <c r="F146" s="213" t="s">
        <v>1012</v>
      </c>
      <c r="G146" s="214" t="s">
        <v>598</v>
      </c>
      <c r="H146" s="215">
        <v>1</v>
      </c>
      <c r="I146" s="216"/>
      <c r="J146" s="217">
        <f>ROUND(I146*H146,2)</f>
        <v>0</v>
      </c>
      <c r="K146" s="218"/>
      <c r="L146" s="219"/>
      <c r="M146" s="220" t="s">
        <v>1</v>
      </c>
      <c r="N146" s="221" t="s">
        <v>47</v>
      </c>
      <c r="O146" s="75"/>
      <c r="P146" s="181">
        <f>O146*H146</f>
        <v>0</v>
      </c>
      <c r="Q146" s="181">
        <v>0.0025000000000000001</v>
      </c>
      <c r="R146" s="181">
        <f>Q146*H146</f>
        <v>0.0025000000000000001</v>
      </c>
      <c r="S146" s="181">
        <v>0</v>
      </c>
      <c r="T146" s="18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3" t="s">
        <v>1013</v>
      </c>
      <c r="AT146" s="183" t="s">
        <v>256</v>
      </c>
      <c r="AU146" s="183" t="s">
        <v>92</v>
      </c>
      <c r="AY146" s="17" t="s">
        <v>151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7" t="s">
        <v>90</v>
      </c>
      <c r="BK146" s="184">
        <f>ROUND(I146*H146,2)</f>
        <v>0</v>
      </c>
      <c r="BL146" s="17" t="s">
        <v>999</v>
      </c>
      <c r="BM146" s="183" t="s">
        <v>1014</v>
      </c>
    </row>
    <row r="147" s="2" customFormat="1" ht="16.5" customHeight="1">
      <c r="A147" s="36"/>
      <c r="B147" s="170"/>
      <c r="C147" s="211" t="s">
        <v>260</v>
      </c>
      <c r="D147" s="211" t="s">
        <v>256</v>
      </c>
      <c r="E147" s="212" t="s">
        <v>1015</v>
      </c>
      <c r="F147" s="213" t="s">
        <v>1016</v>
      </c>
      <c r="G147" s="214" t="s">
        <v>349</v>
      </c>
      <c r="H147" s="215">
        <v>2</v>
      </c>
      <c r="I147" s="216"/>
      <c r="J147" s="217">
        <f>ROUND(I147*H147,2)</f>
        <v>0</v>
      </c>
      <c r="K147" s="218"/>
      <c r="L147" s="219"/>
      <c r="M147" s="220" t="s">
        <v>1</v>
      </c>
      <c r="N147" s="221" t="s">
        <v>47</v>
      </c>
      <c r="O147" s="75"/>
      <c r="P147" s="181">
        <f>O147*H147</f>
        <v>0</v>
      </c>
      <c r="Q147" s="181">
        <v>8.0000000000000007E-05</v>
      </c>
      <c r="R147" s="181">
        <f>Q147*H147</f>
        <v>0.00016000000000000001</v>
      </c>
      <c r="S147" s="181">
        <v>0</v>
      </c>
      <c r="T147" s="18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3" t="s">
        <v>1017</v>
      </c>
      <c r="AT147" s="183" t="s">
        <v>256</v>
      </c>
      <c r="AU147" s="183" t="s">
        <v>92</v>
      </c>
      <c r="AY147" s="17" t="s">
        <v>151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7" t="s">
        <v>90</v>
      </c>
      <c r="BK147" s="184">
        <f>ROUND(I147*H147,2)</f>
        <v>0</v>
      </c>
      <c r="BL147" s="17" t="s">
        <v>1017</v>
      </c>
      <c r="BM147" s="183" t="s">
        <v>1018</v>
      </c>
    </row>
    <row r="148" s="2" customFormat="1" ht="16.5" customHeight="1">
      <c r="A148" s="36"/>
      <c r="B148" s="170"/>
      <c r="C148" s="211" t="s">
        <v>268</v>
      </c>
      <c r="D148" s="211" t="s">
        <v>256</v>
      </c>
      <c r="E148" s="212" t="s">
        <v>1019</v>
      </c>
      <c r="F148" s="213" t="s">
        <v>1020</v>
      </c>
      <c r="G148" s="214" t="s">
        <v>1021</v>
      </c>
      <c r="H148" s="215">
        <v>0.040000000000000001</v>
      </c>
      <c r="I148" s="216"/>
      <c r="J148" s="217">
        <f>ROUND(I148*H148,2)</f>
        <v>0</v>
      </c>
      <c r="K148" s="218"/>
      <c r="L148" s="219"/>
      <c r="M148" s="220" t="s">
        <v>1</v>
      </c>
      <c r="N148" s="221" t="s">
        <v>47</v>
      </c>
      <c r="O148" s="75"/>
      <c r="P148" s="181">
        <f>O148*H148</f>
        <v>0</v>
      </c>
      <c r="Q148" s="181">
        <v>0.00050000000000000001</v>
      </c>
      <c r="R148" s="181">
        <f>Q148*H148</f>
        <v>2.0000000000000002E-05</v>
      </c>
      <c r="S148" s="181">
        <v>0</v>
      </c>
      <c r="T148" s="18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3" t="s">
        <v>1017</v>
      </c>
      <c r="AT148" s="183" t="s">
        <v>256</v>
      </c>
      <c r="AU148" s="183" t="s">
        <v>92</v>
      </c>
      <c r="AY148" s="17" t="s">
        <v>151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7" t="s">
        <v>90</v>
      </c>
      <c r="BK148" s="184">
        <f>ROUND(I148*H148,2)</f>
        <v>0</v>
      </c>
      <c r="BL148" s="17" t="s">
        <v>1017</v>
      </c>
      <c r="BM148" s="183" t="s">
        <v>1022</v>
      </c>
    </row>
    <row r="149" s="2" customFormat="1" ht="24.15" customHeight="1">
      <c r="A149" s="36"/>
      <c r="B149" s="170"/>
      <c r="C149" s="171" t="s">
        <v>274</v>
      </c>
      <c r="D149" s="171" t="s">
        <v>154</v>
      </c>
      <c r="E149" s="172" t="s">
        <v>1023</v>
      </c>
      <c r="F149" s="173" t="s">
        <v>1024</v>
      </c>
      <c r="G149" s="174" t="s">
        <v>598</v>
      </c>
      <c r="H149" s="175">
        <v>12</v>
      </c>
      <c r="I149" s="176"/>
      <c r="J149" s="177">
        <f>ROUND(I149*H149,2)</f>
        <v>0</v>
      </c>
      <c r="K149" s="178"/>
      <c r="L149" s="37"/>
      <c r="M149" s="179" t="s">
        <v>1</v>
      </c>
      <c r="N149" s="180" t="s">
        <v>47</v>
      </c>
      <c r="O149" s="75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3" t="s">
        <v>999</v>
      </c>
      <c r="AT149" s="183" t="s">
        <v>154</v>
      </c>
      <c r="AU149" s="183" t="s">
        <v>92</v>
      </c>
      <c r="AY149" s="17" t="s">
        <v>151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7" t="s">
        <v>90</v>
      </c>
      <c r="BK149" s="184">
        <f>ROUND(I149*H149,2)</f>
        <v>0</v>
      </c>
      <c r="BL149" s="17" t="s">
        <v>999</v>
      </c>
      <c r="BM149" s="183" t="s">
        <v>1025</v>
      </c>
    </row>
    <row r="150" s="2" customFormat="1" ht="24.15" customHeight="1">
      <c r="A150" s="36"/>
      <c r="B150" s="170"/>
      <c r="C150" s="211" t="s">
        <v>279</v>
      </c>
      <c r="D150" s="211" t="s">
        <v>256</v>
      </c>
      <c r="E150" s="212" t="s">
        <v>1026</v>
      </c>
      <c r="F150" s="213" t="s">
        <v>1027</v>
      </c>
      <c r="G150" s="214" t="s">
        <v>598</v>
      </c>
      <c r="H150" s="215">
        <v>8</v>
      </c>
      <c r="I150" s="216"/>
      <c r="J150" s="217">
        <f>ROUND(I150*H150,2)</f>
        <v>0</v>
      </c>
      <c r="K150" s="218"/>
      <c r="L150" s="219"/>
      <c r="M150" s="220" t="s">
        <v>1</v>
      </c>
      <c r="N150" s="221" t="s">
        <v>47</v>
      </c>
      <c r="O150" s="75"/>
      <c r="P150" s="181">
        <f>O150*H150</f>
        <v>0</v>
      </c>
      <c r="Q150" s="181">
        <v>0.0086</v>
      </c>
      <c r="R150" s="181">
        <f>Q150*H150</f>
        <v>0.0688</v>
      </c>
      <c r="S150" s="181">
        <v>0</v>
      </c>
      <c r="T150" s="18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3" t="s">
        <v>1017</v>
      </c>
      <c r="AT150" s="183" t="s">
        <v>256</v>
      </c>
      <c r="AU150" s="183" t="s">
        <v>92</v>
      </c>
      <c r="AY150" s="17" t="s">
        <v>151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7" t="s">
        <v>90</v>
      </c>
      <c r="BK150" s="184">
        <f>ROUND(I150*H150,2)</f>
        <v>0</v>
      </c>
      <c r="BL150" s="17" t="s">
        <v>1017</v>
      </c>
      <c r="BM150" s="183" t="s">
        <v>1028</v>
      </c>
    </row>
    <row r="151" s="2" customFormat="1" ht="24.15" customHeight="1">
      <c r="A151" s="36"/>
      <c r="B151" s="170"/>
      <c r="C151" s="211" t="s">
        <v>284</v>
      </c>
      <c r="D151" s="211" t="s">
        <v>256</v>
      </c>
      <c r="E151" s="212" t="s">
        <v>1029</v>
      </c>
      <c r="F151" s="213" t="s">
        <v>1030</v>
      </c>
      <c r="G151" s="214" t="s">
        <v>598</v>
      </c>
      <c r="H151" s="215">
        <v>4</v>
      </c>
      <c r="I151" s="216"/>
      <c r="J151" s="217">
        <f>ROUND(I151*H151,2)</f>
        <v>0</v>
      </c>
      <c r="K151" s="218"/>
      <c r="L151" s="219"/>
      <c r="M151" s="220" t="s">
        <v>1</v>
      </c>
      <c r="N151" s="221" t="s">
        <v>47</v>
      </c>
      <c r="O151" s="75"/>
      <c r="P151" s="181">
        <f>O151*H151</f>
        <v>0</v>
      </c>
      <c r="Q151" s="181">
        <v>0.0086</v>
      </c>
      <c r="R151" s="181">
        <f>Q151*H151</f>
        <v>0.0344</v>
      </c>
      <c r="S151" s="181">
        <v>0</v>
      </c>
      <c r="T151" s="18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3" t="s">
        <v>1017</v>
      </c>
      <c r="AT151" s="183" t="s">
        <v>256</v>
      </c>
      <c r="AU151" s="183" t="s">
        <v>92</v>
      </c>
      <c r="AY151" s="17" t="s">
        <v>151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7" t="s">
        <v>90</v>
      </c>
      <c r="BK151" s="184">
        <f>ROUND(I151*H151,2)</f>
        <v>0</v>
      </c>
      <c r="BL151" s="17" t="s">
        <v>1017</v>
      </c>
      <c r="BM151" s="183" t="s">
        <v>1031</v>
      </c>
    </row>
    <row r="152" s="2" customFormat="1" ht="24.15" customHeight="1">
      <c r="A152" s="36"/>
      <c r="B152" s="170"/>
      <c r="C152" s="211" t="s">
        <v>289</v>
      </c>
      <c r="D152" s="211" t="s">
        <v>256</v>
      </c>
      <c r="E152" s="212" t="s">
        <v>1032</v>
      </c>
      <c r="F152" s="213" t="s">
        <v>1033</v>
      </c>
      <c r="G152" s="214" t="s">
        <v>1021</v>
      </c>
      <c r="H152" s="215">
        <v>0.23999999999999999</v>
      </c>
      <c r="I152" s="216"/>
      <c r="J152" s="217">
        <f>ROUND(I152*H152,2)</f>
        <v>0</v>
      </c>
      <c r="K152" s="218"/>
      <c r="L152" s="219"/>
      <c r="M152" s="220" t="s">
        <v>1</v>
      </c>
      <c r="N152" s="221" t="s">
        <v>47</v>
      </c>
      <c r="O152" s="75"/>
      <c r="P152" s="181">
        <f>O152*H152</f>
        <v>0</v>
      </c>
      <c r="Q152" s="181">
        <v>0.0055799999999999999</v>
      </c>
      <c r="R152" s="181">
        <f>Q152*H152</f>
        <v>0.0013392</v>
      </c>
      <c r="S152" s="181">
        <v>0</v>
      </c>
      <c r="T152" s="18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3" t="s">
        <v>178</v>
      </c>
      <c r="AT152" s="183" t="s">
        <v>256</v>
      </c>
      <c r="AU152" s="183" t="s">
        <v>92</v>
      </c>
      <c r="AY152" s="17" t="s">
        <v>151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90</v>
      </c>
      <c r="BK152" s="184">
        <f>ROUND(I152*H152,2)</f>
        <v>0</v>
      </c>
      <c r="BL152" s="17" t="s">
        <v>178</v>
      </c>
      <c r="BM152" s="183" t="s">
        <v>1034</v>
      </c>
    </row>
    <row r="153" s="2" customFormat="1" ht="24.15" customHeight="1">
      <c r="A153" s="36"/>
      <c r="B153" s="170"/>
      <c r="C153" s="171" t="s">
        <v>294</v>
      </c>
      <c r="D153" s="171" t="s">
        <v>154</v>
      </c>
      <c r="E153" s="172" t="s">
        <v>1035</v>
      </c>
      <c r="F153" s="173" t="s">
        <v>1036</v>
      </c>
      <c r="G153" s="174" t="s">
        <v>598</v>
      </c>
      <c r="H153" s="175">
        <v>4</v>
      </c>
      <c r="I153" s="176"/>
      <c r="J153" s="177">
        <f>ROUND(I153*H153,2)</f>
        <v>0</v>
      </c>
      <c r="K153" s="178"/>
      <c r="L153" s="37"/>
      <c r="M153" s="179" t="s">
        <v>1</v>
      </c>
      <c r="N153" s="180" t="s">
        <v>47</v>
      </c>
      <c r="O153" s="75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3" t="s">
        <v>999</v>
      </c>
      <c r="AT153" s="183" t="s">
        <v>154</v>
      </c>
      <c r="AU153" s="183" t="s">
        <v>92</v>
      </c>
      <c r="AY153" s="17" t="s">
        <v>151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7" t="s">
        <v>90</v>
      </c>
      <c r="BK153" s="184">
        <f>ROUND(I153*H153,2)</f>
        <v>0</v>
      </c>
      <c r="BL153" s="17" t="s">
        <v>999</v>
      </c>
      <c r="BM153" s="183" t="s">
        <v>1037</v>
      </c>
    </row>
    <row r="154" s="2" customFormat="1" ht="21.75" customHeight="1">
      <c r="A154" s="36"/>
      <c r="B154" s="170"/>
      <c r="C154" s="211" t="s">
        <v>8</v>
      </c>
      <c r="D154" s="211" t="s">
        <v>256</v>
      </c>
      <c r="E154" s="212" t="s">
        <v>1038</v>
      </c>
      <c r="F154" s="213" t="s">
        <v>1039</v>
      </c>
      <c r="G154" s="214" t="s">
        <v>242</v>
      </c>
      <c r="H154" s="215">
        <v>0.16</v>
      </c>
      <c r="I154" s="216"/>
      <c r="J154" s="217">
        <f>ROUND(I154*H154,2)</f>
        <v>0</v>
      </c>
      <c r="K154" s="218"/>
      <c r="L154" s="219"/>
      <c r="M154" s="220" t="s">
        <v>1</v>
      </c>
      <c r="N154" s="221" t="s">
        <v>47</v>
      </c>
      <c r="O154" s="75"/>
      <c r="P154" s="181">
        <f>O154*H154</f>
        <v>0</v>
      </c>
      <c r="Q154" s="181">
        <v>0.13100000000000001</v>
      </c>
      <c r="R154" s="181">
        <f>Q154*H154</f>
        <v>0.020960000000000003</v>
      </c>
      <c r="S154" s="181">
        <v>0</v>
      </c>
      <c r="T154" s="18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3" t="s">
        <v>1013</v>
      </c>
      <c r="AT154" s="183" t="s">
        <v>256</v>
      </c>
      <c r="AU154" s="183" t="s">
        <v>92</v>
      </c>
      <c r="AY154" s="17" t="s">
        <v>151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7" t="s">
        <v>90</v>
      </c>
      <c r="BK154" s="184">
        <f>ROUND(I154*H154,2)</f>
        <v>0</v>
      </c>
      <c r="BL154" s="17" t="s">
        <v>999</v>
      </c>
      <c r="BM154" s="183" t="s">
        <v>1040</v>
      </c>
    </row>
    <row r="155" s="2" customFormat="1">
      <c r="A155" s="36"/>
      <c r="B155" s="37"/>
      <c r="C155" s="36"/>
      <c r="D155" s="185" t="s">
        <v>160</v>
      </c>
      <c r="E155" s="36"/>
      <c r="F155" s="186" t="s">
        <v>1041</v>
      </c>
      <c r="G155" s="36"/>
      <c r="H155" s="36"/>
      <c r="I155" s="187"/>
      <c r="J155" s="36"/>
      <c r="K155" s="36"/>
      <c r="L155" s="37"/>
      <c r="M155" s="188"/>
      <c r="N155" s="189"/>
      <c r="O155" s="75"/>
      <c r="P155" s="75"/>
      <c r="Q155" s="75"/>
      <c r="R155" s="75"/>
      <c r="S155" s="75"/>
      <c r="T155" s="7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7" t="s">
        <v>160</v>
      </c>
      <c r="AU155" s="17" t="s">
        <v>92</v>
      </c>
    </row>
    <row r="156" s="13" customFormat="1">
      <c r="A156" s="13"/>
      <c r="B156" s="195"/>
      <c r="C156" s="13"/>
      <c r="D156" s="185" t="s">
        <v>229</v>
      </c>
      <c r="E156" s="196" t="s">
        <v>1</v>
      </c>
      <c r="F156" s="197" t="s">
        <v>1042</v>
      </c>
      <c r="G156" s="13"/>
      <c r="H156" s="198">
        <v>0.16</v>
      </c>
      <c r="I156" s="199"/>
      <c r="J156" s="13"/>
      <c r="K156" s="13"/>
      <c r="L156" s="195"/>
      <c r="M156" s="200"/>
      <c r="N156" s="201"/>
      <c r="O156" s="201"/>
      <c r="P156" s="201"/>
      <c r="Q156" s="201"/>
      <c r="R156" s="201"/>
      <c r="S156" s="201"/>
      <c r="T156" s="20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6" t="s">
        <v>229</v>
      </c>
      <c r="AU156" s="196" t="s">
        <v>92</v>
      </c>
      <c r="AV156" s="13" t="s">
        <v>92</v>
      </c>
      <c r="AW156" s="13" t="s">
        <v>36</v>
      </c>
      <c r="AX156" s="13" t="s">
        <v>90</v>
      </c>
      <c r="AY156" s="196" t="s">
        <v>151</v>
      </c>
    </row>
    <row r="157" s="2" customFormat="1" ht="55.5" customHeight="1">
      <c r="A157" s="36"/>
      <c r="B157" s="170"/>
      <c r="C157" s="211" t="s">
        <v>303</v>
      </c>
      <c r="D157" s="211" t="s">
        <v>256</v>
      </c>
      <c r="E157" s="212" t="s">
        <v>1043</v>
      </c>
      <c r="F157" s="213" t="s">
        <v>1044</v>
      </c>
      <c r="G157" s="214" t="s">
        <v>598</v>
      </c>
      <c r="H157" s="215">
        <v>1</v>
      </c>
      <c r="I157" s="216"/>
      <c r="J157" s="217">
        <f>ROUND(I157*H157,2)</f>
        <v>0</v>
      </c>
      <c r="K157" s="218"/>
      <c r="L157" s="219"/>
      <c r="M157" s="220" t="s">
        <v>1</v>
      </c>
      <c r="N157" s="221" t="s">
        <v>47</v>
      </c>
      <c r="O157" s="75"/>
      <c r="P157" s="181">
        <f>O157*H157</f>
        <v>0</v>
      </c>
      <c r="Q157" s="181">
        <v>0.127</v>
      </c>
      <c r="R157" s="181">
        <f>Q157*H157</f>
        <v>0.127</v>
      </c>
      <c r="S157" s="181">
        <v>0</v>
      </c>
      <c r="T157" s="18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3" t="s">
        <v>1017</v>
      </c>
      <c r="AT157" s="183" t="s">
        <v>256</v>
      </c>
      <c r="AU157" s="183" t="s">
        <v>92</v>
      </c>
      <c r="AY157" s="17" t="s">
        <v>151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7" t="s">
        <v>90</v>
      </c>
      <c r="BK157" s="184">
        <f>ROUND(I157*H157,2)</f>
        <v>0</v>
      </c>
      <c r="BL157" s="17" t="s">
        <v>1017</v>
      </c>
      <c r="BM157" s="183" t="s">
        <v>1045</v>
      </c>
    </row>
    <row r="158" s="2" customFormat="1" ht="55.5" customHeight="1">
      <c r="A158" s="36"/>
      <c r="B158" s="170"/>
      <c r="C158" s="211" t="s">
        <v>309</v>
      </c>
      <c r="D158" s="211" t="s">
        <v>256</v>
      </c>
      <c r="E158" s="212" t="s">
        <v>1046</v>
      </c>
      <c r="F158" s="213" t="s">
        <v>1047</v>
      </c>
      <c r="G158" s="214" t="s">
        <v>598</v>
      </c>
      <c r="H158" s="215">
        <v>1</v>
      </c>
      <c r="I158" s="216"/>
      <c r="J158" s="217">
        <f>ROUND(I158*H158,2)</f>
        <v>0</v>
      </c>
      <c r="K158" s="218"/>
      <c r="L158" s="219"/>
      <c r="M158" s="220" t="s">
        <v>1</v>
      </c>
      <c r="N158" s="221" t="s">
        <v>47</v>
      </c>
      <c r="O158" s="75"/>
      <c r="P158" s="181">
        <f>O158*H158</f>
        <v>0</v>
      </c>
      <c r="Q158" s="181">
        <v>0.127</v>
      </c>
      <c r="R158" s="181">
        <f>Q158*H158</f>
        <v>0.127</v>
      </c>
      <c r="S158" s="181">
        <v>0</v>
      </c>
      <c r="T158" s="18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3" t="s">
        <v>1017</v>
      </c>
      <c r="AT158" s="183" t="s">
        <v>256</v>
      </c>
      <c r="AU158" s="183" t="s">
        <v>92</v>
      </c>
      <c r="AY158" s="17" t="s">
        <v>151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7" t="s">
        <v>90</v>
      </c>
      <c r="BK158" s="184">
        <f>ROUND(I158*H158,2)</f>
        <v>0</v>
      </c>
      <c r="BL158" s="17" t="s">
        <v>1017</v>
      </c>
      <c r="BM158" s="183" t="s">
        <v>1048</v>
      </c>
    </row>
    <row r="159" s="2" customFormat="1" ht="55.5" customHeight="1">
      <c r="A159" s="36"/>
      <c r="B159" s="170"/>
      <c r="C159" s="211" t="s">
        <v>314</v>
      </c>
      <c r="D159" s="211" t="s">
        <v>256</v>
      </c>
      <c r="E159" s="212" t="s">
        <v>1049</v>
      </c>
      <c r="F159" s="213" t="s">
        <v>1050</v>
      </c>
      <c r="G159" s="214" t="s">
        <v>598</v>
      </c>
      <c r="H159" s="215">
        <v>2</v>
      </c>
      <c r="I159" s="216"/>
      <c r="J159" s="217">
        <f>ROUND(I159*H159,2)</f>
        <v>0</v>
      </c>
      <c r="K159" s="218"/>
      <c r="L159" s="219"/>
      <c r="M159" s="220" t="s">
        <v>1</v>
      </c>
      <c r="N159" s="221" t="s">
        <v>47</v>
      </c>
      <c r="O159" s="75"/>
      <c r="P159" s="181">
        <f>O159*H159</f>
        <v>0</v>
      </c>
      <c r="Q159" s="181">
        <v>0.127</v>
      </c>
      <c r="R159" s="181">
        <f>Q159*H159</f>
        <v>0.254</v>
      </c>
      <c r="S159" s="181">
        <v>0</v>
      </c>
      <c r="T159" s="18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3" t="s">
        <v>1017</v>
      </c>
      <c r="AT159" s="183" t="s">
        <v>256</v>
      </c>
      <c r="AU159" s="183" t="s">
        <v>92</v>
      </c>
      <c r="AY159" s="17" t="s">
        <v>151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7" t="s">
        <v>90</v>
      </c>
      <c r="BK159" s="184">
        <f>ROUND(I159*H159,2)</f>
        <v>0</v>
      </c>
      <c r="BL159" s="17" t="s">
        <v>1017</v>
      </c>
      <c r="BM159" s="183" t="s">
        <v>1051</v>
      </c>
    </row>
    <row r="160" s="2" customFormat="1" ht="16.5" customHeight="1">
      <c r="A160" s="36"/>
      <c r="B160" s="170"/>
      <c r="C160" s="171" t="s">
        <v>319</v>
      </c>
      <c r="D160" s="171" t="s">
        <v>154</v>
      </c>
      <c r="E160" s="172" t="s">
        <v>1052</v>
      </c>
      <c r="F160" s="173" t="s">
        <v>1053</v>
      </c>
      <c r="G160" s="174" t="s">
        <v>598</v>
      </c>
      <c r="H160" s="175">
        <v>2</v>
      </c>
      <c r="I160" s="176"/>
      <c r="J160" s="177">
        <f>ROUND(I160*H160,2)</f>
        <v>0</v>
      </c>
      <c r="K160" s="178"/>
      <c r="L160" s="37"/>
      <c r="M160" s="179" t="s">
        <v>1</v>
      </c>
      <c r="N160" s="180" t="s">
        <v>47</v>
      </c>
      <c r="O160" s="75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3" t="s">
        <v>999</v>
      </c>
      <c r="AT160" s="183" t="s">
        <v>154</v>
      </c>
      <c r="AU160" s="183" t="s">
        <v>92</v>
      </c>
      <c r="AY160" s="17" t="s">
        <v>151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7" t="s">
        <v>90</v>
      </c>
      <c r="BK160" s="184">
        <f>ROUND(I160*H160,2)</f>
        <v>0</v>
      </c>
      <c r="BL160" s="17" t="s">
        <v>999</v>
      </c>
      <c r="BM160" s="183" t="s">
        <v>1054</v>
      </c>
    </row>
    <row r="161" s="2" customFormat="1" ht="16.5" customHeight="1">
      <c r="A161" s="36"/>
      <c r="B161" s="170"/>
      <c r="C161" s="171" t="s">
        <v>324</v>
      </c>
      <c r="D161" s="171" t="s">
        <v>154</v>
      </c>
      <c r="E161" s="172" t="s">
        <v>1055</v>
      </c>
      <c r="F161" s="173" t="s">
        <v>1056</v>
      </c>
      <c r="G161" s="174" t="s">
        <v>598</v>
      </c>
      <c r="H161" s="175">
        <v>1</v>
      </c>
      <c r="I161" s="176"/>
      <c r="J161" s="177">
        <f>ROUND(I161*H161,2)</f>
        <v>0</v>
      </c>
      <c r="K161" s="178"/>
      <c r="L161" s="37"/>
      <c r="M161" s="179" t="s">
        <v>1</v>
      </c>
      <c r="N161" s="180" t="s">
        <v>47</v>
      </c>
      <c r="O161" s="75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3" t="s">
        <v>999</v>
      </c>
      <c r="AT161" s="183" t="s">
        <v>154</v>
      </c>
      <c r="AU161" s="183" t="s">
        <v>92</v>
      </c>
      <c r="AY161" s="17" t="s">
        <v>151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7" t="s">
        <v>90</v>
      </c>
      <c r="BK161" s="184">
        <f>ROUND(I161*H161,2)</f>
        <v>0</v>
      </c>
      <c r="BL161" s="17" t="s">
        <v>999</v>
      </c>
      <c r="BM161" s="183" t="s">
        <v>1057</v>
      </c>
    </row>
    <row r="162" s="2" customFormat="1" ht="16.5" customHeight="1">
      <c r="A162" s="36"/>
      <c r="B162" s="170"/>
      <c r="C162" s="171" t="s">
        <v>7</v>
      </c>
      <c r="D162" s="171" t="s">
        <v>154</v>
      </c>
      <c r="E162" s="172" t="s">
        <v>1058</v>
      </c>
      <c r="F162" s="173" t="s">
        <v>1059</v>
      </c>
      <c r="G162" s="174" t="s">
        <v>598</v>
      </c>
      <c r="H162" s="175">
        <v>2</v>
      </c>
      <c r="I162" s="176"/>
      <c r="J162" s="177">
        <f>ROUND(I162*H162,2)</f>
        <v>0</v>
      </c>
      <c r="K162" s="178"/>
      <c r="L162" s="37"/>
      <c r="M162" s="179" t="s">
        <v>1</v>
      </c>
      <c r="N162" s="180" t="s">
        <v>47</v>
      </c>
      <c r="O162" s="75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3" t="s">
        <v>999</v>
      </c>
      <c r="AT162" s="183" t="s">
        <v>154</v>
      </c>
      <c r="AU162" s="183" t="s">
        <v>92</v>
      </c>
      <c r="AY162" s="17" t="s">
        <v>151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7" t="s">
        <v>90</v>
      </c>
      <c r="BK162" s="184">
        <f>ROUND(I162*H162,2)</f>
        <v>0</v>
      </c>
      <c r="BL162" s="17" t="s">
        <v>999</v>
      </c>
      <c r="BM162" s="183" t="s">
        <v>1060</v>
      </c>
    </row>
    <row r="163" s="2" customFormat="1" ht="24.15" customHeight="1">
      <c r="A163" s="36"/>
      <c r="B163" s="170"/>
      <c r="C163" s="211" t="s">
        <v>333</v>
      </c>
      <c r="D163" s="211" t="s">
        <v>256</v>
      </c>
      <c r="E163" s="212" t="s">
        <v>1061</v>
      </c>
      <c r="F163" s="213" t="s">
        <v>1062</v>
      </c>
      <c r="G163" s="214" t="s">
        <v>598</v>
      </c>
      <c r="H163" s="215">
        <v>3</v>
      </c>
      <c r="I163" s="216"/>
      <c r="J163" s="217">
        <f>ROUND(I163*H163,2)</f>
        <v>0</v>
      </c>
      <c r="K163" s="218"/>
      <c r="L163" s="219"/>
      <c r="M163" s="220" t="s">
        <v>1</v>
      </c>
      <c r="N163" s="221" t="s">
        <v>47</v>
      </c>
      <c r="O163" s="75"/>
      <c r="P163" s="181">
        <f>O163*H163</f>
        <v>0</v>
      </c>
      <c r="Q163" s="181">
        <v>0.00034000000000000002</v>
      </c>
      <c r="R163" s="181">
        <f>Q163*H163</f>
        <v>0.0010200000000000001</v>
      </c>
      <c r="S163" s="181">
        <v>0</v>
      </c>
      <c r="T163" s="18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3" t="s">
        <v>1017</v>
      </c>
      <c r="AT163" s="183" t="s">
        <v>256</v>
      </c>
      <c r="AU163" s="183" t="s">
        <v>92</v>
      </c>
      <c r="AY163" s="17" t="s">
        <v>151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7" t="s">
        <v>90</v>
      </c>
      <c r="BK163" s="184">
        <f>ROUND(I163*H163,2)</f>
        <v>0</v>
      </c>
      <c r="BL163" s="17" t="s">
        <v>1017</v>
      </c>
      <c r="BM163" s="183" t="s">
        <v>1063</v>
      </c>
    </row>
    <row r="164" s="2" customFormat="1" ht="24.15" customHeight="1">
      <c r="A164" s="36"/>
      <c r="B164" s="170"/>
      <c r="C164" s="211" t="s">
        <v>337</v>
      </c>
      <c r="D164" s="211" t="s">
        <v>256</v>
      </c>
      <c r="E164" s="212" t="s">
        <v>1064</v>
      </c>
      <c r="F164" s="213" t="s">
        <v>1062</v>
      </c>
      <c r="G164" s="214" t="s">
        <v>598</v>
      </c>
      <c r="H164" s="215">
        <v>1</v>
      </c>
      <c r="I164" s="216"/>
      <c r="J164" s="217">
        <f>ROUND(I164*H164,2)</f>
        <v>0</v>
      </c>
      <c r="K164" s="218"/>
      <c r="L164" s="219"/>
      <c r="M164" s="220" t="s">
        <v>1</v>
      </c>
      <c r="N164" s="221" t="s">
        <v>47</v>
      </c>
      <c r="O164" s="75"/>
      <c r="P164" s="181">
        <f>O164*H164</f>
        <v>0</v>
      </c>
      <c r="Q164" s="181">
        <v>0.00034000000000000002</v>
      </c>
      <c r="R164" s="181">
        <f>Q164*H164</f>
        <v>0.00034000000000000002</v>
      </c>
      <c r="S164" s="181">
        <v>0</v>
      </c>
      <c r="T164" s="18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3" t="s">
        <v>1017</v>
      </c>
      <c r="AT164" s="183" t="s">
        <v>256</v>
      </c>
      <c r="AU164" s="183" t="s">
        <v>92</v>
      </c>
      <c r="AY164" s="17" t="s">
        <v>151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7" t="s">
        <v>90</v>
      </c>
      <c r="BK164" s="184">
        <f>ROUND(I164*H164,2)</f>
        <v>0</v>
      </c>
      <c r="BL164" s="17" t="s">
        <v>1017</v>
      </c>
      <c r="BM164" s="183" t="s">
        <v>1065</v>
      </c>
    </row>
    <row r="165" s="2" customFormat="1" ht="24.15" customHeight="1">
      <c r="A165" s="36"/>
      <c r="B165" s="170"/>
      <c r="C165" s="211" t="s">
        <v>341</v>
      </c>
      <c r="D165" s="211" t="s">
        <v>256</v>
      </c>
      <c r="E165" s="212" t="s">
        <v>1066</v>
      </c>
      <c r="F165" s="213" t="s">
        <v>1062</v>
      </c>
      <c r="G165" s="214" t="s">
        <v>598</v>
      </c>
      <c r="H165" s="215">
        <v>1</v>
      </c>
      <c r="I165" s="216"/>
      <c r="J165" s="217">
        <f>ROUND(I165*H165,2)</f>
        <v>0</v>
      </c>
      <c r="K165" s="218"/>
      <c r="L165" s="219"/>
      <c r="M165" s="220" t="s">
        <v>1</v>
      </c>
      <c r="N165" s="221" t="s">
        <v>47</v>
      </c>
      <c r="O165" s="75"/>
      <c r="P165" s="181">
        <f>O165*H165</f>
        <v>0</v>
      </c>
      <c r="Q165" s="181">
        <v>0.00034000000000000002</v>
      </c>
      <c r="R165" s="181">
        <f>Q165*H165</f>
        <v>0.00034000000000000002</v>
      </c>
      <c r="S165" s="181">
        <v>0</v>
      </c>
      <c r="T165" s="18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3" t="s">
        <v>1017</v>
      </c>
      <c r="AT165" s="183" t="s">
        <v>256</v>
      </c>
      <c r="AU165" s="183" t="s">
        <v>92</v>
      </c>
      <c r="AY165" s="17" t="s">
        <v>151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7" t="s">
        <v>90</v>
      </c>
      <c r="BK165" s="184">
        <f>ROUND(I165*H165,2)</f>
        <v>0</v>
      </c>
      <c r="BL165" s="17" t="s">
        <v>1017</v>
      </c>
      <c r="BM165" s="183" t="s">
        <v>1067</v>
      </c>
    </row>
    <row r="166" s="2" customFormat="1" ht="37.8" customHeight="1">
      <c r="A166" s="36"/>
      <c r="B166" s="170"/>
      <c r="C166" s="171" t="s">
        <v>346</v>
      </c>
      <c r="D166" s="171" t="s">
        <v>154</v>
      </c>
      <c r="E166" s="172" t="s">
        <v>1068</v>
      </c>
      <c r="F166" s="173" t="s">
        <v>1069</v>
      </c>
      <c r="G166" s="174" t="s">
        <v>349</v>
      </c>
      <c r="H166" s="175">
        <v>116.39</v>
      </c>
      <c r="I166" s="176"/>
      <c r="J166" s="177">
        <f>ROUND(I166*H166,2)</f>
        <v>0</v>
      </c>
      <c r="K166" s="178"/>
      <c r="L166" s="37"/>
      <c r="M166" s="179" t="s">
        <v>1</v>
      </c>
      <c r="N166" s="180" t="s">
        <v>47</v>
      </c>
      <c r="O166" s="75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3" t="s">
        <v>999</v>
      </c>
      <c r="AT166" s="183" t="s">
        <v>154</v>
      </c>
      <c r="AU166" s="183" t="s">
        <v>92</v>
      </c>
      <c r="AY166" s="17" t="s">
        <v>151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7" t="s">
        <v>90</v>
      </c>
      <c r="BK166" s="184">
        <f>ROUND(I166*H166,2)</f>
        <v>0</v>
      </c>
      <c r="BL166" s="17" t="s">
        <v>999</v>
      </c>
      <c r="BM166" s="183" t="s">
        <v>1070</v>
      </c>
    </row>
    <row r="167" s="13" customFormat="1">
      <c r="A167" s="13"/>
      <c r="B167" s="195"/>
      <c r="C167" s="13"/>
      <c r="D167" s="185" t="s">
        <v>229</v>
      </c>
      <c r="E167" s="13"/>
      <c r="F167" s="197" t="s">
        <v>1071</v>
      </c>
      <c r="G167" s="13"/>
      <c r="H167" s="198">
        <v>116.39</v>
      </c>
      <c r="I167" s="199"/>
      <c r="J167" s="13"/>
      <c r="K167" s="13"/>
      <c r="L167" s="195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6" t="s">
        <v>229</v>
      </c>
      <c r="AU167" s="196" t="s">
        <v>92</v>
      </c>
      <c r="AV167" s="13" t="s">
        <v>92</v>
      </c>
      <c r="AW167" s="13" t="s">
        <v>3</v>
      </c>
      <c r="AX167" s="13" t="s">
        <v>90</v>
      </c>
      <c r="AY167" s="196" t="s">
        <v>151</v>
      </c>
    </row>
    <row r="168" s="2" customFormat="1" ht="16.5" customHeight="1">
      <c r="A168" s="36"/>
      <c r="B168" s="170"/>
      <c r="C168" s="211" t="s">
        <v>353</v>
      </c>
      <c r="D168" s="211" t="s">
        <v>256</v>
      </c>
      <c r="E168" s="212" t="s">
        <v>1072</v>
      </c>
      <c r="F168" s="213" t="s">
        <v>1073</v>
      </c>
      <c r="G168" s="214" t="s">
        <v>755</v>
      </c>
      <c r="H168" s="215">
        <v>72.744</v>
      </c>
      <c r="I168" s="216"/>
      <c r="J168" s="217">
        <f>ROUND(I168*H168,2)</f>
        <v>0</v>
      </c>
      <c r="K168" s="218"/>
      <c r="L168" s="219"/>
      <c r="M168" s="220" t="s">
        <v>1</v>
      </c>
      <c r="N168" s="221" t="s">
        <v>47</v>
      </c>
      <c r="O168" s="75"/>
      <c r="P168" s="181">
        <f>O168*H168</f>
        <v>0</v>
      </c>
      <c r="Q168" s="181">
        <v>0.001</v>
      </c>
      <c r="R168" s="181">
        <f>Q168*H168</f>
        <v>0.072744000000000003</v>
      </c>
      <c r="S168" s="181">
        <v>0</v>
      </c>
      <c r="T168" s="18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3" t="s">
        <v>1017</v>
      </c>
      <c r="AT168" s="183" t="s">
        <v>256</v>
      </c>
      <c r="AU168" s="183" t="s">
        <v>92</v>
      </c>
      <c r="AY168" s="17" t="s">
        <v>151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7" t="s">
        <v>90</v>
      </c>
      <c r="BK168" s="184">
        <f>ROUND(I168*H168,2)</f>
        <v>0</v>
      </c>
      <c r="BL168" s="17" t="s">
        <v>1017</v>
      </c>
      <c r="BM168" s="183" t="s">
        <v>1074</v>
      </c>
    </row>
    <row r="169" s="13" customFormat="1">
      <c r="A169" s="13"/>
      <c r="B169" s="195"/>
      <c r="C169" s="13"/>
      <c r="D169" s="185" t="s">
        <v>229</v>
      </c>
      <c r="E169" s="196" t="s">
        <v>1</v>
      </c>
      <c r="F169" s="197" t="s">
        <v>1075</v>
      </c>
      <c r="G169" s="13"/>
      <c r="H169" s="198">
        <v>70.625</v>
      </c>
      <c r="I169" s="199"/>
      <c r="J169" s="13"/>
      <c r="K169" s="13"/>
      <c r="L169" s="195"/>
      <c r="M169" s="200"/>
      <c r="N169" s="201"/>
      <c r="O169" s="201"/>
      <c r="P169" s="201"/>
      <c r="Q169" s="201"/>
      <c r="R169" s="201"/>
      <c r="S169" s="201"/>
      <c r="T169" s="20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6" t="s">
        <v>229</v>
      </c>
      <c r="AU169" s="196" t="s">
        <v>92</v>
      </c>
      <c r="AV169" s="13" t="s">
        <v>92</v>
      </c>
      <c r="AW169" s="13" t="s">
        <v>36</v>
      </c>
      <c r="AX169" s="13" t="s">
        <v>90</v>
      </c>
      <c r="AY169" s="196" t="s">
        <v>151</v>
      </c>
    </row>
    <row r="170" s="13" customFormat="1">
      <c r="A170" s="13"/>
      <c r="B170" s="195"/>
      <c r="C170" s="13"/>
      <c r="D170" s="185" t="s">
        <v>229</v>
      </c>
      <c r="E170" s="13"/>
      <c r="F170" s="197" t="s">
        <v>1076</v>
      </c>
      <c r="G170" s="13"/>
      <c r="H170" s="198">
        <v>72.744</v>
      </c>
      <c r="I170" s="199"/>
      <c r="J170" s="13"/>
      <c r="K170" s="13"/>
      <c r="L170" s="195"/>
      <c r="M170" s="200"/>
      <c r="N170" s="201"/>
      <c r="O170" s="201"/>
      <c r="P170" s="201"/>
      <c r="Q170" s="201"/>
      <c r="R170" s="201"/>
      <c r="S170" s="201"/>
      <c r="T170" s="20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6" t="s">
        <v>229</v>
      </c>
      <c r="AU170" s="196" t="s">
        <v>92</v>
      </c>
      <c r="AV170" s="13" t="s">
        <v>92</v>
      </c>
      <c r="AW170" s="13" t="s">
        <v>3</v>
      </c>
      <c r="AX170" s="13" t="s">
        <v>90</v>
      </c>
      <c r="AY170" s="196" t="s">
        <v>151</v>
      </c>
    </row>
    <row r="171" s="2" customFormat="1" ht="16.5" customHeight="1">
      <c r="A171" s="36"/>
      <c r="B171" s="170"/>
      <c r="C171" s="211" t="s">
        <v>358</v>
      </c>
      <c r="D171" s="211" t="s">
        <v>256</v>
      </c>
      <c r="E171" s="212" t="s">
        <v>1077</v>
      </c>
      <c r="F171" s="213" t="s">
        <v>1078</v>
      </c>
      <c r="G171" s="214" t="s">
        <v>598</v>
      </c>
      <c r="H171" s="215">
        <v>3</v>
      </c>
      <c r="I171" s="216"/>
      <c r="J171" s="217">
        <f>ROUND(I171*H171,2)</f>
        <v>0</v>
      </c>
      <c r="K171" s="218"/>
      <c r="L171" s="219"/>
      <c r="M171" s="220" t="s">
        <v>1</v>
      </c>
      <c r="N171" s="221" t="s">
        <v>47</v>
      </c>
      <c r="O171" s="75"/>
      <c r="P171" s="181">
        <f>O171*H171</f>
        <v>0</v>
      </c>
      <c r="Q171" s="181">
        <v>0.00023000000000000001</v>
      </c>
      <c r="R171" s="181">
        <f>Q171*H171</f>
        <v>0.00069000000000000008</v>
      </c>
      <c r="S171" s="181">
        <v>0</v>
      </c>
      <c r="T171" s="18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3" t="s">
        <v>1017</v>
      </c>
      <c r="AT171" s="183" t="s">
        <v>256</v>
      </c>
      <c r="AU171" s="183" t="s">
        <v>92</v>
      </c>
      <c r="AY171" s="17" t="s">
        <v>151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7" t="s">
        <v>90</v>
      </c>
      <c r="BK171" s="184">
        <f>ROUND(I171*H171,2)</f>
        <v>0</v>
      </c>
      <c r="BL171" s="17" t="s">
        <v>1017</v>
      </c>
      <c r="BM171" s="183" t="s">
        <v>1079</v>
      </c>
    </row>
    <row r="172" s="2" customFormat="1" ht="16.5" customHeight="1">
      <c r="A172" s="36"/>
      <c r="B172" s="170"/>
      <c r="C172" s="211" t="s">
        <v>364</v>
      </c>
      <c r="D172" s="211" t="s">
        <v>256</v>
      </c>
      <c r="E172" s="212" t="s">
        <v>1080</v>
      </c>
      <c r="F172" s="213" t="s">
        <v>1081</v>
      </c>
      <c r="G172" s="214" t="s">
        <v>755</v>
      </c>
      <c r="H172" s="215">
        <v>3.9239999999999999</v>
      </c>
      <c r="I172" s="216"/>
      <c r="J172" s="217">
        <f>ROUND(I172*H172,2)</f>
        <v>0</v>
      </c>
      <c r="K172" s="218"/>
      <c r="L172" s="219"/>
      <c r="M172" s="220" t="s">
        <v>1</v>
      </c>
      <c r="N172" s="221" t="s">
        <v>47</v>
      </c>
      <c r="O172" s="75"/>
      <c r="P172" s="181">
        <f>O172*H172</f>
        <v>0</v>
      </c>
      <c r="Q172" s="181">
        <v>0.001</v>
      </c>
      <c r="R172" s="181">
        <f>Q172*H172</f>
        <v>0.0039240000000000004</v>
      </c>
      <c r="S172" s="181">
        <v>0</v>
      </c>
      <c r="T172" s="18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3" t="s">
        <v>1017</v>
      </c>
      <c r="AT172" s="183" t="s">
        <v>256</v>
      </c>
      <c r="AU172" s="183" t="s">
        <v>92</v>
      </c>
      <c r="AY172" s="17" t="s">
        <v>151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7" t="s">
        <v>90</v>
      </c>
      <c r="BK172" s="184">
        <f>ROUND(I172*H172,2)</f>
        <v>0</v>
      </c>
      <c r="BL172" s="17" t="s">
        <v>1017</v>
      </c>
      <c r="BM172" s="183" t="s">
        <v>1082</v>
      </c>
    </row>
    <row r="173" s="13" customFormat="1">
      <c r="A173" s="13"/>
      <c r="B173" s="195"/>
      <c r="C173" s="13"/>
      <c r="D173" s="185" t="s">
        <v>229</v>
      </c>
      <c r="E173" s="13"/>
      <c r="F173" s="197" t="s">
        <v>1083</v>
      </c>
      <c r="G173" s="13"/>
      <c r="H173" s="198">
        <v>3.9239999999999999</v>
      </c>
      <c r="I173" s="199"/>
      <c r="J173" s="13"/>
      <c r="K173" s="13"/>
      <c r="L173" s="195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6" t="s">
        <v>229</v>
      </c>
      <c r="AU173" s="196" t="s">
        <v>92</v>
      </c>
      <c r="AV173" s="13" t="s">
        <v>92</v>
      </c>
      <c r="AW173" s="13" t="s">
        <v>3</v>
      </c>
      <c r="AX173" s="13" t="s">
        <v>90</v>
      </c>
      <c r="AY173" s="196" t="s">
        <v>151</v>
      </c>
    </row>
    <row r="174" s="2" customFormat="1" ht="24.15" customHeight="1">
      <c r="A174" s="36"/>
      <c r="B174" s="170"/>
      <c r="C174" s="211" t="s">
        <v>369</v>
      </c>
      <c r="D174" s="211" t="s">
        <v>256</v>
      </c>
      <c r="E174" s="212" t="s">
        <v>1084</v>
      </c>
      <c r="F174" s="213" t="s">
        <v>1085</v>
      </c>
      <c r="G174" s="214" t="s">
        <v>598</v>
      </c>
      <c r="H174" s="215">
        <v>1</v>
      </c>
      <c r="I174" s="216"/>
      <c r="J174" s="217">
        <f>ROUND(I174*H174,2)</f>
        <v>0</v>
      </c>
      <c r="K174" s="218"/>
      <c r="L174" s="219"/>
      <c r="M174" s="220" t="s">
        <v>1</v>
      </c>
      <c r="N174" s="221" t="s">
        <v>47</v>
      </c>
      <c r="O174" s="75"/>
      <c r="P174" s="181">
        <f>O174*H174</f>
        <v>0</v>
      </c>
      <c r="Q174" s="181">
        <v>0.00069999999999999999</v>
      </c>
      <c r="R174" s="181">
        <f>Q174*H174</f>
        <v>0.00069999999999999999</v>
      </c>
      <c r="S174" s="181">
        <v>0</v>
      </c>
      <c r="T174" s="18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3" t="s">
        <v>1017</v>
      </c>
      <c r="AT174" s="183" t="s">
        <v>256</v>
      </c>
      <c r="AU174" s="183" t="s">
        <v>92</v>
      </c>
      <c r="AY174" s="17" t="s">
        <v>151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7" t="s">
        <v>90</v>
      </c>
      <c r="BK174" s="184">
        <f>ROUND(I174*H174,2)</f>
        <v>0</v>
      </c>
      <c r="BL174" s="17" t="s">
        <v>1017</v>
      </c>
      <c r="BM174" s="183" t="s">
        <v>1086</v>
      </c>
    </row>
    <row r="175" s="2" customFormat="1" ht="16.5" customHeight="1">
      <c r="A175" s="36"/>
      <c r="B175" s="170"/>
      <c r="C175" s="211" t="s">
        <v>375</v>
      </c>
      <c r="D175" s="211" t="s">
        <v>256</v>
      </c>
      <c r="E175" s="212" t="s">
        <v>1087</v>
      </c>
      <c r="F175" s="213" t="s">
        <v>1088</v>
      </c>
      <c r="G175" s="214" t="s">
        <v>598</v>
      </c>
      <c r="H175" s="215">
        <v>4</v>
      </c>
      <c r="I175" s="216"/>
      <c r="J175" s="217">
        <f>ROUND(I175*H175,2)</f>
        <v>0</v>
      </c>
      <c r="K175" s="218"/>
      <c r="L175" s="219"/>
      <c r="M175" s="220" t="s">
        <v>1</v>
      </c>
      <c r="N175" s="221" t="s">
        <v>47</v>
      </c>
      <c r="O175" s="75"/>
      <c r="P175" s="181">
        <f>O175*H175</f>
        <v>0</v>
      </c>
      <c r="Q175" s="181">
        <v>0.00016000000000000001</v>
      </c>
      <c r="R175" s="181">
        <f>Q175*H175</f>
        <v>0.00064000000000000005</v>
      </c>
      <c r="S175" s="181">
        <v>0</v>
      </c>
      <c r="T175" s="18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3" t="s">
        <v>1017</v>
      </c>
      <c r="AT175" s="183" t="s">
        <v>256</v>
      </c>
      <c r="AU175" s="183" t="s">
        <v>92</v>
      </c>
      <c r="AY175" s="17" t="s">
        <v>151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7" t="s">
        <v>90</v>
      </c>
      <c r="BK175" s="184">
        <f>ROUND(I175*H175,2)</f>
        <v>0</v>
      </c>
      <c r="BL175" s="17" t="s">
        <v>1017</v>
      </c>
      <c r="BM175" s="183" t="s">
        <v>1089</v>
      </c>
    </row>
    <row r="176" s="2" customFormat="1" ht="16.5" customHeight="1">
      <c r="A176" s="36"/>
      <c r="B176" s="170"/>
      <c r="C176" s="211" t="s">
        <v>383</v>
      </c>
      <c r="D176" s="211" t="s">
        <v>256</v>
      </c>
      <c r="E176" s="212" t="s">
        <v>1090</v>
      </c>
      <c r="F176" s="213" t="s">
        <v>1091</v>
      </c>
      <c r="G176" s="214" t="s">
        <v>598</v>
      </c>
      <c r="H176" s="215">
        <v>2</v>
      </c>
      <c r="I176" s="216"/>
      <c r="J176" s="217">
        <f>ROUND(I176*H176,2)</f>
        <v>0</v>
      </c>
      <c r="K176" s="218"/>
      <c r="L176" s="219"/>
      <c r="M176" s="220" t="s">
        <v>1</v>
      </c>
      <c r="N176" s="221" t="s">
        <v>47</v>
      </c>
      <c r="O176" s="75"/>
      <c r="P176" s="181">
        <f>O176*H176</f>
        <v>0</v>
      </c>
      <c r="Q176" s="181">
        <v>0.00016000000000000001</v>
      </c>
      <c r="R176" s="181">
        <f>Q176*H176</f>
        <v>0.00032000000000000003</v>
      </c>
      <c r="S176" s="181">
        <v>0</v>
      </c>
      <c r="T176" s="18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3" t="s">
        <v>1017</v>
      </c>
      <c r="AT176" s="183" t="s">
        <v>256</v>
      </c>
      <c r="AU176" s="183" t="s">
        <v>92</v>
      </c>
      <c r="AY176" s="17" t="s">
        <v>151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7" t="s">
        <v>90</v>
      </c>
      <c r="BK176" s="184">
        <f>ROUND(I176*H176,2)</f>
        <v>0</v>
      </c>
      <c r="BL176" s="17" t="s">
        <v>1017</v>
      </c>
      <c r="BM176" s="183" t="s">
        <v>1092</v>
      </c>
    </row>
    <row r="177" s="2" customFormat="1" ht="16.5" customHeight="1">
      <c r="A177" s="36"/>
      <c r="B177" s="170"/>
      <c r="C177" s="211" t="s">
        <v>387</v>
      </c>
      <c r="D177" s="211" t="s">
        <v>256</v>
      </c>
      <c r="E177" s="212" t="s">
        <v>1093</v>
      </c>
      <c r="F177" s="213" t="s">
        <v>1094</v>
      </c>
      <c r="G177" s="214" t="s">
        <v>598</v>
      </c>
      <c r="H177" s="215">
        <v>4</v>
      </c>
      <c r="I177" s="216"/>
      <c r="J177" s="217">
        <f>ROUND(I177*H177,2)</f>
        <v>0</v>
      </c>
      <c r="K177" s="218"/>
      <c r="L177" s="219"/>
      <c r="M177" s="220" t="s">
        <v>1</v>
      </c>
      <c r="N177" s="221" t="s">
        <v>47</v>
      </c>
      <c r="O177" s="75"/>
      <c r="P177" s="181">
        <f>O177*H177</f>
        <v>0</v>
      </c>
      <c r="Q177" s="181">
        <v>0.0041000000000000003</v>
      </c>
      <c r="R177" s="181">
        <f>Q177*H177</f>
        <v>0.016400000000000001</v>
      </c>
      <c r="S177" s="181">
        <v>0</v>
      </c>
      <c r="T177" s="18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3" t="s">
        <v>1017</v>
      </c>
      <c r="AT177" s="183" t="s">
        <v>256</v>
      </c>
      <c r="AU177" s="183" t="s">
        <v>92</v>
      </c>
      <c r="AY177" s="17" t="s">
        <v>151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7" t="s">
        <v>90</v>
      </c>
      <c r="BK177" s="184">
        <f>ROUND(I177*H177,2)</f>
        <v>0</v>
      </c>
      <c r="BL177" s="17" t="s">
        <v>1017</v>
      </c>
      <c r="BM177" s="183" t="s">
        <v>1095</v>
      </c>
    </row>
    <row r="178" s="2" customFormat="1" ht="24.15" customHeight="1">
      <c r="A178" s="36"/>
      <c r="B178" s="170"/>
      <c r="C178" s="211" t="s">
        <v>733</v>
      </c>
      <c r="D178" s="211" t="s">
        <v>256</v>
      </c>
      <c r="E178" s="212" t="s">
        <v>1096</v>
      </c>
      <c r="F178" s="213" t="s">
        <v>1097</v>
      </c>
      <c r="G178" s="214" t="s">
        <v>755</v>
      </c>
      <c r="H178" s="215">
        <v>1</v>
      </c>
      <c r="I178" s="216"/>
      <c r="J178" s="217">
        <f>ROUND(I178*H178,2)</f>
        <v>0</v>
      </c>
      <c r="K178" s="218"/>
      <c r="L178" s="219"/>
      <c r="M178" s="220" t="s">
        <v>1</v>
      </c>
      <c r="N178" s="221" t="s">
        <v>47</v>
      </c>
      <c r="O178" s="75"/>
      <c r="P178" s="181">
        <f>O178*H178</f>
        <v>0</v>
      </c>
      <c r="Q178" s="181">
        <v>0.001</v>
      </c>
      <c r="R178" s="181">
        <f>Q178*H178</f>
        <v>0.001</v>
      </c>
      <c r="S178" s="181">
        <v>0</v>
      </c>
      <c r="T178" s="18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3" t="s">
        <v>1017</v>
      </c>
      <c r="AT178" s="183" t="s">
        <v>256</v>
      </c>
      <c r="AU178" s="183" t="s">
        <v>92</v>
      </c>
      <c r="AY178" s="17" t="s">
        <v>151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7" t="s">
        <v>90</v>
      </c>
      <c r="BK178" s="184">
        <f>ROUND(I178*H178,2)</f>
        <v>0</v>
      </c>
      <c r="BL178" s="17" t="s">
        <v>1017</v>
      </c>
      <c r="BM178" s="183" t="s">
        <v>1098</v>
      </c>
    </row>
    <row r="179" s="2" customFormat="1" ht="37.8" customHeight="1">
      <c r="A179" s="36"/>
      <c r="B179" s="170"/>
      <c r="C179" s="171" t="s">
        <v>735</v>
      </c>
      <c r="D179" s="171" t="s">
        <v>154</v>
      </c>
      <c r="E179" s="172" t="s">
        <v>1099</v>
      </c>
      <c r="F179" s="173" t="s">
        <v>1100</v>
      </c>
      <c r="G179" s="174" t="s">
        <v>598</v>
      </c>
      <c r="H179" s="175">
        <v>1</v>
      </c>
      <c r="I179" s="176"/>
      <c r="J179" s="177">
        <f>ROUND(I179*H179,2)</f>
        <v>0</v>
      </c>
      <c r="K179" s="178"/>
      <c r="L179" s="37"/>
      <c r="M179" s="179" t="s">
        <v>1</v>
      </c>
      <c r="N179" s="180" t="s">
        <v>47</v>
      </c>
      <c r="O179" s="75"/>
      <c r="P179" s="181">
        <f>O179*H179</f>
        <v>0</v>
      </c>
      <c r="Q179" s="181">
        <v>0</v>
      </c>
      <c r="R179" s="181">
        <f>Q179*H179</f>
        <v>0</v>
      </c>
      <c r="S179" s="181">
        <v>0</v>
      </c>
      <c r="T179" s="18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3" t="s">
        <v>999</v>
      </c>
      <c r="AT179" s="183" t="s">
        <v>154</v>
      </c>
      <c r="AU179" s="183" t="s">
        <v>92</v>
      </c>
      <c r="AY179" s="17" t="s">
        <v>151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7" t="s">
        <v>90</v>
      </c>
      <c r="BK179" s="184">
        <f>ROUND(I179*H179,2)</f>
        <v>0</v>
      </c>
      <c r="BL179" s="17" t="s">
        <v>999</v>
      </c>
      <c r="BM179" s="183" t="s">
        <v>1101</v>
      </c>
    </row>
    <row r="180" s="2" customFormat="1" ht="37.8" customHeight="1">
      <c r="A180" s="36"/>
      <c r="B180" s="170"/>
      <c r="C180" s="171" t="s">
        <v>737</v>
      </c>
      <c r="D180" s="171" t="s">
        <v>154</v>
      </c>
      <c r="E180" s="172" t="s">
        <v>1102</v>
      </c>
      <c r="F180" s="173" t="s">
        <v>1103</v>
      </c>
      <c r="G180" s="174" t="s">
        <v>349</v>
      </c>
      <c r="H180" s="175">
        <v>128</v>
      </c>
      <c r="I180" s="176"/>
      <c r="J180" s="177">
        <f>ROUND(I180*H180,2)</f>
        <v>0</v>
      </c>
      <c r="K180" s="178"/>
      <c r="L180" s="37"/>
      <c r="M180" s="179" t="s">
        <v>1</v>
      </c>
      <c r="N180" s="180" t="s">
        <v>47</v>
      </c>
      <c r="O180" s="75"/>
      <c r="P180" s="181">
        <f>O180*H180</f>
        <v>0</v>
      </c>
      <c r="Q180" s="181">
        <v>0</v>
      </c>
      <c r="R180" s="181">
        <f>Q180*H180</f>
        <v>0</v>
      </c>
      <c r="S180" s="181">
        <v>0</v>
      </c>
      <c r="T180" s="18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3" t="s">
        <v>999</v>
      </c>
      <c r="AT180" s="183" t="s">
        <v>154</v>
      </c>
      <c r="AU180" s="183" t="s">
        <v>92</v>
      </c>
      <c r="AY180" s="17" t="s">
        <v>151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7" t="s">
        <v>90</v>
      </c>
      <c r="BK180" s="184">
        <f>ROUND(I180*H180,2)</f>
        <v>0</v>
      </c>
      <c r="BL180" s="17" t="s">
        <v>999</v>
      </c>
      <c r="BM180" s="183" t="s">
        <v>1104</v>
      </c>
    </row>
    <row r="181" s="13" customFormat="1">
      <c r="A181" s="13"/>
      <c r="B181" s="195"/>
      <c r="C181" s="13"/>
      <c r="D181" s="185" t="s">
        <v>229</v>
      </c>
      <c r="E181" s="196" t="s">
        <v>1</v>
      </c>
      <c r="F181" s="197" t="s">
        <v>1105</v>
      </c>
      <c r="G181" s="13"/>
      <c r="H181" s="198">
        <v>128</v>
      </c>
      <c r="I181" s="199"/>
      <c r="J181" s="13"/>
      <c r="K181" s="13"/>
      <c r="L181" s="195"/>
      <c r="M181" s="200"/>
      <c r="N181" s="201"/>
      <c r="O181" s="201"/>
      <c r="P181" s="201"/>
      <c r="Q181" s="201"/>
      <c r="R181" s="201"/>
      <c r="S181" s="201"/>
      <c r="T181" s="20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6" t="s">
        <v>229</v>
      </c>
      <c r="AU181" s="196" t="s">
        <v>92</v>
      </c>
      <c r="AV181" s="13" t="s">
        <v>92</v>
      </c>
      <c r="AW181" s="13" t="s">
        <v>36</v>
      </c>
      <c r="AX181" s="13" t="s">
        <v>90</v>
      </c>
      <c r="AY181" s="196" t="s">
        <v>151</v>
      </c>
    </row>
    <row r="182" s="2" customFormat="1" ht="24.15" customHeight="1">
      <c r="A182" s="36"/>
      <c r="B182" s="170"/>
      <c r="C182" s="211" t="s">
        <v>876</v>
      </c>
      <c r="D182" s="211" t="s">
        <v>256</v>
      </c>
      <c r="E182" s="212" t="s">
        <v>1106</v>
      </c>
      <c r="F182" s="213" t="s">
        <v>1107</v>
      </c>
      <c r="G182" s="214" t="s">
        <v>349</v>
      </c>
      <c r="H182" s="215">
        <v>147.19999999999999</v>
      </c>
      <c r="I182" s="216"/>
      <c r="J182" s="217">
        <f>ROUND(I182*H182,2)</f>
        <v>0</v>
      </c>
      <c r="K182" s="218"/>
      <c r="L182" s="219"/>
      <c r="M182" s="220" t="s">
        <v>1</v>
      </c>
      <c r="N182" s="221" t="s">
        <v>47</v>
      </c>
      <c r="O182" s="75"/>
      <c r="P182" s="181">
        <f>O182*H182</f>
        <v>0</v>
      </c>
      <c r="Q182" s="181">
        <v>0.00064000000000000005</v>
      </c>
      <c r="R182" s="181">
        <f>Q182*H182</f>
        <v>0.094208</v>
      </c>
      <c r="S182" s="181">
        <v>0</v>
      </c>
      <c r="T182" s="18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3" t="s">
        <v>1017</v>
      </c>
      <c r="AT182" s="183" t="s">
        <v>256</v>
      </c>
      <c r="AU182" s="183" t="s">
        <v>92</v>
      </c>
      <c r="AY182" s="17" t="s">
        <v>151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7" t="s">
        <v>90</v>
      </c>
      <c r="BK182" s="184">
        <f>ROUND(I182*H182,2)</f>
        <v>0</v>
      </c>
      <c r="BL182" s="17" t="s">
        <v>1017</v>
      </c>
      <c r="BM182" s="183" t="s">
        <v>1108</v>
      </c>
    </row>
    <row r="183" s="13" customFormat="1">
      <c r="A183" s="13"/>
      <c r="B183" s="195"/>
      <c r="C183" s="13"/>
      <c r="D183" s="185" t="s">
        <v>229</v>
      </c>
      <c r="E183" s="13"/>
      <c r="F183" s="197" t="s">
        <v>924</v>
      </c>
      <c r="G183" s="13"/>
      <c r="H183" s="198">
        <v>147.19999999999999</v>
      </c>
      <c r="I183" s="199"/>
      <c r="J183" s="13"/>
      <c r="K183" s="13"/>
      <c r="L183" s="195"/>
      <c r="M183" s="200"/>
      <c r="N183" s="201"/>
      <c r="O183" s="201"/>
      <c r="P183" s="201"/>
      <c r="Q183" s="201"/>
      <c r="R183" s="201"/>
      <c r="S183" s="201"/>
      <c r="T183" s="20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6" t="s">
        <v>229</v>
      </c>
      <c r="AU183" s="196" t="s">
        <v>92</v>
      </c>
      <c r="AV183" s="13" t="s">
        <v>92</v>
      </c>
      <c r="AW183" s="13" t="s">
        <v>3</v>
      </c>
      <c r="AX183" s="13" t="s">
        <v>90</v>
      </c>
      <c r="AY183" s="196" t="s">
        <v>151</v>
      </c>
    </row>
    <row r="184" s="2" customFormat="1" ht="37.8" customHeight="1">
      <c r="A184" s="36"/>
      <c r="B184" s="170"/>
      <c r="C184" s="171" t="s">
        <v>880</v>
      </c>
      <c r="D184" s="171" t="s">
        <v>154</v>
      </c>
      <c r="E184" s="172" t="s">
        <v>1109</v>
      </c>
      <c r="F184" s="173" t="s">
        <v>1110</v>
      </c>
      <c r="G184" s="174" t="s">
        <v>349</v>
      </c>
      <c r="H184" s="175">
        <v>96</v>
      </c>
      <c r="I184" s="176"/>
      <c r="J184" s="177">
        <f>ROUND(I184*H184,2)</f>
        <v>0</v>
      </c>
      <c r="K184" s="178"/>
      <c r="L184" s="37"/>
      <c r="M184" s="179" t="s">
        <v>1</v>
      </c>
      <c r="N184" s="180" t="s">
        <v>47</v>
      </c>
      <c r="O184" s="75"/>
      <c r="P184" s="181">
        <f>O184*H184</f>
        <v>0</v>
      </c>
      <c r="Q184" s="181">
        <v>0</v>
      </c>
      <c r="R184" s="181">
        <f>Q184*H184</f>
        <v>0</v>
      </c>
      <c r="S184" s="181">
        <v>0</v>
      </c>
      <c r="T184" s="18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3" t="s">
        <v>999</v>
      </c>
      <c r="AT184" s="183" t="s">
        <v>154</v>
      </c>
      <c r="AU184" s="183" t="s">
        <v>92</v>
      </c>
      <c r="AY184" s="17" t="s">
        <v>151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17" t="s">
        <v>90</v>
      </c>
      <c r="BK184" s="184">
        <f>ROUND(I184*H184,2)</f>
        <v>0</v>
      </c>
      <c r="BL184" s="17" t="s">
        <v>999</v>
      </c>
      <c r="BM184" s="183" t="s">
        <v>1111</v>
      </c>
    </row>
    <row r="185" s="13" customFormat="1">
      <c r="A185" s="13"/>
      <c r="B185" s="195"/>
      <c r="C185" s="13"/>
      <c r="D185" s="185" t="s">
        <v>229</v>
      </c>
      <c r="E185" s="196" t="s">
        <v>1</v>
      </c>
      <c r="F185" s="197" t="s">
        <v>1112</v>
      </c>
      <c r="G185" s="13"/>
      <c r="H185" s="198">
        <v>96</v>
      </c>
      <c r="I185" s="199"/>
      <c r="J185" s="13"/>
      <c r="K185" s="13"/>
      <c r="L185" s="195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6" t="s">
        <v>229</v>
      </c>
      <c r="AU185" s="196" t="s">
        <v>92</v>
      </c>
      <c r="AV185" s="13" t="s">
        <v>92</v>
      </c>
      <c r="AW185" s="13" t="s">
        <v>36</v>
      </c>
      <c r="AX185" s="13" t="s">
        <v>90</v>
      </c>
      <c r="AY185" s="196" t="s">
        <v>151</v>
      </c>
    </row>
    <row r="186" s="2" customFormat="1" ht="24.15" customHeight="1">
      <c r="A186" s="36"/>
      <c r="B186" s="170"/>
      <c r="C186" s="171" t="s">
        <v>884</v>
      </c>
      <c r="D186" s="171" t="s">
        <v>154</v>
      </c>
      <c r="E186" s="172" t="s">
        <v>1113</v>
      </c>
      <c r="F186" s="173" t="s">
        <v>1114</v>
      </c>
      <c r="G186" s="174" t="s">
        <v>598</v>
      </c>
      <c r="H186" s="175">
        <v>1</v>
      </c>
      <c r="I186" s="176"/>
      <c r="J186" s="177">
        <f>ROUND(I186*H186,2)</f>
        <v>0</v>
      </c>
      <c r="K186" s="178"/>
      <c r="L186" s="37"/>
      <c r="M186" s="179" t="s">
        <v>1</v>
      </c>
      <c r="N186" s="180" t="s">
        <v>47</v>
      </c>
      <c r="O186" s="75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3" t="s">
        <v>999</v>
      </c>
      <c r="AT186" s="183" t="s">
        <v>154</v>
      </c>
      <c r="AU186" s="183" t="s">
        <v>92</v>
      </c>
      <c r="AY186" s="17" t="s">
        <v>151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7" t="s">
        <v>90</v>
      </c>
      <c r="BK186" s="184">
        <f>ROUND(I186*H186,2)</f>
        <v>0</v>
      </c>
      <c r="BL186" s="17" t="s">
        <v>999</v>
      </c>
      <c r="BM186" s="183" t="s">
        <v>1115</v>
      </c>
    </row>
    <row r="187" s="2" customFormat="1" ht="21.75" customHeight="1">
      <c r="A187" s="36"/>
      <c r="B187" s="170"/>
      <c r="C187" s="211" t="s">
        <v>890</v>
      </c>
      <c r="D187" s="211" t="s">
        <v>256</v>
      </c>
      <c r="E187" s="212" t="s">
        <v>1116</v>
      </c>
      <c r="F187" s="213" t="s">
        <v>1117</v>
      </c>
      <c r="G187" s="214" t="s">
        <v>598</v>
      </c>
      <c r="H187" s="215">
        <v>12</v>
      </c>
      <c r="I187" s="216"/>
      <c r="J187" s="217">
        <f>ROUND(I187*H187,2)</f>
        <v>0</v>
      </c>
      <c r="K187" s="218"/>
      <c r="L187" s="219"/>
      <c r="M187" s="220" t="s">
        <v>1</v>
      </c>
      <c r="N187" s="221" t="s">
        <v>47</v>
      </c>
      <c r="O187" s="75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3" t="s">
        <v>1013</v>
      </c>
      <c r="AT187" s="183" t="s">
        <v>256</v>
      </c>
      <c r="AU187" s="183" t="s">
        <v>92</v>
      </c>
      <c r="AY187" s="17" t="s">
        <v>151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7" t="s">
        <v>90</v>
      </c>
      <c r="BK187" s="184">
        <f>ROUND(I187*H187,2)</f>
        <v>0</v>
      </c>
      <c r="BL187" s="17" t="s">
        <v>999</v>
      </c>
      <c r="BM187" s="183" t="s">
        <v>1118</v>
      </c>
    </row>
    <row r="188" s="13" customFormat="1">
      <c r="A188" s="13"/>
      <c r="B188" s="195"/>
      <c r="C188" s="13"/>
      <c r="D188" s="185" t="s">
        <v>229</v>
      </c>
      <c r="E188" s="196" t="s">
        <v>1</v>
      </c>
      <c r="F188" s="197" t="s">
        <v>1119</v>
      </c>
      <c r="G188" s="13"/>
      <c r="H188" s="198">
        <v>12</v>
      </c>
      <c r="I188" s="199"/>
      <c r="J188" s="13"/>
      <c r="K188" s="13"/>
      <c r="L188" s="195"/>
      <c r="M188" s="200"/>
      <c r="N188" s="201"/>
      <c r="O188" s="201"/>
      <c r="P188" s="201"/>
      <c r="Q188" s="201"/>
      <c r="R188" s="201"/>
      <c r="S188" s="201"/>
      <c r="T188" s="20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6" t="s">
        <v>229</v>
      </c>
      <c r="AU188" s="196" t="s">
        <v>92</v>
      </c>
      <c r="AV188" s="13" t="s">
        <v>92</v>
      </c>
      <c r="AW188" s="13" t="s">
        <v>36</v>
      </c>
      <c r="AX188" s="13" t="s">
        <v>90</v>
      </c>
      <c r="AY188" s="196" t="s">
        <v>151</v>
      </c>
    </row>
    <row r="189" s="2" customFormat="1" ht="24.15" customHeight="1">
      <c r="A189" s="36"/>
      <c r="B189" s="170"/>
      <c r="C189" s="211" t="s">
        <v>895</v>
      </c>
      <c r="D189" s="211" t="s">
        <v>256</v>
      </c>
      <c r="E189" s="212" t="s">
        <v>1120</v>
      </c>
      <c r="F189" s="213" t="s">
        <v>1121</v>
      </c>
      <c r="G189" s="214" t="s">
        <v>598</v>
      </c>
      <c r="H189" s="215">
        <v>4</v>
      </c>
      <c r="I189" s="216"/>
      <c r="J189" s="217">
        <f>ROUND(I189*H189,2)</f>
        <v>0</v>
      </c>
      <c r="K189" s="218"/>
      <c r="L189" s="219"/>
      <c r="M189" s="220" t="s">
        <v>1</v>
      </c>
      <c r="N189" s="221" t="s">
        <v>47</v>
      </c>
      <c r="O189" s="75"/>
      <c r="P189" s="181">
        <f>O189*H189</f>
        <v>0</v>
      </c>
      <c r="Q189" s="181">
        <v>9.0000000000000006E-05</v>
      </c>
      <c r="R189" s="181">
        <f>Q189*H189</f>
        <v>0.00036000000000000002</v>
      </c>
      <c r="S189" s="181">
        <v>0</v>
      </c>
      <c r="T189" s="18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3" t="s">
        <v>1013</v>
      </c>
      <c r="AT189" s="183" t="s">
        <v>256</v>
      </c>
      <c r="AU189" s="183" t="s">
        <v>92</v>
      </c>
      <c r="AY189" s="17" t="s">
        <v>151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7" t="s">
        <v>90</v>
      </c>
      <c r="BK189" s="184">
        <f>ROUND(I189*H189,2)</f>
        <v>0</v>
      </c>
      <c r="BL189" s="17" t="s">
        <v>999</v>
      </c>
      <c r="BM189" s="183" t="s">
        <v>1122</v>
      </c>
    </row>
    <row r="190" s="2" customFormat="1" ht="24.15" customHeight="1">
      <c r="A190" s="36"/>
      <c r="B190" s="170"/>
      <c r="C190" s="211" t="s">
        <v>898</v>
      </c>
      <c r="D190" s="211" t="s">
        <v>256</v>
      </c>
      <c r="E190" s="212" t="s">
        <v>1123</v>
      </c>
      <c r="F190" s="213" t="s">
        <v>1124</v>
      </c>
      <c r="G190" s="214" t="s">
        <v>349</v>
      </c>
      <c r="H190" s="215">
        <v>100.8</v>
      </c>
      <c r="I190" s="216"/>
      <c r="J190" s="217">
        <f>ROUND(I190*H190,2)</f>
        <v>0</v>
      </c>
      <c r="K190" s="218"/>
      <c r="L190" s="219"/>
      <c r="M190" s="220" t="s">
        <v>1</v>
      </c>
      <c r="N190" s="221" t="s">
        <v>47</v>
      </c>
      <c r="O190" s="75"/>
      <c r="P190" s="181">
        <f>O190*H190</f>
        <v>0</v>
      </c>
      <c r="Q190" s="181">
        <v>0.00016000000000000001</v>
      </c>
      <c r="R190" s="181">
        <f>Q190*H190</f>
        <v>0.016128</v>
      </c>
      <c r="S190" s="181">
        <v>0</v>
      </c>
      <c r="T190" s="18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3" t="s">
        <v>1017</v>
      </c>
      <c r="AT190" s="183" t="s">
        <v>256</v>
      </c>
      <c r="AU190" s="183" t="s">
        <v>92</v>
      </c>
      <c r="AY190" s="17" t="s">
        <v>151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7" t="s">
        <v>90</v>
      </c>
      <c r="BK190" s="184">
        <f>ROUND(I190*H190,2)</f>
        <v>0</v>
      </c>
      <c r="BL190" s="17" t="s">
        <v>1017</v>
      </c>
      <c r="BM190" s="183" t="s">
        <v>1125</v>
      </c>
    </row>
    <row r="191" s="13" customFormat="1">
      <c r="A191" s="13"/>
      <c r="B191" s="195"/>
      <c r="C191" s="13"/>
      <c r="D191" s="185" t="s">
        <v>229</v>
      </c>
      <c r="E191" s="196" t="s">
        <v>1</v>
      </c>
      <c r="F191" s="197" t="s">
        <v>1112</v>
      </c>
      <c r="G191" s="13"/>
      <c r="H191" s="198">
        <v>96</v>
      </c>
      <c r="I191" s="199"/>
      <c r="J191" s="13"/>
      <c r="K191" s="13"/>
      <c r="L191" s="195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6" t="s">
        <v>229</v>
      </c>
      <c r="AU191" s="196" t="s">
        <v>92</v>
      </c>
      <c r="AV191" s="13" t="s">
        <v>92</v>
      </c>
      <c r="AW191" s="13" t="s">
        <v>36</v>
      </c>
      <c r="AX191" s="13" t="s">
        <v>90</v>
      </c>
      <c r="AY191" s="196" t="s">
        <v>151</v>
      </c>
    </row>
    <row r="192" s="13" customFormat="1">
      <c r="A192" s="13"/>
      <c r="B192" s="195"/>
      <c r="C192" s="13"/>
      <c r="D192" s="185" t="s">
        <v>229</v>
      </c>
      <c r="E192" s="13"/>
      <c r="F192" s="197" t="s">
        <v>1126</v>
      </c>
      <c r="G192" s="13"/>
      <c r="H192" s="198">
        <v>100.8</v>
      </c>
      <c r="I192" s="199"/>
      <c r="J192" s="13"/>
      <c r="K192" s="13"/>
      <c r="L192" s="195"/>
      <c r="M192" s="200"/>
      <c r="N192" s="201"/>
      <c r="O192" s="201"/>
      <c r="P192" s="201"/>
      <c r="Q192" s="201"/>
      <c r="R192" s="201"/>
      <c r="S192" s="201"/>
      <c r="T192" s="20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6" t="s">
        <v>229</v>
      </c>
      <c r="AU192" s="196" t="s">
        <v>92</v>
      </c>
      <c r="AV192" s="13" t="s">
        <v>92</v>
      </c>
      <c r="AW192" s="13" t="s">
        <v>3</v>
      </c>
      <c r="AX192" s="13" t="s">
        <v>90</v>
      </c>
      <c r="AY192" s="196" t="s">
        <v>151</v>
      </c>
    </row>
    <row r="193" s="2" customFormat="1" ht="37.8" customHeight="1">
      <c r="A193" s="36"/>
      <c r="B193" s="170"/>
      <c r="C193" s="171" t="s">
        <v>901</v>
      </c>
      <c r="D193" s="171" t="s">
        <v>154</v>
      </c>
      <c r="E193" s="172" t="s">
        <v>1127</v>
      </c>
      <c r="F193" s="173" t="s">
        <v>1128</v>
      </c>
      <c r="G193" s="174" t="s">
        <v>349</v>
      </c>
      <c r="H193" s="175">
        <v>111</v>
      </c>
      <c r="I193" s="176"/>
      <c r="J193" s="177">
        <f>ROUND(I193*H193,2)</f>
        <v>0</v>
      </c>
      <c r="K193" s="178"/>
      <c r="L193" s="37"/>
      <c r="M193" s="179" t="s">
        <v>1</v>
      </c>
      <c r="N193" s="180" t="s">
        <v>47</v>
      </c>
      <c r="O193" s="75"/>
      <c r="P193" s="181">
        <f>O193*H193</f>
        <v>0</v>
      </c>
      <c r="Q193" s="181">
        <v>0</v>
      </c>
      <c r="R193" s="181">
        <f>Q193*H193</f>
        <v>0</v>
      </c>
      <c r="S193" s="181">
        <v>0</v>
      </c>
      <c r="T193" s="18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3" t="s">
        <v>999</v>
      </c>
      <c r="AT193" s="183" t="s">
        <v>154</v>
      </c>
      <c r="AU193" s="183" t="s">
        <v>92</v>
      </c>
      <c r="AY193" s="17" t="s">
        <v>151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7" t="s">
        <v>90</v>
      </c>
      <c r="BK193" s="184">
        <f>ROUND(I193*H193,2)</f>
        <v>0</v>
      </c>
      <c r="BL193" s="17" t="s">
        <v>999</v>
      </c>
      <c r="BM193" s="183" t="s">
        <v>1129</v>
      </c>
    </row>
    <row r="194" s="2" customFormat="1">
      <c r="A194" s="36"/>
      <c r="B194" s="37"/>
      <c r="C194" s="36"/>
      <c r="D194" s="185" t="s">
        <v>160</v>
      </c>
      <c r="E194" s="36"/>
      <c r="F194" s="186" t="s">
        <v>1130</v>
      </c>
      <c r="G194" s="36"/>
      <c r="H194" s="36"/>
      <c r="I194" s="187"/>
      <c r="J194" s="36"/>
      <c r="K194" s="36"/>
      <c r="L194" s="37"/>
      <c r="M194" s="188"/>
      <c r="N194" s="189"/>
      <c r="O194" s="75"/>
      <c r="P194" s="75"/>
      <c r="Q194" s="75"/>
      <c r="R194" s="75"/>
      <c r="S194" s="75"/>
      <c r="T194" s="7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7" t="s">
        <v>160</v>
      </c>
      <c r="AU194" s="17" t="s">
        <v>92</v>
      </c>
    </row>
    <row r="195" s="13" customFormat="1">
      <c r="A195" s="13"/>
      <c r="B195" s="195"/>
      <c r="C195" s="13"/>
      <c r="D195" s="185" t="s">
        <v>229</v>
      </c>
      <c r="E195" s="196" t="s">
        <v>1</v>
      </c>
      <c r="F195" s="197" t="s">
        <v>1131</v>
      </c>
      <c r="G195" s="13"/>
      <c r="H195" s="198">
        <v>111</v>
      </c>
      <c r="I195" s="199"/>
      <c r="J195" s="13"/>
      <c r="K195" s="13"/>
      <c r="L195" s="195"/>
      <c r="M195" s="200"/>
      <c r="N195" s="201"/>
      <c r="O195" s="201"/>
      <c r="P195" s="201"/>
      <c r="Q195" s="201"/>
      <c r="R195" s="201"/>
      <c r="S195" s="201"/>
      <c r="T195" s="20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6" t="s">
        <v>229</v>
      </c>
      <c r="AU195" s="196" t="s">
        <v>92</v>
      </c>
      <c r="AV195" s="13" t="s">
        <v>92</v>
      </c>
      <c r="AW195" s="13" t="s">
        <v>36</v>
      </c>
      <c r="AX195" s="13" t="s">
        <v>82</v>
      </c>
      <c r="AY195" s="196" t="s">
        <v>151</v>
      </c>
    </row>
    <row r="196" s="14" customFormat="1">
      <c r="A196" s="14"/>
      <c r="B196" s="203"/>
      <c r="C196" s="14"/>
      <c r="D196" s="185" t="s">
        <v>229</v>
      </c>
      <c r="E196" s="204" t="s">
        <v>1</v>
      </c>
      <c r="F196" s="205" t="s">
        <v>255</v>
      </c>
      <c r="G196" s="14"/>
      <c r="H196" s="206">
        <v>111</v>
      </c>
      <c r="I196" s="207"/>
      <c r="J196" s="14"/>
      <c r="K196" s="14"/>
      <c r="L196" s="203"/>
      <c r="M196" s="208"/>
      <c r="N196" s="209"/>
      <c r="O196" s="209"/>
      <c r="P196" s="209"/>
      <c r="Q196" s="209"/>
      <c r="R196" s="209"/>
      <c r="S196" s="209"/>
      <c r="T196" s="21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4" t="s">
        <v>229</v>
      </c>
      <c r="AU196" s="204" t="s">
        <v>92</v>
      </c>
      <c r="AV196" s="14" t="s">
        <v>158</v>
      </c>
      <c r="AW196" s="14" t="s">
        <v>36</v>
      </c>
      <c r="AX196" s="14" t="s">
        <v>90</v>
      </c>
      <c r="AY196" s="204" t="s">
        <v>151</v>
      </c>
    </row>
    <row r="197" s="2" customFormat="1" ht="24.15" customHeight="1">
      <c r="A197" s="36"/>
      <c r="B197" s="170"/>
      <c r="C197" s="211" t="s">
        <v>905</v>
      </c>
      <c r="D197" s="211" t="s">
        <v>256</v>
      </c>
      <c r="E197" s="212" t="s">
        <v>1132</v>
      </c>
      <c r="F197" s="213" t="s">
        <v>1133</v>
      </c>
      <c r="G197" s="214" t="s">
        <v>349</v>
      </c>
      <c r="H197" s="215">
        <v>5</v>
      </c>
      <c r="I197" s="216"/>
      <c r="J197" s="217">
        <f>ROUND(I197*H197,2)</f>
        <v>0</v>
      </c>
      <c r="K197" s="218"/>
      <c r="L197" s="219"/>
      <c r="M197" s="220" t="s">
        <v>1</v>
      </c>
      <c r="N197" s="221" t="s">
        <v>47</v>
      </c>
      <c r="O197" s="75"/>
      <c r="P197" s="181">
        <f>O197*H197</f>
        <v>0</v>
      </c>
      <c r="Q197" s="181">
        <v>0.00012</v>
      </c>
      <c r="R197" s="181">
        <f>Q197*H197</f>
        <v>0.00060000000000000006</v>
      </c>
      <c r="S197" s="181">
        <v>0</v>
      </c>
      <c r="T197" s="18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3" t="s">
        <v>1017</v>
      </c>
      <c r="AT197" s="183" t="s">
        <v>256</v>
      </c>
      <c r="AU197" s="183" t="s">
        <v>92</v>
      </c>
      <c r="AY197" s="17" t="s">
        <v>151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17" t="s">
        <v>90</v>
      </c>
      <c r="BK197" s="184">
        <f>ROUND(I197*H197,2)</f>
        <v>0</v>
      </c>
      <c r="BL197" s="17" t="s">
        <v>1017</v>
      </c>
      <c r="BM197" s="183" t="s">
        <v>1134</v>
      </c>
    </row>
    <row r="198" s="13" customFormat="1">
      <c r="A198" s="13"/>
      <c r="B198" s="195"/>
      <c r="C198" s="13"/>
      <c r="D198" s="185" t="s">
        <v>229</v>
      </c>
      <c r="E198" s="13"/>
      <c r="F198" s="197" t="s">
        <v>1135</v>
      </c>
      <c r="G198" s="13"/>
      <c r="H198" s="198">
        <v>5</v>
      </c>
      <c r="I198" s="199"/>
      <c r="J198" s="13"/>
      <c r="K198" s="13"/>
      <c r="L198" s="195"/>
      <c r="M198" s="200"/>
      <c r="N198" s="201"/>
      <c r="O198" s="201"/>
      <c r="P198" s="201"/>
      <c r="Q198" s="201"/>
      <c r="R198" s="201"/>
      <c r="S198" s="201"/>
      <c r="T198" s="20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6" t="s">
        <v>229</v>
      </c>
      <c r="AU198" s="196" t="s">
        <v>92</v>
      </c>
      <c r="AV198" s="13" t="s">
        <v>92</v>
      </c>
      <c r="AW198" s="13" t="s">
        <v>3</v>
      </c>
      <c r="AX198" s="13" t="s">
        <v>90</v>
      </c>
      <c r="AY198" s="196" t="s">
        <v>151</v>
      </c>
    </row>
    <row r="199" s="2" customFormat="1" ht="24.15" customHeight="1">
      <c r="A199" s="36"/>
      <c r="B199" s="170"/>
      <c r="C199" s="211" t="s">
        <v>909</v>
      </c>
      <c r="D199" s="211" t="s">
        <v>256</v>
      </c>
      <c r="E199" s="212" t="s">
        <v>1136</v>
      </c>
      <c r="F199" s="213" t="s">
        <v>1137</v>
      </c>
      <c r="G199" s="214" t="s">
        <v>349</v>
      </c>
      <c r="H199" s="215">
        <v>127.65000000000001</v>
      </c>
      <c r="I199" s="216"/>
      <c r="J199" s="217">
        <f>ROUND(I199*H199,2)</f>
        <v>0</v>
      </c>
      <c r="K199" s="218"/>
      <c r="L199" s="219"/>
      <c r="M199" s="220" t="s">
        <v>1</v>
      </c>
      <c r="N199" s="221" t="s">
        <v>47</v>
      </c>
      <c r="O199" s="75"/>
      <c r="P199" s="181">
        <f>O199*H199</f>
        <v>0</v>
      </c>
      <c r="Q199" s="181">
        <v>0.00017000000000000001</v>
      </c>
      <c r="R199" s="181">
        <f>Q199*H199</f>
        <v>0.021700500000000001</v>
      </c>
      <c r="S199" s="181">
        <v>0</v>
      </c>
      <c r="T199" s="18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3" t="s">
        <v>1017</v>
      </c>
      <c r="AT199" s="183" t="s">
        <v>256</v>
      </c>
      <c r="AU199" s="183" t="s">
        <v>92</v>
      </c>
      <c r="AY199" s="17" t="s">
        <v>151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7" t="s">
        <v>90</v>
      </c>
      <c r="BK199" s="184">
        <f>ROUND(I199*H199,2)</f>
        <v>0</v>
      </c>
      <c r="BL199" s="17" t="s">
        <v>1017</v>
      </c>
      <c r="BM199" s="183" t="s">
        <v>1138</v>
      </c>
    </row>
    <row r="200" s="13" customFormat="1">
      <c r="A200" s="13"/>
      <c r="B200" s="195"/>
      <c r="C200" s="13"/>
      <c r="D200" s="185" t="s">
        <v>229</v>
      </c>
      <c r="E200" s="196" t="s">
        <v>1</v>
      </c>
      <c r="F200" s="197" t="s">
        <v>1131</v>
      </c>
      <c r="G200" s="13"/>
      <c r="H200" s="198">
        <v>111</v>
      </c>
      <c r="I200" s="199"/>
      <c r="J200" s="13"/>
      <c r="K200" s="13"/>
      <c r="L200" s="195"/>
      <c r="M200" s="200"/>
      <c r="N200" s="201"/>
      <c r="O200" s="201"/>
      <c r="P200" s="201"/>
      <c r="Q200" s="201"/>
      <c r="R200" s="201"/>
      <c r="S200" s="201"/>
      <c r="T200" s="20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6" t="s">
        <v>229</v>
      </c>
      <c r="AU200" s="196" t="s">
        <v>92</v>
      </c>
      <c r="AV200" s="13" t="s">
        <v>92</v>
      </c>
      <c r="AW200" s="13" t="s">
        <v>36</v>
      </c>
      <c r="AX200" s="13" t="s">
        <v>90</v>
      </c>
      <c r="AY200" s="196" t="s">
        <v>151</v>
      </c>
    </row>
    <row r="201" s="13" customFormat="1">
      <c r="A201" s="13"/>
      <c r="B201" s="195"/>
      <c r="C201" s="13"/>
      <c r="D201" s="185" t="s">
        <v>229</v>
      </c>
      <c r="E201" s="13"/>
      <c r="F201" s="197" t="s">
        <v>1139</v>
      </c>
      <c r="G201" s="13"/>
      <c r="H201" s="198">
        <v>127.65000000000001</v>
      </c>
      <c r="I201" s="199"/>
      <c r="J201" s="13"/>
      <c r="K201" s="13"/>
      <c r="L201" s="195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6" t="s">
        <v>229</v>
      </c>
      <c r="AU201" s="196" t="s">
        <v>92</v>
      </c>
      <c r="AV201" s="13" t="s">
        <v>92</v>
      </c>
      <c r="AW201" s="13" t="s">
        <v>3</v>
      </c>
      <c r="AX201" s="13" t="s">
        <v>90</v>
      </c>
      <c r="AY201" s="196" t="s">
        <v>151</v>
      </c>
    </row>
    <row r="202" s="12" customFormat="1" ht="25.92" customHeight="1">
      <c r="A202" s="12"/>
      <c r="B202" s="157"/>
      <c r="C202" s="12"/>
      <c r="D202" s="158" t="s">
        <v>81</v>
      </c>
      <c r="E202" s="159" t="s">
        <v>1140</v>
      </c>
      <c r="F202" s="159" t="s">
        <v>1141</v>
      </c>
      <c r="G202" s="12"/>
      <c r="H202" s="12"/>
      <c r="I202" s="160"/>
      <c r="J202" s="161">
        <f>BK202</f>
        <v>0</v>
      </c>
      <c r="K202" s="12"/>
      <c r="L202" s="157"/>
      <c r="M202" s="162"/>
      <c r="N202" s="163"/>
      <c r="O202" s="163"/>
      <c r="P202" s="164">
        <f>P203+P204+P205+P221</f>
        <v>0</v>
      </c>
      <c r="Q202" s="163"/>
      <c r="R202" s="164">
        <f>R203+R204+R205+R221</f>
        <v>27.300955999999999</v>
      </c>
      <c r="S202" s="163"/>
      <c r="T202" s="165">
        <f>T203+T204+T205+T221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8" t="s">
        <v>158</v>
      </c>
      <c r="AT202" s="166" t="s">
        <v>81</v>
      </c>
      <c r="AU202" s="166" t="s">
        <v>82</v>
      </c>
      <c r="AY202" s="158" t="s">
        <v>151</v>
      </c>
      <c r="BK202" s="167">
        <f>BK203+BK204+BK205+BK221</f>
        <v>0</v>
      </c>
    </row>
    <row r="203" s="2" customFormat="1" ht="62.7" customHeight="1">
      <c r="A203" s="36"/>
      <c r="B203" s="170"/>
      <c r="C203" s="171" t="s">
        <v>913</v>
      </c>
      <c r="D203" s="171" t="s">
        <v>154</v>
      </c>
      <c r="E203" s="172" t="s">
        <v>1142</v>
      </c>
      <c r="F203" s="173" t="s">
        <v>1143</v>
      </c>
      <c r="G203" s="174" t="s">
        <v>992</v>
      </c>
      <c r="H203" s="175">
        <v>6</v>
      </c>
      <c r="I203" s="176"/>
      <c r="J203" s="177">
        <f>ROUND(I203*H203,2)</f>
        <v>0</v>
      </c>
      <c r="K203" s="178"/>
      <c r="L203" s="37"/>
      <c r="M203" s="179" t="s">
        <v>1</v>
      </c>
      <c r="N203" s="180" t="s">
        <v>47</v>
      </c>
      <c r="O203" s="75"/>
      <c r="P203" s="181">
        <f>O203*H203</f>
        <v>0</v>
      </c>
      <c r="Q203" s="181">
        <v>0</v>
      </c>
      <c r="R203" s="181">
        <f>Q203*H203</f>
        <v>0</v>
      </c>
      <c r="S203" s="181">
        <v>0</v>
      </c>
      <c r="T203" s="18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3" t="s">
        <v>1144</v>
      </c>
      <c r="AT203" s="183" t="s">
        <v>154</v>
      </c>
      <c r="AU203" s="183" t="s">
        <v>90</v>
      </c>
      <c r="AY203" s="17" t="s">
        <v>151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7" t="s">
        <v>90</v>
      </c>
      <c r="BK203" s="184">
        <f>ROUND(I203*H203,2)</f>
        <v>0</v>
      </c>
      <c r="BL203" s="17" t="s">
        <v>1144</v>
      </c>
      <c r="BM203" s="183" t="s">
        <v>1145</v>
      </c>
    </row>
    <row r="204" s="2" customFormat="1" ht="24.15" customHeight="1">
      <c r="A204" s="36"/>
      <c r="B204" s="170"/>
      <c r="C204" s="171" t="s">
        <v>1146</v>
      </c>
      <c r="D204" s="171" t="s">
        <v>154</v>
      </c>
      <c r="E204" s="172" t="s">
        <v>1147</v>
      </c>
      <c r="F204" s="173" t="s">
        <v>1148</v>
      </c>
      <c r="G204" s="174" t="s">
        <v>992</v>
      </c>
      <c r="H204" s="175">
        <v>5</v>
      </c>
      <c r="I204" s="176"/>
      <c r="J204" s="177">
        <f>ROUND(I204*H204,2)</f>
        <v>0</v>
      </c>
      <c r="K204" s="178"/>
      <c r="L204" s="37"/>
      <c r="M204" s="179" t="s">
        <v>1</v>
      </c>
      <c r="N204" s="180" t="s">
        <v>47</v>
      </c>
      <c r="O204" s="75"/>
      <c r="P204" s="181">
        <f>O204*H204</f>
        <v>0</v>
      </c>
      <c r="Q204" s="181">
        <v>0</v>
      </c>
      <c r="R204" s="181">
        <f>Q204*H204</f>
        <v>0</v>
      </c>
      <c r="S204" s="181">
        <v>0</v>
      </c>
      <c r="T204" s="18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3" t="s">
        <v>1144</v>
      </c>
      <c r="AT204" s="183" t="s">
        <v>154</v>
      </c>
      <c r="AU204" s="183" t="s">
        <v>90</v>
      </c>
      <c r="AY204" s="17" t="s">
        <v>151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7" t="s">
        <v>90</v>
      </c>
      <c r="BK204" s="184">
        <f>ROUND(I204*H204,2)</f>
        <v>0</v>
      </c>
      <c r="BL204" s="17" t="s">
        <v>1144</v>
      </c>
      <c r="BM204" s="183" t="s">
        <v>1149</v>
      </c>
    </row>
    <row r="205" s="12" customFormat="1" ht="22.8" customHeight="1">
      <c r="A205" s="12"/>
      <c r="B205" s="157"/>
      <c r="C205" s="12"/>
      <c r="D205" s="158" t="s">
        <v>81</v>
      </c>
      <c r="E205" s="168" t="s">
        <v>1150</v>
      </c>
      <c r="F205" s="168" t="s">
        <v>1151</v>
      </c>
      <c r="G205" s="12"/>
      <c r="H205" s="12"/>
      <c r="I205" s="160"/>
      <c r="J205" s="169">
        <f>BK205</f>
        <v>0</v>
      </c>
      <c r="K205" s="12"/>
      <c r="L205" s="157"/>
      <c r="M205" s="162"/>
      <c r="N205" s="163"/>
      <c r="O205" s="163"/>
      <c r="P205" s="164">
        <f>SUM(P206:P220)</f>
        <v>0</v>
      </c>
      <c r="Q205" s="163"/>
      <c r="R205" s="164">
        <f>SUM(R206:R220)</f>
        <v>27.300955999999999</v>
      </c>
      <c r="S205" s="163"/>
      <c r="T205" s="165">
        <f>SUM(T206:T220)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58" t="s">
        <v>165</v>
      </c>
      <c r="AT205" s="166" t="s">
        <v>81</v>
      </c>
      <c r="AU205" s="166" t="s">
        <v>90</v>
      </c>
      <c r="AY205" s="158" t="s">
        <v>151</v>
      </c>
      <c r="BK205" s="167">
        <f>SUM(BK206:BK220)</f>
        <v>0</v>
      </c>
    </row>
    <row r="206" s="2" customFormat="1" ht="24.15" customHeight="1">
      <c r="A206" s="36"/>
      <c r="B206" s="170"/>
      <c r="C206" s="171" t="s">
        <v>1152</v>
      </c>
      <c r="D206" s="171" t="s">
        <v>154</v>
      </c>
      <c r="E206" s="172" t="s">
        <v>1153</v>
      </c>
      <c r="F206" s="173" t="s">
        <v>1154</v>
      </c>
      <c r="G206" s="174" t="s">
        <v>227</v>
      </c>
      <c r="H206" s="175">
        <v>3.2000000000000002</v>
      </c>
      <c r="I206" s="176"/>
      <c r="J206" s="177">
        <f>ROUND(I206*H206,2)</f>
        <v>0</v>
      </c>
      <c r="K206" s="178"/>
      <c r="L206" s="37"/>
      <c r="M206" s="179" t="s">
        <v>1</v>
      </c>
      <c r="N206" s="180" t="s">
        <v>47</v>
      </c>
      <c r="O206" s="75"/>
      <c r="P206" s="181">
        <f>O206*H206</f>
        <v>0</v>
      </c>
      <c r="Q206" s="181">
        <v>1.44</v>
      </c>
      <c r="R206" s="181">
        <f>Q206*H206</f>
        <v>4.6079999999999997</v>
      </c>
      <c r="S206" s="181">
        <v>0</v>
      </c>
      <c r="T206" s="18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3" t="s">
        <v>999</v>
      </c>
      <c r="AT206" s="183" t="s">
        <v>154</v>
      </c>
      <c r="AU206" s="183" t="s">
        <v>92</v>
      </c>
      <c r="AY206" s="17" t="s">
        <v>151</v>
      </c>
      <c r="BE206" s="184">
        <f>IF(N206="základní",J206,0)</f>
        <v>0</v>
      </c>
      <c r="BF206" s="184">
        <f>IF(N206="snížená",J206,0)</f>
        <v>0</v>
      </c>
      <c r="BG206" s="184">
        <f>IF(N206="zákl. přenesená",J206,0)</f>
        <v>0</v>
      </c>
      <c r="BH206" s="184">
        <f>IF(N206="sníž. přenesená",J206,0)</f>
        <v>0</v>
      </c>
      <c r="BI206" s="184">
        <f>IF(N206="nulová",J206,0)</f>
        <v>0</v>
      </c>
      <c r="BJ206" s="17" t="s">
        <v>90</v>
      </c>
      <c r="BK206" s="184">
        <f>ROUND(I206*H206,2)</f>
        <v>0</v>
      </c>
      <c r="BL206" s="17" t="s">
        <v>999</v>
      </c>
      <c r="BM206" s="183" t="s">
        <v>1155</v>
      </c>
    </row>
    <row r="207" s="2" customFormat="1">
      <c r="A207" s="36"/>
      <c r="B207" s="37"/>
      <c r="C207" s="36"/>
      <c r="D207" s="185" t="s">
        <v>160</v>
      </c>
      <c r="E207" s="36"/>
      <c r="F207" s="186" t="s">
        <v>1156</v>
      </c>
      <c r="G207" s="36"/>
      <c r="H207" s="36"/>
      <c r="I207" s="187"/>
      <c r="J207" s="36"/>
      <c r="K207" s="36"/>
      <c r="L207" s="37"/>
      <c r="M207" s="188"/>
      <c r="N207" s="189"/>
      <c r="O207" s="75"/>
      <c r="P207" s="75"/>
      <c r="Q207" s="75"/>
      <c r="R207" s="75"/>
      <c r="S207" s="75"/>
      <c r="T207" s="7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7" t="s">
        <v>160</v>
      </c>
      <c r="AU207" s="17" t="s">
        <v>92</v>
      </c>
    </row>
    <row r="208" s="13" customFormat="1">
      <c r="A208" s="13"/>
      <c r="B208" s="195"/>
      <c r="C208" s="13"/>
      <c r="D208" s="185" t="s">
        <v>229</v>
      </c>
      <c r="E208" s="196" t="s">
        <v>1</v>
      </c>
      <c r="F208" s="197" t="s">
        <v>1157</v>
      </c>
      <c r="G208" s="13"/>
      <c r="H208" s="198">
        <v>3.2000000000000002</v>
      </c>
      <c r="I208" s="199"/>
      <c r="J208" s="13"/>
      <c r="K208" s="13"/>
      <c r="L208" s="195"/>
      <c r="M208" s="200"/>
      <c r="N208" s="201"/>
      <c r="O208" s="201"/>
      <c r="P208" s="201"/>
      <c r="Q208" s="201"/>
      <c r="R208" s="201"/>
      <c r="S208" s="201"/>
      <c r="T208" s="20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6" t="s">
        <v>229</v>
      </c>
      <c r="AU208" s="196" t="s">
        <v>92</v>
      </c>
      <c r="AV208" s="13" t="s">
        <v>92</v>
      </c>
      <c r="AW208" s="13" t="s">
        <v>36</v>
      </c>
      <c r="AX208" s="13" t="s">
        <v>90</v>
      </c>
      <c r="AY208" s="196" t="s">
        <v>151</v>
      </c>
    </row>
    <row r="209" s="2" customFormat="1" ht="16.5" customHeight="1">
      <c r="A209" s="36"/>
      <c r="B209" s="170"/>
      <c r="C209" s="211" t="s">
        <v>1158</v>
      </c>
      <c r="D209" s="211" t="s">
        <v>256</v>
      </c>
      <c r="E209" s="212" t="s">
        <v>1159</v>
      </c>
      <c r="F209" s="213" t="s">
        <v>1160</v>
      </c>
      <c r="G209" s="214" t="s">
        <v>598</v>
      </c>
      <c r="H209" s="215">
        <v>4</v>
      </c>
      <c r="I209" s="216"/>
      <c r="J209" s="217">
        <f>ROUND(I209*H209,2)</f>
        <v>0</v>
      </c>
      <c r="K209" s="218"/>
      <c r="L209" s="219"/>
      <c r="M209" s="220" t="s">
        <v>1</v>
      </c>
      <c r="N209" s="221" t="s">
        <v>47</v>
      </c>
      <c r="O209" s="75"/>
      <c r="P209" s="181">
        <f>O209*H209</f>
        <v>0</v>
      </c>
      <c r="Q209" s="181">
        <v>0.01</v>
      </c>
      <c r="R209" s="181">
        <f>Q209*H209</f>
        <v>0.040000000000000001</v>
      </c>
      <c r="S209" s="181">
        <v>0</v>
      </c>
      <c r="T209" s="18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3" t="s">
        <v>1013</v>
      </c>
      <c r="AT209" s="183" t="s">
        <v>256</v>
      </c>
      <c r="AU209" s="183" t="s">
        <v>92</v>
      </c>
      <c r="AY209" s="17" t="s">
        <v>151</v>
      </c>
      <c r="BE209" s="184">
        <f>IF(N209="základní",J209,0)</f>
        <v>0</v>
      </c>
      <c r="BF209" s="184">
        <f>IF(N209="snížená",J209,0)</f>
        <v>0</v>
      </c>
      <c r="BG209" s="184">
        <f>IF(N209="zákl. přenesená",J209,0)</f>
        <v>0</v>
      </c>
      <c r="BH209" s="184">
        <f>IF(N209="sníž. přenesená",J209,0)</f>
        <v>0</v>
      </c>
      <c r="BI209" s="184">
        <f>IF(N209="nulová",J209,0)</f>
        <v>0</v>
      </c>
      <c r="BJ209" s="17" t="s">
        <v>90</v>
      </c>
      <c r="BK209" s="184">
        <f>ROUND(I209*H209,2)</f>
        <v>0</v>
      </c>
      <c r="BL209" s="17" t="s">
        <v>999</v>
      </c>
      <c r="BM209" s="183" t="s">
        <v>1161</v>
      </c>
    </row>
    <row r="210" s="2" customFormat="1" ht="33" customHeight="1">
      <c r="A210" s="36"/>
      <c r="B210" s="170"/>
      <c r="C210" s="171" t="s">
        <v>1162</v>
      </c>
      <c r="D210" s="171" t="s">
        <v>154</v>
      </c>
      <c r="E210" s="172" t="s">
        <v>1163</v>
      </c>
      <c r="F210" s="173" t="s">
        <v>1164</v>
      </c>
      <c r="G210" s="174" t="s">
        <v>349</v>
      </c>
      <c r="H210" s="175">
        <v>113</v>
      </c>
      <c r="I210" s="176"/>
      <c r="J210" s="177">
        <f>ROUND(I210*H210,2)</f>
        <v>0</v>
      </c>
      <c r="K210" s="178"/>
      <c r="L210" s="37"/>
      <c r="M210" s="179" t="s">
        <v>1</v>
      </c>
      <c r="N210" s="180" t="s">
        <v>47</v>
      </c>
      <c r="O210" s="75"/>
      <c r="P210" s="181">
        <f>O210*H210</f>
        <v>0</v>
      </c>
      <c r="Q210" s="181">
        <v>0</v>
      </c>
      <c r="R210" s="181">
        <f>Q210*H210</f>
        <v>0</v>
      </c>
      <c r="S210" s="181">
        <v>0</v>
      </c>
      <c r="T210" s="18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3" t="s">
        <v>999</v>
      </c>
      <c r="AT210" s="183" t="s">
        <v>154</v>
      </c>
      <c r="AU210" s="183" t="s">
        <v>92</v>
      </c>
      <c r="AY210" s="17" t="s">
        <v>151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17" t="s">
        <v>90</v>
      </c>
      <c r="BK210" s="184">
        <f>ROUND(I210*H210,2)</f>
        <v>0</v>
      </c>
      <c r="BL210" s="17" t="s">
        <v>999</v>
      </c>
      <c r="BM210" s="183" t="s">
        <v>1165</v>
      </c>
    </row>
    <row r="211" s="13" customFormat="1">
      <c r="A211" s="13"/>
      <c r="B211" s="195"/>
      <c r="C211" s="13"/>
      <c r="D211" s="185" t="s">
        <v>229</v>
      </c>
      <c r="E211" s="196" t="s">
        <v>1</v>
      </c>
      <c r="F211" s="197" t="s">
        <v>1166</v>
      </c>
      <c r="G211" s="13"/>
      <c r="H211" s="198">
        <v>113</v>
      </c>
      <c r="I211" s="199"/>
      <c r="J211" s="13"/>
      <c r="K211" s="13"/>
      <c r="L211" s="195"/>
      <c r="M211" s="200"/>
      <c r="N211" s="201"/>
      <c r="O211" s="201"/>
      <c r="P211" s="201"/>
      <c r="Q211" s="201"/>
      <c r="R211" s="201"/>
      <c r="S211" s="201"/>
      <c r="T211" s="20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6" t="s">
        <v>229</v>
      </c>
      <c r="AU211" s="196" t="s">
        <v>92</v>
      </c>
      <c r="AV211" s="13" t="s">
        <v>92</v>
      </c>
      <c r="AW211" s="13" t="s">
        <v>36</v>
      </c>
      <c r="AX211" s="13" t="s">
        <v>90</v>
      </c>
      <c r="AY211" s="196" t="s">
        <v>151</v>
      </c>
    </row>
    <row r="212" s="2" customFormat="1" ht="24.15" customHeight="1">
      <c r="A212" s="36"/>
      <c r="B212" s="170"/>
      <c r="C212" s="171" t="s">
        <v>1167</v>
      </c>
      <c r="D212" s="171" t="s">
        <v>154</v>
      </c>
      <c r="E212" s="172" t="s">
        <v>1168</v>
      </c>
      <c r="F212" s="173" t="s">
        <v>1169</v>
      </c>
      <c r="G212" s="174" t="s">
        <v>349</v>
      </c>
      <c r="H212" s="175">
        <v>113</v>
      </c>
      <c r="I212" s="176"/>
      <c r="J212" s="177">
        <f>ROUND(I212*H212,2)</f>
        <v>0</v>
      </c>
      <c r="K212" s="178"/>
      <c r="L212" s="37"/>
      <c r="M212" s="179" t="s">
        <v>1</v>
      </c>
      <c r="N212" s="180" t="s">
        <v>47</v>
      </c>
      <c r="O212" s="75"/>
      <c r="P212" s="181">
        <f>O212*H212</f>
        <v>0</v>
      </c>
      <c r="Q212" s="181">
        <v>0</v>
      </c>
      <c r="R212" s="181">
        <f>Q212*H212</f>
        <v>0</v>
      </c>
      <c r="S212" s="181">
        <v>0</v>
      </c>
      <c r="T212" s="182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3" t="s">
        <v>999</v>
      </c>
      <c r="AT212" s="183" t="s">
        <v>154</v>
      </c>
      <c r="AU212" s="183" t="s">
        <v>92</v>
      </c>
      <c r="AY212" s="17" t="s">
        <v>151</v>
      </c>
      <c r="BE212" s="184">
        <f>IF(N212="základní",J212,0)</f>
        <v>0</v>
      </c>
      <c r="BF212" s="184">
        <f>IF(N212="snížená",J212,0)</f>
        <v>0</v>
      </c>
      <c r="BG212" s="184">
        <f>IF(N212="zákl. přenesená",J212,0)</f>
        <v>0</v>
      </c>
      <c r="BH212" s="184">
        <f>IF(N212="sníž. přenesená",J212,0)</f>
        <v>0</v>
      </c>
      <c r="BI212" s="184">
        <f>IF(N212="nulová",J212,0)</f>
        <v>0</v>
      </c>
      <c r="BJ212" s="17" t="s">
        <v>90</v>
      </c>
      <c r="BK212" s="184">
        <f>ROUND(I212*H212,2)</f>
        <v>0</v>
      </c>
      <c r="BL212" s="17" t="s">
        <v>999</v>
      </c>
      <c r="BM212" s="183" t="s">
        <v>1170</v>
      </c>
    </row>
    <row r="213" s="2" customFormat="1" ht="24.15" customHeight="1">
      <c r="A213" s="36"/>
      <c r="B213" s="170"/>
      <c r="C213" s="171" t="s">
        <v>1171</v>
      </c>
      <c r="D213" s="171" t="s">
        <v>154</v>
      </c>
      <c r="E213" s="172" t="s">
        <v>1172</v>
      </c>
      <c r="F213" s="173" t="s">
        <v>1173</v>
      </c>
      <c r="G213" s="174" t="s">
        <v>227</v>
      </c>
      <c r="H213" s="175">
        <v>3.2000000000000002</v>
      </c>
      <c r="I213" s="176"/>
      <c r="J213" s="177">
        <f>ROUND(I213*H213,2)</f>
        <v>0</v>
      </c>
      <c r="K213" s="178"/>
      <c r="L213" s="37"/>
      <c r="M213" s="179" t="s">
        <v>1</v>
      </c>
      <c r="N213" s="180" t="s">
        <v>47</v>
      </c>
      <c r="O213" s="75"/>
      <c r="P213" s="181">
        <f>O213*H213</f>
        <v>0</v>
      </c>
      <c r="Q213" s="181">
        <v>0</v>
      </c>
      <c r="R213" s="181">
        <f>Q213*H213</f>
        <v>0</v>
      </c>
      <c r="S213" s="181">
        <v>0</v>
      </c>
      <c r="T213" s="18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3" t="s">
        <v>999</v>
      </c>
      <c r="AT213" s="183" t="s">
        <v>154</v>
      </c>
      <c r="AU213" s="183" t="s">
        <v>92</v>
      </c>
      <c r="AY213" s="17" t="s">
        <v>151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17" t="s">
        <v>90</v>
      </c>
      <c r="BK213" s="184">
        <f>ROUND(I213*H213,2)</f>
        <v>0</v>
      </c>
      <c r="BL213" s="17" t="s">
        <v>999</v>
      </c>
      <c r="BM213" s="183" t="s">
        <v>1174</v>
      </c>
    </row>
    <row r="214" s="13" customFormat="1">
      <c r="A214" s="13"/>
      <c r="B214" s="195"/>
      <c r="C214" s="13"/>
      <c r="D214" s="185" t="s">
        <v>229</v>
      </c>
      <c r="E214" s="196" t="s">
        <v>1</v>
      </c>
      <c r="F214" s="197" t="s">
        <v>1157</v>
      </c>
      <c r="G214" s="13"/>
      <c r="H214" s="198">
        <v>3.2000000000000002</v>
      </c>
      <c r="I214" s="199"/>
      <c r="J214" s="13"/>
      <c r="K214" s="13"/>
      <c r="L214" s="195"/>
      <c r="M214" s="200"/>
      <c r="N214" s="201"/>
      <c r="O214" s="201"/>
      <c r="P214" s="201"/>
      <c r="Q214" s="201"/>
      <c r="R214" s="201"/>
      <c r="S214" s="201"/>
      <c r="T214" s="20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6" t="s">
        <v>229</v>
      </c>
      <c r="AU214" s="196" t="s">
        <v>92</v>
      </c>
      <c r="AV214" s="13" t="s">
        <v>92</v>
      </c>
      <c r="AW214" s="13" t="s">
        <v>36</v>
      </c>
      <c r="AX214" s="13" t="s">
        <v>90</v>
      </c>
      <c r="AY214" s="196" t="s">
        <v>151</v>
      </c>
    </row>
    <row r="215" s="2" customFormat="1" ht="24.15" customHeight="1">
      <c r="A215" s="36"/>
      <c r="B215" s="170"/>
      <c r="C215" s="171" t="s">
        <v>1175</v>
      </c>
      <c r="D215" s="171" t="s">
        <v>154</v>
      </c>
      <c r="E215" s="172" t="s">
        <v>1176</v>
      </c>
      <c r="F215" s="173" t="s">
        <v>1177</v>
      </c>
      <c r="G215" s="174" t="s">
        <v>349</v>
      </c>
      <c r="H215" s="175">
        <v>113</v>
      </c>
      <c r="I215" s="176"/>
      <c r="J215" s="177">
        <f>ROUND(I215*H215,2)</f>
        <v>0</v>
      </c>
      <c r="K215" s="178"/>
      <c r="L215" s="37"/>
      <c r="M215" s="179" t="s">
        <v>1</v>
      </c>
      <c r="N215" s="180" t="s">
        <v>47</v>
      </c>
      <c r="O215" s="75"/>
      <c r="P215" s="181">
        <f>O215*H215</f>
        <v>0</v>
      </c>
      <c r="Q215" s="181">
        <v>0.20015</v>
      </c>
      <c r="R215" s="181">
        <f>Q215*H215</f>
        <v>22.616949999999999</v>
      </c>
      <c r="S215" s="181">
        <v>0</v>
      </c>
      <c r="T215" s="18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3" t="s">
        <v>999</v>
      </c>
      <c r="AT215" s="183" t="s">
        <v>154</v>
      </c>
      <c r="AU215" s="183" t="s">
        <v>92</v>
      </c>
      <c r="AY215" s="17" t="s">
        <v>151</v>
      </c>
      <c r="BE215" s="184">
        <f>IF(N215="základní",J215,0)</f>
        <v>0</v>
      </c>
      <c r="BF215" s="184">
        <f>IF(N215="snížená",J215,0)</f>
        <v>0</v>
      </c>
      <c r="BG215" s="184">
        <f>IF(N215="zákl. přenesená",J215,0)</f>
        <v>0</v>
      </c>
      <c r="BH215" s="184">
        <f>IF(N215="sníž. přenesená",J215,0)</f>
        <v>0</v>
      </c>
      <c r="BI215" s="184">
        <f>IF(N215="nulová",J215,0)</f>
        <v>0</v>
      </c>
      <c r="BJ215" s="17" t="s">
        <v>90</v>
      </c>
      <c r="BK215" s="184">
        <f>ROUND(I215*H215,2)</f>
        <v>0</v>
      </c>
      <c r="BL215" s="17" t="s">
        <v>999</v>
      </c>
      <c r="BM215" s="183" t="s">
        <v>1178</v>
      </c>
    </row>
    <row r="216" s="2" customFormat="1" ht="33" customHeight="1">
      <c r="A216" s="36"/>
      <c r="B216" s="170"/>
      <c r="C216" s="171" t="s">
        <v>403</v>
      </c>
      <c r="D216" s="171" t="s">
        <v>154</v>
      </c>
      <c r="E216" s="172" t="s">
        <v>1179</v>
      </c>
      <c r="F216" s="173" t="s">
        <v>1180</v>
      </c>
      <c r="G216" s="174" t="s">
        <v>349</v>
      </c>
      <c r="H216" s="175">
        <v>126</v>
      </c>
      <c r="I216" s="176"/>
      <c r="J216" s="177">
        <f>ROUND(I216*H216,2)</f>
        <v>0</v>
      </c>
      <c r="K216" s="178"/>
      <c r="L216" s="37"/>
      <c r="M216" s="179" t="s">
        <v>1</v>
      </c>
      <c r="N216" s="180" t="s">
        <v>47</v>
      </c>
      <c r="O216" s="75"/>
      <c r="P216" s="181">
        <f>O216*H216</f>
        <v>0</v>
      </c>
      <c r="Q216" s="181">
        <v>0</v>
      </c>
      <c r="R216" s="181">
        <f>Q216*H216</f>
        <v>0</v>
      </c>
      <c r="S216" s="181">
        <v>0</v>
      </c>
      <c r="T216" s="18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3" t="s">
        <v>999</v>
      </c>
      <c r="AT216" s="183" t="s">
        <v>154</v>
      </c>
      <c r="AU216" s="183" t="s">
        <v>92</v>
      </c>
      <c r="AY216" s="17" t="s">
        <v>151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17" t="s">
        <v>90</v>
      </c>
      <c r="BK216" s="184">
        <f>ROUND(I216*H216,2)</f>
        <v>0</v>
      </c>
      <c r="BL216" s="17" t="s">
        <v>999</v>
      </c>
      <c r="BM216" s="183" t="s">
        <v>1181</v>
      </c>
    </row>
    <row r="217" s="2" customFormat="1" ht="24.15" customHeight="1">
      <c r="A217" s="36"/>
      <c r="B217" s="170"/>
      <c r="C217" s="211" t="s">
        <v>1182</v>
      </c>
      <c r="D217" s="211" t="s">
        <v>256</v>
      </c>
      <c r="E217" s="212" t="s">
        <v>1183</v>
      </c>
      <c r="F217" s="213" t="s">
        <v>1184</v>
      </c>
      <c r="G217" s="214" t="s">
        <v>349</v>
      </c>
      <c r="H217" s="215">
        <v>132.30000000000001</v>
      </c>
      <c r="I217" s="216"/>
      <c r="J217" s="217">
        <f>ROUND(I217*H217,2)</f>
        <v>0</v>
      </c>
      <c r="K217" s="218"/>
      <c r="L217" s="219"/>
      <c r="M217" s="220" t="s">
        <v>1</v>
      </c>
      <c r="N217" s="221" t="s">
        <v>47</v>
      </c>
      <c r="O217" s="75"/>
      <c r="P217" s="181">
        <f>O217*H217</f>
        <v>0</v>
      </c>
      <c r="Q217" s="181">
        <v>0.00027</v>
      </c>
      <c r="R217" s="181">
        <f>Q217*H217</f>
        <v>0.035721000000000003</v>
      </c>
      <c r="S217" s="181">
        <v>0</v>
      </c>
      <c r="T217" s="18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3" t="s">
        <v>1017</v>
      </c>
      <c r="AT217" s="183" t="s">
        <v>256</v>
      </c>
      <c r="AU217" s="183" t="s">
        <v>92</v>
      </c>
      <c r="AY217" s="17" t="s">
        <v>151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7" t="s">
        <v>90</v>
      </c>
      <c r="BK217" s="184">
        <f>ROUND(I217*H217,2)</f>
        <v>0</v>
      </c>
      <c r="BL217" s="17" t="s">
        <v>1017</v>
      </c>
      <c r="BM217" s="183" t="s">
        <v>1185</v>
      </c>
    </row>
    <row r="218" s="13" customFormat="1">
      <c r="A218" s="13"/>
      <c r="B218" s="195"/>
      <c r="C218" s="13"/>
      <c r="D218" s="185" t="s">
        <v>229</v>
      </c>
      <c r="E218" s="13"/>
      <c r="F218" s="197" t="s">
        <v>1186</v>
      </c>
      <c r="G218" s="13"/>
      <c r="H218" s="198">
        <v>132.30000000000001</v>
      </c>
      <c r="I218" s="199"/>
      <c r="J218" s="13"/>
      <c r="K218" s="13"/>
      <c r="L218" s="195"/>
      <c r="M218" s="200"/>
      <c r="N218" s="201"/>
      <c r="O218" s="201"/>
      <c r="P218" s="201"/>
      <c r="Q218" s="201"/>
      <c r="R218" s="201"/>
      <c r="S218" s="201"/>
      <c r="T218" s="20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6" t="s">
        <v>229</v>
      </c>
      <c r="AU218" s="196" t="s">
        <v>92</v>
      </c>
      <c r="AV218" s="13" t="s">
        <v>92</v>
      </c>
      <c r="AW218" s="13" t="s">
        <v>3</v>
      </c>
      <c r="AX218" s="13" t="s">
        <v>90</v>
      </c>
      <c r="AY218" s="196" t="s">
        <v>151</v>
      </c>
    </row>
    <row r="219" s="2" customFormat="1" ht="37.8" customHeight="1">
      <c r="A219" s="36"/>
      <c r="B219" s="170"/>
      <c r="C219" s="211" t="s">
        <v>1187</v>
      </c>
      <c r="D219" s="211" t="s">
        <v>256</v>
      </c>
      <c r="E219" s="212" t="s">
        <v>1188</v>
      </c>
      <c r="F219" s="213" t="s">
        <v>1189</v>
      </c>
      <c r="G219" s="214" t="s">
        <v>349</v>
      </c>
      <c r="H219" s="215">
        <v>1.5</v>
      </c>
      <c r="I219" s="216"/>
      <c r="J219" s="217">
        <f>ROUND(I219*H219,2)</f>
        <v>0</v>
      </c>
      <c r="K219" s="218"/>
      <c r="L219" s="219"/>
      <c r="M219" s="220" t="s">
        <v>1</v>
      </c>
      <c r="N219" s="221" t="s">
        <v>47</v>
      </c>
      <c r="O219" s="75"/>
      <c r="P219" s="181">
        <f>O219*H219</f>
        <v>0</v>
      </c>
      <c r="Q219" s="181">
        <v>0.00019000000000000001</v>
      </c>
      <c r="R219" s="181">
        <f>Q219*H219</f>
        <v>0.00028499999999999999</v>
      </c>
      <c r="S219" s="181">
        <v>0</v>
      </c>
      <c r="T219" s="18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3" t="s">
        <v>1017</v>
      </c>
      <c r="AT219" s="183" t="s">
        <v>256</v>
      </c>
      <c r="AU219" s="183" t="s">
        <v>92</v>
      </c>
      <c r="AY219" s="17" t="s">
        <v>151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17" t="s">
        <v>90</v>
      </c>
      <c r="BK219" s="184">
        <f>ROUND(I219*H219,2)</f>
        <v>0</v>
      </c>
      <c r="BL219" s="17" t="s">
        <v>1017</v>
      </c>
      <c r="BM219" s="183" t="s">
        <v>1190</v>
      </c>
    </row>
    <row r="220" s="13" customFormat="1">
      <c r="A220" s="13"/>
      <c r="B220" s="195"/>
      <c r="C220" s="13"/>
      <c r="D220" s="185" t="s">
        <v>229</v>
      </c>
      <c r="E220" s="13"/>
      <c r="F220" s="197" t="s">
        <v>1191</v>
      </c>
      <c r="G220" s="13"/>
      <c r="H220" s="198">
        <v>1.5</v>
      </c>
      <c r="I220" s="199"/>
      <c r="J220" s="13"/>
      <c r="K220" s="13"/>
      <c r="L220" s="195"/>
      <c r="M220" s="200"/>
      <c r="N220" s="201"/>
      <c r="O220" s="201"/>
      <c r="P220" s="201"/>
      <c r="Q220" s="201"/>
      <c r="R220" s="201"/>
      <c r="S220" s="201"/>
      <c r="T220" s="20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6" t="s">
        <v>229</v>
      </c>
      <c r="AU220" s="196" t="s">
        <v>92</v>
      </c>
      <c r="AV220" s="13" t="s">
        <v>92</v>
      </c>
      <c r="AW220" s="13" t="s">
        <v>3</v>
      </c>
      <c r="AX220" s="13" t="s">
        <v>90</v>
      </c>
      <c r="AY220" s="196" t="s">
        <v>151</v>
      </c>
    </row>
    <row r="221" s="12" customFormat="1" ht="22.8" customHeight="1">
      <c r="A221" s="12"/>
      <c r="B221" s="157"/>
      <c r="C221" s="12"/>
      <c r="D221" s="158" t="s">
        <v>81</v>
      </c>
      <c r="E221" s="168" t="s">
        <v>1192</v>
      </c>
      <c r="F221" s="168" t="s">
        <v>1193</v>
      </c>
      <c r="G221" s="12"/>
      <c r="H221" s="12"/>
      <c r="I221" s="160"/>
      <c r="J221" s="169">
        <f>BK221</f>
        <v>0</v>
      </c>
      <c r="K221" s="12"/>
      <c r="L221" s="157"/>
      <c r="M221" s="162"/>
      <c r="N221" s="163"/>
      <c r="O221" s="163"/>
      <c r="P221" s="164">
        <f>SUM(P222:P226)</f>
        <v>0</v>
      </c>
      <c r="Q221" s="163"/>
      <c r="R221" s="164">
        <f>SUM(R222:R226)</f>
        <v>0</v>
      </c>
      <c r="S221" s="163"/>
      <c r="T221" s="165">
        <f>SUM(T222:T226)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58" t="s">
        <v>165</v>
      </c>
      <c r="AT221" s="166" t="s">
        <v>81</v>
      </c>
      <c r="AU221" s="166" t="s">
        <v>90</v>
      </c>
      <c r="AY221" s="158" t="s">
        <v>151</v>
      </c>
      <c r="BK221" s="167">
        <f>SUM(BK222:BK226)</f>
        <v>0</v>
      </c>
    </row>
    <row r="222" s="2" customFormat="1" ht="24.15" customHeight="1">
      <c r="A222" s="36"/>
      <c r="B222" s="170"/>
      <c r="C222" s="171" t="s">
        <v>1194</v>
      </c>
      <c r="D222" s="171" t="s">
        <v>154</v>
      </c>
      <c r="E222" s="172" t="s">
        <v>1195</v>
      </c>
      <c r="F222" s="173" t="s">
        <v>1196</v>
      </c>
      <c r="G222" s="174" t="s">
        <v>1197</v>
      </c>
      <c r="H222" s="175">
        <v>4</v>
      </c>
      <c r="I222" s="176"/>
      <c r="J222" s="177">
        <f>ROUND(I222*H222,2)</f>
        <v>0</v>
      </c>
      <c r="K222" s="178"/>
      <c r="L222" s="37"/>
      <c r="M222" s="179" t="s">
        <v>1</v>
      </c>
      <c r="N222" s="180" t="s">
        <v>47</v>
      </c>
      <c r="O222" s="75"/>
      <c r="P222" s="181">
        <f>O222*H222</f>
        <v>0</v>
      </c>
      <c r="Q222" s="181">
        <v>0</v>
      </c>
      <c r="R222" s="181">
        <f>Q222*H222</f>
        <v>0</v>
      </c>
      <c r="S222" s="181">
        <v>0</v>
      </c>
      <c r="T222" s="182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3" t="s">
        <v>999</v>
      </c>
      <c r="AT222" s="183" t="s">
        <v>154</v>
      </c>
      <c r="AU222" s="183" t="s">
        <v>92</v>
      </c>
      <c r="AY222" s="17" t="s">
        <v>151</v>
      </c>
      <c r="BE222" s="184">
        <f>IF(N222="základní",J222,0)</f>
        <v>0</v>
      </c>
      <c r="BF222" s="184">
        <f>IF(N222="snížená",J222,0)</f>
        <v>0</v>
      </c>
      <c r="BG222" s="184">
        <f>IF(N222="zákl. přenesená",J222,0)</f>
        <v>0</v>
      </c>
      <c r="BH222" s="184">
        <f>IF(N222="sníž. přenesená",J222,0)</f>
        <v>0</v>
      </c>
      <c r="BI222" s="184">
        <f>IF(N222="nulová",J222,0)</f>
        <v>0</v>
      </c>
      <c r="BJ222" s="17" t="s">
        <v>90</v>
      </c>
      <c r="BK222" s="184">
        <f>ROUND(I222*H222,2)</f>
        <v>0</v>
      </c>
      <c r="BL222" s="17" t="s">
        <v>999</v>
      </c>
      <c r="BM222" s="183" t="s">
        <v>1198</v>
      </c>
    </row>
    <row r="223" s="2" customFormat="1" ht="24.15" customHeight="1">
      <c r="A223" s="36"/>
      <c r="B223" s="170"/>
      <c r="C223" s="171" t="s">
        <v>1199</v>
      </c>
      <c r="D223" s="171" t="s">
        <v>154</v>
      </c>
      <c r="E223" s="172" t="s">
        <v>1200</v>
      </c>
      <c r="F223" s="173" t="s">
        <v>1201</v>
      </c>
      <c r="G223" s="174" t="s">
        <v>598</v>
      </c>
      <c r="H223" s="175">
        <v>1</v>
      </c>
      <c r="I223" s="176"/>
      <c r="J223" s="177">
        <f>ROUND(I223*H223,2)</f>
        <v>0</v>
      </c>
      <c r="K223" s="178"/>
      <c r="L223" s="37"/>
      <c r="M223" s="179" t="s">
        <v>1</v>
      </c>
      <c r="N223" s="180" t="s">
        <v>47</v>
      </c>
      <c r="O223" s="75"/>
      <c r="P223" s="181">
        <f>O223*H223</f>
        <v>0</v>
      </c>
      <c r="Q223" s="181">
        <v>0</v>
      </c>
      <c r="R223" s="181">
        <f>Q223*H223</f>
        <v>0</v>
      </c>
      <c r="S223" s="181">
        <v>0</v>
      </c>
      <c r="T223" s="18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3" t="s">
        <v>999</v>
      </c>
      <c r="AT223" s="183" t="s">
        <v>154</v>
      </c>
      <c r="AU223" s="183" t="s">
        <v>92</v>
      </c>
      <c r="AY223" s="17" t="s">
        <v>151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7" t="s">
        <v>90</v>
      </c>
      <c r="BK223" s="184">
        <f>ROUND(I223*H223,2)</f>
        <v>0</v>
      </c>
      <c r="BL223" s="17" t="s">
        <v>999</v>
      </c>
      <c r="BM223" s="183" t="s">
        <v>1202</v>
      </c>
    </row>
    <row r="224" s="2" customFormat="1" ht="24.15" customHeight="1">
      <c r="A224" s="36"/>
      <c r="B224" s="170"/>
      <c r="C224" s="171" t="s">
        <v>1203</v>
      </c>
      <c r="D224" s="171" t="s">
        <v>154</v>
      </c>
      <c r="E224" s="172" t="s">
        <v>1204</v>
      </c>
      <c r="F224" s="173" t="s">
        <v>1205</v>
      </c>
      <c r="G224" s="174" t="s">
        <v>598</v>
      </c>
      <c r="H224" s="175">
        <v>1</v>
      </c>
      <c r="I224" s="176"/>
      <c r="J224" s="177">
        <f>ROUND(I224*H224,2)</f>
        <v>0</v>
      </c>
      <c r="K224" s="178"/>
      <c r="L224" s="37"/>
      <c r="M224" s="179" t="s">
        <v>1</v>
      </c>
      <c r="N224" s="180" t="s">
        <v>47</v>
      </c>
      <c r="O224" s="75"/>
      <c r="P224" s="181">
        <f>O224*H224</f>
        <v>0</v>
      </c>
      <c r="Q224" s="181">
        <v>0</v>
      </c>
      <c r="R224" s="181">
        <f>Q224*H224</f>
        <v>0</v>
      </c>
      <c r="S224" s="181">
        <v>0</v>
      </c>
      <c r="T224" s="18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3" t="s">
        <v>999</v>
      </c>
      <c r="AT224" s="183" t="s">
        <v>154</v>
      </c>
      <c r="AU224" s="183" t="s">
        <v>92</v>
      </c>
      <c r="AY224" s="17" t="s">
        <v>151</v>
      </c>
      <c r="BE224" s="184">
        <f>IF(N224="základní",J224,0)</f>
        <v>0</v>
      </c>
      <c r="BF224" s="184">
        <f>IF(N224="snížená",J224,0)</f>
        <v>0</v>
      </c>
      <c r="BG224" s="184">
        <f>IF(N224="zákl. přenesená",J224,0)</f>
        <v>0</v>
      </c>
      <c r="BH224" s="184">
        <f>IF(N224="sníž. přenesená",J224,0)</f>
        <v>0</v>
      </c>
      <c r="BI224" s="184">
        <f>IF(N224="nulová",J224,0)</f>
        <v>0</v>
      </c>
      <c r="BJ224" s="17" t="s">
        <v>90</v>
      </c>
      <c r="BK224" s="184">
        <f>ROUND(I224*H224,2)</f>
        <v>0</v>
      </c>
      <c r="BL224" s="17" t="s">
        <v>999</v>
      </c>
      <c r="BM224" s="183" t="s">
        <v>1206</v>
      </c>
    </row>
    <row r="225" s="2" customFormat="1" ht="24.15" customHeight="1">
      <c r="A225" s="36"/>
      <c r="B225" s="170"/>
      <c r="C225" s="171" t="s">
        <v>1207</v>
      </c>
      <c r="D225" s="171" t="s">
        <v>154</v>
      </c>
      <c r="E225" s="172" t="s">
        <v>1208</v>
      </c>
      <c r="F225" s="173" t="s">
        <v>1209</v>
      </c>
      <c r="G225" s="174" t="s">
        <v>598</v>
      </c>
      <c r="H225" s="175">
        <v>4</v>
      </c>
      <c r="I225" s="176"/>
      <c r="J225" s="177">
        <f>ROUND(I225*H225,2)</f>
        <v>0</v>
      </c>
      <c r="K225" s="178"/>
      <c r="L225" s="37"/>
      <c r="M225" s="179" t="s">
        <v>1</v>
      </c>
      <c r="N225" s="180" t="s">
        <v>47</v>
      </c>
      <c r="O225" s="75"/>
      <c r="P225" s="181">
        <f>O225*H225</f>
        <v>0</v>
      </c>
      <c r="Q225" s="181">
        <v>0</v>
      </c>
      <c r="R225" s="181">
        <f>Q225*H225</f>
        <v>0</v>
      </c>
      <c r="S225" s="181">
        <v>0</v>
      </c>
      <c r="T225" s="182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3" t="s">
        <v>999</v>
      </c>
      <c r="AT225" s="183" t="s">
        <v>154</v>
      </c>
      <c r="AU225" s="183" t="s">
        <v>92</v>
      </c>
      <c r="AY225" s="17" t="s">
        <v>151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17" t="s">
        <v>90</v>
      </c>
      <c r="BK225" s="184">
        <f>ROUND(I225*H225,2)</f>
        <v>0</v>
      </c>
      <c r="BL225" s="17" t="s">
        <v>999</v>
      </c>
      <c r="BM225" s="183" t="s">
        <v>1210</v>
      </c>
    </row>
    <row r="226" s="2" customFormat="1" ht="24.15" customHeight="1">
      <c r="A226" s="36"/>
      <c r="B226" s="170"/>
      <c r="C226" s="171" t="s">
        <v>1211</v>
      </c>
      <c r="D226" s="171" t="s">
        <v>154</v>
      </c>
      <c r="E226" s="172" t="s">
        <v>1212</v>
      </c>
      <c r="F226" s="173" t="s">
        <v>1213</v>
      </c>
      <c r="G226" s="174" t="s">
        <v>598</v>
      </c>
      <c r="H226" s="175">
        <v>1</v>
      </c>
      <c r="I226" s="176"/>
      <c r="J226" s="177">
        <f>ROUND(I226*H226,2)</f>
        <v>0</v>
      </c>
      <c r="K226" s="178"/>
      <c r="L226" s="37"/>
      <c r="M226" s="179" t="s">
        <v>1</v>
      </c>
      <c r="N226" s="180" t="s">
        <v>47</v>
      </c>
      <c r="O226" s="75"/>
      <c r="P226" s="181">
        <f>O226*H226</f>
        <v>0</v>
      </c>
      <c r="Q226" s="181">
        <v>0</v>
      </c>
      <c r="R226" s="181">
        <f>Q226*H226</f>
        <v>0</v>
      </c>
      <c r="S226" s="181">
        <v>0</v>
      </c>
      <c r="T226" s="182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3" t="s">
        <v>999</v>
      </c>
      <c r="AT226" s="183" t="s">
        <v>154</v>
      </c>
      <c r="AU226" s="183" t="s">
        <v>92</v>
      </c>
      <c r="AY226" s="17" t="s">
        <v>151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17" t="s">
        <v>90</v>
      </c>
      <c r="BK226" s="184">
        <f>ROUND(I226*H226,2)</f>
        <v>0</v>
      </c>
      <c r="BL226" s="17" t="s">
        <v>999</v>
      </c>
      <c r="BM226" s="183" t="s">
        <v>1214</v>
      </c>
    </row>
    <row r="227" s="12" customFormat="1" ht="25.92" customHeight="1">
      <c r="A227" s="12"/>
      <c r="B227" s="157"/>
      <c r="C227" s="12"/>
      <c r="D227" s="158" t="s">
        <v>81</v>
      </c>
      <c r="E227" s="159" t="s">
        <v>148</v>
      </c>
      <c r="F227" s="159" t="s">
        <v>149</v>
      </c>
      <c r="G227" s="12"/>
      <c r="H227" s="12"/>
      <c r="I227" s="160"/>
      <c r="J227" s="161">
        <f>BK227</f>
        <v>0</v>
      </c>
      <c r="K227" s="12"/>
      <c r="L227" s="157"/>
      <c r="M227" s="162"/>
      <c r="N227" s="163"/>
      <c r="O227" s="163"/>
      <c r="P227" s="164">
        <f>P228+P230+P233</f>
        <v>0</v>
      </c>
      <c r="Q227" s="163"/>
      <c r="R227" s="164">
        <f>R228+R230+R233</f>
        <v>0</v>
      </c>
      <c r="S227" s="163"/>
      <c r="T227" s="165">
        <f>T228+T230+T233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58" t="s">
        <v>150</v>
      </c>
      <c r="AT227" s="166" t="s">
        <v>81</v>
      </c>
      <c r="AU227" s="166" t="s">
        <v>82</v>
      </c>
      <c r="AY227" s="158" t="s">
        <v>151</v>
      </c>
      <c r="BK227" s="167">
        <f>BK228+BK230+BK233</f>
        <v>0</v>
      </c>
    </row>
    <row r="228" s="12" customFormat="1" ht="22.8" customHeight="1">
      <c r="A228" s="12"/>
      <c r="B228" s="157"/>
      <c r="C228" s="12"/>
      <c r="D228" s="158" t="s">
        <v>81</v>
      </c>
      <c r="E228" s="168" t="s">
        <v>169</v>
      </c>
      <c r="F228" s="168" t="s">
        <v>170</v>
      </c>
      <c r="G228" s="12"/>
      <c r="H228" s="12"/>
      <c r="I228" s="160"/>
      <c r="J228" s="169">
        <f>BK228</f>
        <v>0</v>
      </c>
      <c r="K228" s="12"/>
      <c r="L228" s="157"/>
      <c r="M228" s="162"/>
      <c r="N228" s="163"/>
      <c r="O228" s="163"/>
      <c r="P228" s="164">
        <f>P229</f>
        <v>0</v>
      </c>
      <c r="Q228" s="163"/>
      <c r="R228" s="164">
        <f>R229</f>
        <v>0</v>
      </c>
      <c r="S228" s="163"/>
      <c r="T228" s="165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58" t="s">
        <v>150</v>
      </c>
      <c r="AT228" s="166" t="s">
        <v>81</v>
      </c>
      <c r="AU228" s="166" t="s">
        <v>90</v>
      </c>
      <c r="AY228" s="158" t="s">
        <v>151</v>
      </c>
      <c r="BK228" s="167">
        <f>BK229</f>
        <v>0</v>
      </c>
    </row>
    <row r="229" s="2" customFormat="1" ht="24.15" customHeight="1">
      <c r="A229" s="36"/>
      <c r="B229" s="170"/>
      <c r="C229" s="171" t="s">
        <v>1215</v>
      </c>
      <c r="D229" s="171" t="s">
        <v>154</v>
      </c>
      <c r="E229" s="172" t="s">
        <v>1216</v>
      </c>
      <c r="F229" s="173" t="s">
        <v>1217</v>
      </c>
      <c r="G229" s="174" t="s">
        <v>1218</v>
      </c>
      <c r="H229" s="175">
        <v>1</v>
      </c>
      <c r="I229" s="176"/>
      <c r="J229" s="177">
        <f>ROUND(I229*H229,2)</f>
        <v>0</v>
      </c>
      <c r="K229" s="178"/>
      <c r="L229" s="37"/>
      <c r="M229" s="179" t="s">
        <v>1</v>
      </c>
      <c r="N229" s="180" t="s">
        <v>47</v>
      </c>
      <c r="O229" s="75"/>
      <c r="P229" s="181">
        <f>O229*H229</f>
        <v>0</v>
      </c>
      <c r="Q229" s="181">
        <v>0</v>
      </c>
      <c r="R229" s="181">
        <f>Q229*H229</f>
        <v>0</v>
      </c>
      <c r="S229" s="181">
        <v>0</v>
      </c>
      <c r="T229" s="182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3" t="s">
        <v>178</v>
      </c>
      <c r="AT229" s="183" t="s">
        <v>154</v>
      </c>
      <c r="AU229" s="183" t="s">
        <v>92</v>
      </c>
      <c r="AY229" s="17" t="s">
        <v>151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7" t="s">
        <v>90</v>
      </c>
      <c r="BK229" s="184">
        <f>ROUND(I229*H229,2)</f>
        <v>0</v>
      </c>
      <c r="BL229" s="17" t="s">
        <v>178</v>
      </c>
      <c r="BM229" s="183" t="s">
        <v>1219</v>
      </c>
    </row>
    <row r="230" s="12" customFormat="1" ht="22.8" customHeight="1">
      <c r="A230" s="12"/>
      <c r="B230" s="157"/>
      <c r="C230" s="12"/>
      <c r="D230" s="158" t="s">
        <v>81</v>
      </c>
      <c r="E230" s="168" t="s">
        <v>174</v>
      </c>
      <c r="F230" s="168" t="s">
        <v>175</v>
      </c>
      <c r="G230" s="12"/>
      <c r="H230" s="12"/>
      <c r="I230" s="160"/>
      <c r="J230" s="169">
        <f>BK230</f>
        <v>0</v>
      </c>
      <c r="K230" s="12"/>
      <c r="L230" s="157"/>
      <c r="M230" s="162"/>
      <c r="N230" s="163"/>
      <c r="O230" s="163"/>
      <c r="P230" s="164">
        <f>SUM(P231:P232)</f>
        <v>0</v>
      </c>
      <c r="Q230" s="163"/>
      <c r="R230" s="164">
        <f>SUM(R231:R232)</f>
        <v>0</v>
      </c>
      <c r="S230" s="163"/>
      <c r="T230" s="165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8" t="s">
        <v>150</v>
      </c>
      <c r="AT230" s="166" t="s">
        <v>81</v>
      </c>
      <c r="AU230" s="166" t="s">
        <v>90</v>
      </c>
      <c r="AY230" s="158" t="s">
        <v>151</v>
      </c>
      <c r="BK230" s="167">
        <f>SUM(BK231:BK232)</f>
        <v>0</v>
      </c>
    </row>
    <row r="231" s="2" customFormat="1" ht="16.5" customHeight="1">
      <c r="A231" s="36"/>
      <c r="B231" s="170"/>
      <c r="C231" s="171" t="s">
        <v>1220</v>
      </c>
      <c r="D231" s="171" t="s">
        <v>154</v>
      </c>
      <c r="E231" s="172" t="s">
        <v>1221</v>
      </c>
      <c r="F231" s="173" t="s">
        <v>1222</v>
      </c>
      <c r="G231" s="174" t="s">
        <v>1223</v>
      </c>
      <c r="H231" s="175">
        <v>1</v>
      </c>
      <c r="I231" s="176"/>
      <c r="J231" s="177">
        <f>ROUND(I231*H231,2)</f>
        <v>0</v>
      </c>
      <c r="K231" s="178"/>
      <c r="L231" s="37"/>
      <c r="M231" s="179" t="s">
        <v>1</v>
      </c>
      <c r="N231" s="180" t="s">
        <v>47</v>
      </c>
      <c r="O231" s="75"/>
      <c r="P231" s="181">
        <f>O231*H231</f>
        <v>0</v>
      </c>
      <c r="Q231" s="181">
        <v>0</v>
      </c>
      <c r="R231" s="181">
        <f>Q231*H231</f>
        <v>0</v>
      </c>
      <c r="S231" s="181">
        <v>0</v>
      </c>
      <c r="T231" s="182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3" t="s">
        <v>178</v>
      </c>
      <c r="AT231" s="183" t="s">
        <v>154</v>
      </c>
      <c r="AU231" s="183" t="s">
        <v>92</v>
      </c>
      <c r="AY231" s="17" t="s">
        <v>151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17" t="s">
        <v>90</v>
      </c>
      <c r="BK231" s="184">
        <f>ROUND(I231*H231,2)</f>
        <v>0</v>
      </c>
      <c r="BL231" s="17" t="s">
        <v>178</v>
      </c>
      <c r="BM231" s="183" t="s">
        <v>1224</v>
      </c>
    </row>
    <row r="232" s="2" customFormat="1" ht="21.75" customHeight="1">
      <c r="A232" s="36"/>
      <c r="B232" s="170"/>
      <c r="C232" s="171" t="s">
        <v>1225</v>
      </c>
      <c r="D232" s="171" t="s">
        <v>154</v>
      </c>
      <c r="E232" s="172" t="s">
        <v>1226</v>
      </c>
      <c r="F232" s="173" t="s">
        <v>1227</v>
      </c>
      <c r="G232" s="174" t="s">
        <v>1223</v>
      </c>
      <c r="H232" s="175">
        <v>1</v>
      </c>
      <c r="I232" s="176"/>
      <c r="J232" s="177">
        <f>ROUND(I232*H232,2)</f>
        <v>0</v>
      </c>
      <c r="K232" s="178"/>
      <c r="L232" s="37"/>
      <c r="M232" s="179" t="s">
        <v>1</v>
      </c>
      <c r="N232" s="180" t="s">
        <v>47</v>
      </c>
      <c r="O232" s="75"/>
      <c r="P232" s="181">
        <f>O232*H232</f>
        <v>0</v>
      </c>
      <c r="Q232" s="181">
        <v>0</v>
      </c>
      <c r="R232" s="181">
        <f>Q232*H232</f>
        <v>0</v>
      </c>
      <c r="S232" s="181">
        <v>0</v>
      </c>
      <c r="T232" s="182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3" t="s">
        <v>178</v>
      </c>
      <c r="AT232" s="183" t="s">
        <v>154</v>
      </c>
      <c r="AU232" s="183" t="s">
        <v>92</v>
      </c>
      <c r="AY232" s="17" t="s">
        <v>151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17" t="s">
        <v>90</v>
      </c>
      <c r="BK232" s="184">
        <f>ROUND(I232*H232,2)</f>
        <v>0</v>
      </c>
      <c r="BL232" s="17" t="s">
        <v>178</v>
      </c>
      <c r="BM232" s="183" t="s">
        <v>1228</v>
      </c>
    </row>
    <row r="233" s="12" customFormat="1" ht="22.8" customHeight="1">
      <c r="A233" s="12"/>
      <c r="B233" s="157"/>
      <c r="C233" s="12"/>
      <c r="D233" s="158" t="s">
        <v>81</v>
      </c>
      <c r="E233" s="168" t="s">
        <v>1229</v>
      </c>
      <c r="F233" s="168" t="s">
        <v>1230</v>
      </c>
      <c r="G233" s="12"/>
      <c r="H233" s="12"/>
      <c r="I233" s="160"/>
      <c r="J233" s="169">
        <f>BK233</f>
        <v>0</v>
      </c>
      <c r="K233" s="12"/>
      <c r="L233" s="157"/>
      <c r="M233" s="162"/>
      <c r="N233" s="163"/>
      <c r="O233" s="163"/>
      <c r="P233" s="164">
        <f>SUM(P234:P235)</f>
        <v>0</v>
      </c>
      <c r="Q233" s="163"/>
      <c r="R233" s="164">
        <f>SUM(R234:R235)</f>
        <v>0</v>
      </c>
      <c r="S233" s="163"/>
      <c r="T233" s="165">
        <f>SUM(T234:T235)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58" t="s">
        <v>150</v>
      </c>
      <c r="AT233" s="166" t="s">
        <v>81</v>
      </c>
      <c r="AU233" s="166" t="s">
        <v>90</v>
      </c>
      <c r="AY233" s="158" t="s">
        <v>151</v>
      </c>
      <c r="BK233" s="167">
        <f>SUM(BK234:BK235)</f>
        <v>0</v>
      </c>
    </row>
    <row r="234" s="2" customFormat="1" ht="16.5" customHeight="1">
      <c r="A234" s="36"/>
      <c r="B234" s="170"/>
      <c r="C234" s="171" t="s">
        <v>999</v>
      </c>
      <c r="D234" s="171" t="s">
        <v>154</v>
      </c>
      <c r="E234" s="172" t="s">
        <v>1231</v>
      </c>
      <c r="F234" s="173" t="s">
        <v>1232</v>
      </c>
      <c r="G234" s="174" t="s">
        <v>1223</v>
      </c>
      <c r="H234" s="175">
        <v>1</v>
      </c>
      <c r="I234" s="176"/>
      <c r="J234" s="177">
        <f>ROUND(I234*H234,2)</f>
        <v>0</v>
      </c>
      <c r="K234" s="178"/>
      <c r="L234" s="37"/>
      <c r="M234" s="179" t="s">
        <v>1</v>
      </c>
      <c r="N234" s="180" t="s">
        <v>47</v>
      </c>
      <c r="O234" s="75"/>
      <c r="P234" s="181">
        <f>O234*H234</f>
        <v>0</v>
      </c>
      <c r="Q234" s="181">
        <v>0</v>
      </c>
      <c r="R234" s="181">
        <f>Q234*H234</f>
        <v>0</v>
      </c>
      <c r="S234" s="181">
        <v>0</v>
      </c>
      <c r="T234" s="18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3" t="s">
        <v>178</v>
      </c>
      <c r="AT234" s="183" t="s">
        <v>154</v>
      </c>
      <c r="AU234" s="183" t="s">
        <v>92</v>
      </c>
      <c r="AY234" s="17" t="s">
        <v>151</v>
      </c>
      <c r="BE234" s="184">
        <f>IF(N234="základní",J234,0)</f>
        <v>0</v>
      </c>
      <c r="BF234" s="184">
        <f>IF(N234="snížená",J234,0)</f>
        <v>0</v>
      </c>
      <c r="BG234" s="184">
        <f>IF(N234="zákl. přenesená",J234,0)</f>
        <v>0</v>
      </c>
      <c r="BH234" s="184">
        <f>IF(N234="sníž. přenesená",J234,0)</f>
        <v>0</v>
      </c>
      <c r="BI234" s="184">
        <f>IF(N234="nulová",J234,0)</f>
        <v>0</v>
      </c>
      <c r="BJ234" s="17" t="s">
        <v>90</v>
      </c>
      <c r="BK234" s="184">
        <f>ROUND(I234*H234,2)</f>
        <v>0</v>
      </c>
      <c r="BL234" s="17" t="s">
        <v>178</v>
      </c>
      <c r="BM234" s="183" t="s">
        <v>1233</v>
      </c>
    </row>
    <row r="235" s="2" customFormat="1" ht="16.5" customHeight="1">
      <c r="A235" s="36"/>
      <c r="B235" s="170"/>
      <c r="C235" s="171" t="s">
        <v>1234</v>
      </c>
      <c r="D235" s="171" t="s">
        <v>154</v>
      </c>
      <c r="E235" s="172" t="s">
        <v>1235</v>
      </c>
      <c r="F235" s="173" t="s">
        <v>1236</v>
      </c>
      <c r="G235" s="174" t="s">
        <v>1223</v>
      </c>
      <c r="H235" s="175">
        <v>1</v>
      </c>
      <c r="I235" s="176"/>
      <c r="J235" s="177">
        <f>ROUND(I235*H235,2)</f>
        <v>0</v>
      </c>
      <c r="K235" s="178"/>
      <c r="L235" s="37"/>
      <c r="M235" s="225" t="s">
        <v>1</v>
      </c>
      <c r="N235" s="226" t="s">
        <v>47</v>
      </c>
      <c r="O235" s="192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3" t="s">
        <v>178</v>
      </c>
      <c r="AT235" s="183" t="s">
        <v>154</v>
      </c>
      <c r="AU235" s="183" t="s">
        <v>92</v>
      </c>
      <c r="AY235" s="17" t="s">
        <v>151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7" t="s">
        <v>90</v>
      </c>
      <c r="BK235" s="184">
        <f>ROUND(I235*H235,2)</f>
        <v>0</v>
      </c>
      <c r="BL235" s="17" t="s">
        <v>178</v>
      </c>
      <c r="BM235" s="183" t="s">
        <v>1237</v>
      </c>
    </row>
    <row r="236" s="2" customFormat="1" ht="6.96" customHeight="1">
      <c r="A236" s="36"/>
      <c r="B236" s="58"/>
      <c r="C236" s="59"/>
      <c r="D236" s="59"/>
      <c r="E236" s="59"/>
      <c r="F236" s="59"/>
      <c r="G236" s="59"/>
      <c r="H236" s="59"/>
      <c r="I236" s="59"/>
      <c r="J236" s="59"/>
      <c r="K236" s="59"/>
      <c r="L236" s="37"/>
      <c r="M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</row>
  </sheetData>
  <autoFilter ref="C126:K23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  <c r="AZ2" s="194" t="s">
        <v>1238</v>
      </c>
      <c r="BA2" s="194" t="s">
        <v>1</v>
      </c>
      <c r="BB2" s="194" t="s">
        <v>1</v>
      </c>
      <c r="BC2" s="194" t="s">
        <v>1239</v>
      </c>
      <c r="BD2" s="194" t="s">
        <v>92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  <c r="AZ3" s="194" t="s">
        <v>1240</v>
      </c>
      <c r="BA3" s="194" t="s">
        <v>1</v>
      </c>
      <c r="BB3" s="194" t="s">
        <v>1</v>
      </c>
      <c r="BC3" s="194" t="s">
        <v>1241</v>
      </c>
      <c r="BD3" s="194" t="s">
        <v>92</v>
      </c>
    </row>
    <row r="4" s="1" customFormat="1" ht="24.96" customHeight="1">
      <c r="B4" s="20"/>
      <c r="D4" s="21" t="s">
        <v>122</v>
      </c>
      <c r="L4" s="20"/>
      <c r="M4" s="118" t="s">
        <v>10</v>
      </c>
      <c r="AT4" s="17" t="s">
        <v>3</v>
      </c>
      <c r="AZ4" s="194" t="s">
        <v>1242</v>
      </c>
      <c r="BA4" s="194" t="s">
        <v>1</v>
      </c>
      <c r="BB4" s="194" t="s">
        <v>1</v>
      </c>
      <c r="BC4" s="194" t="s">
        <v>1243</v>
      </c>
      <c r="BD4" s="194" t="s">
        <v>92</v>
      </c>
    </row>
    <row r="5" s="1" customFormat="1" ht="6.96" customHeight="1">
      <c r="B5" s="20"/>
      <c r="L5" s="20"/>
      <c r="AZ5" s="194" t="s">
        <v>1244</v>
      </c>
      <c r="BA5" s="194" t="s">
        <v>1</v>
      </c>
      <c r="BB5" s="194" t="s">
        <v>1</v>
      </c>
      <c r="BC5" s="194" t="s">
        <v>1245</v>
      </c>
      <c r="BD5" s="194" t="s">
        <v>92</v>
      </c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Park Homolka Beroun, 1.etapa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123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1246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11. 8. 2022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30" t="s">
        <v>28</v>
      </c>
      <c r="J15" s="25" t="s">
        <v>29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30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32</v>
      </c>
      <c r="E20" s="36"/>
      <c r="F20" s="36"/>
      <c r="G20" s="36"/>
      <c r="H20" s="36"/>
      <c r="I20" s="30" t="s">
        <v>25</v>
      </c>
      <c r="J20" s="25" t="s">
        <v>33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34</v>
      </c>
      <c r="F21" s="36"/>
      <c r="G21" s="36"/>
      <c r="H21" s="36"/>
      <c r="I21" s="30" t="s">
        <v>28</v>
      </c>
      <c r="J21" s="25" t="s">
        <v>35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37</v>
      </c>
      <c r="E23" s="36"/>
      <c r="F23" s="36"/>
      <c r="G23" s="36"/>
      <c r="H23" s="36"/>
      <c r="I23" s="30" t="s">
        <v>25</v>
      </c>
      <c r="J23" s="25" t="s">
        <v>38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39</v>
      </c>
      <c r="F24" s="36"/>
      <c r="G24" s="36"/>
      <c r="H24" s="36"/>
      <c r="I24" s="30" t="s">
        <v>28</v>
      </c>
      <c r="J24" s="25" t="s">
        <v>40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42</v>
      </c>
      <c r="E30" s="36"/>
      <c r="F30" s="36"/>
      <c r="G30" s="36"/>
      <c r="H30" s="36"/>
      <c r="I30" s="36"/>
      <c r="J30" s="94">
        <f>ROUND(J121,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44</v>
      </c>
      <c r="G32" s="36"/>
      <c r="H32" s="36"/>
      <c r="I32" s="41" t="s">
        <v>43</v>
      </c>
      <c r="J32" s="41" t="s">
        <v>45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46</v>
      </c>
      <c r="E33" s="30" t="s">
        <v>47</v>
      </c>
      <c r="F33" s="125">
        <f>ROUND((SUM(BE121:BE159)),  2)</f>
        <v>0</v>
      </c>
      <c r="G33" s="36"/>
      <c r="H33" s="36"/>
      <c r="I33" s="126">
        <v>0.20999999999999999</v>
      </c>
      <c r="J33" s="125">
        <f>ROUND(((SUM(BE121:BE159))*I33),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48</v>
      </c>
      <c r="F34" s="125">
        <f>ROUND((SUM(BF121:BF159)),  2)</f>
        <v>0</v>
      </c>
      <c r="G34" s="36"/>
      <c r="H34" s="36"/>
      <c r="I34" s="126">
        <v>0.14999999999999999</v>
      </c>
      <c r="J34" s="125">
        <f>ROUND(((SUM(BF121:BF159))*I34),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49</v>
      </c>
      <c r="F35" s="125">
        <f>ROUND((SUM(BG121:BG159)),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50</v>
      </c>
      <c r="F36" s="125">
        <f>ROUND((SUM(BH121:BH159)),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51</v>
      </c>
      <c r="F37" s="125">
        <f>ROUND((SUM(BI121:BI159)),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52</v>
      </c>
      <c r="E39" s="79"/>
      <c r="F39" s="79"/>
      <c r="G39" s="129" t="s">
        <v>53</v>
      </c>
      <c r="H39" s="130" t="s">
        <v>54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55</v>
      </c>
      <c r="E50" s="55"/>
      <c r="F50" s="55"/>
      <c r="G50" s="54" t="s">
        <v>56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57</v>
      </c>
      <c r="E61" s="39"/>
      <c r="F61" s="133" t="s">
        <v>58</v>
      </c>
      <c r="G61" s="56" t="s">
        <v>57</v>
      </c>
      <c r="H61" s="39"/>
      <c r="I61" s="39"/>
      <c r="J61" s="134" t="s">
        <v>58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59</v>
      </c>
      <c r="E65" s="57"/>
      <c r="F65" s="57"/>
      <c r="G65" s="54" t="s">
        <v>60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57</v>
      </c>
      <c r="E76" s="39"/>
      <c r="F76" s="133" t="s">
        <v>58</v>
      </c>
      <c r="G76" s="56" t="s">
        <v>57</v>
      </c>
      <c r="H76" s="39"/>
      <c r="I76" s="39"/>
      <c r="J76" s="134" t="s">
        <v>58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Park Homolka Beroun, 1.etapa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09 - příprava staveniště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Beroun</v>
      </c>
      <c r="G89" s="36"/>
      <c r="H89" s="36"/>
      <c r="I89" s="30" t="s">
        <v>22</v>
      </c>
      <c r="J89" s="67" t="str">
        <f>IF(J12="","",J12)</f>
        <v>11. 8. 2022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>Město Beroun</v>
      </c>
      <c r="G91" s="36"/>
      <c r="H91" s="36"/>
      <c r="I91" s="30" t="s">
        <v>32</v>
      </c>
      <c r="J91" s="34" t="str">
        <f>E21</f>
        <v>Ing.arch.MgA Alena Korandová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6"/>
      <c r="E92" s="36"/>
      <c r="F92" s="25" t="str">
        <f>IF(E18="","",E18)</f>
        <v>Vyplň údaj</v>
      </c>
      <c r="G92" s="36"/>
      <c r="H92" s="36"/>
      <c r="I92" s="30" t="s">
        <v>37</v>
      </c>
      <c r="J92" s="34" t="str">
        <f>E24</f>
        <v>Ing. Natálie Veselá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126</v>
      </c>
      <c r="D94" s="127"/>
      <c r="E94" s="127"/>
      <c r="F94" s="127"/>
      <c r="G94" s="127"/>
      <c r="H94" s="127"/>
      <c r="I94" s="127"/>
      <c r="J94" s="136" t="s">
        <v>127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128</v>
      </c>
      <c r="D96" s="36"/>
      <c r="E96" s="36"/>
      <c r="F96" s="36"/>
      <c r="G96" s="36"/>
      <c r="H96" s="36"/>
      <c r="I96" s="36"/>
      <c r="J96" s="94">
        <f>J121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129</v>
      </c>
    </row>
    <row r="97" s="9" customFormat="1" ht="24.96" customHeight="1">
      <c r="A97" s="9"/>
      <c r="B97" s="138"/>
      <c r="C97" s="9"/>
      <c r="D97" s="139" t="s">
        <v>211</v>
      </c>
      <c r="E97" s="140"/>
      <c r="F97" s="140"/>
      <c r="G97" s="140"/>
      <c r="H97" s="140"/>
      <c r="I97" s="140"/>
      <c r="J97" s="141">
        <f>J122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212</v>
      </c>
      <c r="E98" s="144"/>
      <c r="F98" s="144"/>
      <c r="G98" s="144"/>
      <c r="H98" s="144"/>
      <c r="I98" s="144"/>
      <c r="J98" s="145">
        <f>J123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215</v>
      </c>
      <c r="E99" s="144"/>
      <c r="F99" s="144"/>
      <c r="G99" s="144"/>
      <c r="H99" s="144"/>
      <c r="I99" s="144"/>
      <c r="J99" s="145">
        <f>J151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217</v>
      </c>
      <c r="E100" s="144"/>
      <c r="F100" s="144"/>
      <c r="G100" s="144"/>
      <c r="H100" s="144"/>
      <c r="I100" s="144"/>
      <c r="J100" s="145">
        <f>J154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219</v>
      </c>
      <c r="E101" s="144"/>
      <c r="F101" s="144"/>
      <c r="G101" s="144"/>
      <c r="H101" s="144"/>
      <c r="I101" s="144"/>
      <c r="J101" s="145">
        <f>J158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6"/>
      <c r="D102" s="36"/>
      <c r="E102" s="36"/>
      <c r="F102" s="36"/>
      <c r="G102" s="36"/>
      <c r="H102" s="36"/>
      <c r="I102" s="36"/>
      <c r="J102" s="36"/>
      <c r="K102" s="36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135</v>
      </c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6"/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6"/>
      <c r="D111" s="36"/>
      <c r="E111" s="119" t="str">
        <f>E7</f>
        <v>Park Homolka Beroun, 1.etapa</v>
      </c>
      <c r="F111" s="30"/>
      <c r="G111" s="30"/>
      <c r="H111" s="30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123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6"/>
      <c r="D113" s="36"/>
      <c r="E113" s="65" t="str">
        <f>E9</f>
        <v>09 - příprava staveniště</v>
      </c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6"/>
      <c r="E115" s="36"/>
      <c r="F115" s="25" t="str">
        <f>F12</f>
        <v>Beroun</v>
      </c>
      <c r="G115" s="36"/>
      <c r="H115" s="36"/>
      <c r="I115" s="30" t="s">
        <v>22</v>
      </c>
      <c r="J115" s="67" t="str">
        <f>IF(J12="","",J12)</f>
        <v>11. 8. 2022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5.65" customHeight="1">
      <c r="A117" s="36"/>
      <c r="B117" s="37"/>
      <c r="C117" s="30" t="s">
        <v>24</v>
      </c>
      <c r="D117" s="36"/>
      <c r="E117" s="36"/>
      <c r="F117" s="25" t="str">
        <f>E15</f>
        <v>Město Beroun</v>
      </c>
      <c r="G117" s="36"/>
      <c r="H117" s="36"/>
      <c r="I117" s="30" t="s">
        <v>32</v>
      </c>
      <c r="J117" s="34" t="str">
        <f>E21</f>
        <v>Ing.arch.MgA Alena Korandová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30</v>
      </c>
      <c r="D118" s="36"/>
      <c r="E118" s="36"/>
      <c r="F118" s="25" t="str">
        <f>IF(E18="","",E18)</f>
        <v>Vyplň údaj</v>
      </c>
      <c r="G118" s="36"/>
      <c r="H118" s="36"/>
      <c r="I118" s="30" t="s">
        <v>37</v>
      </c>
      <c r="J118" s="34" t="str">
        <f>E24</f>
        <v>Ing. Natálie Veselá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46"/>
      <c r="B120" s="147"/>
      <c r="C120" s="148" t="s">
        <v>136</v>
      </c>
      <c r="D120" s="149" t="s">
        <v>67</v>
      </c>
      <c r="E120" s="149" t="s">
        <v>63</v>
      </c>
      <c r="F120" s="149" t="s">
        <v>64</v>
      </c>
      <c r="G120" s="149" t="s">
        <v>137</v>
      </c>
      <c r="H120" s="149" t="s">
        <v>138</v>
      </c>
      <c r="I120" s="149" t="s">
        <v>139</v>
      </c>
      <c r="J120" s="150" t="s">
        <v>127</v>
      </c>
      <c r="K120" s="151" t="s">
        <v>140</v>
      </c>
      <c r="L120" s="152"/>
      <c r="M120" s="84" t="s">
        <v>1</v>
      </c>
      <c r="N120" s="85" t="s">
        <v>46</v>
      </c>
      <c r="O120" s="85" t="s">
        <v>141</v>
      </c>
      <c r="P120" s="85" t="s">
        <v>142</v>
      </c>
      <c r="Q120" s="85" t="s">
        <v>143</v>
      </c>
      <c r="R120" s="85" t="s">
        <v>144</v>
      </c>
      <c r="S120" s="85" t="s">
        <v>145</v>
      </c>
      <c r="T120" s="86" t="s">
        <v>146</v>
      </c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</row>
    <row r="121" s="2" customFormat="1" ht="22.8" customHeight="1">
      <c r="A121" s="36"/>
      <c r="B121" s="37"/>
      <c r="C121" s="91" t="s">
        <v>147</v>
      </c>
      <c r="D121" s="36"/>
      <c r="E121" s="36"/>
      <c r="F121" s="36"/>
      <c r="G121" s="36"/>
      <c r="H121" s="36"/>
      <c r="I121" s="36"/>
      <c r="J121" s="153">
        <f>BK121</f>
        <v>0</v>
      </c>
      <c r="K121" s="36"/>
      <c r="L121" s="37"/>
      <c r="M121" s="87"/>
      <c r="N121" s="71"/>
      <c r="O121" s="88"/>
      <c r="P121" s="154">
        <f>P122</f>
        <v>0</v>
      </c>
      <c r="Q121" s="88"/>
      <c r="R121" s="154">
        <f>R122</f>
        <v>96.851525000000009</v>
      </c>
      <c r="S121" s="88"/>
      <c r="T121" s="155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7" t="s">
        <v>81</v>
      </c>
      <c r="AU121" s="17" t="s">
        <v>129</v>
      </c>
      <c r="BK121" s="156">
        <f>BK122</f>
        <v>0</v>
      </c>
    </row>
    <row r="122" s="12" customFormat="1" ht="25.92" customHeight="1">
      <c r="A122" s="12"/>
      <c r="B122" s="157"/>
      <c r="C122" s="12"/>
      <c r="D122" s="158" t="s">
        <v>81</v>
      </c>
      <c r="E122" s="159" t="s">
        <v>222</v>
      </c>
      <c r="F122" s="159" t="s">
        <v>223</v>
      </c>
      <c r="G122" s="12"/>
      <c r="H122" s="12"/>
      <c r="I122" s="160"/>
      <c r="J122" s="161">
        <f>BK122</f>
        <v>0</v>
      </c>
      <c r="K122" s="12"/>
      <c r="L122" s="157"/>
      <c r="M122" s="162"/>
      <c r="N122" s="163"/>
      <c r="O122" s="163"/>
      <c r="P122" s="164">
        <f>P123+P151+P154+P158</f>
        <v>0</v>
      </c>
      <c r="Q122" s="163"/>
      <c r="R122" s="164">
        <f>R123+R151+R154+R158</f>
        <v>96.851525000000009</v>
      </c>
      <c r="S122" s="163"/>
      <c r="T122" s="165">
        <f>T123+T151+T154+T158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90</v>
      </c>
      <c r="AT122" s="166" t="s">
        <v>81</v>
      </c>
      <c r="AU122" s="166" t="s">
        <v>82</v>
      </c>
      <c r="AY122" s="158" t="s">
        <v>151</v>
      </c>
      <c r="BK122" s="167">
        <f>BK123+BK151+BK154+BK158</f>
        <v>0</v>
      </c>
    </row>
    <row r="123" s="12" customFormat="1" ht="22.8" customHeight="1">
      <c r="A123" s="12"/>
      <c r="B123" s="157"/>
      <c r="C123" s="12"/>
      <c r="D123" s="158" t="s">
        <v>81</v>
      </c>
      <c r="E123" s="168" t="s">
        <v>90</v>
      </c>
      <c r="F123" s="168" t="s">
        <v>224</v>
      </c>
      <c r="G123" s="12"/>
      <c r="H123" s="12"/>
      <c r="I123" s="160"/>
      <c r="J123" s="169">
        <f>BK123</f>
        <v>0</v>
      </c>
      <c r="K123" s="12"/>
      <c r="L123" s="157"/>
      <c r="M123" s="162"/>
      <c r="N123" s="163"/>
      <c r="O123" s="163"/>
      <c r="P123" s="164">
        <f>SUM(P124:P150)</f>
        <v>0</v>
      </c>
      <c r="Q123" s="163"/>
      <c r="R123" s="164">
        <f>SUM(R124:R150)</f>
        <v>0.062024999999999997</v>
      </c>
      <c r="S123" s="163"/>
      <c r="T123" s="165">
        <f>SUM(T124:T150)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90</v>
      </c>
      <c r="AT123" s="166" t="s">
        <v>81</v>
      </c>
      <c r="AU123" s="166" t="s">
        <v>90</v>
      </c>
      <c r="AY123" s="158" t="s">
        <v>151</v>
      </c>
      <c r="BK123" s="167">
        <f>SUM(BK124:BK150)</f>
        <v>0</v>
      </c>
    </row>
    <row r="124" s="2" customFormat="1" ht="24.15" customHeight="1">
      <c r="A124" s="36"/>
      <c r="B124" s="170"/>
      <c r="C124" s="171" t="s">
        <v>90</v>
      </c>
      <c r="D124" s="171" t="s">
        <v>154</v>
      </c>
      <c r="E124" s="172" t="s">
        <v>1247</v>
      </c>
      <c r="F124" s="173" t="s">
        <v>1248</v>
      </c>
      <c r="G124" s="174" t="s">
        <v>242</v>
      </c>
      <c r="H124" s="175">
        <v>5954.3400000000001</v>
      </c>
      <c r="I124" s="176"/>
      <c r="J124" s="177">
        <f>ROUND(I124*H124,2)</f>
        <v>0</v>
      </c>
      <c r="K124" s="178"/>
      <c r="L124" s="37"/>
      <c r="M124" s="179" t="s">
        <v>1</v>
      </c>
      <c r="N124" s="180" t="s">
        <v>47</v>
      </c>
      <c r="O124" s="75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3" t="s">
        <v>158</v>
      </c>
      <c r="AT124" s="183" t="s">
        <v>154</v>
      </c>
      <c r="AU124" s="183" t="s">
        <v>92</v>
      </c>
      <c r="AY124" s="17" t="s">
        <v>151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7" t="s">
        <v>90</v>
      </c>
      <c r="BK124" s="184">
        <f>ROUND(I124*H124,2)</f>
        <v>0</v>
      </c>
      <c r="BL124" s="17" t="s">
        <v>158</v>
      </c>
      <c r="BM124" s="183" t="s">
        <v>1249</v>
      </c>
    </row>
    <row r="125" s="13" customFormat="1">
      <c r="A125" s="13"/>
      <c r="B125" s="195"/>
      <c r="C125" s="13"/>
      <c r="D125" s="185" t="s">
        <v>229</v>
      </c>
      <c r="E125" s="196" t="s">
        <v>1242</v>
      </c>
      <c r="F125" s="197" t="s">
        <v>1250</v>
      </c>
      <c r="G125" s="13"/>
      <c r="H125" s="198">
        <v>1183.1700000000001</v>
      </c>
      <c r="I125" s="199"/>
      <c r="J125" s="13"/>
      <c r="K125" s="13"/>
      <c r="L125" s="195"/>
      <c r="M125" s="200"/>
      <c r="N125" s="201"/>
      <c r="O125" s="201"/>
      <c r="P125" s="201"/>
      <c r="Q125" s="201"/>
      <c r="R125" s="201"/>
      <c r="S125" s="201"/>
      <c r="T125" s="20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6" t="s">
        <v>229</v>
      </c>
      <c r="AU125" s="196" t="s">
        <v>92</v>
      </c>
      <c r="AV125" s="13" t="s">
        <v>92</v>
      </c>
      <c r="AW125" s="13" t="s">
        <v>36</v>
      </c>
      <c r="AX125" s="13" t="s">
        <v>82</v>
      </c>
      <c r="AY125" s="196" t="s">
        <v>151</v>
      </c>
    </row>
    <row r="126" s="13" customFormat="1">
      <c r="A126" s="13"/>
      <c r="B126" s="195"/>
      <c r="C126" s="13"/>
      <c r="D126" s="185" t="s">
        <v>229</v>
      </c>
      <c r="E126" s="196" t="s">
        <v>1244</v>
      </c>
      <c r="F126" s="197" t="s">
        <v>1251</v>
      </c>
      <c r="G126" s="13"/>
      <c r="H126" s="198">
        <v>4771.1700000000001</v>
      </c>
      <c r="I126" s="199"/>
      <c r="J126" s="13"/>
      <c r="K126" s="13"/>
      <c r="L126" s="195"/>
      <c r="M126" s="200"/>
      <c r="N126" s="201"/>
      <c r="O126" s="201"/>
      <c r="P126" s="201"/>
      <c r="Q126" s="201"/>
      <c r="R126" s="201"/>
      <c r="S126" s="201"/>
      <c r="T126" s="20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6" t="s">
        <v>229</v>
      </c>
      <c r="AU126" s="196" t="s">
        <v>92</v>
      </c>
      <c r="AV126" s="13" t="s">
        <v>92</v>
      </c>
      <c r="AW126" s="13" t="s">
        <v>36</v>
      </c>
      <c r="AX126" s="13" t="s">
        <v>82</v>
      </c>
      <c r="AY126" s="196" t="s">
        <v>151</v>
      </c>
    </row>
    <row r="127" s="14" customFormat="1">
      <c r="A127" s="14"/>
      <c r="B127" s="203"/>
      <c r="C127" s="14"/>
      <c r="D127" s="185" t="s">
        <v>229</v>
      </c>
      <c r="E127" s="204" t="s">
        <v>1252</v>
      </c>
      <c r="F127" s="205" t="s">
        <v>255</v>
      </c>
      <c r="G127" s="14"/>
      <c r="H127" s="206">
        <v>5954.3400000000001</v>
      </c>
      <c r="I127" s="207"/>
      <c r="J127" s="14"/>
      <c r="K127" s="14"/>
      <c r="L127" s="203"/>
      <c r="M127" s="208"/>
      <c r="N127" s="209"/>
      <c r="O127" s="209"/>
      <c r="P127" s="209"/>
      <c r="Q127" s="209"/>
      <c r="R127" s="209"/>
      <c r="S127" s="209"/>
      <c r="T127" s="21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04" t="s">
        <v>229</v>
      </c>
      <c r="AU127" s="204" t="s">
        <v>92</v>
      </c>
      <c r="AV127" s="14" t="s">
        <v>158</v>
      </c>
      <c r="AW127" s="14" t="s">
        <v>36</v>
      </c>
      <c r="AX127" s="14" t="s">
        <v>90</v>
      </c>
      <c r="AY127" s="204" t="s">
        <v>151</v>
      </c>
    </row>
    <row r="128" s="2" customFormat="1" ht="37.8" customHeight="1">
      <c r="A128" s="36"/>
      <c r="B128" s="170"/>
      <c r="C128" s="171" t="s">
        <v>92</v>
      </c>
      <c r="D128" s="171" t="s">
        <v>154</v>
      </c>
      <c r="E128" s="172" t="s">
        <v>1253</v>
      </c>
      <c r="F128" s="173" t="s">
        <v>1254</v>
      </c>
      <c r="G128" s="174" t="s">
        <v>227</v>
      </c>
      <c r="H128" s="175">
        <v>236.63399999999999</v>
      </c>
      <c r="I128" s="176"/>
      <c r="J128" s="177">
        <f>ROUND(I128*H128,2)</f>
        <v>0</v>
      </c>
      <c r="K128" s="178"/>
      <c r="L128" s="37"/>
      <c r="M128" s="179" t="s">
        <v>1</v>
      </c>
      <c r="N128" s="180" t="s">
        <v>47</v>
      </c>
      <c r="O128" s="75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3" t="s">
        <v>158</v>
      </c>
      <c r="AT128" s="183" t="s">
        <v>154</v>
      </c>
      <c r="AU128" s="183" t="s">
        <v>92</v>
      </c>
      <c r="AY128" s="17" t="s">
        <v>151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7" t="s">
        <v>90</v>
      </c>
      <c r="BK128" s="184">
        <f>ROUND(I128*H128,2)</f>
        <v>0</v>
      </c>
      <c r="BL128" s="17" t="s">
        <v>158</v>
      </c>
      <c r="BM128" s="183" t="s">
        <v>1255</v>
      </c>
    </row>
    <row r="129" s="13" customFormat="1">
      <c r="A129" s="13"/>
      <c r="B129" s="195"/>
      <c r="C129" s="13"/>
      <c r="D129" s="185" t="s">
        <v>229</v>
      </c>
      <c r="E129" s="196" t="s">
        <v>1</v>
      </c>
      <c r="F129" s="197" t="s">
        <v>1256</v>
      </c>
      <c r="G129" s="13"/>
      <c r="H129" s="198">
        <v>236.63399999999999</v>
      </c>
      <c r="I129" s="199"/>
      <c r="J129" s="13"/>
      <c r="K129" s="13"/>
      <c r="L129" s="195"/>
      <c r="M129" s="200"/>
      <c r="N129" s="201"/>
      <c r="O129" s="201"/>
      <c r="P129" s="201"/>
      <c r="Q129" s="201"/>
      <c r="R129" s="201"/>
      <c r="S129" s="201"/>
      <c r="T129" s="20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6" t="s">
        <v>229</v>
      </c>
      <c r="AU129" s="196" t="s">
        <v>92</v>
      </c>
      <c r="AV129" s="13" t="s">
        <v>92</v>
      </c>
      <c r="AW129" s="13" t="s">
        <v>36</v>
      </c>
      <c r="AX129" s="13" t="s">
        <v>90</v>
      </c>
      <c r="AY129" s="196" t="s">
        <v>151</v>
      </c>
    </row>
    <row r="130" s="2" customFormat="1" ht="37.8" customHeight="1">
      <c r="A130" s="36"/>
      <c r="B130" s="170"/>
      <c r="C130" s="171" t="s">
        <v>165</v>
      </c>
      <c r="D130" s="171" t="s">
        <v>154</v>
      </c>
      <c r="E130" s="172" t="s">
        <v>235</v>
      </c>
      <c r="F130" s="173" t="s">
        <v>236</v>
      </c>
      <c r="G130" s="174" t="s">
        <v>227</v>
      </c>
      <c r="H130" s="175">
        <v>954.23400000000004</v>
      </c>
      <c r="I130" s="176"/>
      <c r="J130" s="177">
        <f>ROUND(I130*H130,2)</f>
        <v>0</v>
      </c>
      <c r="K130" s="178"/>
      <c r="L130" s="37"/>
      <c r="M130" s="179" t="s">
        <v>1</v>
      </c>
      <c r="N130" s="180" t="s">
        <v>47</v>
      </c>
      <c r="O130" s="75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158</v>
      </c>
      <c r="AT130" s="183" t="s">
        <v>154</v>
      </c>
      <c r="AU130" s="183" t="s">
        <v>92</v>
      </c>
      <c r="AY130" s="17" t="s">
        <v>151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90</v>
      </c>
      <c r="BK130" s="184">
        <f>ROUND(I130*H130,2)</f>
        <v>0</v>
      </c>
      <c r="BL130" s="17" t="s">
        <v>158</v>
      </c>
      <c r="BM130" s="183" t="s">
        <v>1257</v>
      </c>
    </row>
    <row r="131" s="2" customFormat="1">
      <c r="A131" s="36"/>
      <c r="B131" s="37"/>
      <c r="C131" s="36"/>
      <c r="D131" s="185" t="s">
        <v>160</v>
      </c>
      <c r="E131" s="36"/>
      <c r="F131" s="186" t="s">
        <v>238</v>
      </c>
      <c r="G131" s="36"/>
      <c r="H131" s="36"/>
      <c r="I131" s="187"/>
      <c r="J131" s="36"/>
      <c r="K131" s="36"/>
      <c r="L131" s="37"/>
      <c r="M131" s="188"/>
      <c r="N131" s="189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160</v>
      </c>
      <c r="AU131" s="17" t="s">
        <v>92</v>
      </c>
    </row>
    <row r="132" s="13" customFormat="1">
      <c r="A132" s="13"/>
      <c r="B132" s="195"/>
      <c r="C132" s="13"/>
      <c r="D132" s="185" t="s">
        <v>229</v>
      </c>
      <c r="E132" s="196" t="s">
        <v>1</v>
      </c>
      <c r="F132" s="197" t="s">
        <v>1258</v>
      </c>
      <c r="G132" s="13"/>
      <c r="H132" s="198">
        <v>954.23400000000004</v>
      </c>
      <c r="I132" s="199"/>
      <c r="J132" s="13"/>
      <c r="K132" s="13"/>
      <c r="L132" s="195"/>
      <c r="M132" s="200"/>
      <c r="N132" s="201"/>
      <c r="O132" s="201"/>
      <c r="P132" s="201"/>
      <c r="Q132" s="201"/>
      <c r="R132" s="201"/>
      <c r="S132" s="201"/>
      <c r="T132" s="20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6" t="s">
        <v>229</v>
      </c>
      <c r="AU132" s="196" t="s">
        <v>92</v>
      </c>
      <c r="AV132" s="13" t="s">
        <v>92</v>
      </c>
      <c r="AW132" s="13" t="s">
        <v>36</v>
      </c>
      <c r="AX132" s="13" t="s">
        <v>90</v>
      </c>
      <c r="AY132" s="196" t="s">
        <v>151</v>
      </c>
    </row>
    <row r="133" s="2" customFormat="1" ht="24.15" customHeight="1">
      <c r="A133" s="36"/>
      <c r="B133" s="170"/>
      <c r="C133" s="171" t="s">
        <v>158</v>
      </c>
      <c r="D133" s="171" t="s">
        <v>154</v>
      </c>
      <c r="E133" s="172" t="s">
        <v>245</v>
      </c>
      <c r="F133" s="173" t="s">
        <v>246</v>
      </c>
      <c r="G133" s="174" t="s">
        <v>227</v>
      </c>
      <c r="H133" s="175">
        <v>172</v>
      </c>
      <c r="I133" s="176"/>
      <c r="J133" s="177">
        <f>ROUND(I133*H133,2)</f>
        <v>0</v>
      </c>
      <c r="K133" s="178"/>
      <c r="L133" s="37"/>
      <c r="M133" s="179" t="s">
        <v>1</v>
      </c>
      <c r="N133" s="180" t="s">
        <v>47</v>
      </c>
      <c r="O133" s="75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3" t="s">
        <v>158</v>
      </c>
      <c r="AT133" s="183" t="s">
        <v>154</v>
      </c>
      <c r="AU133" s="183" t="s">
        <v>92</v>
      </c>
      <c r="AY133" s="17" t="s">
        <v>151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7" t="s">
        <v>90</v>
      </c>
      <c r="BK133" s="184">
        <f>ROUND(I133*H133,2)</f>
        <v>0</v>
      </c>
      <c r="BL133" s="17" t="s">
        <v>158</v>
      </c>
      <c r="BM133" s="183" t="s">
        <v>1259</v>
      </c>
    </row>
    <row r="134" s="13" customFormat="1">
      <c r="A134" s="13"/>
      <c r="B134" s="195"/>
      <c r="C134" s="13"/>
      <c r="D134" s="185" t="s">
        <v>229</v>
      </c>
      <c r="E134" s="196" t="s">
        <v>1</v>
      </c>
      <c r="F134" s="197" t="s">
        <v>1260</v>
      </c>
      <c r="G134" s="13"/>
      <c r="H134" s="198">
        <v>172</v>
      </c>
      <c r="I134" s="199"/>
      <c r="J134" s="13"/>
      <c r="K134" s="13"/>
      <c r="L134" s="195"/>
      <c r="M134" s="200"/>
      <c r="N134" s="201"/>
      <c r="O134" s="201"/>
      <c r="P134" s="201"/>
      <c r="Q134" s="201"/>
      <c r="R134" s="201"/>
      <c r="S134" s="201"/>
      <c r="T134" s="20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6" t="s">
        <v>229</v>
      </c>
      <c r="AU134" s="196" t="s">
        <v>92</v>
      </c>
      <c r="AV134" s="13" t="s">
        <v>92</v>
      </c>
      <c r="AW134" s="13" t="s">
        <v>36</v>
      </c>
      <c r="AX134" s="13" t="s">
        <v>90</v>
      </c>
      <c r="AY134" s="196" t="s">
        <v>151</v>
      </c>
    </row>
    <row r="135" s="2" customFormat="1" ht="33" customHeight="1">
      <c r="A135" s="36"/>
      <c r="B135" s="170"/>
      <c r="C135" s="171" t="s">
        <v>150</v>
      </c>
      <c r="D135" s="171" t="s">
        <v>154</v>
      </c>
      <c r="E135" s="172" t="s">
        <v>1261</v>
      </c>
      <c r="F135" s="173" t="s">
        <v>1262</v>
      </c>
      <c r="G135" s="174" t="s">
        <v>227</v>
      </c>
      <c r="H135" s="175">
        <v>954.23400000000004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47</v>
      </c>
      <c r="O135" s="75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158</v>
      </c>
      <c r="AT135" s="183" t="s">
        <v>154</v>
      </c>
      <c r="AU135" s="183" t="s">
        <v>92</v>
      </c>
      <c r="AY135" s="17" t="s">
        <v>151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90</v>
      </c>
      <c r="BK135" s="184">
        <f>ROUND(I135*H135,2)</f>
        <v>0</v>
      </c>
      <c r="BL135" s="17" t="s">
        <v>158</v>
      </c>
      <c r="BM135" s="183" t="s">
        <v>1263</v>
      </c>
    </row>
    <row r="136" s="13" customFormat="1">
      <c r="A136" s="13"/>
      <c r="B136" s="195"/>
      <c r="C136" s="13"/>
      <c r="D136" s="185" t="s">
        <v>229</v>
      </c>
      <c r="E136" s="196" t="s">
        <v>1238</v>
      </c>
      <c r="F136" s="197" t="s">
        <v>1264</v>
      </c>
      <c r="G136" s="13"/>
      <c r="H136" s="198">
        <v>954.23400000000004</v>
      </c>
      <c r="I136" s="199"/>
      <c r="J136" s="13"/>
      <c r="K136" s="13"/>
      <c r="L136" s="195"/>
      <c r="M136" s="200"/>
      <c r="N136" s="201"/>
      <c r="O136" s="201"/>
      <c r="P136" s="201"/>
      <c r="Q136" s="201"/>
      <c r="R136" s="201"/>
      <c r="S136" s="201"/>
      <c r="T136" s="20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6" t="s">
        <v>229</v>
      </c>
      <c r="AU136" s="196" t="s">
        <v>92</v>
      </c>
      <c r="AV136" s="13" t="s">
        <v>92</v>
      </c>
      <c r="AW136" s="13" t="s">
        <v>36</v>
      </c>
      <c r="AX136" s="13" t="s">
        <v>90</v>
      </c>
      <c r="AY136" s="196" t="s">
        <v>151</v>
      </c>
    </row>
    <row r="137" s="2" customFormat="1" ht="16.5" customHeight="1">
      <c r="A137" s="36"/>
      <c r="B137" s="170"/>
      <c r="C137" s="171" t="s">
        <v>180</v>
      </c>
      <c r="D137" s="171" t="s">
        <v>154</v>
      </c>
      <c r="E137" s="172" t="s">
        <v>1265</v>
      </c>
      <c r="F137" s="173" t="s">
        <v>1266</v>
      </c>
      <c r="G137" s="174" t="s">
        <v>227</v>
      </c>
      <c r="H137" s="175">
        <v>1190.8679999999999</v>
      </c>
      <c r="I137" s="176"/>
      <c r="J137" s="177">
        <f>ROUND(I137*H137,2)</f>
        <v>0</v>
      </c>
      <c r="K137" s="178"/>
      <c r="L137" s="37"/>
      <c r="M137" s="179" t="s">
        <v>1</v>
      </c>
      <c r="N137" s="180" t="s">
        <v>47</v>
      </c>
      <c r="O137" s="75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3" t="s">
        <v>158</v>
      </c>
      <c r="AT137" s="183" t="s">
        <v>154</v>
      </c>
      <c r="AU137" s="183" t="s">
        <v>92</v>
      </c>
      <c r="AY137" s="17" t="s">
        <v>151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7" t="s">
        <v>90</v>
      </c>
      <c r="BK137" s="184">
        <f>ROUND(I137*H137,2)</f>
        <v>0</v>
      </c>
      <c r="BL137" s="17" t="s">
        <v>158</v>
      </c>
      <c r="BM137" s="183" t="s">
        <v>1267</v>
      </c>
    </row>
    <row r="138" s="13" customFormat="1">
      <c r="A138" s="13"/>
      <c r="B138" s="195"/>
      <c r="C138" s="13"/>
      <c r="D138" s="185" t="s">
        <v>229</v>
      </c>
      <c r="E138" s="196" t="s">
        <v>1</v>
      </c>
      <c r="F138" s="197" t="s">
        <v>1268</v>
      </c>
      <c r="G138" s="13"/>
      <c r="H138" s="198">
        <v>1190.8679999999999</v>
      </c>
      <c r="I138" s="199"/>
      <c r="J138" s="13"/>
      <c r="K138" s="13"/>
      <c r="L138" s="195"/>
      <c r="M138" s="200"/>
      <c r="N138" s="201"/>
      <c r="O138" s="201"/>
      <c r="P138" s="201"/>
      <c r="Q138" s="201"/>
      <c r="R138" s="201"/>
      <c r="S138" s="201"/>
      <c r="T138" s="20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6" t="s">
        <v>229</v>
      </c>
      <c r="AU138" s="196" t="s">
        <v>92</v>
      </c>
      <c r="AV138" s="13" t="s">
        <v>92</v>
      </c>
      <c r="AW138" s="13" t="s">
        <v>36</v>
      </c>
      <c r="AX138" s="13" t="s">
        <v>90</v>
      </c>
      <c r="AY138" s="196" t="s">
        <v>151</v>
      </c>
    </row>
    <row r="139" s="2" customFormat="1" ht="24.15" customHeight="1">
      <c r="A139" s="36"/>
      <c r="B139" s="170"/>
      <c r="C139" s="171" t="s">
        <v>186</v>
      </c>
      <c r="D139" s="171" t="s">
        <v>154</v>
      </c>
      <c r="E139" s="172" t="s">
        <v>1269</v>
      </c>
      <c r="F139" s="173" t="s">
        <v>1270</v>
      </c>
      <c r="G139" s="174" t="s">
        <v>242</v>
      </c>
      <c r="H139" s="175">
        <v>4771.1700000000001</v>
      </c>
      <c r="I139" s="176"/>
      <c r="J139" s="177">
        <f>ROUND(I139*H139,2)</f>
        <v>0</v>
      </c>
      <c r="K139" s="178"/>
      <c r="L139" s="37"/>
      <c r="M139" s="179" t="s">
        <v>1</v>
      </c>
      <c r="N139" s="180" t="s">
        <v>47</v>
      </c>
      <c r="O139" s="75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3" t="s">
        <v>158</v>
      </c>
      <c r="AT139" s="183" t="s">
        <v>154</v>
      </c>
      <c r="AU139" s="183" t="s">
        <v>92</v>
      </c>
      <c r="AY139" s="17" t="s">
        <v>151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7" t="s">
        <v>90</v>
      </c>
      <c r="BK139" s="184">
        <f>ROUND(I139*H139,2)</f>
        <v>0</v>
      </c>
      <c r="BL139" s="17" t="s">
        <v>158</v>
      </c>
      <c r="BM139" s="183" t="s">
        <v>1271</v>
      </c>
    </row>
    <row r="140" s="13" customFormat="1">
      <c r="A140" s="13"/>
      <c r="B140" s="195"/>
      <c r="C140" s="13"/>
      <c r="D140" s="185" t="s">
        <v>229</v>
      </c>
      <c r="E140" s="196" t="s">
        <v>1</v>
      </c>
      <c r="F140" s="197" t="s">
        <v>1272</v>
      </c>
      <c r="G140" s="13"/>
      <c r="H140" s="198">
        <v>4771.1700000000001</v>
      </c>
      <c r="I140" s="199"/>
      <c r="J140" s="13"/>
      <c r="K140" s="13"/>
      <c r="L140" s="195"/>
      <c r="M140" s="200"/>
      <c r="N140" s="201"/>
      <c r="O140" s="201"/>
      <c r="P140" s="201"/>
      <c r="Q140" s="201"/>
      <c r="R140" s="201"/>
      <c r="S140" s="201"/>
      <c r="T140" s="20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6" t="s">
        <v>229</v>
      </c>
      <c r="AU140" s="196" t="s">
        <v>92</v>
      </c>
      <c r="AV140" s="13" t="s">
        <v>92</v>
      </c>
      <c r="AW140" s="13" t="s">
        <v>36</v>
      </c>
      <c r="AX140" s="13" t="s">
        <v>90</v>
      </c>
      <c r="AY140" s="196" t="s">
        <v>151</v>
      </c>
    </row>
    <row r="141" s="2" customFormat="1" ht="16.5" customHeight="1">
      <c r="A141" s="36"/>
      <c r="B141" s="170"/>
      <c r="C141" s="211" t="s">
        <v>260</v>
      </c>
      <c r="D141" s="211" t="s">
        <v>256</v>
      </c>
      <c r="E141" s="212" t="s">
        <v>1273</v>
      </c>
      <c r="F141" s="213" t="s">
        <v>1274</v>
      </c>
      <c r="G141" s="214" t="s">
        <v>755</v>
      </c>
      <c r="H141" s="215">
        <v>62.024999999999999</v>
      </c>
      <c r="I141" s="216"/>
      <c r="J141" s="217">
        <f>ROUND(I141*H141,2)</f>
        <v>0</v>
      </c>
      <c r="K141" s="218"/>
      <c r="L141" s="219"/>
      <c r="M141" s="220" t="s">
        <v>1</v>
      </c>
      <c r="N141" s="221" t="s">
        <v>47</v>
      </c>
      <c r="O141" s="75"/>
      <c r="P141" s="181">
        <f>O141*H141</f>
        <v>0</v>
      </c>
      <c r="Q141" s="181">
        <v>0.001</v>
      </c>
      <c r="R141" s="181">
        <f>Q141*H141</f>
        <v>0.062024999999999997</v>
      </c>
      <c r="S141" s="181">
        <v>0</v>
      </c>
      <c r="T141" s="18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3" t="s">
        <v>260</v>
      </c>
      <c r="AT141" s="183" t="s">
        <v>256</v>
      </c>
      <c r="AU141" s="183" t="s">
        <v>92</v>
      </c>
      <c r="AY141" s="17" t="s">
        <v>151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7" t="s">
        <v>90</v>
      </c>
      <c r="BK141" s="184">
        <f>ROUND(I141*H141,2)</f>
        <v>0</v>
      </c>
      <c r="BL141" s="17" t="s">
        <v>158</v>
      </c>
      <c r="BM141" s="183" t="s">
        <v>1275</v>
      </c>
    </row>
    <row r="142" s="2" customFormat="1">
      <c r="A142" s="36"/>
      <c r="B142" s="37"/>
      <c r="C142" s="36"/>
      <c r="D142" s="185" t="s">
        <v>160</v>
      </c>
      <c r="E142" s="36"/>
      <c r="F142" s="186" t="s">
        <v>1276</v>
      </c>
      <c r="G142" s="36"/>
      <c r="H142" s="36"/>
      <c r="I142" s="187"/>
      <c r="J142" s="36"/>
      <c r="K142" s="36"/>
      <c r="L142" s="37"/>
      <c r="M142" s="188"/>
      <c r="N142" s="18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160</v>
      </c>
      <c r="AU142" s="17" t="s">
        <v>92</v>
      </c>
    </row>
    <row r="143" s="13" customFormat="1">
      <c r="A143" s="13"/>
      <c r="B143" s="195"/>
      <c r="C143" s="13"/>
      <c r="D143" s="185" t="s">
        <v>229</v>
      </c>
      <c r="E143" s="13"/>
      <c r="F143" s="197" t="s">
        <v>1277</v>
      </c>
      <c r="G143" s="13"/>
      <c r="H143" s="198">
        <v>62.024999999999999</v>
      </c>
      <c r="I143" s="199"/>
      <c r="J143" s="13"/>
      <c r="K143" s="13"/>
      <c r="L143" s="195"/>
      <c r="M143" s="200"/>
      <c r="N143" s="201"/>
      <c r="O143" s="201"/>
      <c r="P143" s="201"/>
      <c r="Q143" s="201"/>
      <c r="R143" s="201"/>
      <c r="S143" s="201"/>
      <c r="T143" s="20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6" t="s">
        <v>229</v>
      </c>
      <c r="AU143" s="196" t="s">
        <v>92</v>
      </c>
      <c r="AV143" s="13" t="s">
        <v>92</v>
      </c>
      <c r="AW143" s="13" t="s">
        <v>3</v>
      </c>
      <c r="AX143" s="13" t="s">
        <v>90</v>
      </c>
      <c r="AY143" s="196" t="s">
        <v>151</v>
      </c>
    </row>
    <row r="144" s="2" customFormat="1" ht="24.15" customHeight="1">
      <c r="A144" s="36"/>
      <c r="B144" s="170"/>
      <c r="C144" s="171" t="s">
        <v>268</v>
      </c>
      <c r="D144" s="171" t="s">
        <v>154</v>
      </c>
      <c r="E144" s="172" t="s">
        <v>1278</v>
      </c>
      <c r="F144" s="173" t="s">
        <v>1279</v>
      </c>
      <c r="G144" s="174" t="s">
        <v>242</v>
      </c>
      <c r="H144" s="175">
        <v>450</v>
      </c>
      <c r="I144" s="176"/>
      <c r="J144" s="177">
        <f>ROUND(I144*H144,2)</f>
        <v>0</v>
      </c>
      <c r="K144" s="178"/>
      <c r="L144" s="37"/>
      <c r="M144" s="179" t="s">
        <v>1</v>
      </c>
      <c r="N144" s="180" t="s">
        <v>47</v>
      </c>
      <c r="O144" s="75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3" t="s">
        <v>158</v>
      </c>
      <c r="AT144" s="183" t="s">
        <v>154</v>
      </c>
      <c r="AU144" s="183" t="s">
        <v>92</v>
      </c>
      <c r="AY144" s="17" t="s">
        <v>151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7" t="s">
        <v>90</v>
      </c>
      <c r="BK144" s="184">
        <f>ROUND(I144*H144,2)</f>
        <v>0</v>
      </c>
      <c r="BL144" s="17" t="s">
        <v>158</v>
      </c>
      <c r="BM144" s="183" t="s">
        <v>1280</v>
      </c>
    </row>
    <row r="145" s="2" customFormat="1">
      <c r="A145" s="36"/>
      <c r="B145" s="37"/>
      <c r="C145" s="36"/>
      <c r="D145" s="185" t="s">
        <v>160</v>
      </c>
      <c r="E145" s="36"/>
      <c r="F145" s="186" t="s">
        <v>1281</v>
      </c>
      <c r="G145" s="36"/>
      <c r="H145" s="36"/>
      <c r="I145" s="187"/>
      <c r="J145" s="36"/>
      <c r="K145" s="36"/>
      <c r="L145" s="37"/>
      <c r="M145" s="188"/>
      <c r="N145" s="189"/>
      <c r="O145" s="75"/>
      <c r="P145" s="75"/>
      <c r="Q145" s="75"/>
      <c r="R145" s="75"/>
      <c r="S145" s="75"/>
      <c r="T145" s="7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7" t="s">
        <v>160</v>
      </c>
      <c r="AU145" s="17" t="s">
        <v>92</v>
      </c>
    </row>
    <row r="146" s="13" customFormat="1">
      <c r="A146" s="13"/>
      <c r="B146" s="195"/>
      <c r="C146" s="13"/>
      <c r="D146" s="185" t="s">
        <v>229</v>
      </c>
      <c r="E146" s="196" t="s">
        <v>1</v>
      </c>
      <c r="F146" s="197" t="s">
        <v>1282</v>
      </c>
      <c r="G146" s="13"/>
      <c r="H146" s="198">
        <v>450</v>
      </c>
      <c r="I146" s="199"/>
      <c r="J146" s="13"/>
      <c r="K146" s="13"/>
      <c r="L146" s="195"/>
      <c r="M146" s="200"/>
      <c r="N146" s="201"/>
      <c r="O146" s="201"/>
      <c r="P146" s="201"/>
      <c r="Q146" s="201"/>
      <c r="R146" s="201"/>
      <c r="S146" s="201"/>
      <c r="T146" s="20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6" t="s">
        <v>229</v>
      </c>
      <c r="AU146" s="196" t="s">
        <v>92</v>
      </c>
      <c r="AV146" s="13" t="s">
        <v>92</v>
      </c>
      <c r="AW146" s="13" t="s">
        <v>36</v>
      </c>
      <c r="AX146" s="13" t="s">
        <v>90</v>
      </c>
      <c r="AY146" s="196" t="s">
        <v>151</v>
      </c>
    </row>
    <row r="147" s="2" customFormat="1" ht="24.15" customHeight="1">
      <c r="A147" s="36"/>
      <c r="B147" s="170"/>
      <c r="C147" s="171" t="s">
        <v>274</v>
      </c>
      <c r="D147" s="171" t="s">
        <v>154</v>
      </c>
      <c r="E147" s="172" t="s">
        <v>269</v>
      </c>
      <c r="F147" s="173" t="s">
        <v>270</v>
      </c>
      <c r="G147" s="174" t="s">
        <v>242</v>
      </c>
      <c r="H147" s="175">
        <v>166.5</v>
      </c>
      <c r="I147" s="176"/>
      <c r="J147" s="177">
        <f>ROUND(I147*H147,2)</f>
        <v>0</v>
      </c>
      <c r="K147" s="178"/>
      <c r="L147" s="37"/>
      <c r="M147" s="179" t="s">
        <v>1</v>
      </c>
      <c r="N147" s="180" t="s">
        <v>47</v>
      </c>
      <c r="O147" s="75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3" t="s">
        <v>158</v>
      </c>
      <c r="AT147" s="183" t="s">
        <v>154</v>
      </c>
      <c r="AU147" s="183" t="s">
        <v>92</v>
      </c>
      <c r="AY147" s="17" t="s">
        <v>151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7" t="s">
        <v>90</v>
      </c>
      <c r="BK147" s="184">
        <f>ROUND(I147*H147,2)</f>
        <v>0</v>
      </c>
      <c r="BL147" s="17" t="s">
        <v>158</v>
      </c>
      <c r="BM147" s="183" t="s">
        <v>1283</v>
      </c>
    </row>
    <row r="148" s="13" customFormat="1">
      <c r="A148" s="13"/>
      <c r="B148" s="195"/>
      <c r="C148" s="13"/>
      <c r="D148" s="185" t="s">
        <v>229</v>
      </c>
      <c r="E148" s="196" t="s">
        <v>1</v>
      </c>
      <c r="F148" s="197" t="s">
        <v>1240</v>
      </c>
      <c r="G148" s="13"/>
      <c r="H148" s="198">
        <v>166.5</v>
      </c>
      <c r="I148" s="199"/>
      <c r="J148" s="13"/>
      <c r="K148" s="13"/>
      <c r="L148" s="195"/>
      <c r="M148" s="200"/>
      <c r="N148" s="201"/>
      <c r="O148" s="201"/>
      <c r="P148" s="201"/>
      <c r="Q148" s="201"/>
      <c r="R148" s="201"/>
      <c r="S148" s="201"/>
      <c r="T148" s="20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6" t="s">
        <v>229</v>
      </c>
      <c r="AU148" s="196" t="s">
        <v>92</v>
      </c>
      <c r="AV148" s="13" t="s">
        <v>92</v>
      </c>
      <c r="AW148" s="13" t="s">
        <v>36</v>
      </c>
      <c r="AX148" s="13" t="s">
        <v>90</v>
      </c>
      <c r="AY148" s="196" t="s">
        <v>151</v>
      </c>
    </row>
    <row r="149" s="2" customFormat="1" ht="16.5" customHeight="1">
      <c r="A149" s="36"/>
      <c r="B149" s="170"/>
      <c r="C149" s="171" t="s">
        <v>279</v>
      </c>
      <c r="D149" s="171" t="s">
        <v>154</v>
      </c>
      <c r="E149" s="172" t="s">
        <v>891</v>
      </c>
      <c r="F149" s="173" t="s">
        <v>892</v>
      </c>
      <c r="G149" s="174" t="s">
        <v>227</v>
      </c>
      <c r="H149" s="175">
        <v>954.23400000000004</v>
      </c>
      <c r="I149" s="176"/>
      <c r="J149" s="177">
        <f>ROUND(I149*H149,2)</f>
        <v>0</v>
      </c>
      <c r="K149" s="178"/>
      <c r="L149" s="37"/>
      <c r="M149" s="179" t="s">
        <v>1</v>
      </c>
      <c r="N149" s="180" t="s">
        <v>47</v>
      </c>
      <c r="O149" s="75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3" t="s">
        <v>158</v>
      </c>
      <c r="AT149" s="183" t="s">
        <v>154</v>
      </c>
      <c r="AU149" s="183" t="s">
        <v>92</v>
      </c>
      <c r="AY149" s="17" t="s">
        <v>151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7" t="s">
        <v>90</v>
      </c>
      <c r="BK149" s="184">
        <f>ROUND(I149*H149,2)</f>
        <v>0</v>
      </c>
      <c r="BL149" s="17" t="s">
        <v>158</v>
      </c>
      <c r="BM149" s="183" t="s">
        <v>1284</v>
      </c>
    </row>
    <row r="150" s="13" customFormat="1">
      <c r="A150" s="13"/>
      <c r="B150" s="195"/>
      <c r="C150" s="13"/>
      <c r="D150" s="185" t="s">
        <v>229</v>
      </c>
      <c r="E150" s="196" t="s">
        <v>1</v>
      </c>
      <c r="F150" s="197" t="s">
        <v>1238</v>
      </c>
      <c r="G150" s="13"/>
      <c r="H150" s="198">
        <v>954.23400000000004</v>
      </c>
      <c r="I150" s="199"/>
      <c r="J150" s="13"/>
      <c r="K150" s="13"/>
      <c r="L150" s="195"/>
      <c r="M150" s="200"/>
      <c r="N150" s="201"/>
      <c r="O150" s="201"/>
      <c r="P150" s="201"/>
      <c r="Q150" s="201"/>
      <c r="R150" s="201"/>
      <c r="S150" s="201"/>
      <c r="T150" s="20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6" t="s">
        <v>229</v>
      </c>
      <c r="AU150" s="196" t="s">
        <v>92</v>
      </c>
      <c r="AV150" s="13" t="s">
        <v>92</v>
      </c>
      <c r="AW150" s="13" t="s">
        <v>36</v>
      </c>
      <c r="AX150" s="13" t="s">
        <v>90</v>
      </c>
      <c r="AY150" s="196" t="s">
        <v>151</v>
      </c>
    </row>
    <row r="151" s="12" customFormat="1" ht="22.8" customHeight="1">
      <c r="A151" s="12"/>
      <c r="B151" s="157"/>
      <c r="C151" s="12"/>
      <c r="D151" s="158" t="s">
        <v>81</v>
      </c>
      <c r="E151" s="168" t="s">
        <v>150</v>
      </c>
      <c r="F151" s="168" t="s">
        <v>313</v>
      </c>
      <c r="G151" s="12"/>
      <c r="H151" s="12"/>
      <c r="I151" s="160"/>
      <c r="J151" s="169">
        <f>BK151</f>
        <v>0</v>
      </c>
      <c r="K151" s="12"/>
      <c r="L151" s="157"/>
      <c r="M151" s="162"/>
      <c r="N151" s="163"/>
      <c r="O151" s="163"/>
      <c r="P151" s="164">
        <f>SUM(P152:P153)</f>
        <v>0</v>
      </c>
      <c r="Q151" s="163"/>
      <c r="R151" s="164">
        <f>SUM(R152:R153)</f>
        <v>95.737499999999997</v>
      </c>
      <c r="S151" s="163"/>
      <c r="T151" s="165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8" t="s">
        <v>90</v>
      </c>
      <c r="AT151" s="166" t="s">
        <v>81</v>
      </c>
      <c r="AU151" s="166" t="s">
        <v>90</v>
      </c>
      <c r="AY151" s="158" t="s">
        <v>151</v>
      </c>
      <c r="BK151" s="167">
        <f>SUM(BK152:BK153)</f>
        <v>0</v>
      </c>
    </row>
    <row r="152" s="2" customFormat="1" ht="16.5" customHeight="1">
      <c r="A152" s="36"/>
      <c r="B152" s="170"/>
      <c r="C152" s="171" t="s">
        <v>284</v>
      </c>
      <c r="D152" s="171" t="s">
        <v>154</v>
      </c>
      <c r="E152" s="172" t="s">
        <v>325</v>
      </c>
      <c r="F152" s="173" t="s">
        <v>326</v>
      </c>
      <c r="G152" s="174" t="s">
        <v>242</v>
      </c>
      <c r="H152" s="175">
        <v>166.5</v>
      </c>
      <c r="I152" s="176"/>
      <c r="J152" s="177">
        <f>ROUND(I152*H152,2)</f>
        <v>0</v>
      </c>
      <c r="K152" s="178"/>
      <c r="L152" s="37"/>
      <c r="M152" s="179" t="s">
        <v>1</v>
      </c>
      <c r="N152" s="180" t="s">
        <v>47</v>
      </c>
      <c r="O152" s="75"/>
      <c r="P152" s="181">
        <f>O152*H152</f>
        <v>0</v>
      </c>
      <c r="Q152" s="181">
        <v>0.57499999999999996</v>
      </c>
      <c r="R152" s="181">
        <f>Q152*H152</f>
        <v>95.737499999999997</v>
      </c>
      <c r="S152" s="181">
        <v>0</v>
      </c>
      <c r="T152" s="18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3" t="s">
        <v>158</v>
      </c>
      <c r="AT152" s="183" t="s">
        <v>154</v>
      </c>
      <c r="AU152" s="183" t="s">
        <v>92</v>
      </c>
      <c r="AY152" s="17" t="s">
        <v>151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90</v>
      </c>
      <c r="BK152" s="184">
        <f>ROUND(I152*H152,2)</f>
        <v>0</v>
      </c>
      <c r="BL152" s="17" t="s">
        <v>158</v>
      </c>
      <c r="BM152" s="183" t="s">
        <v>1285</v>
      </c>
    </row>
    <row r="153" s="13" customFormat="1">
      <c r="A153" s="13"/>
      <c r="B153" s="195"/>
      <c r="C153" s="13"/>
      <c r="D153" s="185" t="s">
        <v>229</v>
      </c>
      <c r="E153" s="196" t="s">
        <v>1240</v>
      </c>
      <c r="F153" s="197" t="s">
        <v>1286</v>
      </c>
      <c r="G153" s="13"/>
      <c r="H153" s="198">
        <v>166.5</v>
      </c>
      <c r="I153" s="199"/>
      <c r="J153" s="13"/>
      <c r="K153" s="13"/>
      <c r="L153" s="195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229</v>
      </c>
      <c r="AU153" s="196" t="s">
        <v>92</v>
      </c>
      <c r="AV153" s="13" t="s">
        <v>92</v>
      </c>
      <c r="AW153" s="13" t="s">
        <v>36</v>
      </c>
      <c r="AX153" s="13" t="s">
        <v>90</v>
      </c>
      <c r="AY153" s="196" t="s">
        <v>151</v>
      </c>
    </row>
    <row r="154" s="12" customFormat="1" ht="22.8" customHeight="1">
      <c r="A154" s="12"/>
      <c r="B154" s="157"/>
      <c r="C154" s="12"/>
      <c r="D154" s="158" t="s">
        <v>81</v>
      </c>
      <c r="E154" s="168" t="s">
        <v>260</v>
      </c>
      <c r="F154" s="168" t="s">
        <v>352</v>
      </c>
      <c r="G154" s="12"/>
      <c r="H154" s="12"/>
      <c r="I154" s="160"/>
      <c r="J154" s="169">
        <f>BK154</f>
        <v>0</v>
      </c>
      <c r="K154" s="12"/>
      <c r="L154" s="157"/>
      <c r="M154" s="162"/>
      <c r="N154" s="163"/>
      <c r="O154" s="163"/>
      <c r="P154" s="164">
        <f>SUM(P155:P157)</f>
        <v>0</v>
      </c>
      <c r="Q154" s="163"/>
      <c r="R154" s="164">
        <f>SUM(R155:R157)</f>
        <v>1.0520000000000001</v>
      </c>
      <c r="S154" s="163"/>
      <c r="T154" s="165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8" t="s">
        <v>90</v>
      </c>
      <c r="AT154" s="166" t="s">
        <v>81</v>
      </c>
      <c r="AU154" s="166" t="s">
        <v>90</v>
      </c>
      <c r="AY154" s="158" t="s">
        <v>151</v>
      </c>
      <c r="BK154" s="167">
        <f>SUM(BK155:BK157)</f>
        <v>0</v>
      </c>
    </row>
    <row r="155" s="2" customFormat="1" ht="24.15" customHeight="1">
      <c r="A155" s="36"/>
      <c r="B155" s="170"/>
      <c r="C155" s="171" t="s">
        <v>289</v>
      </c>
      <c r="D155" s="171" t="s">
        <v>154</v>
      </c>
      <c r="E155" s="172" t="s">
        <v>711</v>
      </c>
      <c r="F155" s="173" t="s">
        <v>712</v>
      </c>
      <c r="G155" s="174" t="s">
        <v>598</v>
      </c>
      <c r="H155" s="175">
        <v>2.5</v>
      </c>
      <c r="I155" s="176"/>
      <c r="J155" s="177">
        <f>ROUND(I155*H155,2)</f>
        <v>0</v>
      </c>
      <c r="K155" s="178"/>
      <c r="L155" s="37"/>
      <c r="M155" s="179" t="s">
        <v>1</v>
      </c>
      <c r="N155" s="180" t="s">
        <v>47</v>
      </c>
      <c r="O155" s="75"/>
      <c r="P155" s="181">
        <f>O155*H155</f>
        <v>0</v>
      </c>
      <c r="Q155" s="181">
        <v>0.42080000000000001</v>
      </c>
      <c r="R155" s="181">
        <f>Q155*H155</f>
        <v>1.0520000000000001</v>
      </c>
      <c r="S155" s="181">
        <v>0</v>
      </c>
      <c r="T155" s="18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3" t="s">
        <v>158</v>
      </c>
      <c r="AT155" s="183" t="s">
        <v>154</v>
      </c>
      <c r="AU155" s="183" t="s">
        <v>92</v>
      </c>
      <c r="AY155" s="17" t="s">
        <v>151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7" t="s">
        <v>90</v>
      </c>
      <c r="BK155" s="184">
        <f>ROUND(I155*H155,2)</f>
        <v>0</v>
      </c>
      <c r="BL155" s="17" t="s">
        <v>158</v>
      </c>
      <c r="BM155" s="183" t="s">
        <v>1287</v>
      </c>
    </row>
    <row r="156" s="13" customFormat="1">
      <c r="A156" s="13"/>
      <c r="B156" s="195"/>
      <c r="C156" s="13"/>
      <c r="D156" s="185" t="s">
        <v>229</v>
      </c>
      <c r="E156" s="196" t="s">
        <v>1</v>
      </c>
      <c r="F156" s="197" t="s">
        <v>1288</v>
      </c>
      <c r="G156" s="13"/>
      <c r="H156" s="198">
        <v>1</v>
      </c>
      <c r="I156" s="199"/>
      <c r="J156" s="13"/>
      <c r="K156" s="13"/>
      <c r="L156" s="195"/>
      <c r="M156" s="200"/>
      <c r="N156" s="201"/>
      <c r="O156" s="201"/>
      <c r="P156" s="201"/>
      <c r="Q156" s="201"/>
      <c r="R156" s="201"/>
      <c r="S156" s="201"/>
      <c r="T156" s="20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6" t="s">
        <v>229</v>
      </c>
      <c r="AU156" s="196" t="s">
        <v>92</v>
      </c>
      <c r="AV156" s="13" t="s">
        <v>92</v>
      </c>
      <c r="AW156" s="13" t="s">
        <v>36</v>
      </c>
      <c r="AX156" s="13" t="s">
        <v>90</v>
      </c>
      <c r="AY156" s="196" t="s">
        <v>151</v>
      </c>
    </row>
    <row r="157" s="13" customFormat="1">
      <c r="A157" s="13"/>
      <c r="B157" s="195"/>
      <c r="C157" s="13"/>
      <c r="D157" s="185" t="s">
        <v>229</v>
      </c>
      <c r="E157" s="13"/>
      <c r="F157" s="197" t="s">
        <v>1289</v>
      </c>
      <c r="G157" s="13"/>
      <c r="H157" s="198">
        <v>2.5</v>
      </c>
      <c r="I157" s="199"/>
      <c r="J157" s="13"/>
      <c r="K157" s="13"/>
      <c r="L157" s="195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6" t="s">
        <v>229</v>
      </c>
      <c r="AU157" s="196" t="s">
        <v>92</v>
      </c>
      <c r="AV157" s="13" t="s">
        <v>92</v>
      </c>
      <c r="AW157" s="13" t="s">
        <v>3</v>
      </c>
      <c r="AX157" s="13" t="s">
        <v>90</v>
      </c>
      <c r="AY157" s="196" t="s">
        <v>151</v>
      </c>
    </row>
    <row r="158" s="12" customFormat="1" ht="22.8" customHeight="1">
      <c r="A158" s="12"/>
      <c r="B158" s="157"/>
      <c r="C158" s="12"/>
      <c r="D158" s="158" t="s">
        <v>81</v>
      </c>
      <c r="E158" s="168" t="s">
        <v>373</v>
      </c>
      <c r="F158" s="168" t="s">
        <v>374</v>
      </c>
      <c r="G158" s="12"/>
      <c r="H158" s="12"/>
      <c r="I158" s="160"/>
      <c r="J158" s="169">
        <f>BK158</f>
        <v>0</v>
      </c>
      <c r="K158" s="12"/>
      <c r="L158" s="157"/>
      <c r="M158" s="162"/>
      <c r="N158" s="163"/>
      <c r="O158" s="163"/>
      <c r="P158" s="164">
        <f>P159</f>
        <v>0</v>
      </c>
      <c r="Q158" s="163"/>
      <c r="R158" s="164">
        <f>R159</f>
        <v>0</v>
      </c>
      <c r="S158" s="163"/>
      <c r="T158" s="165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8" t="s">
        <v>90</v>
      </c>
      <c r="AT158" s="166" t="s">
        <v>81</v>
      </c>
      <c r="AU158" s="166" t="s">
        <v>90</v>
      </c>
      <c r="AY158" s="158" t="s">
        <v>151</v>
      </c>
      <c r="BK158" s="167">
        <f>BK159</f>
        <v>0</v>
      </c>
    </row>
    <row r="159" s="2" customFormat="1" ht="33" customHeight="1">
      <c r="A159" s="36"/>
      <c r="B159" s="170"/>
      <c r="C159" s="171" t="s">
        <v>294</v>
      </c>
      <c r="D159" s="171" t="s">
        <v>154</v>
      </c>
      <c r="E159" s="172" t="s">
        <v>376</v>
      </c>
      <c r="F159" s="173" t="s">
        <v>377</v>
      </c>
      <c r="G159" s="174" t="s">
        <v>259</v>
      </c>
      <c r="H159" s="175">
        <v>96.852000000000004</v>
      </c>
      <c r="I159" s="176"/>
      <c r="J159" s="177">
        <f>ROUND(I159*H159,2)</f>
        <v>0</v>
      </c>
      <c r="K159" s="178"/>
      <c r="L159" s="37"/>
      <c r="M159" s="225" t="s">
        <v>1</v>
      </c>
      <c r="N159" s="226" t="s">
        <v>47</v>
      </c>
      <c r="O159" s="192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3" t="s">
        <v>158</v>
      </c>
      <c r="AT159" s="183" t="s">
        <v>154</v>
      </c>
      <c r="AU159" s="183" t="s">
        <v>92</v>
      </c>
      <c r="AY159" s="17" t="s">
        <v>151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7" t="s">
        <v>90</v>
      </c>
      <c r="BK159" s="184">
        <f>ROUND(I159*H159,2)</f>
        <v>0</v>
      </c>
      <c r="BL159" s="17" t="s">
        <v>158</v>
      </c>
      <c r="BM159" s="183" t="s">
        <v>1290</v>
      </c>
    </row>
    <row r="160" s="2" customFormat="1" ht="6.96" customHeight="1">
      <c r="A160" s="36"/>
      <c r="B160" s="58"/>
      <c r="C160" s="59"/>
      <c r="D160" s="59"/>
      <c r="E160" s="59"/>
      <c r="F160" s="59"/>
      <c r="G160" s="59"/>
      <c r="H160" s="59"/>
      <c r="I160" s="59"/>
      <c r="J160" s="59"/>
      <c r="K160" s="59"/>
      <c r="L160" s="37"/>
      <c r="M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</row>
  </sheetData>
  <autoFilter ref="C120:K15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8"/>
      <c r="C3" s="19"/>
      <c r="D3" s="19"/>
      <c r="E3" s="19"/>
      <c r="F3" s="19"/>
      <c r="G3" s="19"/>
      <c r="H3" s="20"/>
    </row>
    <row r="4" s="1" customFormat="1" ht="24.96" customHeight="1">
      <c r="B4" s="20"/>
      <c r="C4" s="21" t="s">
        <v>1291</v>
      </c>
      <c r="H4" s="20"/>
    </row>
    <row r="5" s="1" customFormat="1" ht="12" customHeight="1">
      <c r="B5" s="20"/>
      <c r="C5" s="24" t="s">
        <v>13</v>
      </c>
      <c r="D5" s="34" t="s">
        <v>14</v>
      </c>
      <c r="E5" s="1"/>
      <c r="F5" s="1"/>
      <c r="H5" s="20"/>
    </row>
    <row r="6" s="1" customFormat="1" ht="36.96" customHeight="1">
      <c r="B6" s="20"/>
      <c r="C6" s="27" t="s">
        <v>16</v>
      </c>
      <c r="D6" s="28" t="s">
        <v>17</v>
      </c>
      <c r="E6" s="1"/>
      <c r="F6" s="1"/>
      <c r="H6" s="20"/>
    </row>
    <row r="7" s="1" customFormat="1" ht="16.5" customHeight="1">
      <c r="B7" s="20"/>
      <c r="C7" s="30" t="s">
        <v>22</v>
      </c>
      <c r="D7" s="67" t="str">
        <f>'Rekapitulace stavby'!AN8</f>
        <v>11. 8. 2022</v>
      </c>
      <c r="H7" s="20"/>
    </row>
    <row r="8" s="2" customFormat="1" ht="10.8" customHeight="1">
      <c r="A8" s="36"/>
      <c r="B8" s="37"/>
      <c r="C8" s="36"/>
      <c r="D8" s="36"/>
      <c r="E8" s="36"/>
      <c r="F8" s="36"/>
      <c r="G8" s="36"/>
      <c r="H8" s="37"/>
    </row>
    <row r="9" s="11" customFormat="1" ht="29.28" customHeight="1">
      <c r="A9" s="146"/>
      <c r="B9" s="147"/>
      <c r="C9" s="148" t="s">
        <v>63</v>
      </c>
      <c r="D9" s="149" t="s">
        <v>64</v>
      </c>
      <c r="E9" s="149" t="s">
        <v>137</v>
      </c>
      <c r="F9" s="150" t="s">
        <v>1292</v>
      </c>
      <c r="G9" s="146"/>
      <c r="H9" s="147"/>
    </row>
    <row r="10" s="2" customFormat="1" ht="26.4" customHeight="1">
      <c r="A10" s="36"/>
      <c r="B10" s="37"/>
      <c r="C10" s="229" t="s">
        <v>1293</v>
      </c>
      <c r="D10" s="229" t="s">
        <v>94</v>
      </c>
      <c r="E10" s="36"/>
      <c r="F10" s="36"/>
      <c r="G10" s="36"/>
      <c r="H10" s="37"/>
    </row>
    <row r="11" s="2" customFormat="1" ht="16.8" customHeight="1">
      <c r="A11" s="36"/>
      <c r="B11" s="37"/>
      <c r="C11" s="230" t="s">
        <v>191</v>
      </c>
      <c r="D11" s="231" t="s">
        <v>1</v>
      </c>
      <c r="E11" s="232" t="s">
        <v>1</v>
      </c>
      <c r="F11" s="233">
        <v>62.496000000000002</v>
      </c>
      <c r="G11" s="36"/>
      <c r="H11" s="37"/>
    </row>
    <row r="12" s="2" customFormat="1" ht="16.8" customHeight="1">
      <c r="A12" s="36"/>
      <c r="B12" s="37"/>
      <c r="C12" s="234" t="s">
        <v>191</v>
      </c>
      <c r="D12" s="234" t="s">
        <v>293</v>
      </c>
      <c r="E12" s="17" t="s">
        <v>1</v>
      </c>
      <c r="F12" s="235">
        <v>62.496000000000002</v>
      </c>
      <c r="G12" s="36"/>
      <c r="H12" s="37"/>
    </row>
    <row r="13" s="2" customFormat="1" ht="16.8" customHeight="1">
      <c r="A13" s="36"/>
      <c r="B13" s="37"/>
      <c r="C13" s="236" t="s">
        <v>1294</v>
      </c>
      <c r="D13" s="36"/>
      <c r="E13" s="36"/>
      <c r="F13" s="36"/>
      <c r="G13" s="36"/>
      <c r="H13" s="37"/>
    </row>
    <row r="14" s="2" customFormat="1" ht="16.8" customHeight="1">
      <c r="A14" s="36"/>
      <c r="B14" s="37"/>
      <c r="C14" s="234" t="s">
        <v>290</v>
      </c>
      <c r="D14" s="234" t="s">
        <v>291</v>
      </c>
      <c r="E14" s="17" t="s">
        <v>242</v>
      </c>
      <c r="F14" s="235">
        <v>62.496000000000002</v>
      </c>
      <c r="G14" s="36"/>
      <c r="H14" s="37"/>
    </row>
    <row r="15" s="2" customFormat="1" ht="16.8" customHeight="1">
      <c r="A15" s="36"/>
      <c r="B15" s="37"/>
      <c r="C15" s="234" t="s">
        <v>295</v>
      </c>
      <c r="D15" s="234" t="s">
        <v>296</v>
      </c>
      <c r="E15" s="17" t="s">
        <v>242</v>
      </c>
      <c r="F15" s="235">
        <v>62.496000000000002</v>
      </c>
      <c r="G15" s="36"/>
      <c r="H15" s="37"/>
    </row>
    <row r="16" s="2" customFormat="1" ht="16.8" customHeight="1">
      <c r="A16" s="36"/>
      <c r="B16" s="37"/>
      <c r="C16" s="230" t="s">
        <v>193</v>
      </c>
      <c r="D16" s="231" t="s">
        <v>1</v>
      </c>
      <c r="E16" s="232" t="s">
        <v>1</v>
      </c>
      <c r="F16" s="233">
        <v>138.93000000000001</v>
      </c>
      <c r="G16" s="36"/>
      <c r="H16" s="37"/>
    </row>
    <row r="17" s="2" customFormat="1" ht="16.8" customHeight="1">
      <c r="A17" s="36"/>
      <c r="B17" s="37"/>
      <c r="C17" s="234" t="s">
        <v>193</v>
      </c>
      <c r="D17" s="234" t="s">
        <v>357</v>
      </c>
      <c r="E17" s="17" t="s">
        <v>1</v>
      </c>
      <c r="F17" s="235">
        <v>138.93000000000001</v>
      </c>
      <c r="G17" s="36"/>
      <c r="H17" s="37"/>
    </row>
    <row r="18" s="2" customFormat="1" ht="16.8" customHeight="1">
      <c r="A18" s="36"/>
      <c r="B18" s="37"/>
      <c r="C18" s="236" t="s">
        <v>1294</v>
      </c>
      <c r="D18" s="36"/>
      <c r="E18" s="36"/>
      <c r="F18" s="36"/>
      <c r="G18" s="36"/>
      <c r="H18" s="37"/>
    </row>
    <row r="19" s="2" customFormat="1" ht="16.8" customHeight="1">
      <c r="A19" s="36"/>
      <c r="B19" s="37"/>
      <c r="C19" s="234" t="s">
        <v>354</v>
      </c>
      <c r="D19" s="234" t="s">
        <v>355</v>
      </c>
      <c r="E19" s="17" t="s">
        <v>349</v>
      </c>
      <c r="F19" s="235">
        <v>138.93000000000001</v>
      </c>
      <c r="G19" s="36"/>
      <c r="H19" s="37"/>
    </row>
    <row r="20" s="2" customFormat="1" ht="16.8" customHeight="1">
      <c r="A20" s="36"/>
      <c r="B20" s="37"/>
      <c r="C20" s="234" t="s">
        <v>249</v>
      </c>
      <c r="D20" s="234" t="s">
        <v>250</v>
      </c>
      <c r="E20" s="17" t="s">
        <v>227</v>
      </c>
      <c r="F20" s="235">
        <v>36.255000000000003</v>
      </c>
      <c r="G20" s="36"/>
      <c r="H20" s="37"/>
    </row>
    <row r="21" s="2" customFormat="1" ht="16.8" customHeight="1">
      <c r="A21" s="36"/>
      <c r="B21" s="37"/>
      <c r="C21" s="230" t="s">
        <v>195</v>
      </c>
      <c r="D21" s="231" t="s">
        <v>1</v>
      </c>
      <c r="E21" s="232" t="s">
        <v>1</v>
      </c>
      <c r="F21" s="233">
        <v>43.863999999999997</v>
      </c>
      <c r="G21" s="36"/>
      <c r="H21" s="37"/>
    </row>
    <row r="22" s="2" customFormat="1">
      <c r="A22" s="36"/>
      <c r="B22" s="37"/>
      <c r="C22" s="234" t="s">
        <v>195</v>
      </c>
      <c r="D22" s="234" t="s">
        <v>234</v>
      </c>
      <c r="E22" s="17" t="s">
        <v>1</v>
      </c>
      <c r="F22" s="235">
        <v>43.863999999999997</v>
      </c>
      <c r="G22" s="36"/>
      <c r="H22" s="37"/>
    </row>
    <row r="23" s="2" customFormat="1" ht="16.8" customHeight="1">
      <c r="A23" s="36"/>
      <c r="B23" s="37"/>
      <c r="C23" s="236" t="s">
        <v>1294</v>
      </c>
      <c r="D23" s="36"/>
      <c r="E23" s="36"/>
      <c r="F23" s="36"/>
      <c r="G23" s="36"/>
      <c r="H23" s="37"/>
    </row>
    <row r="24" s="2" customFormat="1">
      <c r="A24" s="36"/>
      <c r="B24" s="37"/>
      <c r="C24" s="234" t="s">
        <v>231</v>
      </c>
      <c r="D24" s="234" t="s">
        <v>232</v>
      </c>
      <c r="E24" s="17" t="s">
        <v>227</v>
      </c>
      <c r="F24" s="235">
        <v>43.863999999999997</v>
      </c>
      <c r="G24" s="36"/>
      <c r="H24" s="37"/>
    </row>
    <row r="25" s="2" customFormat="1">
      <c r="A25" s="36"/>
      <c r="B25" s="37"/>
      <c r="C25" s="234" t="s">
        <v>235</v>
      </c>
      <c r="D25" s="234" t="s">
        <v>236</v>
      </c>
      <c r="E25" s="17" t="s">
        <v>227</v>
      </c>
      <c r="F25" s="235">
        <v>513.86400000000003</v>
      </c>
      <c r="G25" s="36"/>
      <c r="H25" s="37"/>
    </row>
    <row r="26" s="2" customFormat="1" ht="16.8" customHeight="1">
      <c r="A26" s="36"/>
      <c r="B26" s="37"/>
      <c r="C26" s="234" t="s">
        <v>249</v>
      </c>
      <c r="D26" s="234" t="s">
        <v>250</v>
      </c>
      <c r="E26" s="17" t="s">
        <v>227</v>
      </c>
      <c r="F26" s="235">
        <v>36.255000000000003</v>
      </c>
      <c r="G26" s="36"/>
      <c r="H26" s="37"/>
    </row>
    <row r="27" s="2" customFormat="1" ht="16.8" customHeight="1">
      <c r="A27" s="36"/>
      <c r="B27" s="37"/>
      <c r="C27" s="230" t="s">
        <v>197</v>
      </c>
      <c r="D27" s="231" t="s">
        <v>1</v>
      </c>
      <c r="E27" s="232" t="s">
        <v>1</v>
      </c>
      <c r="F27" s="233">
        <v>113.09999999999999</v>
      </c>
      <c r="G27" s="36"/>
      <c r="H27" s="37"/>
    </row>
    <row r="28" s="2" customFormat="1" ht="16.8" customHeight="1">
      <c r="A28" s="36"/>
      <c r="B28" s="37"/>
      <c r="C28" s="234" t="s">
        <v>197</v>
      </c>
      <c r="D28" s="234" t="s">
        <v>301</v>
      </c>
      <c r="E28" s="17" t="s">
        <v>1</v>
      </c>
      <c r="F28" s="235">
        <v>113.09999999999999</v>
      </c>
      <c r="G28" s="36"/>
      <c r="H28" s="37"/>
    </row>
    <row r="29" s="2" customFormat="1" ht="16.8" customHeight="1">
      <c r="A29" s="36"/>
      <c r="B29" s="37"/>
      <c r="C29" s="236" t="s">
        <v>1294</v>
      </c>
      <c r="D29" s="36"/>
      <c r="E29" s="36"/>
      <c r="F29" s="36"/>
      <c r="G29" s="36"/>
      <c r="H29" s="37"/>
    </row>
    <row r="30" s="2" customFormat="1" ht="16.8" customHeight="1">
      <c r="A30" s="36"/>
      <c r="B30" s="37"/>
      <c r="C30" s="234" t="s">
        <v>298</v>
      </c>
      <c r="D30" s="234" t="s">
        <v>299</v>
      </c>
      <c r="E30" s="17" t="s">
        <v>259</v>
      </c>
      <c r="F30" s="235">
        <v>0.79200000000000004</v>
      </c>
      <c r="G30" s="36"/>
      <c r="H30" s="37"/>
    </row>
    <row r="31" s="2" customFormat="1" ht="16.8" customHeight="1">
      <c r="A31" s="36"/>
      <c r="B31" s="37"/>
      <c r="C31" s="234" t="s">
        <v>304</v>
      </c>
      <c r="D31" s="234" t="s">
        <v>305</v>
      </c>
      <c r="E31" s="17" t="s">
        <v>259</v>
      </c>
      <c r="F31" s="235">
        <v>3.831</v>
      </c>
      <c r="G31" s="36"/>
      <c r="H31" s="37"/>
    </row>
    <row r="32" s="2" customFormat="1" ht="16.8" customHeight="1">
      <c r="A32" s="36"/>
      <c r="B32" s="37"/>
      <c r="C32" s="234" t="s">
        <v>342</v>
      </c>
      <c r="D32" s="234" t="s">
        <v>343</v>
      </c>
      <c r="E32" s="17" t="s">
        <v>227</v>
      </c>
      <c r="F32" s="235">
        <v>20.358000000000001</v>
      </c>
      <c r="G32" s="36"/>
      <c r="H32" s="37"/>
    </row>
    <row r="33" s="2" customFormat="1" ht="16.8" customHeight="1">
      <c r="A33" s="36"/>
      <c r="B33" s="37"/>
      <c r="C33" s="230" t="s">
        <v>199</v>
      </c>
      <c r="D33" s="231" t="s">
        <v>1</v>
      </c>
      <c r="E33" s="232" t="s">
        <v>1</v>
      </c>
      <c r="F33" s="233">
        <v>6.5179999999999998</v>
      </c>
      <c r="G33" s="36"/>
      <c r="H33" s="37"/>
    </row>
    <row r="34" s="2" customFormat="1" ht="16.8" customHeight="1">
      <c r="A34" s="36"/>
      <c r="B34" s="37"/>
      <c r="C34" s="234" t="s">
        <v>199</v>
      </c>
      <c r="D34" s="234" t="s">
        <v>266</v>
      </c>
      <c r="E34" s="17" t="s">
        <v>1</v>
      </c>
      <c r="F34" s="235">
        <v>6.5179999999999998</v>
      </c>
      <c r="G34" s="36"/>
      <c r="H34" s="37"/>
    </row>
    <row r="35" s="2" customFormat="1" ht="16.8" customHeight="1">
      <c r="A35" s="36"/>
      <c r="B35" s="37"/>
      <c r="C35" s="236" t="s">
        <v>1294</v>
      </c>
      <c r="D35" s="36"/>
      <c r="E35" s="36"/>
      <c r="F35" s="36"/>
      <c r="G35" s="36"/>
      <c r="H35" s="37"/>
    </row>
    <row r="36" s="2" customFormat="1" ht="16.8" customHeight="1">
      <c r="A36" s="36"/>
      <c r="B36" s="37"/>
      <c r="C36" s="234" t="s">
        <v>310</v>
      </c>
      <c r="D36" s="234" t="s">
        <v>311</v>
      </c>
      <c r="E36" s="17" t="s">
        <v>227</v>
      </c>
      <c r="F36" s="235">
        <v>6.5179999999999998</v>
      </c>
      <c r="G36" s="36"/>
      <c r="H36" s="37"/>
    </row>
    <row r="37" s="2" customFormat="1" ht="16.8" customHeight="1">
      <c r="A37" s="36"/>
      <c r="B37" s="37"/>
      <c r="C37" s="234" t="s">
        <v>249</v>
      </c>
      <c r="D37" s="234" t="s">
        <v>250</v>
      </c>
      <c r="E37" s="17" t="s">
        <v>227</v>
      </c>
      <c r="F37" s="235">
        <v>36.255000000000003</v>
      </c>
      <c r="G37" s="36"/>
      <c r="H37" s="37"/>
    </row>
    <row r="38" s="2" customFormat="1" ht="16.8" customHeight="1">
      <c r="A38" s="36"/>
      <c r="B38" s="37"/>
      <c r="C38" s="230" t="s">
        <v>201</v>
      </c>
      <c r="D38" s="231" t="s">
        <v>1</v>
      </c>
      <c r="E38" s="232" t="s">
        <v>1</v>
      </c>
      <c r="F38" s="233">
        <v>730</v>
      </c>
      <c r="G38" s="36"/>
      <c r="H38" s="37"/>
    </row>
    <row r="39" s="2" customFormat="1" ht="16.8" customHeight="1">
      <c r="A39" s="36"/>
      <c r="B39" s="37"/>
      <c r="C39" s="234" t="s">
        <v>201</v>
      </c>
      <c r="D39" s="234" t="s">
        <v>328</v>
      </c>
      <c r="E39" s="17" t="s">
        <v>1</v>
      </c>
      <c r="F39" s="235">
        <v>730</v>
      </c>
      <c r="G39" s="36"/>
      <c r="H39" s="37"/>
    </row>
    <row r="40" s="2" customFormat="1" ht="16.8" customHeight="1">
      <c r="A40" s="36"/>
      <c r="B40" s="37"/>
      <c r="C40" s="236" t="s">
        <v>1294</v>
      </c>
      <c r="D40" s="36"/>
      <c r="E40" s="36"/>
      <c r="F40" s="36"/>
      <c r="G40" s="36"/>
      <c r="H40" s="37"/>
    </row>
    <row r="41" s="2" customFormat="1" ht="16.8" customHeight="1">
      <c r="A41" s="36"/>
      <c r="B41" s="37"/>
      <c r="C41" s="234" t="s">
        <v>325</v>
      </c>
      <c r="D41" s="234" t="s">
        <v>326</v>
      </c>
      <c r="E41" s="17" t="s">
        <v>242</v>
      </c>
      <c r="F41" s="235">
        <v>803</v>
      </c>
      <c r="G41" s="36"/>
      <c r="H41" s="37"/>
    </row>
    <row r="42" s="2" customFormat="1" ht="16.8" customHeight="1">
      <c r="A42" s="36"/>
      <c r="B42" s="37"/>
      <c r="C42" s="234" t="s">
        <v>269</v>
      </c>
      <c r="D42" s="234" t="s">
        <v>270</v>
      </c>
      <c r="E42" s="17" t="s">
        <v>242</v>
      </c>
      <c r="F42" s="235">
        <v>803</v>
      </c>
      <c r="G42" s="36"/>
      <c r="H42" s="37"/>
    </row>
    <row r="43" s="2" customFormat="1" ht="16.8" customHeight="1">
      <c r="A43" s="36"/>
      <c r="B43" s="37"/>
      <c r="C43" s="234" t="s">
        <v>285</v>
      </c>
      <c r="D43" s="234" t="s">
        <v>286</v>
      </c>
      <c r="E43" s="17" t="s">
        <v>227</v>
      </c>
      <c r="F43" s="235">
        <v>131.40000000000001</v>
      </c>
      <c r="G43" s="36"/>
      <c r="H43" s="37"/>
    </row>
    <row r="44" s="2" customFormat="1" ht="16.8" customHeight="1">
      <c r="A44" s="36"/>
      <c r="B44" s="37"/>
      <c r="C44" s="234" t="s">
        <v>304</v>
      </c>
      <c r="D44" s="234" t="s">
        <v>305</v>
      </c>
      <c r="E44" s="17" t="s">
        <v>259</v>
      </c>
      <c r="F44" s="235">
        <v>3.831</v>
      </c>
      <c r="G44" s="36"/>
      <c r="H44" s="37"/>
    </row>
    <row r="45" s="2" customFormat="1">
      <c r="A45" s="36"/>
      <c r="B45" s="37"/>
      <c r="C45" s="234" t="s">
        <v>315</v>
      </c>
      <c r="D45" s="234" t="s">
        <v>316</v>
      </c>
      <c r="E45" s="17" t="s">
        <v>242</v>
      </c>
      <c r="F45" s="235">
        <v>803</v>
      </c>
      <c r="G45" s="36"/>
      <c r="H45" s="37"/>
    </row>
    <row r="46" s="2" customFormat="1" ht="16.8" customHeight="1">
      <c r="A46" s="36"/>
      <c r="B46" s="37"/>
      <c r="C46" s="234" t="s">
        <v>330</v>
      </c>
      <c r="D46" s="234" t="s">
        <v>331</v>
      </c>
      <c r="E46" s="17" t="s">
        <v>227</v>
      </c>
      <c r="F46" s="235">
        <v>131.40000000000001</v>
      </c>
      <c r="G46" s="36"/>
      <c r="H46" s="37"/>
    </row>
    <row r="47" s="2" customFormat="1" ht="16.8" customHeight="1">
      <c r="A47" s="36"/>
      <c r="B47" s="37"/>
      <c r="C47" s="234" t="s">
        <v>334</v>
      </c>
      <c r="D47" s="234" t="s">
        <v>335</v>
      </c>
      <c r="E47" s="17" t="s">
        <v>242</v>
      </c>
      <c r="F47" s="235">
        <v>730</v>
      </c>
      <c r="G47" s="36"/>
      <c r="H47" s="37"/>
    </row>
    <row r="48" s="2" customFormat="1">
      <c r="A48" s="36"/>
      <c r="B48" s="37"/>
      <c r="C48" s="234" t="s">
        <v>338</v>
      </c>
      <c r="D48" s="234" t="s">
        <v>339</v>
      </c>
      <c r="E48" s="17" t="s">
        <v>227</v>
      </c>
      <c r="F48" s="235">
        <v>131.40000000000001</v>
      </c>
      <c r="G48" s="36"/>
      <c r="H48" s="37"/>
    </row>
    <row r="49" s="2" customFormat="1" ht="16.8" customHeight="1">
      <c r="A49" s="36"/>
      <c r="B49" s="37"/>
      <c r="C49" s="234" t="s">
        <v>384</v>
      </c>
      <c r="D49" s="234" t="s">
        <v>385</v>
      </c>
      <c r="E49" s="17" t="s">
        <v>242</v>
      </c>
      <c r="F49" s="235">
        <v>730</v>
      </c>
      <c r="G49" s="36"/>
      <c r="H49" s="37"/>
    </row>
    <row r="50" s="2" customFormat="1" ht="16.8" customHeight="1">
      <c r="A50" s="36"/>
      <c r="B50" s="37"/>
      <c r="C50" s="234" t="s">
        <v>388</v>
      </c>
      <c r="D50" s="234" t="s">
        <v>389</v>
      </c>
      <c r="E50" s="17" t="s">
        <v>390</v>
      </c>
      <c r="F50" s="235">
        <v>109.5</v>
      </c>
      <c r="G50" s="36"/>
      <c r="H50" s="37"/>
    </row>
    <row r="51" s="2" customFormat="1" ht="16.8" customHeight="1">
      <c r="A51" s="36"/>
      <c r="B51" s="37"/>
      <c r="C51" s="230" t="s">
        <v>203</v>
      </c>
      <c r="D51" s="231" t="s">
        <v>1</v>
      </c>
      <c r="E51" s="232" t="s">
        <v>1</v>
      </c>
      <c r="F51" s="233">
        <v>470</v>
      </c>
      <c r="G51" s="36"/>
      <c r="H51" s="37"/>
    </row>
    <row r="52" s="2" customFormat="1" ht="16.8" customHeight="1">
      <c r="A52" s="36"/>
      <c r="B52" s="37"/>
      <c r="C52" s="234" t="s">
        <v>203</v>
      </c>
      <c r="D52" s="234" t="s">
        <v>230</v>
      </c>
      <c r="E52" s="17" t="s">
        <v>1</v>
      </c>
      <c r="F52" s="235">
        <v>470</v>
      </c>
      <c r="G52" s="36"/>
      <c r="H52" s="37"/>
    </row>
    <row r="53" s="2" customFormat="1" ht="16.8" customHeight="1">
      <c r="A53" s="36"/>
      <c r="B53" s="37"/>
      <c r="C53" s="236" t="s">
        <v>1294</v>
      </c>
      <c r="D53" s="36"/>
      <c r="E53" s="36"/>
      <c r="F53" s="36"/>
      <c r="G53" s="36"/>
      <c r="H53" s="37"/>
    </row>
    <row r="54" s="2" customFormat="1">
      <c r="A54" s="36"/>
      <c r="B54" s="37"/>
      <c r="C54" s="234" t="s">
        <v>225</v>
      </c>
      <c r="D54" s="234" t="s">
        <v>226</v>
      </c>
      <c r="E54" s="17" t="s">
        <v>227</v>
      </c>
      <c r="F54" s="235">
        <v>470</v>
      </c>
      <c r="G54" s="36"/>
      <c r="H54" s="37"/>
    </row>
    <row r="55" s="2" customFormat="1">
      <c r="A55" s="36"/>
      <c r="B55" s="37"/>
      <c r="C55" s="234" t="s">
        <v>235</v>
      </c>
      <c r="D55" s="234" t="s">
        <v>236</v>
      </c>
      <c r="E55" s="17" t="s">
        <v>227</v>
      </c>
      <c r="F55" s="235">
        <v>513.86400000000003</v>
      </c>
      <c r="G55" s="36"/>
      <c r="H55" s="37"/>
    </row>
    <row r="56" s="2" customFormat="1" ht="16.8" customHeight="1">
      <c r="A56" s="36"/>
      <c r="B56" s="37"/>
      <c r="C56" s="230" t="s">
        <v>206</v>
      </c>
      <c r="D56" s="231" t="s">
        <v>1</v>
      </c>
      <c r="E56" s="232" t="s">
        <v>1</v>
      </c>
      <c r="F56" s="233">
        <v>36.255000000000003</v>
      </c>
      <c r="G56" s="36"/>
      <c r="H56" s="37"/>
    </row>
    <row r="57" s="2" customFormat="1" ht="16.8" customHeight="1">
      <c r="A57" s="36"/>
      <c r="B57" s="37"/>
      <c r="C57" s="234" t="s">
        <v>1</v>
      </c>
      <c r="D57" s="234" t="s">
        <v>195</v>
      </c>
      <c r="E57" s="17" t="s">
        <v>1</v>
      </c>
      <c r="F57" s="235">
        <v>43.863999999999997</v>
      </c>
      <c r="G57" s="36"/>
      <c r="H57" s="37"/>
    </row>
    <row r="58" s="2" customFormat="1" ht="16.8" customHeight="1">
      <c r="A58" s="36"/>
      <c r="B58" s="37"/>
      <c r="C58" s="234" t="s">
        <v>1</v>
      </c>
      <c r="D58" s="234" t="s">
        <v>253</v>
      </c>
      <c r="E58" s="17" t="s">
        <v>1</v>
      </c>
      <c r="F58" s="235">
        <v>-1.091</v>
      </c>
      <c r="G58" s="36"/>
      <c r="H58" s="37"/>
    </row>
    <row r="59" s="2" customFormat="1" ht="16.8" customHeight="1">
      <c r="A59" s="36"/>
      <c r="B59" s="37"/>
      <c r="C59" s="234" t="s">
        <v>1</v>
      </c>
      <c r="D59" s="234" t="s">
        <v>254</v>
      </c>
      <c r="E59" s="17" t="s">
        <v>1</v>
      </c>
      <c r="F59" s="235">
        <v>-6.5179999999999998</v>
      </c>
      <c r="G59" s="36"/>
      <c r="H59" s="37"/>
    </row>
    <row r="60" s="2" customFormat="1" ht="16.8" customHeight="1">
      <c r="A60" s="36"/>
      <c r="B60" s="37"/>
      <c r="C60" s="234" t="s">
        <v>206</v>
      </c>
      <c r="D60" s="234" t="s">
        <v>255</v>
      </c>
      <c r="E60" s="17" t="s">
        <v>1</v>
      </c>
      <c r="F60" s="235">
        <v>36.255000000000003</v>
      </c>
      <c r="G60" s="36"/>
      <c r="H60" s="37"/>
    </row>
    <row r="61" s="2" customFormat="1" ht="16.8" customHeight="1">
      <c r="A61" s="36"/>
      <c r="B61" s="37"/>
      <c r="C61" s="236" t="s">
        <v>1294</v>
      </c>
      <c r="D61" s="36"/>
      <c r="E61" s="36"/>
      <c r="F61" s="36"/>
      <c r="G61" s="36"/>
      <c r="H61" s="37"/>
    </row>
    <row r="62" s="2" customFormat="1" ht="16.8" customHeight="1">
      <c r="A62" s="36"/>
      <c r="B62" s="37"/>
      <c r="C62" s="234" t="s">
        <v>249</v>
      </c>
      <c r="D62" s="234" t="s">
        <v>250</v>
      </c>
      <c r="E62" s="17" t="s">
        <v>227</v>
      </c>
      <c r="F62" s="235">
        <v>36.255000000000003</v>
      </c>
      <c r="G62" s="36"/>
      <c r="H62" s="37"/>
    </row>
    <row r="63" s="2" customFormat="1" ht="16.8" customHeight="1">
      <c r="A63" s="36"/>
      <c r="B63" s="37"/>
      <c r="C63" s="234" t="s">
        <v>257</v>
      </c>
      <c r="D63" s="234" t="s">
        <v>258</v>
      </c>
      <c r="E63" s="17" t="s">
        <v>259</v>
      </c>
      <c r="F63" s="235">
        <v>50.552999999999997</v>
      </c>
      <c r="G63" s="36"/>
      <c r="H63" s="37"/>
    </row>
    <row r="64" s="2" customFormat="1" ht="16.8" customHeight="1">
      <c r="A64" s="36"/>
      <c r="B64" s="37"/>
      <c r="C64" s="230" t="s">
        <v>208</v>
      </c>
      <c r="D64" s="231" t="s">
        <v>1</v>
      </c>
      <c r="E64" s="232" t="s">
        <v>1</v>
      </c>
      <c r="F64" s="233">
        <v>6.5179999999999998</v>
      </c>
      <c r="G64" s="36"/>
      <c r="H64" s="37"/>
    </row>
    <row r="65" s="2" customFormat="1" ht="16.8" customHeight="1">
      <c r="A65" s="36"/>
      <c r="B65" s="37"/>
      <c r="C65" s="234" t="s">
        <v>208</v>
      </c>
      <c r="D65" s="234" t="s">
        <v>266</v>
      </c>
      <c r="E65" s="17" t="s">
        <v>1</v>
      </c>
      <c r="F65" s="235">
        <v>6.5179999999999998</v>
      </c>
      <c r="G65" s="36"/>
      <c r="H65" s="37"/>
    </row>
    <row r="66" s="2" customFormat="1" ht="16.8" customHeight="1">
      <c r="A66" s="36"/>
      <c r="B66" s="37"/>
      <c r="C66" s="236" t="s">
        <v>1294</v>
      </c>
      <c r="D66" s="36"/>
      <c r="E66" s="36"/>
      <c r="F66" s="36"/>
      <c r="G66" s="36"/>
      <c r="H66" s="37"/>
    </row>
    <row r="67" s="2" customFormat="1" ht="16.8" customHeight="1">
      <c r="A67" s="36"/>
      <c r="B67" s="37"/>
      <c r="C67" s="234" t="s">
        <v>263</v>
      </c>
      <c r="D67" s="234" t="s">
        <v>264</v>
      </c>
      <c r="E67" s="17" t="s">
        <v>259</v>
      </c>
      <c r="F67" s="235">
        <v>11.081</v>
      </c>
      <c r="G67" s="36"/>
      <c r="H67" s="37"/>
    </row>
    <row r="68" s="2" customFormat="1" ht="16.8" customHeight="1">
      <c r="A68" s="36"/>
      <c r="B68" s="37"/>
      <c r="C68" s="234" t="s">
        <v>257</v>
      </c>
      <c r="D68" s="234" t="s">
        <v>258</v>
      </c>
      <c r="E68" s="17" t="s">
        <v>259</v>
      </c>
      <c r="F68" s="235">
        <v>50.552999999999997</v>
      </c>
      <c r="G68" s="36"/>
      <c r="H68" s="37"/>
    </row>
    <row r="69" s="2" customFormat="1" ht="16.8" customHeight="1">
      <c r="A69" s="36"/>
      <c r="B69" s="37"/>
      <c r="C69" s="230" t="s">
        <v>209</v>
      </c>
      <c r="D69" s="231" t="s">
        <v>1</v>
      </c>
      <c r="E69" s="232" t="s">
        <v>1</v>
      </c>
      <c r="F69" s="233">
        <v>113.40000000000001</v>
      </c>
      <c r="G69" s="36"/>
      <c r="H69" s="37"/>
    </row>
    <row r="70" s="2" customFormat="1" ht="16.8" customHeight="1">
      <c r="A70" s="36"/>
      <c r="B70" s="37"/>
      <c r="C70" s="234" t="s">
        <v>209</v>
      </c>
      <c r="D70" s="234" t="s">
        <v>368</v>
      </c>
      <c r="E70" s="17" t="s">
        <v>1</v>
      </c>
      <c r="F70" s="235">
        <v>113.40000000000001</v>
      </c>
      <c r="G70" s="36"/>
      <c r="H70" s="37"/>
    </row>
    <row r="71" s="2" customFormat="1" ht="16.8" customHeight="1">
      <c r="A71" s="36"/>
      <c r="B71" s="37"/>
      <c r="C71" s="236" t="s">
        <v>1294</v>
      </c>
      <c r="D71" s="36"/>
      <c r="E71" s="36"/>
      <c r="F71" s="36"/>
      <c r="G71" s="36"/>
      <c r="H71" s="37"/>
    </row>
    <row r="72" s="2" customFormat="1">
      <c r="A72" s="36"/>
      <c r="B72" s="37"/>
      <c r="C72" s="234" t="s">
        <v>365</v>
      </c>
      <c r="D72" s="234" t="s">
        <v>366</v>
      </c>
      <c r="E72" s="17" t="s">
        <v>349</v>
      </c>
      <c r="F72" s="235">
        <v>113.40000000000001</v>
      </c>
      <c r="G72" s="36"/>
      <c r="H72" s="37"/>
    </row>
    <row r="73" s="2" customFormat="1" ht="16.8" customHeight="1">
      <c r="A73" s="36"/>
      <c r="B73" s="37"/>
      <c r="C73" s="234" t="s">
        <v>370</v>
      </c>
      <c r="D73" s="234" t="s">
        <v>371</v>
      </c>
      <c r="E73" s="17" t="s">
        <v>349</v>
      </c>
      <c r="F73" s="235">
        <v>113.40000000000001</v>
      </c>
      <c r="G73" s="36"/>
      <c r="H73" s="37"/>
    </row>
    <row r="74" s="2" customFormat="1" ht="16.8" customHeight="1">
      <c r="A74" s="36"/>
      <c r="B74" s="37"/>
      <c r="C74" s="230" t="s">
        <v>318</v>
      </c>
      <c r="D74" s="231" t="s">
        <v>1</v>
      </c>
      <c r="E74" s="232" t="s">
        <v>1</v>
      </c>
      <c r="F74" s="233">
        <v>803</v>
      </c>
      <c r="G74" s="36"/>
      <c r="H74" s="37"/>
    </row>
    <row r="75" s="2" customFormat="1" ht="16.8" customHeight="1">
      <c r="A75" s="36"/>
      <c r="B75" s="37"/>
      <c r="C75" s="234" t="s">
        <v>318</v>
      </c>
      <c r="D75" s="234" t="s">
        <v>272</v>
      </c>
      <c r="E75" s="17" t="s">
        <v>1</v>
      </c>
      <c r="F75" s="235">
        <v>803</v>
      </c>
      <c r="G75" s="36"/>
      <c r="H75" s="37"/>
    </row>
    <row r="76" s="2" customFormat="1" ht="16.8" customHeight="1">
      <c r="A76" s="36"/>
      <c r="B76" s="37"/>
      <c r="C76" s="236" t="s">
        <v>1294</v>
      </c>
      <c r="D76" s="36"/>
      <c r="E76" s="36"/>
      <c r="F76" s="36"/>
      <c r="G76" s="36"/>
      <c r="H76" s="37"/>
    </row>
    <row r="77" s="2" customFormat="1">
      <c r="A77" s="36"/>
      <c r="B77" s="37"/>
      <c r="C77" s="234" t="s">
        <v>315</v>
      </c>
      <c r="D77" s="234" t="s">
        <v>316</v>
      </c>
      <c r="E77" s="17" t="s">
        <v>242</v>
      </c>
      <c r="F77" s="235">
        <v>803</v>
      </c>
      <c r="G77" s="36"/>
      <c r="H77" s="37"/>
    </row>
    <row r="78" s="2" customFormat="1" ht="16.8" customHeight="1">
      <c r="A78" s="36"/>
      <c r="B78" s="37"/>
      <c r="C78" s="234" t="s">
        <v>320</v>
      </c>
      <c r="D78" s="234" t="s">
        <v>321</v>
      </c>
      <c r="E78" s="17" t="s">
        <v>259</v>
      </c>
      <c r="F78" s="235">
        <v>12.848000000000001</v>
      </c>
      <c r="G78" s="36"/>
      <c r="H78" s="37"/>
    </row>
    <row r="79" s="2" customFormat="1" ht="26.4" customHeight="1">
      <c r="A79" s="36"/>
      <c r="B79" s="37"/>
      <c r="C79" s="229" t="s">
        <v>1295</v>
      </c>
      <c r="D79" s="229" t="s">
        <v>98</v>
      </c>
      <c r="E79" s="36"/>
      <c r="F79" s="36"/>
      <c r="G79" s="36"/>
      <c r="H79" s="37"/>
    </row>
    <row r="80" s="2" customFormat="1" ht="16.8" customHeight="1">
      <c r="A80" s="36"/>
      <c r="B80" s="37"/>
      <c r="C80" s="230" t="s">
        <v>394</v>
      </c>
      <c r="D80" s="231" t="s">
        <v>1</v>
      </c>
      <c r="E80" s="232" t="s">
        <v>1</v>
      </c>
      <c r="F80" s="233">
        <v>26.878</v>
      </c>
      <c r="G80" s="36"/>
      <c r="H80" s="37"/>
    </row>
    <row r="81" s="2" customFormat="1" ht="16.8" customHeight="1">
      <c r="A81" s="36"/>
      <c r="B81" s="37"/>
      <c r="C81" s="234" t="s">
        <v>1</v>
      </c>
      <c r="D81" s="234" t="s">
        <v>436</v>
      </c>
      <c r="E81" s="17" t="s">
        <v>1</v>
      </c>
      <c r="F81" s="235">
        <v>20.096</v>
      </c>
      <c r="G81" s="36"/>
      <c r="H81" s="37"/>
    </row>
    <row r="82" s="2" customFormat="1" ht="16.8" customHeight="1">
      <c r="A82" s="36"/>
      <c r="B82" s="37"/>
      <c r="C82" s="234" t="s">
        <v>1</v>
      </c>
      <c r="D82" s="234" t="s">
        <v>437</v>
      </c>
      <c r="E82" s="17" t="s">
        <v>1</v>
      </c>
      <c r="F82" s="235">
        <v>6.782</v>
      </c>
      <c r="G82" s="36"/>
      <c r="H82" s="37"/>
    </row>
    <row r="83" s="2" customFormat="1" ht="16.8" customHeight="1">
      <c r="A83" s="36"/>
      <c r="B83" s="37"/>
      <c r="C83" s="234" t="s">
        <v>394</v>
      </c>
      <c r="D83" s="234" t="s">
        <v>255</v>
      </c>
      <c r="E83" s="17" t="s">
        <v>1</v>
      </c>
      <c r="F83" s="235">
        <v>26.878</v>
      </c>
      <c r="G83" s="36"/>
      <c r="H83" s="37"/>
    </row>
    <row r="84" s="2" customFormat="1" ht="16.8" customHeight="1">
      <c r="A84" s="36"/>
      <c r="B84" s="37"/>
      <c r="C84" s="236" t="s">
        <v>1294</v>
      </c>
      <c r="D84" s="36"/>
      <c r="E84" s="36"/>
      <c r="F84" s="36"/>
      <c r="G84" s="36"/>
      <c r="H84" s="37"/>
    </row>
    <row r="85" s="2" customFormat="1" ht="16.8" customHeight="1">
      <c r="A85" s="36"/>
      <c r="B85" s="37"/>
      <c r="C85" s="234" t="s">
        <v>433</v>
      </c>
      <c r="D85" s="234" t="s">
        <v>434</v>
      </c>
      <c r="E85" s="17" t="s">
        <v>242</v>
      </c>
      <c r="F85" s="235">
        <v>26.878</v>
      </c>
      <c r="G85" s="36"/>
      <c r="H85" s="37"/>
    </row>
    <row r="86" s="2" customFormat="1" ht="16.8" customHeight="1">
      <c r="A86" s="36"/>
      <c r="B86" s="37"/>
      <c r="C86" s="234" t="s">
        <v>438</v>
      </c>
      <c r="D86" s="234" t="s">
        <v>439</v>
      </c>
      <c r="E86" s="17" t="s">
        <v>242</v>
      </c>
      <c r="F86" s="235">
        <v>26.878</v>
      </c>
      <c r="G86" s="36"/>
      <c r="H86" s="37"/>
    </row>
    <row r="87" s="2" customFormat="1" ht="16.8" customHeight="1">
      <c r="A87" s="36"/>
      <c r="B87" s="37"/>
      <c r="C87" s="230" t="s">
        <v>396</v>
      </c>
      <c r="D87" s="231" t="s">
        <v>1</v>
      </c>
      <c r="E87" s="232" t="s">
        <v>1</v>
      </c>
      <c r="F87" s="233">
        <v>0.59999999999999998</v>
      </c>
      <c r="G87" s="36"/>
      <c r="H87" s="37"/>
    </row>
    <row r="88" s="2" customFormat="1" ht="16.8" customHeight="1">
      <c r="A88" s="36"/>
      <c r="B88" s="37"/>
      <c r="C88" s="234" t="s">
        <v>396</v>
      </c>
      <c r="D88" s="234" t="s">
        <v>417</v>
      </c>
      <c r="E88" s="17" t="s">
        <v>1</v>
      </c>
      <c r="F88" s="235">
        <v>0.59999999999999998</v>
      </c>
      <c r="G88" s="36"/>
      <c r="H88" s="37"/>
    </row>
    <row r="89" s="2" customFormat="1" ht="16.8" customHeight="1">
      <c r="A89" s="36"/>
      <c r="B89" s="37"/>
      <c r="C89" s="236" t="s">
        <v>1294</v>
      </c>
      <c r="D89" s="36"/>
      <c r="E89" s="36"/>
      <c r="F89" s="36"/>
      <c r="G89" s="36"/>
      <c r="H89" s="37"/>
    </row>
    <row r="90" s="2" customFormat="1" ht="16.8" customHeight="1">
      <c r="A90" s="36"/>
      <c r="B90" s="37"/>
      <c r="C90" s="234" t="s">
        <v>414</v>
      </c>
      <c r="D90" s="234" t="s">
        <v>415</v>
      </c>
      <c r="E90" s="17" t="s">
        <v>227</v>
      </c>
      <c r="F90" s="235">
        <v>0.59999999999999998</v>
      </c>
      <c r="G90" s="36"/>
      <c r="H90" s="37"/>
    </row>
    <row r="91" s="2" customFormat="1">
      <c r="A91" s="36"/>
      <c r="B91" s="37"/>
      <c r="C91" s="234" t="s">
        <v>235</v>
      </c>
      <c r="D91" s="234" t="s">
        <v>236</v>
      </c>
      <c r="E91" s="17" t="s">
        <v>227</v>
      </c>
      <c r="F91" s="235">
        <v>54.479999999999997</v>
      </c>
      <c r="G91" s="36"/>
      <c r="H91" s="37"/>
    </row>
    <row r="92" s="2" customFormat="1" ht="16.8" customHeight="1">
      <c r="A92" s="36"/>
      <c r="B92" s="37"/>
      <c r="C92" s="230" t="s">
        <v>398</v>
      </c>
      <c r="D92" s="231" t="s">
        <v>1</v>
      </c>
      <c r="E92" s="232" t="s">
        <v>1</v>
      </c>
      <c r="F92" s="233">
        <v>3.7799999999999998</v>
      </c>
      <c r="G92" s="36"/>
      <c r="H92" s="37"/>
    </row>
    <row r="93" s="2" customFormat="1" ht="16.8" customHeight="1">
      <c r="A93" s="36"/>
      <c r="B93" s="37"/>
      <c r="C93" s="234" t="s">
        <v>1</v>
      </c>
      <c r="D93" s="234" t="s">
        <v>412</v>
      </c>
      <c r="E93" s="17" t="s">
        <v>1</v>
      </c>
      <c r="F93" s="235">
        <v>2.8799999999999999</v>
      </c>
      <c r="G93" s="36"/>
      <c r="H93" s="37"/>
    </row>
    <row r="94" s="2" customFormat="1" ht="16.8" customHeight="1">
      <c r="A94" s="36"/>
      <c r="B94" s="37"/>
      <c r="C94" s="234" t="s">
        <v>1</v>
      </c>
      <c r="D94" s="234" t="s">
        <v>413</v>
      </c>
      <c r="E94" s="17" t="s">
        <v>1</v>
      </c>
      <c r="F94" s="235">
        <v>0.90000000000000002</v>
      </c>
      <c r="G94" s="36"/>
      <c r="H94" s="37"/>
    </row>
    <row r="95" s="2" customFormat="1" ht="16.8" customHeight="1">
      <c r="A95" s="36"/>
      <c r="B95" s="37"/>
      <c r="C95" s="234" t="s">
        <v>398</v>
      </c>
      <c r="D95" s="234" t="s">
        <v>255</v>
      </c>
      <c r="E95" s="17" t="s">
        <v>1</v>
      </c>
      <c r="F95" s="235">
        <v>3.7799999999999998</v>
      </c>
      <c r="G95" s="36"/>
      <c r="H95" s="37"/>
    </row>
    <row r="96" s="2" customFormat="1" ht="16.8" customHeight="1">
      <c r="A96" s="36"/>
      <c r="B96" s="37"/>
      <c r="C96" s="236" t="s">
        <v>1294</v>
      </c>
      <c r="D96" s="36"/>
      <c r="E96" s="36"/>
      <c r="F96" s="36"/>
      <c r="G96" s="36"/>
      <c r="H96" s="37"/>
    </row>
    <row r="97" s="2" customFormat="1" ht="16.8" customHeight="1">
      <c r="A97" s="36"/>
      <c r="B97" s="37"/>
      <c r="C97" s="234" t="s">
        <v>409</v>
      </c>
      <c r="D97" s="234" t="s">
        <v>410</v>
      </c>
      <c r="E97" s="17" t="s">
        <v>227</v>
      </c>
      <c r="F97" s="235">
        <v>3.7799999999999998</v>
      </c>
      <c r="G97" s="36"/>
      <c r="H97" s="37"/>
    </row>
    <row r="98" s="2" customFormat="1">
      <c r="A98" s="36"/>
      <c r="B98" s="37"/>
      <c r="C98" s="234" t="s">
        <v>235</v>
      </c>
      <c r="D98" s="234" t="s">
        <v>236</v>
      </c>
      <c r="E98" s="17" t="s">
        <v>227</v>
      </c>
      <c r="F98" s="235">
        <v>54.479999999999997</v>
      </c>
      <c r="G98" s="36"/>
      <c r="H98" s="37"/>
    </row>
    <row r="99" s="2" customFormat="1" ht="16.8" customHeight="1">
      <c r="A99" s="36"/>
      <c r="B99" s="37"/>
      <c r="C99" s="230" t="s">
        <v>400</v>
      </c>
      <c r="D99" s="231" t="s">
        <v>1</v>
      </c>
      <c r="E99" s="232" t="s">
        <v>1</v>
      </c>
      <c r="F99" s="233">
        <v>226.5</v>
      </c>
      <c r="G99" s="36"/>
      <c r="H99" s="37"/>
    </row>
    <row r="100" s="2" customFormat="1" ht="16.8" customHeight="1">
      <c r="A100" s="36"/>
      <c r="B100" s="37"/>
      <c r="C100" s="234" t="s">
        <v>400</v>
      </c>
      <c r="D100" s="234" t="s">
        <v>421</v>
      </c>
      <c r="E100" s="17" t="s">
        <v>1</v>
      </c>
      <c r="F100" s="235">
        <v>226.5</v>
      </c>
      <c r="G100" s="36"/>
      <c r="H100" s="37"/>
    </row>
    <row r="101" s="2" customFormat="1" ht="16.8" customHeight="1">
      <c r="A101" s="36"/>
      <c r="B101" s="37"/>
      <c r="C101" s="236" t="s">
        <v>1294</v>
      </c>
      <c r="D101" s="36"/>
      <c r="E101" s="36"/>
      <c r="F101" s="36"/>
      <c r="G101" s="36"/>
      <c r="H101" s="37"/>
    </row>
    <row r="102" s="2" customFormat="1" ht="16.8" customHeight="1">
      <c r="A102" s="36"/>
      <c r="B102" s="37"/>
      <c r="C102" s="234" t="s">
        <v>269</v>
      </c>
      <c r="D102" s="234" t="s">
        <v>270</v>
      </c>
      <c r="E102" s="17" t="s">
        <v>242</v>
      </c>
      <c r="F102" s="235">
        <v>226.5</v>
      </c>
      <c r="G102" s="36"/>
      <c r="H102" s="37"/>
    </row>
    <row r="103" s="2" customFormat="1" ht="16.8" customHeight="1">
      <c r="A103" s="36"/>
      <c r="B103" s="37"/>
      <c r="C103" s="234" t="s">
        <v>445</v>
      </c>
      <c r="D103" s="234" t="s">
        <v>446</v>
      </c>
      <c r="E103" s="17" t="s">
        <v>242</v>
      </c>
      <c r="F103" s="235">
        <v>226.5</v>
      </c>
      <c r="G103" s="36"/>
      <c r="H103" s="37"/>
    </row>
    <row r="104" s="2" customFormat="1" ht="16.8" customHeight="1">
      <c r="A104" s="36"/>
      <c r="B104" s="37"/>
      <c r="C104" s="234" t="s">
        <v>448</v>
      </c>
      <c r="D104" s="234" t="s">
        <v>449</v>
      </c>
      <c r="E104" s="17" t="s">
        <v>242</v>
      </c>
      <c r="F104" s="235">
        <v>226.5</v>
      </c>
      <c r="G104" s="36"/>
      <c r="H104" s="37"/>
    </row>
    <row r="105" s="2" customFormat="1">
      <c r="A105" s="36"/>
      <c r="B105" s="37"/>
      <c r="C105" s="234" t="s">
        <v>455</v>
      </c>
      <c r="D105" s="234" t="s">
        <v>456</v>
      </c>
      <c r="E105" s="17" t="s">
        <v>242</v>
      </c>
      <c r="F105" s="235">
        <v>173.5</v>
      </c>
      <c r="G105" s="36"/>
      <c r="H105" s="37"/>
    </row>
    <row r="106" s="2" customFormat="1" ht="16.8" customHeight="1">
      <c r="A106" s="36"/>
      <c r="B106" s="37"/>
      <c r="C106" s="230" t="s">
        <v>402</v>
      </c>
      <c r="D106" s="231" t="s">
        <v>1</v>
      </c>
      <c r="E106" s="232" t="s">
        <v>1</v>
      </c>
      <c r="F106" s="233">
        <v>53</v>
      </c>
      <c r="G106" s="36"/>
      <c r="H106" s="37"/>
    </row>
    <row r="107" s="2" customFormat="1" ht="16.8" customHeight="1">
      <c r="A107" s="36"/>
      <c r="B107" s="37"/>
      <c r="C107" s="234" t="s">
        <v>402</v>
      </c>
      <c r="D107" s="234" t="s">
        <v>454</v>
      </c>
      <c r="E107" s="17" t="s">
        <v>1</v>
      </c>
      <c r="F107" s="235">
        <v>53</v>
      </c>
      <c r="G107" s="36"/>
      <c r="H107" s="37"/>
    </row>
    <row r="108" s="2" customFormat="1" ht="16.8" customHeight="1">
      <c r="A108" s="36"/>
      <c r="B108" s="37"/>
      <c r="C108" s="236" t="s">
        <v>1294</v>
      </c>
      <c r="D108" s="36"/>
      <c r="E108" s="36"/>
      <c r="F108" s="36"/>
      <c r="G108" s="36"/>
      <c r="H108" s="37"/>
    </row>
    <row r="109" s="2" customFormat="1">
      <c r="A109" s="36"/>
      <c r="B109" s="37"/>
      <c r="C109" s="234" t="s">
        <v>451</v>
      </c>
      <c r="D109" s="234" t="s">
        <v>452</v>
      </c>
      <c r="E109" s="17" t="s">
        <v>242</v>
      </c>
      <c r="F109" s="235">
        <v>53</v>
      </c>
      <c r="G109" s="36"/>
      <c r="H109" s="37"/>
    </row>
    <row r="110" s="2" customFormat="1">
      <c r="A110" s="36"/>
      <c r="B110" s="37"/>
      <c r="C110" s="234" t="s">
        <v>455</v>
      </c>
      <c r="D110" s="234" t="s">
        <v>456</v>
      </c>
      <c r="E110" s="17" t="s">
        <v>242</v>
      </c>
      <c r="F110" s="235">
        <v>173.5</v>
      </c>
      <c r="G110" s="36"/>
      <c r="H110" s="37"/>
    </row>
    <row r="111" s="2" customFormat="1" ht="16.8" customHeight="1">
      <c r="A111" s="36"/>
      <c r="B111" s="37"/>
      <c r="C111" s="230" t="s">
        <v>203</v>
      </c>
      <c r="D111" s="231" t="s">
        <v>1</v>
      </c>
      <c r="E111" s="232" t="s">
        <v>1</v>
      </c>
      <c r="F111" s="233">
        <v>50.100000000000001</v>
      </c>
      <c r="G111" s="36"/>
      <c r="H111" s="37"/>
    </row>
    <row r="112" s="2" customFormat="1" ht="16.8" customHeight="1">
      <c r="A112" s="36"/>
      <c r="B112" s="37"/>
      <c r="C112" s="234" t="s">
        <v>203</v>
      </c>
      <c r="D112" s="234" t="s">
        <v>408</v>
      </c>
      <c r="E112" s="17" t="s">
        <v>1</v>
      </c>
      <c r="F112" s="235">
        <v>50.100000000000001</v>
      </c>
      <c r="G112" s="36"/>
      <c r="H112" s="37"/>
    </row>
    <row r="113" s="2" customFormat="1" ht="16.8" customHeight="1">
      <c r="A113" s="36"/>
      <c r="B113" s="37"/>
      <c r="C113" s="236" t="s">
        <v>1294</v>
      </c>
      <c r="D113" s="36"/>
      <c r="E113" s="36"/>
      <c r="F113" s="36"/>
      <c r="G113" s="36"/>
      <c r="H113" s="37"/>
    </row>
    <row r="114" s="2" customFormat="1">
      <c r="A114" s="36"/>
      <c r="B114" s="37"/>
      <c r="C114" s="234" t="s">
        <v>225</v>
      </c>
      <c r="D114" s="234" t="s">
        <v>226</v>
      </c>
      <c r="E114" s="17" t="s">
        <v>227</v>
      </c>
      <c r="F114" s="235">
        <v>50.100000000000001</v>
      </c>
      <c r="G114" s="36"/>
      <c r="H114" s="37"/>
    </row>
    <row r="115" s="2" customFormat="1">
      <c r="A115" s="36"/>
      <c r="B115" s="37"/>
      <c r="C115" s="234" t="s">
        <v>235</v>
      </c>
      <c r="D115" s="234" t="s">
        <v>236</v>
      </c>
      <c r="E115" s="17" t="s">
        <v>227</v>
      </c>
      <c r="F115" s="235">
        <v>54.479999999999997</v>
      </c>
      <c r="G115" s="36"/>
      <c r="H115" s="37"/>
    </row>
    <row r="116" s="2" customFormat="1" ht="26.4" customHeight="1">
      <c r="A116" s="36"/>
      <c r="B116" s="37"/>
      <c r="C116" s="229" t="s">
        <v>1296</v>
      </c>
      <c r="D116" s="229" t="s">
        <v>101</v>
      </c>
      <c r="E116" s="36"/>
      <c r="F116" s="36"/>
      <c r="G116" s="36"/>
      <c r="H116" s="37"/>
    </row>
    <row r="117" s="2" customFormat="1" ht="16.8" customHeight="1">
      <c r="A117" s="36"/>
      <c r="B117" s="37"/>
      <c r="C117" s="230" t="s">
        <v>394</v>
      </c>
      <c r="D117" s="231" t="s">
        <v>1</v>
      </c>
      <c r="E117" s="232" t="s">
        <v>1</v>
      </c>
      <c r="F117" s="233">
        <v>26.626999999999999</v>
      </c>
      <c r="G117" s="36"/>
      <c r="H117" s="37"/>
    </row>
    <row r="118" s="2" customFormat="1" ht="16.8" customHeight="1">
      <c r="A118" s="36"/>
      <c r="B118" s="37"/>
      <c r="C118" s="234" t="s">
        <v>1</v>
      </c>
      <c r="D118" s="234" t="s">
        <v>508</v>
      </c>
      <c r="E118" s="17" t="s">
        <v>1</v>
      </c>
      <c r="F118" s="235">
        <v>10.048</v>
      </c>
      <c r="G118" s="36"/>
      <c r="H118" s="37"/>
    </row>
    <row r="119" s="2" customFormat="1" ht="16.8" customHeight="1">
      <c r="A119" s="36"/>
      <c r="B119" s="37"/>
      <c r="C119" s="234" t="s">
        <v>1</v>
      </c>
      <c r="D119" s="234" t="s">
        <v>509</v>
      </c>
      <c r="E119" s="17" t="s">
        <v>1</v>
      </c>
      <c r="F119" s="235">
        <v>16.579000000000001</v>
      </c>
      <c r="G119" s="36"/>
      <c r="H119" s="37"/>
    </row>
    <row r="120" s="2" customFormat="1" ht="16.8" customHeight="1">
      <c r="A120" s="36"/>
      <c r="B120" s="37"/>
      <c r="C120" s="234" t="s">
        <v>394</v>
      </c>
      <c r="D120" s="234" t="s">
        <v>255</v>
      </c>
      <c r="E120" s="17" t="s">
        <v>1</v>
      </c>
      <c r="F120" s="235">
        <v>26.626999999999999</v>
      </c>
      <c r="G120" s="36"/>
      <c r="H120" s="37"/>
    </row>
    <row r="121" s="2" customFormat="1" ht="16.8" customHeight="1">
      <c r="A121" s="36"/>
      <c r="B121" s="37"/>
      <c r="C121" s="236" t="s">
        <v>1294</v>
      </c>
      <c r="D121" s="36"/>
      <c r="E121" s="36"/>
      <c r="F121" s="36"/>
      <c r="G121" s="36"/>
      <c r="H121" s="37"/>
    </row>
    <row r="122" s="2" customFormat="1" ht="16.8" customHeight="1">
      <c r="A122" s="36"/>
      <c r="B122" s="37"/>
      <c r="C122" s="234" t="s">
        <v>433</v>
      </c>
      <c r="D122" s="234" t="s">
        <v>434</v>
      </c>
      <c r="E122" s="17" t="s">
        <v>242</v>
      </c>
      <c r="F122" s="235">
        <v>26.626999999999999</v>
      </c>
      <c r="G122" s="36"/>
      <c r="H122" s="37"/>
    </row>
    <row r="123" s="2" customFormat="1" ht="16.8" customHeight="1">
      <c r="A123" s="36"/>
      <c r="B123" s="37"/>
      <c r="C123" s="234" t="s">
        <v>438</v>
      </c>
      <c r="D123" s="234" t="s">
        <v>439</v>
      </c>
      <c r="E123" s="17" t="s">
        <v>242</v>
      </c>
      <c r="F123" s="235">
        <v>26.626999999999999</v>
      </c>
      <c r="G123" s="36"/>
      <c r="H123" s="37"/>
    </row>
    <row r="124" s="2" customFormat="1" ht="16.8" customHeight="1">
      <c r="A124" s="36"/>
      <c r="B124" s="37"/>
      <c r="C124" s="230" t="s">
        <v>396</v>
      </c>
      <c r="D124" s="231" t="s">
        <v>1</v>
      </c>
      <c r="E124" s="232" t="s">
        <v>1</v>
      </c>
      <c r="F124" s="233">
        <v>0.71999999999999997</v>
      </c>
      <c r="G124" s="36"/>
      <c r="H124" s="37"/>
    </row>
    <row r="125" s="2" customFormat="1" ht="16.8" customHeight="1">
      <c r="A125" s="36"/>
      <c r="B125" s="37"/>
      <c r="C125" s="234" t="s">
        <v>396</v>
      </c>
      <c r="D125" s="234" t="s">
        <v>497</v>
      </c>
      <c r="E125" s="17" t="s">
        <v>1</v>
      </c>
      <c r="F125" s="235">
        <v>0.71999999999999997</v>
      </c>
      <c r="G125" s="36"/>
      <c r="H125" s="37"/>
    </row>
    <row r="126" s="2" customFormat="1" ht="16.8" customHeight="1">
      <c r="A126" s="36"/>
      <c r="B126" s="37"/>
      <c r="C126" s="236" t="s">
        <v>1294</v>
      </c>
      <c r="D126" s="36"/>
      <c r="E126" s="36"/>
      <c r="F126" s="36"/>
      <c r="G126" s="36"/>
      <c r="H126" s="37"/>
    </row>
    <row r="127" s="2" customFormat="1" ht="16.8" customHeight="1">
      <c r="A127" s="36"/>
      <c r="B127" s="37"/>
      <c r="C127" s="234" t="s">
        <v>414</v>
      </c>
      <c r="D127" s="234" t="s">
        <v>415</v>
      </c>
      <c r="E127" s="17" t="s">
        <v>227</v>
      </c>
      <c r="F127" s="235">
        <v>0.71999999999999997</v>
      </c>
      <c r="G127" s="36"/>
      <c r="H127" s="37"/>
    </row>
    <row r="128" s="2" customFormat="1">
      <c r="A128" s="36"/>
      <c r="B128" s="37"/>
      <c r="C128" s="234" t="s">
        <v>235</v>
      </c>
      <c r="D128" s="234" t="s">
        <v>236</v>
      </c>
      <c r="E128" s="17" t="s">
        <v>227</v>
      </c>
      <c r="F128" s="235">
        <v>121.26000000000001</v>
      </c>
      <c r="G128" s="36"/>
      <c r="H128" s="37"/>
    </row>
    <row r="129" s="2" customFormat="1" ht="16.8" customHeight="1">
      <c r="A129" s="36"/>
      <c r="B129" s="37"/>
      <c r="C129" s="230" t="s">
        <v>398</v>
      </c>
      <c r="D129" s="231" t="s">
        <v>1</v>
      </c>
      <c r="E129" s="232" t="s">
        <v>1</v>
      </c>
      <c r="F129" s="233">
        <v>3.6400000000000001</v>
      </c>
      <c r="G129" s="36"/>
      <c r="H129" s="37"/>
    </row>
    <row r="130" s="2" customFormat="1" ht="16.8" customHeight="1">
      <c r="A130" s="36"/>
      <c r="B130" s="37"/>
      <c r="C130" s="234" t="s">
        <v>1</v>
      </c>
      <c r="D130" s="234" t="s">
        <v>494</v>
      </c>
      <c r="E130" s="17" t="s">
        <v>1</v>
      </c>
      <c r="F130" s="235">
        <v>1.44</v>
      </c>
      <c r="G130" s="36"/>
      <c r="H130" s="37"/>
    </row>
    <row r="131" s="2" customFormat="1" ht="16.8" customHeight="1">
      <c r="A131" s="36"/>
      <c r="B131" s="37"/>
      <c r="C131" s="234" t="s">
        <v>1</v>
      </c>
      <c r="D131" s="234" t="s">
        <v>495</v>
      </c>
      <c r="E131" s="17" t="s">
        <v>1</v>
      </c>
      <c r="F131" s="235">
        <v>2.2000000000000002</v>
      </c>
      <c r="G131" s="36"/>
      <c r="H131" s="37"/>
    </row>
    <row r="132" s="2" customFormat="1" ht="16.8" customHeight="1">
      <c r="A132" s="36"/>
      <c r="B132" s="37"/>
      <c r="C132" s="234" t="s">
        <v>398</v>
      </c>
      <c r="D132" s="234" t="s">
        <v>255</v>
      </c>
      <c r="E132" s="17" t="s">
        <v>1</v>
      </c>
      <c r="F132" s="235">
        <v>3.6400000000000001</v>
      </c>
      <c r="G132" s="36"/>
      <c r="H132" s="37"/>
    </row>
    <row r="133" s="2" customFormat="1" ht="16.8" customHeight="1">
      <c r="A133" s="36"/>
      <c r="B133" s="37"/>
      <c r="C133" s="236" t="s">
        <v>1294</v>
      </c>
      <c r="D133" s="36"/>
      <c r="E133" s="36"/>
      <c r="F133" s="36"/>
      <c r="G133" s="36"/>
      <c r="H133" s="37"/>
    </row>
    <row r="134" s="2" customFormat="1" ht="16.8" customHeight="1">
      <c r="A134" s="36"/>
      <c r="B134" s="37"/>
      <c r="C134" s="234" t="s">
        <v>409</v>
      </c>
      <c r="D134" s="234" t="s">
        <v>410</v>
      </c>
      <c r="E134" s="17" t="s">
        <v>227</v>
      </c>
      <c r="F134" s="235">
        <v>3.6400000000000001</v>
      </c>
      <c r="G134" s="36"/>
      <c r="H134" s="37"/>
    </row>
    <row r="135" s="2" customFormat="1">
      <c r="A135" s="36"/>
      <c r="B135" s="37"/>
      <c r="C135" s="234" t="s">
        <v>235</v>
      </c>
      <c r="D135" s="234" t="s">
        <v>236</v>
      </c>
      <c r="E135" s="17" t="s">
        <v>227</v>
      </c>
      <c r="F135" s="235">
        <v>121.26000000000001</v>
      </c>
      <c r="G135" s="36"/>
      <c r="H135" s="37"/>
    </row>
    <row r="136" s="2" customFormat="1" ht="16.8" customHeight="1">
      <c r="A136" s="36"/>
      <c r="B136" s="37"/>
      <c r="C136" s="230" t="s">
        <v>400</v>
      </c>
      <c r="D136" s="231" t="s">
        <v>1</v>
      </c>
      <c r="E136" s="232" t="s">
        <v>1</v>
      </c>
      <c r="F136" s="233">
        <v>226.5</v>
      </c>
      <c r="G136" s="36"/>
      <c r="H136" s="37"/>
    </row>
    <row r="137" s="2" customFormat="1" ht="16.8" customHeight="1">
      <c r="A137" s="36"/>
      <c r="B137" s="37"/>
      <c r="C137" s="234" t="s">
        <v>400</v>
      </c>
      <c r="D137" s="234" t="s">
        <v>421</v>
      </c>
      <c r="E137" s="17" t="s">
        <v>1</v>
      </c>
      <c r="F137" s="235">
        <v>226.5</v>
      </c>
      <c r="G137" s="36"/>
      <c r="H137" s="37"/>
    </row>
    <row r="138" s="2" customFormat="1" ht="16.8" customHeight="1">
      <c r="A138" s="36"/>
      <c r="B138" s="37"/>
      <c r="C138" s="236" t="s">
        <v>1294</v>
      </c>
      <c r="D138" s="36"/>
      <c r="E138" s="36"/>
      <c r="F138" s="36"/>
      <c r="G138" s="36"/>
      <c r="H138" s="37"/>
    </row>
    <row r="139" s="2" customFormat="1" ht="16.8" customHeight="1">
      <c r="A139" s="36"/>
      <c r="B139" s="37"/>
      <c r="C139" s="234" t="s">
        <v>269</v>
      </c>
      <c r="D139" s="234" t="s">
        <v>270</v>
      </c>
      <c r="E139" s="17" t="s">
        <v>242</v>
      </c>
      <c r="F139" s="235">
        <v>226.5</v>
      </c>
      <c r="G139" s="36"/>
      <c r="H139" s="37"/>
    </row>
    <row r="140" s="2" customFormat="1" ht="16.8" customHeight="1">
      <c r="A140" s="36"/>
      <c r="B140" s="37"/>
      <c r="C140" s="234" t="s">
        <v>445</v>
      </c>
      <c r="D140" s="234" t="s">
        <v>446</v>
      </c>
      <c r="E140" s="17" t="s">
        <v>242</v>
      </c>
      <c r="F140" s="235">
        <v>226.5</v>
      </c>
      <c r="G140" s="36"/>
      <c r="H140" s="37"/>
    </row>
    <row r="141" s="2" customFormat="1" ht="16.8" customHeight="1">
      <c r="A141" s="36"/>
      <c r="B141" s="37"/>
      <c r="C141" s="234" t="s">
        <v>448</v>
      </c>
      <c r="D141" s="234" t="s">
        <v>449</v>
      </c>
      <c r="E141" s="17" t="s">
        <v>242</v>
      </c>
      <c r="F141" s="235">
        <v>226.5</v>
      </c>
      <c r="G141" s="36"/>
      <c r="H141" s="37"/>
    </row>
    <row r="142" s="2" customFormat="1">
      <c r="A142" s="36"/>
      <c r="B142" s="37"/>
      <c r="C142" s="234" t="s">
        <v>455</v>
      </c>
      <c r="D142" s="234" t="s">
        <v>456</v>
      </c>
      <c r="E142" s="17" t="s">
        <v>242</v>
      </c>
      <c r="F142" s="235">
        <v>226.5</v>
      </c>
      <c r="G142" s="36"/>
      <c r="H142" s="37"/>
    </row>
    <row r="143" s="2" customFormat="1" ht="16.8" customHeight="1">
      <c r="A143" s="36"/>
      <c r="B143" s="37"/>
      <c r="C143" s="230" t="s">
        <v>203</v>
      </c>
      <c r="D143" s="231" t="s">
        <v>1</v>
      </c>
      <c r="E143" s="232" t="s">
        <v>1</v>
      </c>
      <c r="F143" s="233">
        <v>116.90000000000001</v>
      </c>
      <c r="G143" s="36"/>
      <c r="H143" s="37"/>
    </row>
    <row r="144" s="2" customFormat="1" ht="16.8" customHeight="1">
      <c r="A144" s="36"/>
      <c r="B144" s="37"/>
      <c r="C144" s="234" t="s">
        <v>203</v>
      </c>
      <c r="D144" s="234" t="s">
        <v>492</v>
      </c>
      <c r="E144" s="17" t="s">
        <v>1</v>
      </c>
      <c r="F144" s="235">
        <v>116.90000000000001</v>
      </c>
      <c r="G144" s="36"/>
      <c r="H144" s="37"/>
    </row>
    <row r="145" s="2" customFormat="1" ht="16.8" customHeight="1">
      <c r="A145" s="36"/>
      <c r="B145" s="37"/>
      <c r="C145" s="236" t="s">
        <v>1294</v>
      </c>
      <c r="D145" s="36"/>
      <c r="E145" s="36"/>
      <c r="F145" s="36"/>
      <c r="G145" s="36"/>
      <c r="H145" s="37"/>
    </row>
    <row r="146" s="2" customFormat="1">
      <c r="A146" s="36"/>
      <c r="B146" s="37"/>
      <c r="C146" s="234" t="s">
        <v>225</v>
      </c>
      <c r="D146" s="234" t="s">
        <v>226</v>
      </c>
      <c r="E146" s="17" t="s">
        <v>227</v>
      </c>
      <c r="F146" s="235">
        <v>116.90000000000001</v>
      </c>
      <c r="G146" s="36"/>
      <c r="H146" s="37"/>
    </row>
    <row r="147" s="2" customFormat="1">
      <c r="A147" s="36"/>
      <c r="B147" s="37"/>
      <c r="C147" s="234" t="s">
        <v>235</v>
      </c>
      <c r="D147" s="234" t="s">
        <v>236</v>
      </c>
      <c r="E147" s="17" t="s">
        <v>227</v>
      </c>
      <c r="F147" s="235">
        <v>121.26000000000001</v>
      </c>
      <c r="G147" s="36"/>
      <c r="H147" s="37"/>
    </row>
    <row r="148" s="2" customFormat="1" ht="26.4" customHeight="1">
      <c r="A148" s="36"/>
      <c r="B148" s="37"/>
      <c r="C148" s="229" t="s">
        <v>1297</v>
      </c>
      <c r="D148" s="229" t="s">
        <v>104</v>
      </c>
      <c r="E148" s="36"/>
      <c r="F148" s="36"/>
      <c r="G148" s="36"/>
      <c r="H148" s="37"/>
    </row>
    <row r="149" s="2" customFormat="1" ht="16.8" customHeight="1">
      <c r="A149" s="36"/>
      <c r="B149" s="37"/>
      <c r="C149" s="230" t="s">
        <v>203</v>
      </c>
      <c r="D149" s="231" t="s">
        <v>1</v>
      </c>
      <c r="E149" s="232" t="s">
        <v>1</v>
      </c>
      <c r="F149" s="233">
        <v>13</v>
      </c>
      <c r="G149" s="36"/>
      <c r="H149" s="37"/>
    </row>
    <row r="150" s="2" customFormat="1" ht="16.8" customHeight="1">
      <c r="A150" s="36"/>
      <c r="B150" s="37"/>
      <c r="C150" s="234" t="s">
        <v>203</v>
      </c>
      <c r="D150" s="234" t="s">
        <v>560</v>
      </c>
      <c r="E150" s="17" t="s">
        <v>1</v>
      </c>
      <c r="F150" s="235">
        <v>13</v>
      </c>
      <c r="G150" s="36"/>
      <c r="H150" s="37"/>
    </row>
    <row r="151" s="2" customFormat="1" ht="16.8" customHeight="1">
      <c r="A151" s="36"/>
      <c r="B151" s="37"/>
      <c r="C151" s="236" t="s">
        <v>1294</v>
      </c>
      <c r="D151" s="36"/>
      <c r="E151" s="36"/>
      <c r="F151" s="36"/>
      <c r="G151" s="36"/>
      <c r="H151" s="37"/>
    </row>
    <row r="152" s="2" customFormat="1">
      <c r="A152" s="36"/>
      <c r="B152" s="37"/>
      <c r="C152" s="234" t="s">
        <v>557</v>
      </c>
      <c r="D152" s="234" t="s">
        <v>558</v>
      </c>
      <c r="E152" s="17" t="s">
        <v>227</v>
      </c>
      <c r="F152" s="235">
        <v>13</v>
      </c>
      <c r="G152" s="36"/>
      <c r="H152" s="37"/>
    </row>
    <row r="153" s="2" customFormat="1">
      <c r="A153" s="36"/>
      <c r="B153" s="37"/>
      <c r="C153" s="234" t="s">
        <v>235</v>
      </c>
      <c r="D153" s="234" t="s">
        <v>236</v>
      </c>
      <c r="E153" s="17" t="s">
        <v>227</v>
      </c>
      <c r="F153" s="235">
        <v>13</v>
      </c>
      <c r="G153" s="36"/>
      <c r="H153" s="37"/>
    </row>
    <row r="154" s="2" customFormat="1" ht="16.8" customHeight="1">
      <c r="A154" s="36"/>
      <c r="B154" s="37"/>
      <c r="C154" s="230" t="s">
        <v>554</v>
      </c>
      <c r="D154" s="231" t="s">
        <v>1</v>
      </c>
      <c r="E154" s="232" t="s">
        <v>1</v>
      </c>
      <c r="F154" s="233">
        <v>20.245999999999999</v>
      </c>
      <c r="G154" s="36"/>
      <c r="H154" s="37"/>
    </row>
    <row r="155" s="2" customFormat="1" ht="16.8" customHeight="1">
      <c r="A155" s="36"/>
      <c r="B155" s="37"/>
      <c r="C155" s="234" t="s">
        <v>554</v>
      </c>
      <c r="D155" s="234" t="s">
        <v>612</v>
      </c>
      <c r="E155" s="17" t="s">
        <v>1</v>
      </c>
      <c r="F155" s="235">
        <v>20.245999999999999</v>
      </c>
      <c r="G155" s="36"/>
      <c r="H155" s="37"/>
    </row>
    <row r="156" s="2" customFormat="1" ht="16.8" customHeight="1">
      <c r="A156" s="36"/>
      <c r="B156" s="37"/>
      <c r="C156" s="236" t="s">
        <v>1294</v>
      </c>
      <c r="D156" s="36"/>
      <c r="E156" s="36"/>
      <c r="F156" s="36"/>
      <c r="G156" s="36"/>
      <c r="H156" s="37"/>
    </row>
    <row r="157" s="2" customFormat="1" ht="16.8" customHeight="1">
      <c r="A157" s="36"/>
      <c r="B157" s="37"/>
      <c r="C157" s="234" t="s">
        <v>609</v>
      </c>
      <c r="D157" s="234" t="s">
        <v>610</v>
      </c>
      <c r="E157" s="17" t="s">
        <v>242</v>
      </c>
      <c r="F157" s="235">
        <v>20.245999999999999</v>
      </c>
      <c r="G157" s="36"/>
      <c r="H157" s="37"/>
    </row>
    <row r="158" s="2" customFormat="1" ht="16.8" customHeight="1">
      <c r="A158" s="36"/>
      <c r="B158" s="37"/>
      <c r="C158" s="234" t="s">
        <v>384</v>
      </c>
      <c r="D158" s="234" t="s">
        <v>385</v>
      </c>
      <c r="E158" s="17" t="s">
        <v>242</v>
      </c>
      <c r="F158" s="235">
        <v>20.245999999999999</v>
      </c>
      <c r="G158" s="36"/>
      <c r="H158" s="37"/>
    </row>
    <row r="159" s="2" customFormat="1" ht="16.8" customHeight="1">
      <c r="A159" s="36"/>
      <c r="B159" s="37"/>
      <c r="C159" s="234" t="s">
        <v>388</v>
      </c>
      <c r="D159" s="234" t="s">
        <v>389</v>
      </c>
      <c r="E159" s="17" t="s">
        <v>390</v>
      </c>
      <c r="F159" s="235">
        <v>3.0369999999999999</v>
      </c>
      <c r="G159" s="36"/>
      <c r="H159" s="37"/>
    </row>
    <row r="160" s="2" customFormat="1" ht="26.4" customHeight="1">
      <c r="A160" s="36"/>
      <c r="B160" s="37"/>
      <c r="C160" s="229" t="s">
        <v>1298</v>
      </c>
      <c r="D160" s="229" t="s">
        <v>107</v>
      </c>
      <c r="E160" s="36"/>
      <c r="F160" s="36"/>
      <c r="G160" s="36"/>
      <c r="H160" s="37"/>
    </row>
    <row r="161" s="2" customFormat="1" ht="16.8" customHeight="1">
      <c r="A161" s="36"/>
      <c r="B161" s="37"/>
      <c r="C161" s="230" t="s">
        <v>617</v>
      </c>
      <c r="D161" s="231" t="s">
        <v>1</v>
      </c>
      <c r="E161" s="232" t="s">
        <v>1</v>
      </c>
      <c r="F161" s="233">
        <v>12</v>
      </c>
      <c r="G161" s="36"/>
      <c r="H161" s="37"/>
    </row>
    <row r="162" s="2" customFormat="1" ht="16.8" customHeight="1">
      <c r="A162" s="36"/>
      <c r="B162" s="37"/>
      <c r="C162" s="234" t="s">
        <v>617</v>
      </c>
      <c r="D162" s="234" t="s">
        <v>691</v>
      </c>
      <c r="E162" s="17" t="s">
        <v>1</v>
      </c>
      <c r="F162" s="235">
        <v>12</v>
      </c>
      <c r="G162" s="36"/>
      <c r="H162" s="37"/>
    </row>
    <row r="163" s="2" customFormat="1" ht="16.8" customHeight="1">
      <c r="A163" s="36"/>
      <c r="B163" s="37"/>
      <c r="C163" s="236" t="s">
        <v>1294</v>
      </c>
      <c r="D163" s="36"/>
      <c r="E163" s="36"/>
      <c r="F163" s="36"/>
      <c r="G163" s="36"/>
      <c r="H163" s="37"/>
    </row>
    <row r="164" s="2" customFormat="1" ht="16.8" customHeight="1">
      <c r="A164" s="36"/>
      <c r="B164" s="37"/>
      <c r="C164" s="234" t="s">
        <v>688</v>
      </c>
      <c r="D164" s="234" t="s">
        <v>689</v>
      </c>
      <c r="E164" s="17" t="s">
        <v>242</v>
      </c>
      <c r="F164" s="235">
        <v>13.199999999999999</v>
      </c>
      <c r="G164" s="36"/>
      <c r="H164" s="37"/>
    </row>
    <row r="165" s="2" customFormat="1" ht="16.8" customHeight="1">
      <c r="A165" s="36"/>
      <c r="B165" s="37"/>
      <c r="C165" s="234" t="s">
        <v>269</v>
      </c>
      <c r="D165" s="234" t="s">
        <v>270</v>
      </c>
      <c r="E165" s="17" t="s">
        <v>242</v>
      </c>
      <c r="F165" s="235">
        <v>419.89999999999998</v>
      </c>
      <c r="G165" s="36"/>
      <c r="H165" s="37"/>
    </row>
    <row r="166" s="2" customFormat="1" ht="16.8" customHeight="1">
      <c r="A166" s="36"/>
      <c r="B166" s="37"/>
      <c r="C166" s="234" t="s">
        <v>656</v>
      </c>
      <c r="D166" s="234" t="s">
        <v>657</v>
      </c>
      <c r="E166" s="17" t="s">
        <v>242</v>
      </c>
      <c r="F166" s="235">
        <v>29.399999999999999</v>
      </c>
      <c r="G166" s="36"/>
      <c r="H166" s="37"/>
    </row>
    <row r="167" s="2" customFormat="1">
      <c r="A167" s="36"/>
      <c r="B167" s="37"/>
      <c r="C167" s="234" t="s">
        <v>315</v>
      </c>
      <c r="D167" s="234" t="s">
        <v>316</v>
      </c>
      <c r="E167" s="17" t="s">
        <v>242</v>
      </c>
      <c r="F167" s="235">
        <v>368.19999999999999</v>
      </c>
      <c r="G167" s="36"/>
      <c r="H167" s="37"/>
    </row>
    <row r="168" s="2" customFormat="1" ht="16.8" customHeight="1">
      <c r="A168" s="36"/>
      <c r="B168" s="37"/>
      <c r="C168" s="234" t="s">
        <v>666</v>
      </c>
      <c r="D168" s="234" t="s">
        <v>667</v>
      </c>
      <c r="E168" s="17" t="s">
        <v>242</v>
      </c>
      <c r="F168" s="235">
        <v>13.199999999999999</v>
      </c>
      <c r="G168" s="36"/>
      <c r="H168" s="37"/>
    </row>
    <row r="169" s="2" customFormat="1" ht="16.8" customHeight="1">
      <c r="A169" s="36"/>
      <c r="B169" s="37"/>
      <c r="C169" s="234" t="s">
        <v>693</v>
      </c>
      <c r="D169" s="234" t="s">
        <v>694</v>
      </c>
      <c r="E169" s="17" t="s">
        <v>242</v>
      </c>
      <c r="F169" s="235">
        <v>12.359999999999999</v>
      </c>
      <c r="G169" s="36"/>
      <c r="H169" s="37"/>
    </row>
    <row r="170" s="2" customFormat="1" ht="16.8" customHeight="1">
      <c r="A170" s="36"/>
      <c r="B170" s="37"/>
      <c r="C170" s="230" t="s">
        <v>618</v>
      </c>
      <c r="D170" s="231" t="s">
        <v>1</v>
      </c>
      <c r="E170" s="232" t="s">
        <v>1</v>
      </c>
      <c r="F170" s="233">
        <v>1.2</v>
      </c>
      <c r="G170" s="36"/>
      <c r="H170" s="37"/>
    </row>
    <row r="171" s="2" customFormat="1" ht="16.8" customHeight="1">
      <c r="A171" s="36"/>
      <c r="B171" s="37"/>
      <c r="C171" s="234" t="s">
        <v>618</v>
      </c>
      <c r="D171" s="234" t="s">
        <v>692</v>
      </c>
      <c r="E171" s="17" t="s">
        <v>1</v>
      </c>
      <c r="F171" s="235">
        <v>1.2</v>
      </c>
      <c r="G171" s="36"/>
      <c r="H171" s="37"/>
    </row>
    <row r="172" s="2" customFormat="1" ht="16.8" customHeight="1">
      <c r="A172" s="36"/>
      <c r="B172" s="37"/>
      <c r="C172" s="236" t="s">
        <v>1294</v>
      </c>
      <c r="D172" s="36"/>
      <c r="E172" s="36"/>
      <c r="F172" s="36"/>
      <c r="G172" s="36"/>
      <c r="H172" s="37"/>
    </row>
    <row r="173" s="2" customFormat="1" ht="16.8" customHeight="1">
      <c r="A173" s="36"/>
      <c r="B173" s="37"/>
      <c r="C173" s="234" t="s">
        <v>688</v>
      </c>
      <c r="D173" s="234" t="s">
        <v>689</v>
      </c>
      <c r="E173" s="17" t="s">
        <v>242</v>
      </c>
      <c r="F173" s="235">
        <v>13.199999999999999</v>
      </c>
      <c r="G173" s="36"/>
      <c r="H173" s="37"/>
    </row>
    <row r="174" s="2" customFormat="1" ht="16.8" customHeight="1">
      <c r="A174" s="36"/>
      <c r="B174" s="37"/>
      <c r="C174" s="234" t="s">
        <v>269</v>
      </c>
      <c r="D174" s="234" t="s">
        <v>270</v>
      </c>
      <c r="E174" s="17" t="s">
        <v>242</v>
      </c>
      <c r="F174" s="235">
        <v>419.89999999999998</v>
      </c>
      <c r="G174" s="36"/>
      <c r="H174" s="37"/>
    </row>
    <row r="175" s="2" customFormat="1" ht="16.8" customHeight="1">
      <c r="A175" s="36"/>
      <c r="B175" s="37"/>
      <c r="C175" s="234" t="s">
        <v>656</v>
      </c>
      <c r="D175" s="234" t="s">
        <v>657</v>
      </c>
      <c r="E175" s="17" t="s">
        <v>242</v>
      </c>
      <c r="F175" s="235">
        <v>29.399999999999999</v>
      </c>
      <c r="G175" s="36"/>
      <c r="H175" s="37"/>
    </row>
    <row r="176" s="2" customFormat="1">
      <c r="A176" s="36"/>
      <c r="B176" s="37"/>
      <c r="C176" s="234" t="s">
        <v>315</v>
      </c>
      <c r="D176" s="234" t="s">
        <v>316</v>
      </c>
      <c r="E176" s="17" t="s">
        <v>242</v>
      </c>
      <c r="F176" s="235">
        <v>368.19999999999999</v>
      </c>
      <c r="G176" s="36"/>
      <c r="H176" s="37"/>
    </row>
    <row r="177" s="2" customFormat="1" ht="16.8" customHeight="1">
      <c r="A177" s="36"/>
      <c r="B177" s="37"/>
      <c r="C177" s="234" t="s">
        <v>666</v>
      </c>
      <c r="D177" s="234" t="s">
        <v>667</v>
      </c>
      <c r="E177" s="17" t="s">
        <v>242</v>
      </c>
      <c r="F177" s="235">
        <v>13.199999999999999</v>
      </c>
      <c r="G177" s="36"/>
      <c r="H177" s="37"/>
    </row>
    <row r="178" s="2" customFormat="1" ht="16.8" customHeight="1">
      <c r="A178" s="36"/>
      <c r="B178" s="37"/>
      <c r="C178" s="234" t="s">
        <v>697</v>
      </c>
      <c r="D178" s="234" t="s">
        <v>698</v>
      </c>
      <c r="E178" s="17" t="s">
        <v>242</v>
      </c>
      <c r="F178" s="235">
        <v>1.236</v>
      </c>
      <c r="G178" s="36"/>
      <c r="H178" s="37"/>
    </row>
    <row r="179" s="2" customFormat="1" ht="16.8" customHeight="1">
      <c r="A179" s="36"/>
      <c r="B179" s="37"/>
      <c r="C179" s="230" t="s">
        <v>620</v>
      </c>
      <c r="D179" s="231" t="s">
        <v>1</v>
      </c>
      <c r="E179" s="232" t="s">
        <v>1</v>
      </c>
      <c r="F179" s="233">
        <v>15</v>
      </c>
      <c r="G179" s="36"/>
      <c r="H179" s="37"/>
    </row>
    <row r="180" s="2" customFormat="1" ht="16.8" customHeight="1">
      <c r="A180" s="36"/>
      <c r="B180" s="37"/>
      <c r="C180" s="234" t="s">
        <v>620</v>
      </c>
      <c r="D180" s="234" t="s">
        <v>678</v>
      </c>
      <c r="E180" s="17" t="s">
        <v>1</v>
      </c>
      <c r="F180" s="235">
        <v>15</v>
      </c>
      <c r="G180" s="36"/>
      <c r="H180" s="37"/>
    </row>
    <row r="181" s="2" customFormat="1" ht="16.8" customHeight="1">
      <c r="A181" s="36"/>
      <c r="B181" s="37"/>
      <c r="C181" s="236" t="s">
        <v>1294</v>
      </c>
      <c r="D181" s="36"/>
      <c r="E181" s="36"/>
      <c r="F181" s="36"/>
      <c r="G181" s="36"/>
      <c r="H181" s="37"/>
    </row>
    <row r="182" s="2" customFormat="1" ht="16.8" customHeight="1">
      <c r="A182" s="36"/>
      <c r="B182" s="37"/>
      <c r="C182" s="234" t="s">
        <v>675</v>
      </c>
      <c r="D182" s="234" t="s">
        <v>676</v>
      </c>
      <c r="E182" s="17" t="s">
        <v>242</v>
      </c>
      <c r="F182" s="235">
        <v>16.199999999999999</v>
      </c>
      <c r="G182" s="36"/>
      <c r="H182" s="37"/>
    </row>
    <row r="183" s="2" customFormat="1" ht="16.8" customHeight="1">
      <c r="A183" s="36"/>
      <c r="B183" s="37"/>
      <c r="C183" s="234" t="s">
        <v>269</v>
      </c>
      <c r="D183" s="234" t="s">
        <v>270</v>
      </c>
      <c r="E183" s="17" t="s">
        <v>242</v>
      </c>
      <c r="F183" s="235">
        <v>419.89999999999998</v>
      </c>
      <c r="G183" s="36"/>
      <c r="H183" s="37"/>
    </row>
    <row r="184" s="2" customFormat="1" ht="16.8" customHeight="1">
      <c r="A184" s="36"/>
      <c r="B184" s="37"/>
      <c r="C184" s="234" t="s">
        <v>656</v>
      </c>
      <c r="D184" s="234" t="s">
        <v>657</v>
      </c>
      <c r="E184" s="17" t="s">
        <v>242</v>
      </c>
      <c r="F184" s="235">
        <v>29.399999999999999</v>
      </c>
      <c r="G184" s="36"/>
      <c r="H184" s="37"/>
    </row>
    <row r="185" s="2" customFormat="1" ht="16.8" customHeight="1">
      <c r="A185" s="36"/>
      <c r="B185" s="37"/>
      <c r="C185" s="234" t="s">
        <v>662</v>
      </c>
      <c r="D185" s="234" t="s">
        <v>663</v>
      </c>
      <c r="E185" s="17" t="s">
        <v>242</v>
      </c>
      <c r="F185" s="235">
        <v>16.199999999999999</v>
      </c>
      <c r="G185" s="36"/>
      <c r="H185" s="37"/>
    </row>
    <row r="186" s="2" customFormat="1" ht="16.8" customHeight="1">
      <c r="A186" s="36"/>
      <c r="B186" s="37"/>
      <c r="C186" s="234" t="s">
        <v>680</v>
      </c>
      <c r="D186" s="234" t="s">
        <v>681</v>
      </c>
      <c r="E186" s="17" t="s">
        <v>242</v>
      </c>
      <c r="F186" s="235">
        <v>15.449999999999999</v>
      </c>
      <c r="G186" s="36"/>
      <c r="H186" s="37"/>
    </row>
    <row r="187" s="2" customFormat="1" ht="16.8" customHeight="1">
      <c r="A187" s="36"/>
      <c r="B187" s="37"/>
      <c r="C187" s="230" t="s">
        <v>621</v>
      </c>
      <c r="D187" s="231" t="s">
        <v>1</v>
      </c>
      <c r="E187" s="232" t="s">
        <v>1</v>
      </c>
      <c r="F187" s="233">
        <v>1.2</v>
      </c>
      <c r="G187" s="36"/>
      <c r="H187" s="37"/>
    </row>
    <row r="188" s="2" customFormat="1" ht="16.8" customHeight="1">
      <c r="A188" s="36"/>
      <c r="B188" s="37"/>
      <c r="C188" s="234" t="s">
        <v>621</v>
      </c>
      <c r="D188" s="234" t="s">
        <v>679</v>
      </c>
      <c r="E188" s="17" t="s">
        <v>1</v>
      </c>
      <c r="F188" s="235">
        <v>1.2</v>
      </c>
      <c r="G188" s="36"/>
      <c r="H188" s="37"/>
    </row>
    <row r="189" s="2" customFormat="1" ht="16.8" customHeight="1">
      <c r="A189" s="36"/>
      <c r="B189" s="37"/>
      <c r="C189" s="236" t="s">
        <v>1294</v>
      </c>
      <c r="D189" s="36"/>
      <c r="E189" s="36"/>
      <c r="F189" s="36"/>
      <c r="G189" s="36"/>
      <c r="H189" s="37"/>
    </row>
    <row r="190" s="2" customFormat="1" ht="16.8" customHeight="1">
      <c r="A190" s="36"/>
      <c r="B190" s="37"/>
      <c r="C190" s="234" t="s">
        <v>675</v>
      </c>
      <c r="D190" s="234" t="s">
        <v>676</v>
      </c>
      <c r="E190" s="17" t="s">
        <v>242</v>
      </c>
      <c r="F190" s="235">
        <v>16.199999999999999</v>
      </c>
      <c r="G190" s="36"/>
      <c r="H190" s="37"/>
    </row>
    <row r="191" s="2" customFormat="1" ht="16.8" customHeight="1">
      <c r="A191" s="36"/>
      <c r="B191" s="37"/>
      <c r="C191" s="234" t="s">
        <v>269</v>
      </c>
      <c r="D191" s="234" t="s">
        <v>270</v>
      </c>
      <c r="E191" s="17" t="s">
        <v>242</v>
      </c>
      <c r="F191" s="235">
        <v>419.89999999999998</v>
      </c>
      <c r="G191" s="36"/>
      <c r="H191" s="37"/>
    </row>
    <row r="192" s="2" customFormat="1" ht="16.8" customHeight="1">
      <c r="A192" s="36"/>
      <c r="B192" s="37"/>
      <c r="C192" s="234" t="s">
        <v>656</v>
      </c>
      <c r="D192" s="234" t="s">
        <v>657</v>
      </c>
      <c r="E192" s="17" t="s">
        <v>242</v>
      </c>
      <c r="F192" s="235">
        <v>29.399999999999999</v>
      </c>
      <c r="G192" s="36"/>
      <c r="H192" s="37"/>
    </row>
    <row r="193" s="2" customFormat="1" ht="16.8" customHeight="1">
      <c r="A193" s="36"/>
      <c r="B193" s="37"/>
      <c r="C193" s="234" t="s">
        <v>662</v>
      </c>
      <c r="D193" s="234" t="s">
        <v>663</v>
      </c>
      <c r="E193" s="17" t="s">
        <v>242</v>
      </c>
      <c r="F193" s="235">
        <v>16.199999999999999</v>
      </c>
      <c r="G193" s="36"/>
      <c r="H193" s="37"/>
    </row>
    <row r="194" s="2" customFormat="1" ht="16.8" customHeight="1">
      <c r="A194" s="36"/>
      <c r="B194" s="37"/>
      <c r="C194" s="234" t="s">
        <v>684</v>
      </c>
      <c r="D194" s="234" t="s">
        <v>685</v>
      </c>
      <c r="E194" s="17" t="s">
        <v>242</v>
      </c>
      <c r="F194" s="235">
        <v>1.236</v>
      </c>
      <c r="G194" s="36"/>
      <c r="H194" s="37"/>
    </row>
    <row r="195" s="2" customFormat="1" ht="16.8" customHeight="1">
      <c r="A195" s="36"/>
      <c r="B195" s="37"/>
      <c r="C195" s="230" t="s">
        <v>628</v>
      </c>
      <c r="D195" s="231" t="s">
        <v>1</v>
      </c>
      <c r="E195" s="232" t="s">
        <v>1</v>
      </c>
      <c r="F195" s="233">
        <v>2.2400000000000002</v>
      </c>
      <c r="G195" s="36"/>
      <c r="H195" s="37"/>
    </row>
    <row r="196" s="2" customFormat="1" ht="16.8" customHeight="1">
      <c r="A196" s="36"/>
      <c r="B196" s="37"/>
      <c r="C196" s="234" t="s">
        <v>628</v>
      </c>
      <c r="D196" s="234" t="s">
        <v>652</v>
      </c>
      <c r="E196" s="17" t="s">
        <v>1</v>
      </c>
      <c r="F196" s="235">
        <v>2.2400000000000002</v>
      </c>
      <c r="G196" s="36"/>
      <c r="H196" s="37"/>
    </row>
    <row r="197" s="2" customFormat="1" ht="16.8" customHeight="1">
      <c r="A197" s="36"/>
      <c r="B197" s="37"/>
      <c r="C197" s="236" t="s">
        <v>1294</v>
      </c>
      <c r="D197" s="36"/>
      <c r="E197" s="36"/>
      <c r="F197" s="36"/>
      <c r="G197" s="36"/>
      <c r="H197" s="37"/>
    </row>
    <row r="198" s="2" customFormat="1" ht="16.8" customHeight="1">
      <c r="A198" s="36"/>
      <c r="B198" s="37"/>
      <c r="C198" s="234" t="s">
        <v>649</v>
      </c>
      <c r="D198" s="234" t="s">
        <v>650</v>
      </c>
      <c r="E198" s="17" t="s">
        <v>242</v>
      </c>
      <c r="F198" s="235">
        <v>2.2400000000000002</v>
      </c>
      <c r="G198" s="36"/>
      <c r="H198" s="37"/>
    </row>
    <row r="199" s="2" customFormat="1" ht="16.8" customHeight="1">
      <c r="A199" s="36"/>
      <c r="B199" s="37"/>
      <c r="C199" s="234" t="s">
        <v>653</v>
      </c>
      <c r="D199" s="234" t="s">
        <v>654</v>
      </c>
      <c r="E199" s="17" t="s">
        <v>242</v>
      </c>
      <c r="F199" s="235">
        <v>2.2400000000000002</v>
      </c>
      <c r="G199" s="36"/>
      <c r="H199" s="37"/>
    </row>
    <row r="200" s="2" customFormat="1" ht="16.8" customHeight="1">
      <c r="A200" s="36"/>
      <c r="B200" s="37"/>
      <c r="C200" s="230" t="s">
        <v>396</v>
      </c>
      <c r="D200" s="231" t="s">
        <v>1</v>
      </c>
      <c r="E200" s="232" t="s">
        <v>1</v>
      </c>
      <c r="F200" s="233">
        <v>0.32000000000000001</v>
      </c>
      <c r="G200" s="36"/>
      <c r="H200" s="37"/>
    </row>
    <row r="201" s="2" customFormat="1" ht="16.8" customHeight="1">
      <c r="A201" s="36"/>
      <c r="B201" s="37"/>
      <c r="C201" s="234" t="s">
        <v>396</v>
      </c>
      <c r="D201" s="234" t="s">
        <v>641</v>
      </c>
      <c r="E201" s="17" t="s">
        <v>1</v>
      </c>
      <c r="F201" s="235">
        <v>0.32000000000000001</v>
      </c>
      <c r="G201" s="36"/>
      <c r="H201" s="37"/>
    </row>
    <row r="202" s="2" customFormat="1" ht="16.8" customHeight="1">
      <c r="A202" s="36"/>
      <c r="B202" s="37"/>
      <c r="C202" s="236" t="s">
        <v>1294</v>
      </c>
      <c r="D202" s="36"/>
      <c r="E202" s="36"/>
      <c r="F202" s="36"/>
      <c r="G202" s="36"/>
      <c r="H202" s="37"/>
    </row>
    <row r="203" s="2" customFormat="1" ht="16.8" customHeight="1">
      <c r="A203" s="36"/>
      <c r="B203" s="37"/>
      <c r="C203" s="234" t="s">
        <v>414</v>
      </c>
      <c r="D203" s="234" t="s">
        <v>415</v>
      </c>
      <c r="E203" s="17" t="s">
        <v>227</v>
      </c>
      <c r="F203" s="235">
        <v>0.32000000000000001</v>
      </c>
      <c r="G203" s="36"/>
      <c r="H203" s="37"/>
    </row>
    <row r="204" s="2" customFormat="1">
      <c r="A204" s="36"/>
      <c r="B204" s="37"/>
      <c r="C204" s="234" t="s">
        <v>235</v>
      </c>
      <c r="D204" s="234" t="s">
        <v>236</v>
      </c>
      <c r="E204" s="17" t="s">
        <v>227</v>
      </c>
      <c r="F204" s="235">
        <v>150.31999999999999</v>
      </c>
      <c r="G204" s="36"/>
      <c r="H204" s="37"/>
    </row>
    <row r="205" s="2" customFormat="1" ht="16.8" customHeight="1">
      <c r="A205" s="36"/>
      <c r="B205" s="37"/>
      <c r="C205" s="230" t="s">
        <v>622</v>
      </c>
      <c r="D205" s="231" t="s">
        <v>1</v>
      </c>
      <c r="E205" s="232" t="s">
        <v>1</v>
      </c>
      <c r="F205" s="233">
        <v>11</v>
      </c>
      <c r="G205" s="36"/>
      <c r="H205" s="37"/>
    </row>
    <row r="206" s="2" customFormat="1" ht="16.8" customHeight="1">
      <c r="A206" s="36"/>
      <c r="B206" s="37"/>
      <c r="C206" s="234" t="s">
        <v>622</v>
      </c>
      <c r="D206" s="234" t="s">
        <v>717</v>
      </c>
      <c r="E206" s="17" t="s">
        <v>1</v>
      </c>
      <c r="F206" s="235">
        <v>11</v>
      </c>
      <c r="G206" s="36"/>
      <c r="H206" s="37"/>
    </row>
    <row r="207" s="2" customFormat="1" ht="16.8" customHeight="1">
      <c r="A207" s="36"/>
      <c r="B207" s="37"/>
      <c r="C207" s="236" t="s">
        <v>1294</v>
      </c>
      <c r="D207" s="36"/>
      <c r="E207" s="36"/>
      <c r="F207" s="36"/>
      <c r="G207" s="36"/>
      <c r="H207" s="37"/>
    </row>
    <row r="208" s="2" customFormat="1" ht="16.8" customHeight="1">
      <c r="A208" s="36"/>
      <c r="B208" s="37"/>
      <c r="C208" s="234" t="s">
        <v>714</v>
      </c>
      <c r="D208" s="234" t="s">
        <v>715</v>
      </c>
      <c r="E208" s="17" t="s">
        <v>349</v>
      </c>
      <c r="F208" s="235">
        <v>11</v>
      </c>
      <c r="G208" s="36"/>
      <c r="H208" s="37"/>
    </row>
    <row r="209" s="2" customFormat="1" ht="16.8" customHeight="1">
      <c r="A209" s="36"/>
      <c r="B209" s="37"/>
      <c r="C209" s="234" t="s">
        <v>718</v>
      </c>
      <c r="D209" s="234" t="s">
        <v>719</v>
      </c>
      <c r="E209" s="17" t="s">
        <v>349</v>
      </c>
      <c r="F209" s="235">
        <v>11.550000000000001</v>
      </c>
      <c r="G209" s="36"/>
      <c r="H209" s="37"/>
    </row>
    <row r="210" s="2" customFormat="1" ht="16.8" customHeight="1">
      <c r="A210" s="36"/>
      <c r="B210" s="37"/>
      <c r="C210" s="230" t="s">
        <v>203</v>
      </c>
      <c r="D210" s="231" t="s">
        <v>1</v>
      </c>
      <c r="E210" s="232" t="s">
        <v>1</v>
      </c>
      <c r="F210" s="233">
        <v>150</v>
      </c>
      <c r="G210" s="36"/>
      <c r="H210" s="37"/>
    </row>
    <row r="211" s="2" customFormat="1" ht="16.8" customHeight="1">
      <c r="A211" s="36"/>
      <c r="B211" s="37"/>
      <c r="C211" s="234" t="s">
        <v>203</v>
      </c>
      <c r="D211" s="234" t="s">
        <v>639</v>
      </c>
      <c r="E211" s="17" t="s">
        <v>1</v>
      </c>
      <c r="F211" s="235">
        <v>150</v>
      </c>
      <c r="G211" s="36"/>
      <c r="H211" s="37"/>
    </row>
    <row r="212" s="2" customFormat="1" ht="16.8" customHeight="1">
      <c r="A212" s="36"/>
      <c r="B212" s="37"/>
      <c r="C212" s="236" t="s">
        <v>1294</v>
      </c>
      <c r="D212" s="36"/>
      <c r="E212" s="36"/>
      <c r="F212" s="36"/>
      <c r="G212" s="36"/>
      <c r="H212" s="37"/>
    </row>
    <row r="213" s="2" customFormat="1">
      <c r="A213" s="36"/>
      <c r="B213" s="37"/>
      <c r="C213" s="234" t="s">
        <v>225</v>
      </c>
      <c r="D213" s="234" t="s">
        <v>226</v>
      </c>
      <c r="E213" s="17" t="s">
        <v>227</v>
      </c>
      <c r="F213" s="235">
        <v>150</v>
      </c>
      <c r="G213" s="36"/>
      <c r="H213" s="37"/>
    </row>
    <row r="214" s="2" customFormat="1">
      <c r="A214" s="36"/>
      <c r="B214" s="37"/>
      <c r="C214" s="234" t="s">
        <v>235</v>
      </c>
      <c r="D214" s="234" t="s">
        <v>236</v>
      </c>
      <c r="E214" s="17" t="s">
        <v>227</v>
      </c>
      <c r="F214" s="235">
        <v>150.31999999999999</v>
      </c>
      <c r="G214" s="36"/>
      <c r="H214" s="37"/>
    </row>
    <row r="215" s="2" customFormat="1" ht="16.8" customHeight="1">
      <c r="A215" s="36"/>
      <c r="B215" s="37"/>
      <c r="C215" s="230" t="s">
        <v>209</v>
      </c>
      <c r="D215" s="231" t="s">
        <v>1</v>
      </c>
      <c r="E215" s="232" t="s">
        <v>1</v>
      </c>
      <c r="F215" s="233">
        <v>97.099999999999994</v>
      </c>
      <c r="G215" s="36"/>
      <c r="H215" s="37"/>
    </row>
    <row r="216" s="2" customFormat="1" ht="16.8" customHeight="1">
      <c r="A216" s="36"/>
      <c r="B216" s="37"/>
      <c r="C216" s="234" t="s">
        <v>209</v>
      </c>
      <c r="D216" s="234" t="s">
        <v>723</v>
      </c>
      <c r="E216" s="17" t="s">
        <v>1</v>
      </c>
      <c r="F216" s="235">
        <v>97.099999999999994</v>
      </c>
      <c r="G216" s="36"/>
      <c r="H216" s="37"/>
    </row>
    <row r="217" s="2" customFormat="1" ht="16.8" customHeight="1">
      <c r="A217" s="36"/>
      <c r="B217" s="37"/>
      <c r="C217" s="236" t="s">
        <v>1294</v>
      </c>
      <c r="D217" s="36"/>
      <c r="E217" s="36"/>
      <c r="F217" s="36"/>
      <c r="G217" s="36"/>
      <c r="H217" s="37"/>
    </row>
    <row r="218" s="2" customFormat="1">
      <c r="A218" s="36"/>
      <c r="B218" s="37"/>
      <c r="C218" s="234" t="s">
        <v>365</v>
      </c>
      <c r="D218" s="234" t="s">
        <v>366</v>
      </c>
      <c r="E218" s="17" t="s">
        <v>349</v>
      </c>
      <c r="F218" s="235">
        <v>97.099999999999994</v>
      </c>
      <c r="G218" s="36"/>
      <c r="H218" s="37"/>
    </row>
    <row r="219" s="2" customFormat="1" ht="16.8" customHeight="1">
      <c r="A219" s="36"/>
      <c r="B219" s="37"/>
      <c r="C219" s="234" t="s">
        <v>370</v>
      </c>
      <c r="D219" s="234" t="s">
        <v>371</v>
      </c>
      <c r="E219" s="17" t="s">
        <v>349</v>
      </c>
      <c r="F219" s="235">
        <v>97.099999999999994</v>
      </c>
      <c r="G219" s="36"/>
      <c r="H219" s="37"/>
    </row>
    <row r="220" s="2" customFormat="1" ht="16.8" customHeight="1">
      <c r="A220" s="36"/>
      <c r="B220" s="37"/>
      <c r="C220" s="230" t="s">
        <v>318</v>
      </c>
      <c r="D220" s="231" t="s">
        <v>1</v>
      </c>
      <c r="E220" s="232" t="s">
        <v>1</v>
      </c>
      <c r="F220" s="233">
        <v>368.19999999999999</v>
      </c>
      <c r="G220" s="36"/>
      <c r="H220" s="37"/>
    </row>
    <row r="221" s="2" customFormat="1" ht="16.8" customHeight="1">
      <c r="A221" s="36"/>
      <c r="B221" s="37"/>
      <c r="C221" s="234" t="s">
        <v>1</v>
      </c>
      <c r="D221" s="234" t="s">
        <v>624</v>
      </c>
      <c r="E221" s="17" t="s">
        <v>1</v>
      </c>
      <c r="F221" s="235">
        <v>355</v>
      </c>
      <c r="G221" s="36"/>
      <c r="H221" s="37"/>
    </row>
    <row r="222" s="2" customFormat="1" ht="16.8" customHeight="1">
      <c r="A222" s="36"/>
      <c r="B222" s="37"/>
      <c r="C222" s="234" t="s">
        <v>1</v>
      </c>
      <c r="D222" s="234" t="s">
        <v>617</v>
      </c>
      <c r="E222" s="17" t="s">
        <v>1</v>
      </c>
      <c r="F222" s="235">
        <v>12</v>
      </c>
      <c r="G222" s="36"/>
      <c r="H222" s="37"/>
    </row>
    <row r="223" s="2" customFormat="1" ht="16.8" customHeight="1">
      <c r="A223" s="36"/>
      <c r="B223" s="37"/>
      <c r="C223" s="234" t="s">
        <v>1</v>
      </c>
      <c r="D223" s="234" t="s">
        <v>618</v>
      </c>
      <c r="E223" s="17" t="s">
        <v>1</v>
      </c>
      <c r="F223" s="235">
        <v>1.2</v>
      </c>
      <c r="G223" s="36"/>
      <c r="H223" s="37"/>
    </row>
    <row r="224" s="2" customFormat="1" ht="16.8" customHeight="1">
      <c r="A224" s="36"/>
      <c r="B224" s="37"/>
      <c r="C224" s="234" t="s">
        <v>318</v>
      </c>
      <c r="D224" s="234" t="s">
        <v>255</v>
      </c>
      <c r="E224" s="17" t="s">
        <v>1</v>
      </c>
      <c r="F224" s="235">
        <v>368.19999999999999</v>
      </c>
      <c r="G224" s="36"/>
      <c r="H224" s="37"/>
    </row>
    <row r="225" s="2" customFormat="1" ht="16.8" customHeight="1">
      <c r="A225" s="36"/>
      <c r="B225" s="37"/>
      <c r="C225" s="236" t="s">
        <v>1294</v>
      </c>
      <c r="D225" s="36"/>
      <c r="E225" s="36"/>
      <c r="F225" s="36"/>
      <c r="G225" s="36"/>
      <c r="H225" s="37"/>
    </row>
    <row r="226" s="2" customFormat="1">
      <c r="A226" s="36"/>
      <c r="B226" s="37"/>
      <c r="C226" s="234" t="s">
        <v>315</v>
      </c>
      <c r="D226" s="234" t="s">
        <v>316</v>
      </c>
      <c r="E226" s="17" t="s">
        <v>242</v>
      </c>
      <c r="F226" s="235">
        <v>368.19999999999999</v>
      </c>
      <c r="G226" s="36"/>
      <c r="H226" s="37"/>
    </row>
    <row r="227" s="2" customFormat="1" ht="16.8" customHeight="1">
      <c r="A227" s="36"/>
      <c r="B227" s="37"/>
      <c r="C227" s="234" t="s">
        <v>320</v>
      </c>
      <c r="D227" s="234" t="s">
        <v>321</v>
      </c>
      <c r="E227" s="17" t="s">
        <v>259</v>
      </c>
      <c r="F227" s="235">
        <v>5.891</v>
      </c>
      <c r="G227" s="36"/>
      <c r="H227" s="37"/>
    </row>
    <row r="228" s="2" customFormat="1" ht="16.8" customHeight="1">
      <c r="A228" s="36"/>
      <c r="B228" s="37"/>
      <c r="C228" s="230" t="s">
        <v>624</v>
      </c>
      <c r="D228" s="231" t="s">
        <v>1</v>
      </c>
      <c r="E228" s="232" t="s">
        <v>1</v>
      </c>
      <c r="F228" s="233">
        <v>355</v>
      </c>
      <c r="G228" s="36"/>
      <c r="H228" s="37"/>
    </row>
    <row r="229" s="2" customFormat="1" ht="16.8" customHeight="1">
      <c r="A229" s="36"/>
      <c r="B229" s="37"/>
      <c r="C229" s="234" t="s">
        <v>624</v>
      </c>
      <c r="D229" s="234" t="s">
        <v>674</v>
      </c>
      <c r="E229" s="17" t="s">
        <v>1</v>
      </c>
      <c r="F229" s="235">
        <v>355</v>
      </c>
      <c r="G229" s="36"/>
      <c r="H229" s="37"/>
    </row>
    <row r="230" s="2" customFormat="1" ht="16.8" customHeight="1">
      <c r="A230" s="36"/>
      <c r="B230" s="37"/>
      <c r="C230" s="236" t="s">
        <v>1294</v>
      </c>
      <c r="D230" s="36"/>
      <c r="E230" s="36"/>
      <c r="F230" s="36"/>
      <c r="G230" s="36"/>
      <c r="H230" s="37"/>
    </row>
    <row r="231" s="2" customFormat="1" ht="16.8" customHeight="1">
      <c r="A231" s="36"/>
      <c r="B231" s="37"/>
      <c r="C231" s="234" t="s">
        <v>671</v>
      </c>
      <c r="D231" s="234" t="s">
        <v>672</v>
      </c>
      <c r="E231" s="17" t="s">
        <v>242</v>
      </c>
      <c r="F231" s="235">
        <v>355</v>
      </c>
      <c r="G231" s="36"/>
      <c r="H231" s="37"/>
    </row>
    <row r="232" s="2" customFormat="1" ht="16.8" customHeight="1">
      <c r="A232" s="36"/>
      <c r="B232" s="37"/>
      <c r="C232" s="234" t="s">
        <v>269</v>
      </c>
      <c r="D232" s="234" t="s">
        <v>270</v>
      </c>
      <c r="E232" s="17" t="s">
        <v>242</v>
      </c>
      <c r="F232" s="235">
        <v>419.89999999999998</v>
      </c>
      <c r="G232" s="36"/>
      <c r="H232" s="37"/>
    </row>
    <row r="233" s="2" customFormat="1">
      <c r="A233" s="36"/>
      <c r="B233" s="37"/>
      <c r="C233" s="234" t="s">
        <v>315</v>
      </c>
      <c r="D233" s="234" t="s">
        <v>316</v>
      </c>
      <c r="E233" s="17" t="s">
        <v>242</v>
      </c>
      <c r="F233" s="235">
        <v>368.19999999999999</v>
      </c>
      <c r="G233" s="36"/>
      <c r="H233" s="37"/>
    </row>
    <row r="234" s="2" customFormat="1" ht="16.8" customHeight="1">
      <c r="A234" s="36"/>
      <c r="B234" s="37"/>
      <c r="C234" s="234" t="s">
        <v>325</v>
      </c>
      <c r="D234" s="234" t="s">
        <v>326</v>
      </c>
      <c r="E234" s="17" t="s">
        <v>242</v>
      </c>
      <c r="F234" s="235">
        <v>355</v>
      </c>
      <c r="G234" s="36"/>
      <c r="H234" s="37"/>
    </row>
    <row r="235" s="2" customFormat="1" ht="16.8" customHeight="1">
      <c r="A235" s="36"/>
      <c r="B235" s="37"/>
      <c r="C235" s="234" t="s">
        <v>700</v>
      </c>
      <c r="D235" s="234" t="s">
        <v>701</v>
      </c>
      <c r="E235" s="17" t="s">
        <v>227</v>
      </c>
      <c r="F235" s="235">
        <v>63.899999999999999</v>
      </c>
      <c r="G235" s="36"/>
      <c r="H235" s="37"/>
    </row>
    <row r="236" s="2" customFormat="1" ht="16.8" customHeight="1">
      <c r="A236" s="36"/>
      <c r="B236" s="37"/>
      <c r="C236" s="234" t="s">
        <v>384</v>
      </c>
      <c r="D236" s="234" t="s">
        <v>385</v>
      </c>
      <c r="E236" s="17" t="s">
        <v>242</v>
      </c>
      <c r="F236" s="235">
        <v>355</v>
      </c>
      <c r="G236" s="36"/>
      <c r="H236" s="37"/>
    </row>
    <row r="237" s="2" customFormat="1" ht="16.8" customHeight="1">
      <c r="A237" s="36"/>
      <c r="B237" s="37"/>
      <c r="C237" s="234" t="s">
        <v>388</v>
      </c>
      <c r="D237" s="234" t="s">
        <v>389</v>
      </c>
      <c r="E237" s="17" t="s">
        <v>390</v>
      </c>
      <c r="F237" s="235">
        <v>53.25</v>
      </c>
      <c r="G237" s="36"/>
      <c r="H237" s="37"/>
    </row>
    <row r="238" s="2" customFormat="1" ht="26.4" customHeight="1">
      <c r="A238" s="36"/>
      <c r="B238" s="37"/>
      <c r="C238" s="229" t="s">
        <v>1299</v>
      </c>
      <c r="D238" s="229" t="s">
        <v>110</v>
      </c>
      <c r="E238" s="36"/>
      <c r="F238" s="36"/>
      <c r="G238" s="36"/>
      <c r="H238" s="37"/>
    </row>
    <row r="239" s="2" customFormat="1" ht="16.8" customHeight="1">
      <c r="A239" s="36"/>
      <c r="B239" s="37"/>
      <c r="C239" s="230" t="s">
        <v>396</v>
      </c>
      <c r="D239" s="231" t="s">
        <v>1</v>
      </c>
      <c r="E239" s="232" t="s">
        <v>1</v>
      </c>
      <c r="F239" s="233">
        <v>0.71999999999999997</v>
      </c>
      <c r="G239" s="36"/>
      <c r="H239" s="37"/>
    </row>
    <row r="240" s="2" customFormat="1" ht="16.8" customHeight="1">
      <c r="A240" s="36"/>
      <c r="B240" s="37"/>
      <c r="C240" s="234" t="s">
        <v>396</v>
      </c>
      <c r="D240" s="234" t="s">
        <v>752</v>
      </c>
      <c r="E240" s="17" t="s">
        <v>1</v>
      </c>
      <c r="F240" s="235">
        <v>0.71999999999999997</v>
      </c>
      <c r="G240" s="36"/>
      <c r="H240" s="37"/>
    </row>
    <row r="241" s="2" customFormat="1" ht="16.8" customHeight="1">
      <c r="A241" s="36"/>
      <c r="B241" s="37"/>
      <c r="C241" s="236" t="s">
        <v>1294</v>
      </c>
      <c r="D241" s="36"/>
      <c r="E241" s="36"/>
      <c r="F241" s="36"/>
      <c r="G241" s="36"/>
      <c r="H241" s="37"/>
    </row>
    <row r="242" s="2" customFormat="1" ht="16.8" customHeight="1">
      <c r="A242" s="36"/>
      <c r="B242" s="37"/>
      <c r="C242" s="234" t="s">
        <v>414</v>
      </c>
      <c r="D242" s="234" t="s">
        <v>415</v>
      </c>
      <c r="E242" s="17" t="s">
        <v>227</v>
      </c>
      <c r="F242" s="235">
        <v>0.71999999999999997</v>
      </c>
      <c r="G242" s="36"/>
      <c r="H242" s="37"/>
    </row>
    <row r="243" s="2" customFormat="1">
      <c r="A243" s="36"/>
      <c r="B243" s="37"/>
      <c r="C243" s="234" t="s">
        <v>235</v>
      </c>
      <c r="D243" s="234" t="s">
        <v>236</v>
      </c>
      <c r="E243" s="17" t="s">
        <v>227</v>
      </c>
      <c r="F243" s="235">
        <v>96.719999999999999</v>
      </c>
      <c r="G243" s="36"/>
      <c r="H243" s="37"/>
    </row>
    <row r="244" s="2" customFormat="1" ht="16.8" customHeight="1">
      <c r="A244" s="36"/>
      <c r="B244" s="37"/>
      <c r="C244" s="230" t="s">
        <v>740</v>
      </c>
      <c r="D244" s="231" t="s">
        <v>1</v>
      </c>
      <c r="E244" s="232" t="s">
        <v>1</v>
      </c>
      <c r="F244" s="233">
        <v>2.512</v>
      </c>
      <c r="G244" s="36"/>
      <c r="H244" s="37"/>
    </row>
    <row r="245" s="2" customFormat="1" ht="16.8" customHeight="1">
      <c r="A245" s="36"/>
      <c r="B245" s="37"/>
      <c r="C245" s="234" t="s">
        <v>740</v>
      </c>
      <c r="D245" s="234" t="s">
        <v>859</v>
      </c>
      <c r="E245" s="17" t="s">
        <v>1</v>
      </c>
      <c r="F245" s="235">
        <v>2.512</v>
      </c>
      <c r="G245" s="36"/>
      <c r="H245" s="37"/>
    </row>
    <row r="246" s="2" customFormat="1" ht="16.8" customHeight="1">
      <c r="A246" s="36"/>
      <c r="B246" s="37"/>
      <c r="C246" s="236" t="s">
        <v>1294</v>
      </c>
      <c r="D246" s="36"/>
      <c r="E246" s="36"/>
      <c r="F246" s="36"/>
      <c r="G246" s="36"/>
      <c r="H246" s="37"/>
    </row>
    <row r="247" s="2" customFormat="1" ht="16.8" customHeight="1">
      <c r="A247" s="36"/>
      <c r="B247" s="37"/>
      <c r="C247" s="234" t="s">
        <v>856</v>
      </c>
      <c r="D247" s="234" t="s">
        <v>857</v>
      </c>
      <c r="E247" s="17" t="s">
        <v>242</v>
      </c>
      <c r="F247" s="235">
        <v>2.512</v>
      </c>
      <c r="G247" s="36"/>
      <c r="H247" s="37"/>
    </row>
    <row r="248" s="2" customFormat="1" ht="16.8" customHeight="1">
      <c r="A248" s="36"/>
      <c r="B248" s="37"/>
      <c r="C248" s="234" t="s">
        <v>860</v>
      </c>
      <c r="D248" s="234" t="s">
        <v>861</v>
      </c>
      <c r="E248" s="17" t="s">
        <v>227</v>
      </c>
      <c r="F248" s="235">
        <v>0.25900000000000001</v>
      </c>
      <c r="G248" s="36"/>
      <c r="H248" s="37"/>
    </row>
    <row r="249" s="2" customFormat="1" ht="16.8" customHeight="1">
      <c r="A249" s="36"/>
      <c r="B249" s="37"/>
      <c r="C249" s="230" t="s">
        <v>203</v>
      </c>
      <c r="D249" s="231" t="s">
        <v>1</v>
      </c>
      <c r="E249" s="232" t="s">
        <v>1</v>
      </c>
      <c r="F249" s="233">
        <v>96</v>
      </c>
      <c r="G249" s="36"/>
      <c r="H249" s="37"/>
    </row>
    <row r="250" s="2" customFormat="1" ht="16.8" customHeight="1">
      <c r="A250" s="36"/>
      <c r="B250" s="37"/>
      <c r="C250" s="234" t="s">
        <v>203</v>
      </c>
      <c r="D250" s="234" t="s">
        <v>750</v>
      </c>
      <c r="E250" s="17" t="s">
        <v>1</v>
      </c>
      <c r="F250" s="235">
        <v>96</v>
      </c>
      <c r="G250" s="36"/>
      <c r="H250" s="37"/>
    </row>
    <row r="251" s="2" customFormat="1" ht="16.8" customHeight="1">
      <c r="A251" s="36"/>
      <c r="B251" s="37"/>
      <c r="C251" s="236" t="s">
        <v>1294</v>
      </c>
      <c r="D251" s="36"/>
      <c r="E251" s="36"/>
      <c r="F251" s="36"/>
      <c r="G251" s="36"/>
      <c r="H251" s="37"/>
    </row>
    <row r="252" s="2" customFormat="1">
      <c r="A252" s="36"/>
      <c r="B252" s="37"/>
      <c r="C252" s="234" t="s">
        <v>747</v>
      </c>
      <c r="D252" s="234" t="s">
        <v>748</v>
      </c>
      <c r="E252" s="17" t="s">
        <v>227</v>
      </c>
      <c r="F252" s="235">
        <v>96</v>
      </c>
      <c r="G252" s="36"/>
      <c r="H252" s="37"/>
    </row>
    <row r="253" s="2" customFormat="1">
      <c r="A253" s="36"/>
      <c r="B253" s="37"/>
      <c r="C253" s="234" t="s">
        <v>235</v>
      </c>
      <c r="D253" s="234" t="s">
        <v>236</v>
      </c>
      <c r="E253" s="17" t="s">
        <v>227</v>
      </c>
      <c r="F253" s="235">
        <v>96.719999999999999</v>
      </c>
      <c r="G253" s="36"/>
      <c r="H253" s="37"/>
    </row>
    <row r="254" s="2" customFormat="1" ht="16.8" customHeight="1">
      <c r="A254" s="36"/>
      <c r="B254" s="37"/>
      <c r="C254" s="230" t="s">
        <v>743</v>
      </c>
      <c r="D254" s="231" t="s">
        <v>1</v>
      </c>
      <c r="E254" s="232" t="s">
        <v>1</v>
      </c>
      <c r="F254" s="233">
        <v>180.5</v>
      </c>
      <c r="G254" s="36"/>
      <c r="H254" s="37"/>
    </row>
    <row r="255" s="2" customFormat="1" ht="16.8" customHeight="1">
      <c r="A255" s="36"/>
      <c r="B255" s="37"/>
      <c r="C255" s="234" t="s">
        <v>743</v>
      </c>
      <c r="D255" s="234" t="s">
        <v>791</v>
      </c>
      <c r="E255" s="17" t="s">
        <v>1</v>
      </c>
      <c r="F255" s="235">
        <v>180.5</v>
      </c>
      <c r="G255" s="36"/>
      <c r="H255" s="37"/>
    </row>
    <row r="256" s="2" customFormat="1" ht="16.8" customHeight="1">
      <c r="A256" s="36"/>
      <c r="B256" s="37"/>
      <c r="C256" s="236" t="s">
        <v>1294</v>
      </c>
      <c r="D256" s="36"/>
      <c r="E256" s="36"/>
      <c r="F256" s="36"/>
      <c r="G256" s="36"/>
      <c r="H256" s="37"/>
    </row>
    <row r="257" s="2" customFormat="1">
      <c r="A257" s="36"/>
      <c r="B257" s="37"/>
      <c r="C257" s="234" t="s">
        <v>788</v>
      </c>
      <c r="D257" s="234" t="s">
        <v>789</v>
      </c>
      <c r="E257" s="17" t="s">
        <v>242</v>
      </c>
      <c r="F257" s="235">
        <v>180.5</v>
      </c>
      <c r="G257" s="36"/>
      <c r="H257" s="37"/>
    </row>
    <row r="258" s="2" customFormat="1" ht="16.8" customHeight="1">
      <c r="A258" s="36"/>
      <c r="B258" s="37"/>
      <c r="C258" s="234" t="s">
        <v>817</v>
      </c>
      <c r="D258" s="234" t="s">
        <v>818</v>
      </c>
      <c r="E258" s="17" t="s">
        <v>242</v>
      </c>
      <c r="F258" s="235">
        <v>180.5</v>
      </c>
      <c r="G258" s="36"/>
      <c r="H258" s="37"/>
    </row>
    <row r="259" s="2" customFormat="1" ht="16.8" customHeight="1">
      <c r="A259" s="36"/>
      <c r="B259" s="37"/>
      <c r="C259" s="234" t="s">
        <v>873</v>
      </c>
      <c r="D259" s="234" t="s">
        <v>874</v>
      </c>
      <c r="E259" s="17" t="s">
        <v>242</v>
      </c>
      <c r="F259" s="235">
        <v>180.5</v>
      </c>
      <c r="G259" s="36"/>
      <c r="H259" s="37"/>
    </row>
    <row r="260" s="2" customFormat="1" ht="16.8" customHeight="1">
      <c r="A260" s="36"/>
      <c r="B260" s="37"/>
      <c r="C260" s="234" t="s">
        <v>891</v>
      </c>
      <c r="D260" s="234" t="s">
        <v>892</v>
      </c>
      <c r="E260" s="17" t="s">
        <v>227</v>
      </c>
      <c r="F260" s="235">
        <v>29.125</v>
      </c>
      <c r="G260" s="36"/>
      <c r="H260" s="37"/>
    </row>
    <row r="261" s="2" customFormat="1" ht="16.8" customHeight="1">
      <c r="A261" s="36"/>
      <c r="B261" s="37"/>
      <c r="C261" s="230" t="s">
        <v>554</v>
      </c>
      <c r="D261" s="231" t="s">
        <v>1</v>
      </c>
      <c r="E261" s="232" t="s">
        <v>1</v>
      </c>
      <c r="F261" s="233">
        <v>134</v>
      </c>
      <c r="G261" s="36"/>
      <c r="H261" s="37"/>
    </row>
    <row r="262" s="2" customFormat="1" ht="16.8" customHeight="1">
      <c r="A262" s="36"/>
      <c r="B262" s="37"/>
      <c r="C262" s="234" t="s">
        <v>554</v>
      </c>
      <c r="D262" s="234" t="s">
        <v>849</v>
      </c>
      <c r="E262" s="17" t="s">
        <v>1</v>
      </c>
      <c r="F262" s="235">
        <v>134</v>
      </c>
      <c r="G262" s="36"/>
      <c r="H262" s="37"/>
    </row>
    <row r="263" s="2" customFormat="1" ht="16.8" customHeight="1">
      <c r="A263" s="36"/>
      <c r="B263" s="37"/>
      <c r="C263" s="236" t="s">
        <v>1294</v>
      </c>
      <c r="D263" s="36"/>
      <c r="E263" s="36"/>
      <c r="F263" s="36"/>
      <c r="G263" s="36"/>
      <c r="H263" s="37"/>
    </row>
    <row r="264" s="2" customFormat="1">
      <c r="A264" s="36"/>
      <c r="B264" s="37"/>
      <c r="C264" s="234" t="s">
        <v>846</v>
      </c>
      <c r="D264" s="234" t="s">
        <v>847</v>
      </c>
      <c r="E264" s="17" t="s">
        <v>242</v>
      </c>
      <c r="F264" s="235">
        <v>134</v>
      </c>
      <c r="G264" s="36"/>
      <c r="H264" s="37"/>
    </row>
    <row r="265" s="2" customFormat="1" ht="16.8" customHeight="1">
      <c r="A265" s="36"/>
      <c r="B265" s="37"/>
      <c r="C265" s="234" t="s">
        <v>771</v>
      </c>
      <c r="D265" s="234" t="s">
        <v>772</v>
      </c>
      <c r="E265" s="17" t="s">
        <v>242</v>
      </c>
      <c r="F265" s="235">
        <v>134</v>
      </c>
      <c r="G265" s="36"/>
      <c r="H265" s="37"/>
    </row>
    <row r="266" s="2" customFormat="1" ht="16.8" customHeight="1">
      <c r="A266" s="36"/>
      <c r="B266" s="37"/>
      <c r="C266" s="234" t="s">
        <v>562</v>
      </c>
      <c r="D266" s="234" t="s">
        <v>563</v>
      </c>
      <c r="E266" s="17" t="s">
        <v>242</v>
      </c>
      <c r="F266" s="235">
        <v>134</v>
      </c>
      <c r="G266" s="36"/>
      <c r="H266" s="37"/>
    </row>
    <row r="267" s="2" customFormat="1" ht="16.8" customHeight="1">
      <c r="A267" s="36"/>
      <c r="B267" s="37"/>
      <c r="C267" s="234" t="s">
        <v>797</v>
      </c>
      <c r="D267" s="234" t="s">
        <v>798</v>
      </c>
      <c r="E267" s="17" t="s">
        <v>242</v>
      </c>
      <c r="F267" s="235">
        <v>67</v>
      </c>
      <c r="G267" s="36"/>
      <c r="H267" s="37"/>
    </row>
    <row r="268" s="2" customFormat="1" ht="16.8" customHeight="1">
      <c r="A268" s="36"/>
      <c r="B268" s="37"/>
      <c r="C268" s="234" t="s">
        <v>801</v>
      </c>
      <c r="D268" s="234" t="s">
        <v>802</v>
      </c>
      <c r="E268" s="17" t="s">
        <v>242</v>
      </c>
      <c r="F268" s="235">
        <v>67</v>
      </c>
      <c r="G268" s="36"/>
      <c r="H268" s="37"/>
    </row>
    <row r="269" s="2" customFormat="1" ht="16.8" customHeight="1">
      <c r="A269" s="36"/>
      <c r="B269" s="37"/>
      <c r="C269" s="234" t="s">
        <v>850</v>
      </c>
      <c r="D269" s="234" t="s">
        <v>851</v>
      </c>
      <c r="E269" s="17" t="s">
        <v>242</v>
      </c>
      <c r="F269" s="235">
        <v>134</v>
      </c>
      <c r="G269" s="36"/>
      <c r="H269" s="37"/>
    </row>
    <row r="270" s="2" customFormat="1" ht="16.8" customHeight="1">
      <c r="A270" s="36"/>
      <c r="B270" s="37"/>
      <c r="C270" s="234" t="s">
        <v>864</v>
      </c>
      <c r="D270" s="234" t="s">
        <v>865</v>
      </c>
      <c r="E270" s="17" t="s">
        <v>259</v>
      </c>
      <c r="F270" s="235">
        <v>0.002</v>
      </c>
      <c r="G270" s="36"/>
      <c r="H270" s="37"/>
    </row>
    <row r="271" s="2" customFormat="1" ht="16.8" customHeight="1">
      <c r="A271" s="36"/>
      <c r="B271" s="37"/>
      <c r="C271" s="234" t="s">
        <v>877</v>
      </c>
      <c r="D271" s="234" t="s">
        <v>878</v>
      </c>
      <c r="E271" s="17" t="s">
        <v>242</v>
      </c>
      <c r="F271" s="235">
        <v>134</v>
      </c>
      <c r="G271" s="36"/>
      <c r="H271" s="37"/>
    </row>
    <row r="272" s="2" customFormat="1" ht="16.8" customHeight="1">
      <c r="A272" s="36"/>
      <c r="B272" s="37"/>
      <c r="C272" s="234" t="s">
        <v>881</v>
      </c>
      <c r="D272" s="234" t="s">
        <v>882</v>
      </c>
      <c r="E272" s="17" t="s">
        <v>242</v>
      </c>
      <c r="F272" s="235">
        <v>134</v>
      </c>
      <c r="G272" s="36"/>
      <c r="H272" s="37"/>
    </row>
    <row r="273" s="2" customFormat="1" ht="16.8" customHeight="1">
      <c r="A273" s="36"/>
      <c r="B273" s="37"/>
      <c r="C273" s="234" t="s">
        <v>891</v>
      </c>
      <c r="D273" s="234" t="s">
        <v>892</v>
      </c>
      <c r="E273" s="17" t="s">
        <v>227</v>
      </c>
      <c r="F273" s="235">
        <v>29.125</v>
      </c>
      <c r="G273" s="36"/>
      <c r="H273" s="37"/>
    </row>
    <row r="274" s="2" customFormat="1" ht="16.8" customHeight="1">
      <c r="A274" s="36"/>
      <c r="B274" s="37"/>
      <c r="C274" s="234" t="s">
        <v>805</v>
      </c>
      <c r="D274" s="234" t="s">
        <v>806</v>
      </c>
      <c r="E274" s="17" t="s">
        <v>227</v>
      </c>
      <c r="F274" s="235">
        <v>20.100000000000001</v>
      </c>
      <c r="G274" s="36"/>
      <c r="H274" s="37"/>
    </row>
    <row r="275" s="2" customFormat="1" ht="26.4" customHeight="1">
      <c r="A275" s="36"/>
      <c r="B275" s="37"/>
      <c r="C275" s="229" t="s">
        <v>1300</v>
      </c>
      <c r="D275" s="229" t="s">
        <v>113</v>
      </c>
      <c r="E275" s="36"/>
      <c r="F275" s="36"/>
      <c r="G275" s="36"/>
      <c r="H275" s="37"/>
    </row>
    <row r="276" s="2" customFormat="1" ht="16.8" customHeight="1">
      <c r="A276" s="36"/>
      <c r="B276" s="37"/>
      <c r="C276" s="230" t="s">
        <v>203</v>
      </c>
      <c r="D276" s="231" t="s">
        <v>1</v>
      </c>
      <c r="E276" s="232" t="s">
        <v>1</v>
      </c>
      <c r="F276" s="233">
        <v>13</v>
      </c>
      <c r="G276" s="36"/>
      <c r="H276" s="37"/>
    </row>
    <row r="277" s="2" customFormat="1" ht="16.8" customHeight="1">
      <c r="A277" s="36"/>
      <c r="B277" s="37"/>
      <c r="C277" s="234" t="s">
        <v>203</v>
      </c>
      <c r="D277" s="234" t="s">
        <v>560</v>
      </c>
      <c r="E277" s="17" t="s">
        <v>1</v>
      </c>
      <c r="F277" s="235">
        <v>13</v>
      </c>
      <c r="G277" s="36"/>
      <c r="H277" s="37"/>
    </row>
    <row r="278" s="2" customFormat="1" ht="16.8" customHeight="1">
      <c r="A278" s="36"/>
      <c r="B278" s="37"/>
      <c r="C278" s="236" t="s">
        <v>1294</v>
      </c>
      <c r="D278" s="36"/>
      <c r="E278" s="36"/>
      <c r="F278" s="36"/>
      <c r="G278" s="36"/>
      <c r="H278" s="37"/>
    </row>
    <row r="279" s="2" customFormat="1">
      <c r="A279" s="36"/>
      <c r="B279" s="37"/>
      <c r="C279" s="234" t="s">
        <v>557</v>
      </c>
      <c r="D279" s="234" t="s">
        <v>558</v>
      </c>
      <c r="E279" s="17" t="s">
        <v>227</v>
      </c>
      <c r="F279" s="235">
        <v>13</v>
      </c>
      <c r="G279" s="36"/>
      <c r="H279" s="37"/>
    </row>
    <row r="280" s="2" customFormat="1">
      <c r="A280" s="36"/>
      <c r="B280" s="37"/>
      <c r="C280" s="234" t="s">
        <v>235</v>
      </c>
      <c r="D280" s="234" t="s">
        <v>236</v>
      </c>
      <c r="E280" s="17" t="s">
        <v>227</v>
      </c>
      <c r="F280" s="235">
        <v>13</v>
      </c>
      <c r="G280" s="36"/>
      <c r="H280" s="37"/>
    </row>
    <row r="281" s="2" customFormat="1" ht="16.8" customHeight="1">
      <c r="A281" s="36"/>
      <c r="B281" s="37"/>
      <c r="C281" s="230" t="s">
        <v>554</v>
      </c>
      <c r="D281" s="231" t="s">
        <v>1</v>
      </c>
      <c r="E281" s="232" t="s">
        <v>1</v>
      </c>
      <c r="F281" s="233">
        <v>960</v>
      </c>
      <c r="G281" s="36"/>
      <c r="H281" s="37"/>
    </row>
    <row r="282" s="2" customFormat="1" ht="16.8" customHeight="1">
      <c r="A282" s="36"/>
      <c r="B282" s="37"/>
      <c r="C282" s="234" t="s">
        <v>554</v>
      </c>
      <c r="D282" s="234" t="s">
        <v>956</v>
      </c>
      <c r="E282" s="17" t="s">
        <v>1</v>
      </c>
      <c r="F282" s="235">
        <v>960</v>
      </c>
      <c r="G282" s="36"/>
      <c r="H282" s="37"/>
    </row>
    <row r="283" s="2" customFormat="1" ht="16.8" customHeight="1">
      <c r="A283" s="36"/>
      <c r="B283" s="37"/>
      <c r="C283" s="236" t="s">
        <v>1294</v>
      </c>
      <c r="D283" s="36"/>
      <c r="E283" s="36"/>
      <c r="F283" s="36"/>
      <c r="G283" s="36"/>
      <c r="H283" s="37"/>
    </row>
    <row r="284" s="2" customFormat="1" ht="16.8" customHeight="1">
      <c r="A284" s="36"/>
      <c r="B284" s="37"/>
      <c r="C284" s="234" t="s">
        <v>269</v>
      </c>
      <c r="D284" s="234" t="s">
        <v>270</v>
      </c>
      <c r="E284" s="17" t="s">
        <v>242</v>
      </c>
      <c r="F284" s="235">
        <v>960</v>
      </c>
      <c r="G284" s="36"/>
      <c r="H284" s="37"/>
    </row>
    <row r="285" s="2" customFormat="1" ht="16.8" customHeight="1">
      <c r="A285" s="36"/>
      <c r="B285" s="37"/>
      <c r="C285" s="234" t="s">
        <v>928</v>
      </c>
      <c r="D285" s="234" t="s">
        <v>929</v>
      </c>
      <c r="E285" s="17" t="s">
        <v>242</v>
      </c>
      <c r="F285" s="235">
        <v>960</v>
      </c>
      <c r="G285" s="36"/>
      <c r="H285" s="37"/>
    </row>
    <row r="286" s="2" customFormat="1" ht="16.8" customHeight="1">
      <c r="A286" s="36"/>
      <c r="B286" s="37"/>
      <c r="C286" s="234" t="s">
        <v>936</v>
      </c>
      <c r="D286" s="234" t="s">
        <v>937</v>
      </c>
      <c r="E286" s="17" t="s">
        <v>242</v>
      </c>
      <c r="F286" s="235">
        <v>192</v>
      </c>
      <c r="G286" s="36"/>
      <c r="H286" s="37"/>
    </row>
    <row r="287" s="2" customFormat="1">
      <c r="A287" s="36"/>
      <c r="B287" s="37"/>
      <c r="C287" s="234" t="s">
        <v>940</v>
      </c>
      <c r="D287" s="234" t="s">
        <v>941</v>
      </c>
      <c r="E287" s="17" t="s">
        <v>242</v>
      </c>
      <c r="F287" s="235">
        <v>768</v>
      </c>
      <c r="G287" s="36"/>
      <c r="H287" s="37"/>
    </row>
    <row r="288" s="2" customFormat="1" ht="16.8" customHeight="1">
      <c r="A288" s="36"/>
      <c r="B288" s="37"/>
      <c r="C288" s="234" t="s">
        <v>957</v>
      </c>
      <c r="D288" s="234" t="s">
        <v>958</v>
      </c>
      <c r="E288" s="17" t="s">
        <v>242</v>
      </c>
      <c r="F288" s="235">
        <v>960</v>
      </c>
      <c r="G288" s="36"/>
      <c r="H288" s="37"/>
    </row>
    <row r="289" s="2" customFormat="1" ht="16.8" customHeight="1">
      <c r="A289" s="36"/>
      <c r="B289" s="37"/>
      <c r="C289" s="234" t="s">
        <v>960</v>
      </c>
      <c r="D289" s="234" t="s">
        <v>961</v>
      </c>
      <c r="E289" s="17" t="s">
        <v>227</v>
      </c>
      <c r="F289" s="235">
        <v>172.80000000000001</v>
      </c>
      <c r="G289" s="36"/>
      <c r="H289" s="37"/>
    </row>
    <row r="290" s="2" customFormat="1" ht="16.8" customHeight="1">
      <c r="A290" s="36"/>
      <c r="B290" s="37"/>
      <c r="C290" s="234" t="s">
        <v>864</v>
      </c>
      <c r="D290" s="234" t="s">
        <v>865</v>
      </c>
      <c r="E290" s="17" t="s">
        <v>259</v>
      </c>
      <c r="F290" s="235">
        <v>0.017000000000000001</v>
      </c>
      <c r="G290" s="36"/>
      <c r="H290" s="37"/>
    </row>
    <row r="291" s="2" customFormat="1" ht="16.8" customHeight="1">
      <c r="A291" s="36"/>
      <c r="B291" s="37"/>
      <c r="C291" s="234" t="s">
        <v>873</v>
      </c>
      <c r="D291" s="234" t="s">
        <v>874</v>
      </c>
      <c r="E291" s="17" t="s">
        <v>242</v>
      </c>
      <c r="F291" s="235">
        <v>960</v>
      </c>
      <c r="G291" s="36"/>
      <c r="H291" s="37"/>
    </row>
    <row r="292" s="2" customFormat="1" ht="16.8" customHeight="1">
      <c r="A292" s="36"/>
      <c r="B292" s="37"/>
      <c r="C292" s="234" t="s">
        <v>881</v>
      </c>
      <c r="D292" s="234" t="s">
        <v>882</v>
      </c>
      <c r="E292" s="17" t="s">
        <v>242</v>
      </c>
      <c r="F292" s="235">
        <v>960</v>
      </c>
      <c r="G292" s="36"/>
      <c r="H292" s="37"/>
    </row>
    <row r="293" s="2" customFormat="1" ht="16.8" customHeight="1">
      <c r="A293" s="36"/>
      <c r="B293" s="37"/>
      <c r="C293" s="234" t="s">
        <v>891</v>
      </c>
      <c r="D293" s="234" t="s">
        <v>892</v>
      </c>
      <c r="E293" s="17" t="s">
        <v>227</v>
      </c>
      <c r="F293" s="235">
        <v>172.80000000000001</v>
      </c>
      <c r="G293" s="36"/>
      <c r="H293" s="37"/>
    </row>
    <row r="294" s="2" customFormat="1" ht="26.4" customHeight="1">
      <c r="A294" s="36"/>
      <c r="B294" s="37"/>
      <c r="C294" s="229" t="s">
        <v>1301</v>
      </c>
      <c r="D294" s="229" t="s">
        <v>120</v>
      </c>
      <c r="E294" s="36"/>
      <c r="F294" s="36"/>
      <c r="G294" s="36"/>
      <c r="H294" s="37"/>
    </row>
    <row r="295" s="2" customFormat="1" ht="16.8" customHeight="1">
      <c r="A295" s="36"/>
      <c r="B295" s="37"/>
      <c r="C295" s="230" t="s">
        <v>1252</v>
      </c>
      <c r="D295" s="231" t="s">
        <v>1</v>
      </c>
      <c r="E295" s="232" t="s">
        <v>1</v>
      </c>
      <c r="F295" s="233">
        <v>5954.3400000000001</v>
      </c>
      <c r="G295" s="36"/>
      <c r="H295" s="37"/>
    </row>
    <row r="296" s="2" customFormat="1" ht="16.8" customHeight="1">
      <c r="A296" s="36"/>
      <c r="B296" s="37"/>
      <c r="C296" s="234" t="s">
        <v>1242</v>
      </c>
      <c r="D296" s="234" t="s">
        <v>1250</v>
      </c>
      <c r="E296" s="17" t="s">
        <v>1</v>
      </c>
      <c r="F296" s="235">
        <v>1183.1700000000001</v>
      </c>
      <c r="G296" s="36"/>
      <c r="H296" s="37"/>
    </row>
    <row r="297" s="2" customFormat="1" ht="16.8" customHeight="1">
      <c r="A297" s="36"/>
      <c r="B297" s="37"/>
      <c r="C297" s="234" t="s">
        <v>1244</v>
      </c>
      <c r="D297" s="234" t="s">
        <v>1251</v>
      </c>
      <c r="E297" s="17" t="s">
        <v>1</v>
      </c>
      <c r="F297" s="235">
        <v>4771.1700000000001</v>
      </c>
      <c r="G297" s="36"/>
      <c r="H297" s="37"/>
    </row>
    <row r="298" s="2" customFormat="1" ht="16.8" customHeight="1">
      <c r="A298" s="36"/>
      <c r="B298" s="37"/>
      <c r="C298" s="234" t="s">
        <v>1252</v>
      </c>
      <c r="D298" s="234" t="s">
        <v>255</v>
      </c>
      <c r="E298" s="17" t="s">
        <v>1</v>
      </c>
      <c r="F298" s="235">
        <v>5954.3400000000001</v>
      </c>
      <c r="G298" s="36"/>
      <c r="H298" s="37"/>
    </row>
    <row r="299" s="2" customFormat="1" ht="16.8" customHeight="1">
      <c r="A299" s="36"/>
      <c r="B299" s="37"/>
      <c r="C299" s="230" t="s">
        <v>1238</v>
      </c>
      <c r="D299" s="231" t="s">
        <v>1</v>
      </c>
      <c r="E299" s="232" t="s">
        <v>1</v>
      </c>
      <c r="F299" s="233">
        <v>954.23400000000004</v>
      </c>
      <c r="G299" s="36"/>
      <c r="H299" s="37"/>
    </row>
    <row r="300" s="2" customFormat="1" ht="16.8" customHeight="1">
      <c r="A300" s="36"/>
      <c r="B300" s="37"/>
      <c r="C300" s="234" t="s">
        <v>1238</v>
      </c>
      <c r="D300" s="234" t="s">
        <v>1264</v>
      </c>
      <c r="E300" s="17" t="s">
        <v>1</v>
      </c>
      <c r="F300" s="235">
        <v>954.23400000000004</v>
      </c>
      <c r="G300" s="36"/>
      <c r="H300" s="37"/>
    </row>
    <row r="301" s="2" customFormat="1" ht="16.8" customHeight="1">
      <c r="A301" s="36"/>
      <c r="B301" s="37"/>
      <c r="C301" s="236" t="s">
        <v>1294</v>
      </c>
      <c r="D301" s="36"/>
      <c r="E301" s="36"/>
      <c r="F301" s="36"/>
      <c r="G301" s="36"/>
      <c r="H301" s="37"/>
    </row>
    <row r="302" s="2" customFormat="1">
      <c r="A302" s="36"/>
      <c r="B302" s="37"/>
      <c r="C302" s="234" t="s">
        <v>1261</v>
      </c>
      <c r="D302" s="234" t="s">
        <v>1262</v>
      </c>
      <c r="E302" s="17" t="s">
        <v>227</v>
      </c>
      <c r="F302" s="235">
        <v>954.23400000000004</v>
      </c>
      <c r="G302" s="36"/>
      <c r="H302" s="37"/>
    </row>
    <row r="303" s="2" customFormat="1" ht="16.8" customHeight="1">
      <c r="A303" s="36"/>
      <c r="B303" s="37"/>
      <c r="C303" s="234" t="s">
        <v>1265</v>
      </c>
      <c r="D303" s="234" t="s">
        <v>1266</v>
      </c>
      <c r="E303" s="17" t="s">
        <v>227</v>
      </c>
      <c r="F303" s="235">
        <v>1190.8679999999999</v>
      </c>
      <c r="G303" s="36"/>
      <c r="H303" s="37"/>
    </row>
    <row r="304" s="2" customFormat="1" ht="16.8" customHeight="1">
      <c r="A304" s="36"/>
      <c r="B304" s="37"/>
      <c r="C304" s="234" t="s">
        <v>1269</v>
      </c>
      <c r="D304" s="234" t="s">
        <v>1270</v>
      </c>
      <c r="E304" s="17" t="s">
        <v>242</v>
      </c>
      <c r="F304" s="235">
        <v>4771.1700000000001</v>
      </c>
      <c r="G304" s="36"/>
      <c r="H304" s="37"/>
    </row>
    <row r="305" s="2" customFormat="1" ht="16.8" customHeight="1">
      <c r="A305" s="36"/>
      <c r="B305" s="37"/>
      <c r="C305" s="234" t="s">
        <v>891</v>
      </c>
      <c r="D305" s="234" t="s">
        <v>892</v>
      </c>
      <c r="E305" s="17" t="s">
        <v>227</v>
      </c>
      <c r="F305" s="235">
        <v>954.23400000000004</v>
      </c>
      <c r="G305" s="36"/>
      <c r="H305" s="37"/>
    </row>
    <row r="306" s="2" customFormat="1" ht="16.8" customHeight="1">
      <c r="A306" s="36"/>
      <c r="B306" s="37"/>
      <c r="C306" s="230" t="s">
        <v>1242</v>
      </c>
      <c r="D306" s="231" t="s">
        <v>1</v>
      </c>
      <c r="E306" s="232" t="s">
        <v>1</v>
      </c>
      <c r="F306" s="233">
        <v>1183.1700000000001</v>
      </c>
      <c r="G306" s="36"/>
      <c r="H306" s="37"/>
    </row>
    <row r="307" s="2" customFormat="1" ht="16.8" customHeight="1">
      <c r="A307" s="36"/>
      <c r="B307" s="37"/>
      <c r="C307" s="234" t="s">
        <v>1242</v>
      </c>
      <c r="D307" s="234" t="s">
        <v>1250</v>
      </c>
      <c r="E307" s="17" t="s">
        <v>1</v>
      </c>
      <c r="F307" s="235">
        <v>1183.1700000000001</v>
      </c>
      <c r="G307" s="36"/>
      <c r="H307" s="37"/>
    </row>
    <row r="308" s="2" customFormat="1" ht="16.8" customHeight="1">
      <c r="A308" s="36"/>
      <c r="B308" s="37"/>
      <c r="C308" s="236" t="s">
        <v>1294</v>
      </c>
      <c r="D308" s="36"/>
      <c r="E308" s="36"/>
      <c r="F308" s="36"/>
      <c r="G308" s="36"/>
      <c r="H308" s="37"/>
    </row>
    <row r="309" s="2" customFormat="1" ht="16.8" customHeight="1">
      <c r="A309" s="36"/>
      <c r="B309" s="37"/>
      <c r="C309" s="234" t="s">
        <v>1247</v>
      </c>
      <c r="D309" s="234" t="s">
        <v>1248</v>
      </c>
      <c r="E309" s="17" t="s">
        <v>242</v>
      </c>
      <c r="F309" s="235">
        <v>5954.3400000000001</v>
      </c>
      <c r="G309" s="36"/>
      <c r="H309" s="37"/>
    </row>
    <row r="310" s="2" customFormat="1">
      <c r="A310" s="36"/>
      <c r="B310" s="37"/>
      <c r="C310" s="234" t="s">
        <v>1253</v>
      </c>
      <c r="D310" s="234" t="s">
        <v>1254</v>
      </c>
      <c r="E310" s="17" t="s">
        <v>227</v>
      </c>
      <c r="F310" s="235">
        <v>236.63399999999999</v>
      </c>
      <c r="G310" s="36"/>
      <c r="H310" s="37"/>
    </row>
    <row r="311" s="2" customFormat="1" ht="16.8" customHeight="1">
      <c r="A311" s="36"/>
      <c r="B311" s="37"/>
      <c r="C311" s="234" t="s">
        <v>1265</v>
      </c>
      <c r="D311" s="234" t="s">
        <v>1266</v>
      </c>
      <c r="E311" s="17" t="s">
        <v>227</v>
      </c>
      <c r="F311" s="235">
        <v>1190.8679999999999</v>
      </c>
      <c r="G311" s="36"/>
      <c r="H311" s="37"/>
    </row>
    <row r="312" s="2" customFormat="1" ht="16.8" customHeight="1">
      <c r="A312" s="36"/>
      <c r="B312" s="37"/>
      <c r="C312" s="230" t="s">
        <v>1244</v>
      </c>
      <c r="D312" s="231" t="s">
        <v>1</v>
      </c>
      <c r="E312" s="232" t="s">
        <v>1</v>
      </c>
      <c r="F312" s="233">
        <v>4771.1700000000001</v>
      </c>
      <c r="G312" s="36"/>
      <c r="H312" s="37"/>
    </row>
    <row r="313" s="2" customFormat="1" ht="16.8" customHeight="1">
      <c r="A313" s="36"/>
      <c r="B313" s="37"/>
      <c r="C313" s="234" t="s">
        <v>1244</v>
      </c>
      <c r="D313" s="234" t="s">
        <v>1251</v>
      </c>
      <c r="E313" s="17" t="s">
        <v>1</v>
      </c>
      <c r="F313" s="235">
        <v>4771.1700000000001</v>
      </c>
      <c r="G313" s="36"/>
      <c r="H313" s="37"/>
    </row>
    <row r="314" s="2" customFormat="1" ht="16.8" customHeight="1">
      <c r="A314" s="36"/>
      <c r="B314" s="37"/>
      <c r="C314" s="236" t="s">
        <v>1294</v>
      </c>
      <c r="D314" s="36"/>
      <c r="E314" s="36"/>
      <c r="F314" s="36"/>
      <c r="G314" s="36"/>
      <c r="H314" s="37"/>
    </row>
    <row r="315" s="2" customFormat="1" ht="16.8" customHeight="1">
      <c r="A315" s="36"/>
      <c r="B315" s="37"/>
      <c r="C315" s="234" t="s">
        <v>1247</v>
      </c>
      <c r="D315" s="234" t="s">
        <v>1248</v>
      </c>
      <c r="E315" s="17" t="s">
        <v>242</v>
      </c>
      <c r="F315" s="235">
        <v>5954.3400000000001</v>
      </c>
      <c r="G315" s="36"/>
      <c r="H315" s="37"/>
    </row>
    <row r="316" s="2" customFormat="1">
      <c r="A316" s="36"/>
      <c r="B316" s="37"/>
      <c r="C316" s="234" t="s">
        <v>235</v>
      </c>
      <c r="D316" s="234" t="s">
        <v>236</v>
      </c>
      <c r="E316" s="17" t="s">
        <v>227</v>
      </c>
      <c r="F316" s="235">
        <v>954.23400000000004</v>
      </c>
      <c r="G316" s="36"/>
      <c r="H316" s="37"/>
    </row>
    <row r="317" s="2" customFormat="1">
      <c r="A317" s="36"/>
      <c r="B317" s="37"/>
      <c r="C317" s="234" t="s">
        <v>1261</v>
      </c>
      <c r="D317" s="234" t="s">
        <v>1262</v>
      </c>
      <c r="E317" s="17" t="s">
        <v>227</v>
      </c>
      <c r="F317" s="235">
        <v>954.23400000000004</v>
      </c>
      <c r="G317" s="36"/>
      <c r="H317" s="37"/>
    </row>
    <row r="318" s="2" customFormat="1" ht="16.8" customHeight="1">
      <c r="A318" s="36"/>
      <c r="B318" s="37"/>
      <c r="C318" s="230" t="s">
        <v>1240</v>
      </c>
      <c r="D318" s="231" t="s">
        <v>1</v>
      </c>
      <c r="E318" s="232" t="s">
        <v>1</v>
      </c>
      <c r="F318" s="233">
        <v>166.5</v>
      </c>
      <c r="G318" s="36"/>
      <c r="H318" s="37"/>
    </row>
    <row r="319" s="2" customFormat="1" ht="16.8" customHeight="1">
      <c r="A319" s="36"/>
      <c r="B319" s="37"/>
      <c r="C319" s="234" t="s">
        <v>1240</v>
      </c>
      <c r="D319" s="234" t="s">
        <v>1286</v>
      </c>
      <c r="E319" s="17" t="s">
        <v>1</v>
      </c>
      <c r="F319" s="235">
        <v>166.5</v>
      </c>
      <c r="G319" s="36"/>
      <c r="H319" s="37"/>
    </row>
    <row r="320" s="2" customFormat="1" ht="16.8" customHeight="1">
      <c r="A320" s="36"/>
      <c r="B320" s="37"/>
      <c r="C320" s="236" t="s">
        <v>1294</v>
      </c>
      <c r="D320" s="36"/>
      <c r="E320" s="36"/>
      <c r="F320" s="36"/>
      <c r="G320" s="36"/>
      <c r="H320" s="37"/>
    </row>
    <row r="321" s="2" customFormat="1" ht="16.8" customHeight="1">
      <c r="A321" s="36"/>
      <c r="B321" s="37"/>
      <c r="C321" s="234" t="s">
        <v>325</v>
      </c>
      <c r="D321" s="234" t="s">
        <v>326</v>
      </c>
      <c r="E321" s="17" t="s">
        <v>242</v>
      </c>
      <c r="F321" s="235">
        <v>166.5</v>
      </c>
      <c r="G321" s="36"/>
      <c r="H321" s="37"/>
    </row>
    <row r="322" s="2" customFormat="1" ht="16.8" customHeight="1">
      <c r="A322" s="36"/>
      <c r="B322" s="37"/>
      <c r="C322" s="234" t="s">
        <v>269</v>
      </c>
      <c r="D322" s="234" t="s">
        <v>270</v>
      </c>
      <c r="E322" s="17" t="s">
        <v>242</v>
      </c>
      <c r="F322" s="235">
        <v>166.5</v>
      </c>
      <c r="G322" s="36"/>
      <c r="H322" s="37"/>
    </row>
    <row r="323" s="2" customFormat="1" ht="7.44" customHeight="1">
      <c r="A323" s="36"/>
      <c r="B323" s="58"/>
      <c r="C323" s="59"/>
      <c r="D323" s="59"/>
      <c r="E323" s="59"/>
      <c r="F323" s="59"/>
      <c r="G323" s="59"/>
      <c r="H323" s="37"/>
    </row>
    <row r="324" s="2" customFormat="1">
      <c r="A324" s="36"/>
      <c r="B324" s="36"/>
      <c r="C324" s="36"/>
      <c r="D324" s="36"/>
      <c r="E324" s="36"/>
      <c r="F324" s="36"/>
      <c r="G324" s="36"/>
      <c r="H324" s="36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Natalie Vesela</dc:creator>
  <cp:lastModifiedBy>Natalie Vesela</cp:lastModifiedBy>
  <dcterms:created xsi:type="dcterms:W3CDTF">2022-08-16T14:32:35Z</dcterms:created>
  <dcterms:modified xsi:type="dcterms:W3CDTF">2022-08-16T14:32:51Z</dcterms:modified>
</cp:coreProperties>
</file>