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890" activeTab="0"/>
  </bookViews>
  <sheets>
    <sheet name="Soupis položek+" sheetId="1" r:id="rId1"/>
  </sheets>
  <definedNames>
    <definedName name="_xlnm.Print_Titles" localSheetId="0">'Soupis položek+'!$7:$7</definedName>
  </definedNames>
  <calcPr fullCalcOnLoad="1" fullPrecision="0"/>
</workbook>
</file>

<file path=xl/sharedStrings.xml><?xml version="1.0" encoding="utf-8"?>
<sst xmlns="http://schemas.openxmlformats.org/spreadsheetml/2006/main" count="235" uniqueCount="119">
  <si>
    <t>DE</t>
  </si>
  <si>
    <t>ks</t>
  </si>
  <si>
    <t>Z</t>
  </si>
  <si>
    <t>*</t>
  </si>
  <si>
    <t>S</t>
  </si>
  <si>
    <t>ME</t>
  </si>
  <si>
    <t>m</t>
  </si>
  <si>
    <t>kabel CYKY 3x1,5</t>
  </si>
  <si>
    <t>kabelové oko Al lisovací 16x8 ALU</t>
  </si>
  <si>
    <t>štítek kabelový 60x24mm velký</t>
  </si>
  <si>
    <t>MZ</t>
  </si>
  <si>
    <t>beton B13,5</t>
  </si>
  <si>
    <t>m3</t>
  </si>
  <si>
    <t>výstražná fólie šířka 0,34m</t>
  </si>
  <si>
    <t>asfaltový pás IPA400</t>
  </si>
  <si>
    <t>m2</t>
  </si>
  <si>
    <t>výložník na stožár 1-ramenný do 35kg</t>
  </si>
  <si>
    <t>kabel(-CYKY) pevně uložený do 3x6/4x4/7x2,5</t>
  </si>
  <si>
    <t>ochrana zemní svorky asfaltovou lepenkou</t>
  </si>
  <si>
    <t>ukončení na svorkovnici vodič do 16mm2</t>
  </si>
  <si>
    <t>označovací štítek na kabel</t>
  </si>
  <si>
    <t>ukončení  vč.zapojení vodiče do 2,5mm2</t>
  </si>
  <si>
    <t>zához jámy třída zeminy 4</t>
  </si>
  <si>
    <t>hutnění zeminy po vrstvách při strojním záhrnu</t>
  </si>
  <si>
    <t>odvoz zeminy do 10km vč.poplatku za skládku</t>
  </si>
  <si>
    <t>výstražná fólie šířka nad 30cm</t>
  </si>
  <si>
    <t>bourání betonu tl.5cm</t>
  </si>
  <si>
    <t>podklad a obetonování chrániček</t>
  </si>
  <si>
    <t>poplatek za recyklaci svítidla přes 50cm</t>
  </si>
  <si>
    <t>p.č.</t>
  </si>
  <si>
    <t>kap.</t>
  </si>
  <si>
    <t>č.položky</t>
  </si>
  <si>
    <t>popis položky</t>
  </si>
  <si>
    <t>mj.</t>
  </si>
  <si>
    <t>množství</t>
  </si>
  <si>
    <t xml:space="preserve">cena/mj.     </t>
  </si>
  <si>
    <t>cena celkem</t>
  </si>
  <si>
    <t>Nh/mj.</t>
  </si>
  <si>
    <t>Nh celkem</t>
  </si>
  <si>
    <t>DPH</t>
  </si>
  <si>
    <t>VKP</t>
  </si>
  <si>
    <t>TC</t>
  </si>
  <si>
    <t/>
  </si>
  <si>
    <t>Dodávky zařízení</t>
  </si>
  <si>
    <t>součet</t>
  </si>
  <si>
    <t>Materiál elektromontážní</t>
  </si>
  <si>
    <t>Materiál zemní+stavební</t>
  </si>
  <si>
    <t>Elektromontáže</t>
  </si>
  <si>
    <t>Zemní práce</t>
  </si>
  <si>
    <t>Ostatní náklady</t>
  </si>
  <si>
    <t>Soupis položek</t>
  </si>
  <si>
    <t>prořez</t>
  </si>
  <si>
    <t>ELEKTRO A ZEMNÍ PRÁCE</t>
  </si>
  <si>
    <t xml:space="preserve">název akce: </t>
  </si>
  <si>
    <t xml:space="preserve">objekt:    </t>
  </si>
  <si>
    <t>svítidlo  venkovní na výložník nebo na stožár</t>
  </si>
  <si>
    <t>trubka plast volně uložená do pr.110mm</t>
  </si>
  <si>
    <t>kabelový prostup z ohebné roury plast do pr.110mm</t>
  </si>
  <si>
    <t>km</t>
  </si>
  <si>
    <t>Geodetické vytyčení stavby</t>
  </si>
  <si>
    <t>Geodetické zaměření stavby</t>
  </si>
  <si>
    <t>Předávací dokumentace</t>
  </si>
  <si>
    <t>kpl</t>
  </si>
  <si>
    <t>součet celkem bez DPH v Kč</t>
  </si>
  <si>
    <t>kabel do chráničky do 4x35/5x10/7x6</t>
  </si>
  <si>
    <t>Obnova VO – Husovo náměstí v Berouně</t>
  </si>
  <si>
    <t>Nerezová páska BANDIMEX - Lehká, 9.5-19x0.4 mm, 50m</t>
  </si>
  <si>
    <t>stožárová výzbroj: SV - A - 9.35.5/2, včetně pojistek do 6,3A</t>
  </si>
  <si>
    <t>ZEMNÍCÍ kabel H07V-K CYA 16mm žluto-zelený</t>
  </si>
  <si>
    <t>Celolitinový sloup 3,1m s heraldicky zpracovaným znakem města Beroun na dvířkách, žárově zinkovaný kotevní základ KZ I., který je dimenzován dle statického výpočtu, s vývodem pro vánoční osvětlení -zjednodušená litinová lucerna vybavená LED s optikou, barevné provedení sloupu a lucerny - RAL 6004</t>
  </si>
  <si>
    <t>Ocelový žárově zinkovaný sloup výšky světelného zdroje v 6,3m s litinovými návleky a heraldicky zpracovaným znakem města Beroun na dvířkách litinové patice a vývodem pro vánoční osvětlení, ocelový kovaný žárově zinkovaný výložník s parametry 1,7x1m odpovídající výšce sloupu, heraldicky zpracovaným znakem města Beroun na dvířkách litinové patice, ocelový kovaný žárově zinkovaný výložník s parametry 1,7x1m odpovídající výšce sloupu, svítidlo vybavené LED ve tvaru koule 400 mm PMMA s hlinikovým krytem, barevné provedení sloupu a lucerny - RAL 6004</t>
  </si>
  <si>
    <t xml:space="preserve">Svorka spojovací SS do 25m </t>
  </si>
  <si>
    <t>roura korugovaná KOPOFLEX KF09040 pr.40mm</t>
  </si>
  <si>
    <t xml:space="preserve">Svorka SP do </t>
  </si>
  <si>
    <t>stožárové pouzdro plast SP250/1500</t>
  </si>
  <si>
    <t>stožár litinový osvětlovací do výšky 3,1m</t>
  </si>
  <si>
    <t>stožár litinový osvětlovací do výšky 6,3m</t>
  </si>
  <si>
    <t>elektrovýzbroj stožárů pro 1 / 2 okruhy</t>
  </si>
  <si>
    <t>Odpojení vodičů ze stožárové výzbroje do 35mm</t>
  </si>
  <si>
    <t>Odpojení vodičů ze svítidla nebo stožárové výzbroje do 10mm</t>
  </si>
  <si>
    <t>Odpojení zemnícího vodiče ze dříku stožáru</t>
  </si>
  <si>
    <t>Demontáž svítidla za použití plošiny</t>
  </si>
  <si>
    <t>Demontáž stávající stožárové výzbroje</t>
  </si>
  <si>
    <t xml:space="preserve">Demontáž stožáru VO </t>
  </si>
  <si>
    <t>Demontáž cedule do rozměrů 50x20 cm</t>
  </si>
  <si>
    <t>Demontáž reflektoru za použití plošiny</t>
  </si>
  <si>
    <t>Demontáž cedule do rozměrů 60x60 cm</t>
  </si>
  <si>
    <t>Demontáž vánočního obsvětlení</t>
  </si>
  <si>
    <t>Demontáž nosiče vánočního osvětlení</t>
  </si>
  <si>
    <t>Demontáž nosiče pro městkou výzdobu</t>
  </si>
  <si>
    <t>Demontáž stávající stožárové litinové sukně</t>
  </si>
  <si>
    <t>Demontáž - Řídící systém Reprodukory</t>
  </si>
  <si>
    <t xml:space="preserve">Demontáž - Reproduktor </t>
  </si>
  <si>
    <t xml:space="preserve">Montáž - Reproduktor </t>
  </si>
  <si>
    <t>Montáž - Řídící systém Reprodukory</t>
  </si>
  <si>
    <t>Montáž - nosiče pro městkou výzdobu</t>
  </si>
  <si>
    <t>Montáž nosiče vánočního osvětlení</t>
  </si>
  <si>
    <t>Montáž cedule do rozměrů 50x20 cm</t>
  </si>
  <si>
    <t>Montáž cedule do rozměrů 60x60 cm</t>
  </si>
  <si>
    <t>ukončení kabelu smršťovací trubicí do 4x35</t>
  </si>
  <si>
    <t>pouzdrový základ VO mimo trasu kabelu pr.0,50/1,5m</t>
  </si>
  <si>
    <t>výkop jámy do 2m3 pro stožár VO ručně tz.4/ko1.0</t>
  </si>
  <si>
    <t>Rozebrání a složení dekorativní dlažby, včetně štěrkového podsypu do 10cm a hutnění</t>
  </si>
  <si>
    <t>úprava terénu třída zeminy 4</t>
  </si>
  <si>
    <t>bourání - betonová vozovka vrstva 5cm vč.materiálu</t>
  </si>
  <si>
    <t>Základ, kotevní rošt, včetně usazení a vycentrování - zabetonování</t>
  </si>
  <si>
    <t>Zařízení staveniště - ohraničení stavby za pomocí pásky nebo oplocení, včetně dopravního značení</t>
  </si>
  <si>
    <t>Vytyčení stávajících sítí, vytyčení stávající sítě VO frekvnečním měřením</t>
  </si>
  <si>
    <t>Zajištění dopravy stožárů na místo stavby</t>
  </si>
  <si>
    <t>Doprava techniků na místo stavby</t>
  </si>
  <si>
    <t>Revizní zpráva</t>
  </si>
  <si>
    <t>Složení stožárů na místo stavby</t>
  </si>
  <si>
    <t>Jeřáb pro montáž litiinových stožárů</t>
  </si>
  <si>
    <t>Plošina pro montáž svítidel a cedulí</t>
  </si>
  <si>
    <t>hod</t>
  </si>
  <si>
    <t>Obkopání, bourání stávajícho betonového základu VO do 1,5m stávající kabelové sítě VO okolo stožáru - ručně</t>
  </si>
  <si>
    <t>Odvoz a nakládání demontovaného materiálu včetně likvidace do 3t</t>
  </si>
  <si>
    <t>Dočasná Spojka kabelová gelová Etelec Shark 6803A</t>
  </si>
  <si>
    <t>Dočasná Spojka kabelová gelová Etelec Shark 6803A / montáž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</si>
</sst>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000"/>
    <numFmt numFmtId="168" formatCode="000"/>
    <numFmt numFmtId="169" formatCode="000000000"/>
    <numFmt numFmtId="170" formatCode="#\ ###\ ###"/>
    <numFmt numFmtId="171" formatCode="0.000;0.000;"/>
    <numFmt numFmtId="172" formatCode="0.00;0.00;"/>
    <numFmt numFmtId="173" formatCode="#\ ###\ ##0;#\ ###\ ##0;"/>
    <numFmt numFmtId="174" formatCode="##\ ###\ ##0;##\ ###\ ##0;"/>
    <numFmt numFmtId="175" formatCode="0.0"/>
    <numFmt numFmtId="176" formatCode="0.0000"/>
    <numFmt numFmtId="177" formatCode="0.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¥€-2]\ #\ ##,000_);[Red]\([$€-2]\ #\ 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33" borderId="0" xfId="0" applyFont="1" applyFill="1" applyAlignment="1">
      <alignment vertical="center"/>
    </xf>
    <xf numFmtId="0" fontId="38" fillId="0" borderId="0" xfId="0" applyFont="1" applyAlignment="1">
      <alignment/>
    </xf>
    <xf numFmtId="0" fontId="37" fillId="0" borderId="0" xfId="0" applyFont="1" applyAlignment="1" quotePrefix="1">
      <alignment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/>
    </xf>
    <xf numFmtId="169" fontId="37" fillId="0" borderId="0" xfId="0" applyNumberFormat="1" applyFont="1" applyBorder="1" applyAlignment="1">
      <alignment/>
    </xf>
    <xf numFmtId="0" fontId="37" fillId="0" borderId="0" xfId="0" applyFont="1" applyBorder="1" applyAlignment="1">
      <alignment/>
    </xf>
    <xf numFmtId="171" fontId="37" fillId="0" borderId="0" xfId="0" applyNumberFormat="1" applyFont="1" applyBorder="1" applyAlignment="1">
      <alignment/>
    </xf>
    <xf numFmtId="172" fontId="37" fillId="0" borderId="11" xfId="0" applyNumberFormat="1" applyFont="1" applyBorder="1" applyAlignment="1">
      <alignment/>
    </xf>
    <xf numFmtId="0" fontId="37" fillId="0" borderId="12" xfId="0" applyFont="1" applyBorder="1" applyAlignment="1">
      <alignment/>
    </xf>
    <xf numFmtId="169" fontId="37" fillId="0" borderId="13" xfId="0" applyNumberFormat="1" applyFont="1" applyBorder="1" applyAlignment="1">
      <alignment/>
    </xf>
    <xf numFmtId="49" fontId="37" fillId="0" borderId="13" xfId="0" applyNumberFormat="1" applyFont="1" applyBorder="1" applyAlignment="1">
      <alignment/>
    </xf>
    <xf numFmtId="171" fontId="37" fillId="0" borderId="13" xfId="0" applyNumberFormat="1" applyFont="1" applyBorder="1" applyAlignment="1">
      <alignment/>
    </xf>
    <xf numFmtId="172" fontId="37" fillId="0" borderId="14" xfId="0" applyNumberFormat="1" applyFont="1" applyBorder="1" applyAlignment="1">
      <alignment/>
    </xf>
    <xf numFmtId="49" fontId="37" fillId="0" borderId="13" xfId="0" applyNumberFormat="1" applyFont="1" applyBorder="1" applyAlignment="1">
      <alignment horizontal="center"/>
    </xf>
    <xf numFmtId="49" fontId="37" fillId="0" borderId="0" xfId="0" applyNumberFormat="1" applyFont="1" applyAlignment="1">
      <alignment/>
    </xf>
    <xf numFmtId="0" fontId="37" fillId="33" borderId="0" xfId="0" applyFont="1" applyFill="1" applyAlignment="1">
      <alignment horizontal="center" vertical="center"/>
    </xf>
    <xf numFmtId="0" fontId="37" fillId="0" borderId="0" xfId="0" applyFont="1" applyAlignment="1">
      <alignment vertical="center"/>
    </xf>
    <xf numFmtId="0" fontId="38" fillId="0" borderId="15" xfId="0" applyFont="1" applyBorder="1" applyAlignment="1">
      <alignment/>
    </xf>
    <xf numFmtId="169" fontId="38" fillId="0" borderId="16" xfId="0" applyNumberFormat="1" applyFont="1" applyBorder="1" applyAlignment="1">
      <alignment/>
    </xf>
    <xf numFmtId="0" fontId="38" fillId="0" borderId="16" xfId="0" applyFont="1" applyBorder="1" applyAlignment="1">
      <alignment/>
    </xf>
    <xf numFmtId="171" fontId="38" fillId="0" borderId="16" xfId="0" applyNumberFormat="1" applyFont="1" applyBorder="1" applyAlignment="1">
      <alignment/>
    </xf>
    <xf numFmtId="172" fontId="38" fillId="0" borderId="17" xfId="0" applyNumberFormat="1" applyFont="1" applyBorder="1" applyAlignment="1">
      <alignment/>
    </xf>
    <xf numFmtId="0" fontId="38" fillId="0" borderId="16" xfId="0" applyFont="1" applyBorder="1" applyAlignment="1">
      <alignment horizontal="center"/>
    </xf>
    <xf numFmtId="0" fontId="38" fillId="0" borderId="18" xfId="0" applyFont="1" applyBorder="1" applyAlignment="1">
      <alignment/>
    </xf>
    <xf numFmtId="169" fontId="38" fillId="0" borderId="19" xfId="0" applyNumberFormat="1" applyFont="1" applyBorder="1" applyAlignment="1">
      <alignment/>
    </xf>
    <xf numFmtId="49" fontId="38" fillId="0" borderId="19" xfId="0" applyNumberFormat="1" applyFont="1" applyBorder="1" applyAlignment="1">
      <alignment/>
    </xf>
    <xf numFmtId="171" fontId="38" fillId="0" borderId="19" xfId="0" applyNumberFormat="1" applyFont="1" applyBorder="1" applyAlignment="1">
      <alignment/>
    </xf>
    <xf numFmtId="172" fontId="38" fillId="0" borderId="20" xfId="0" applyNumberFormat="1" applyFont="1" applyBorder="1" applyAlignment="1">
      <alignment/>
    </xf>
    <xf numFmtId="49" fontId="38" fillId="0" borderId="19" xfId="0" applyNumberFormat="1" applyFont="1" applyBorder="1" applyAlignment="1">
      <alignment horizontal="center"/>
    </xf>
    <xf numFmtId="49" fontId="38" fillId="0" borderId="0" xfId="0" applyNumberFormat="1" applyFont="1" applyAlignment="1">
      <alignment/>
    </xf>
    <xf numFmtId="169" fontId="38" fillId="0" borderId="21" xfId="0" applyNumberFormat="1" applyFont="1" applyBorder="1" applyAlignment="1">
      <alignment/>
    </xf>
    <xf numFmtId="49" fontId="38" fillId="0" borderId="21" xfId="0" applyNumberFormat="1" applyFont="1" applyBorder="1" applyAlignment="1">
      <alignment/>
    </xf>
    <xf numFmtId="171" fontId="38" fillId="0" borderId="21" xfId="0" applyNumberFormat="1" applyFont="1" applyBorder="1" applyAlignment="1">
      <alignment/>
    </xf>
    <xf numFmtId="172" fontId="38" fillId="0" borderId="22" xfId="0" applyNumberFormat="1" applyFont="1" applyBorder="1" applyAlignment="1">
      <alignment/>
    </xf>
    <xf numFmtId="49" fontId="38" fillId="0" borderId="21" xfId="0" applyNumberFormat="1" applyFont="1" applyBorder="1" applyAlignment="1">
      <alignment horizontal="center"/>
    </xf>
    <xf numFmtId="0" fontId="38" fillId="0" borderId="23" xfId="0" applyFont="1" applyBorder="1" applyAlignment="1">
      <alignment/>
    </xf>
    <xf numFmtId="49" fontId="38" fillId="0" borderId="24" xfId="0" applyNumberFormat="1" applyFont="1" applyBorder="1" applyAlignment="1">
      <alignment horizontal="center"/>
    </xf>
    <xf numFmtId="0" fontId="37" fillId="33" borderId="25" xfId="0" applyFont="1" applyFill="1" applyBorder="1" applyAlignment="1">
      <alignment/>
    </xf>
    <xf numFmtId="169" fontId="37" fillId="33" borderId="26" xfId="0" applyNumberFormat="1" applyFont="1" applyFill="1" applyBorder="1" applyAlignment="1">
      <alignment/>
    </xf>
    <xf numFmtId="49" fontId="37" fillId="33" borderId="26" xfId="0" applyNumberFormat="1" applyFont="1" applyFill="1" applyBorder="1" applyAlignment="1">
      <alignment/>
    </xf>
    <xf numFmtId="171" fontId="37" fillId="34" borderId="26" xfId="0" applyNumberFormat="1" applyFont="1" applyFill="1" applyBorder="1" applyAlignment="1">
      <alignment/>
    </xf>
    <xf numFmtId="172" fontId="37" fillId="33" borderId="27" xfId="0" applyNumberFormat="1" applyFont="1" applyFill="1" applyBorder="1" applyAlignment="1">
      <alignment/>
    </xf>
    <xf numFmtId="49" fontId="37" fillId="33" borderId="0" xfId="0" applyNumberFormat="1" applyFont="1" applyFill="1" applyBorder="1" applyAlignment="1">
      <alignment horizontal="center"/>
    </xf>
    <xf numFmtId="171" fontId="37" fillId="33" borderId="26" xfId="0" applyNumberFormat="1" applyFont="1" applyFill="1" applyBorder="1" applyAlignment="1">
      <alignment/>
    </xf>
    <xf numFmtId="49" fontId="38" fillId="0" borderId="19" xfId="0" applyNumberFormat="1" applyFont="1" applyBorder="1" applyAlignment="1">
      <alignment wrapText="1"/>
    </xf>
    <xf numFmtId="0" fontId="38" fillId="0" borderId="18" xfId="0" applyFont="1" applyBorder="1" applyAlignment="1">
      <alignment vertical="center"/>
    </xf>
    <xf numFmtId="169" fontId="38" fillId="0" borderId="19" xfId="0" applyNumberFormat="1" applyFont="1" applyBorder="1" applyAlignment="1">
      <alignment vertical="center"/>
    </xf>
    <xf numFmtId="49" fontId="38" fillId="0" borderId="19" xfId="0" applyNumberFormat="1" applyFont="1" applyBorder="1" applyAlignment="1">
      <alignment vertical="center" wrapText="1"/>
    </xf>
    <xf numFmtId="171" fontId="38" fillId="0" borderId="19" xfId="0" applyNumberFormat="1" applyFont="1" applyBorder="1" applyAlignment="1">
      <alignment vertical="center"/>
    </xf>
    <xf numFmtId="172" fontId="38" fillId="0" borderId="20" xfId="0" applyNumberFormat="1" applyFont="1" applyBorder="1" applyAlignment="1">
      <alignment vertical="center"/>
    </xf>
    <xf numFmtId="49" fontId="38" fillId="0" borderId="19" xfId="0" applyNumberFormat="1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49" fontId="38" fillId="0" borderId="0" xfId="0" applyNumberFormat="1" applyFont="1" applyAlignment="1">
      <alignment vertical="center"/>
    </xf>
    <xf numFmtId="0" fontId="37" fillId="33" borderId="26" xfId="0" applyFont="1" applyFill="1" applyBorder="1" applyAlignment="1">
      <alignment/>
    </xf>
    <xf numFmtId="0" fontId="37" fillId="33" borderId="0" xfId="0" applyFont="1" applyFill="1" applyAlignment="1">
      <alignment horizontal="center"/>
    </xf>
    <xf numFmtId="169" fontId="38" fillId="0" borderId="0" xfId="0" applyNumberFormat="1" applyFont="1" applyAlignment="1">
      <alignment/>
    </xf>
    <xf numFmtId="171" fontId="38" fillId="0" borderId="0" xfId="0" applyNumberFormat="1" applyFont="1" applyAlignment="1">
      <alignment/>
    </xf>
    <xf numFmtId="172" fontId="38" fillId="0" borderId="0" xfId="0" applyNumberFormat="1" applyFont="1" applyAlignment="1">
      <alignment/>
    </xf>
    <xf numFmtId="0" fontId="38" fillId="0" borderId="0" xfId="0" applyFont="1" applyAlignment="1">
      <alignment horizontal="center"/>
    </xf>
    <xf numFmtId="2" fontId="38" fillId="0" borderId="19" xfId="0" applyNumberFormat="1" applyFont="1" applyBorder="1" applyAlignment="1">
      <alignment horizontal="center" vertical="center"/>
    </xf>
    <xf numFmtId="2" fontId="38" fillId="0" borderId="21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2" fontId="38" fillId="0" borderId="16" xfId="0" applyNumberFormat="1" applyFont="1" applyBorder="1" applyAlignment="1">
      <alignment horizontal="center" vertical="center"/>
    </xf>
    <xf numFmtId="2" fontId="37" fillId="0" borderId="0" xfId="0" applyNumberFormat="1" applyFont="1" applyBorder="1" applyAlignment="1">
      <alignment horizontal="center" vertical="center"/>
    </xf>
    <xf numFmtId="2" fontId="37" fillId="33" borderId="26" xfId="0" applyNumberFormat="1" applyFont="1" applyFill="1" applyBorder="1" applyAlignment="1">
      <alignment horizontal="center" vertical="center"/>
    </xf>
    <xf numFmtId="2" fontId="37" fillId="0" borderId="13" xfId="0" applyNumberFormat="1" applyFont="1" applyBorder="1" applyAlignment="1">
      <alignment horizontal="center" vertical="center"/>
    </xf>
    <xf numFmtId="2" fontId="38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49" fontId="37" fillId="33" borderId="26" xfId="0" applyNumberFormat="1" applyFont="1" applyFill="1" applyBorder="1" applyAlignment="1">
      <alignment horizontal="center" vertical="center"/>
    </xf>
    <xf numFmtId="49" fontId="37" fillId="0" borderId="13" xfId="0" applyNumberFormat="1" applyFont="1" applyBorder="1" applyAlignment="1">
      <alignment horizontal="center" vertical="center"/>
    </xf>
    <xf numFmtId="49" fontId="38" fillId="0" borderId="21" xfId="0" applyNumberFormat="1" applyFont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2" fontId="37" fillId="34" borderId="26" xfId="0" applyNumberFormat="1" applyFont="1" applyFill="1" applyBorder="1" applyAlignment="1">
      <alignment horizontal="center" vertical="center"/>
    </xf>
    <xf numFmtId="2" fontId="38" fillId="0" borderId="13" xfId="0" applyNumberFormat="1" applyFont="1" applyBorder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7" fillId="33" borderId="0" xfId="0" applyFont="1" applyFill="1" applyAlignment="1">
      <alignment horizontal="right" vertical="center"/>
    </xf>
    <xf numFmtId="170" fontId="38" fillId="0" borderId="16" xfId="0" applyNumberFormat="1" applyFont="1" applyBorder="1" applyAlignment="1">
      <alignment horizontal="right" vertical="center"/>
    </xf>
    <xf numFmtId="170" fontId="37" fillId="0" borderId="0" xfId="0" applyNumberFormat="1" applyFont="1" applyBorder="1" applyAlignment="1">
      <alignment horizontal="right" vertical="center"/>
    </xf>
    <xf numFmtId="170" fontId="38" fillId="0" borderId="21" xfId="0" applyNumberFormat="1" applyFont="1" applyBorder="1" applyAlignment="1">
      <alignment horizontal="right" vertical="center"/>
    </xf>
    <xf numFmtId="170" fontId="38" fillId="34" borderId="16" xfId="0" applyNumberFormat="1" applyFont="1" applyFill="1" applyBorder="1" applyAlignment="1">
      <alignment horizontal="right" vertical="center"/>
    </xf>
    <xf numFmtId="170" fontId="38" fillId="0" borderId="28" xfId="0" applyNumberFormat="1" applyFont="1" applyBorder="1" applyAlignment="1">
      <alignment horizontal="right" vertical="center"/>
    </xf>
    <xf numFmtId="170" fontId="38" fillId="0" borderId="19" xfId="0" applyNumberFormat="1" applyFont="1" applyBorder="1" applyAlignment="1">
      <alignment horizontal="right" vertical="center"/>
    </xf>
    <xf numFmtId="170" fontId="37" fillId="33" borderId="26" xfId="0" applyNumberFormat="1" applyFont="1" applyFill="1" applyBorder="1" applyAlignment="1">
      <alignment horizontal="right" vertical="center"/>
    </xf>
    <xf numFmtId="170" fontId="38" fillId="0" borderId="0" xfId="0" applyNumberFormat="1" applyFont="1" applyAlignment="1">
      <alignment horizontal="right" vertical="center"/>
    </xf>
    <xf numFmtId="0" fontId="38" fillId="0" borderId="0" xfId="0" applyFont="1" applyAlignment="1">
      <alignment horizontal="righ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21"/>
  <sheetViews>
    <sheetView tabSelected="1" zoomScalePageLayoutView="0" workbookViewId="0" topLeftCell="A52">
      <selection activeCell="Q37" sqref="Q37"/>
    </sheetView>
  </sheetViews>
  <sheetFormatPr defaultColWidth="9.28125" defaultRowHeight="15"/>
  <cols>
    <col min="1" max="1" width="3.421875" style="3" bestFit="1" customWidth="1"/>
    <col min="2" max="2" width="12.140625" style="3" customWidth="1"/>
    <col min="3" max="3" width="69.7109375" style="3" bestFit="1" customWidth="1"/>
    <col min="4" max="4" width="4.421875" style="70" bestFit="1" customWidth="1"/>
    <col min="5" max="5" width="7.8515625" style="70" bestFit="1" customWidth="1"/>
    <col min="6" max="6" width="9.57421875" style="70" bestFit="1" customWidth="1"/>
    <col min="7" max="7" width="11.57421875" style="89" bestFit="1" customWidth="1"/>
    <col min="8" max="8" width="6.140625" style="3" bestFit="1" customWidth="1"/>
    <col min="9" max="9" width="10.57421875" style="3" customWidth="1"/>
    <col min="10" max="10" width="4.57421875" style="61" hidden="1" customWidth="1"/>
    <col min="11" max="11" width="7.8515625" style="3" hidden="1" customWidth="1"/>
    <col min="12" max="12" width="13.00390625" style="3" hidden="1" customWidth="1"/>
    <col min="13" max="13" width="9.57421875" style="3" hidden="1" customWidth="1"/>
    <col min="14" max="14" width="0" style="3" hidden="1" customWidth="1"/>
    <col min="15" max="16384" width="9.28125" style="3" customWidth="1"/>
  </cols>
  <sheetData>
    <row r="3" spans="1:10" ht="15.75">
      <c r="A3" s="1"/>
      <c r="B3" s="4" t="s">
        <v>42</v>
      </c>
      <c r="C3" s="1"/>
      <c r="D3" s="64"/>
      <c r="E3" s="64"/>
      <c r="F3" s="64"/>
      <c r="G3" s="79"/>
      <c r="H3" s="1"/>
      <c r="I3" s="1"/>
      <c r="J3" s="5"/>
    </row>
    <row r="4" spans="1:10" ht="15.75">
      <c r="A4" s="1"/>
      <c r="B4" s="4" t="s">
        <v>53</v>
      </c>
      <c r="C4" s="1" t="s">
        <v>65</v>
      </c>
      <c r="D4" s="64"/>
      <c r="E4" s="64"/>
      <c r="F4" s="64"/>
      <c r="G4" s="79"/>
      <c r="H4" s="1"/>
      <c r="I4" s="1"/>
      <c r="J4" s="5"/>
    </row>
    <row r="5" spans="1:10" ht="15.75">
      <c r="A5" s="1"/>
      <c r="B5" s="4" t="s">
        <v>54</v>
      </c>
      <c r="C5" s="1" t="s">
        <v>52</v>
      </c>
      <c r="D5" s="64"/>
      <c r="E5" s="64"/>
      <c r="F5" s="64"/>
      <c r="G5" s="79"/>
      <c r="H5" s="1"/>
      <c r="I5" s="1"/>
      <c r="J5" s="5"/>
    </row>
    <row r="6" spans="1:10" ht="15.75">
      <c r="A6" s="1"/>
      <c r="B6" s="4"/>
      <c r="C6" s="1"/>
      <c r="D6" s="64"/>
      <c r="E6" s="64"/>
      <c r="F6" s="64"/>
      <c r="G6" s="79"/>
      <c r="H6" s="1"/>
      <c r="I6" s="1"/>
      <c r="J6" s="5"/>
    </row>
    <row r="7" spans="1:10" s="19" customFormat="1" ht="33.75" customHeight="1" thickBot="1">
      <c r="A7" s="2" t="s">
        <v>50</v>
      </c>
      <c r="B7" s="2"/>
      <c r="C7" s="2"/>
      <c r="D7" s="18"/>
      <c r="E7" s="18"/>
      <c r="F7" s="18"/>
      <c r="G7" s="80"/>
      <c r="H7" s="2"/>
      <c r="I7" s="2"/>
      <c r="J7" s="18"/>
    </row>
    <row r="8" spans="1:14" ht="16.5" thickBot="1">
      <c r="A8" s="20" t="s">
        <v>29</v>
      </c>
      <c r="B8" s="21" t="s">
        <v>31</v>
      </c>
      <c r="C8" s="22" t="s">
        <v>32</v>
      </c>
      <c r="D8" s="71" t="s">
        <v>33</v>
      </c>
      <c r="E8" s="65" t="s">
        <v>34</v>
      </c>
      <c r="F8" s="65" t="s">
        <v>35</v>
      </c>
      <c r="G8" s="81" t="s">
        <v>36</v>
      </c>
      <c r="H8" s="23" t="s">
        <v>37</v>
      </c>
      <c r="I8" s="24" t="s">
        <v>38</v>
      </c>
      <c r="J8" s="25" t="s">
        <v>39</v>
      </c>
      <c r="K8" s="3" t="s">
        <v>40</v>
      </c>
      <c r="L8" s="3" t="s">
        <v>41</v>
      </c>
      <c r="M8" s="3" t="s">
        <v>30</v>
      </c>
      <c r="N8" s="3" t="s">
        <v>51</v>
      </c>
    </row>
    <row r="9" spans="1:10" s="1" customFormat="1" ht="19.5" customHeight="1">
      <c r="A9" s="6" t="s">
        <v>43</v>
      </c>
      <c r="B9" s="7"/>
      <c r="C9" s="8"/>
      <c r="D9" s="72"/>
      <c r="E9" s="66"/>
      <c r="F9" s="66"/>
      <c r="G9" s="82"/>
      <c r="H9" s="9"/>
      <c r="I9" s="10"/>
      <c r="J9" s="5"/>
    </row>
    <row r="10" spans="1:13" ht="88.5" customHeight="1">
      <c r="A10" s="48"/>
      <c r="B10" s="49"/>
      <c r="C10" s="50" t="s">
        <v>69</v>
      </c>
      <c r="D10" s="53" t="s">
        <v>1</v>
      </c>
      <c r="E10" s="62">
        <v>14</v>
      </c>
      <c r="F10" s="62">
        <v>0</v>
      </c>
      <c r="G10" s="83">
        <f>F10*E10</f>
        <v>0</v>
      </c>
      <c r="H10" s="51">
        <v>0</v>
      </c>
      <c r="I10" s="52">
        <f>E10*H10</f>
        <v>0</v>
      </c>
      <c r="J10" s="31" t="s">
        <v>2</v>
      </c>
      <c r="K10" s="3" t="s">
        <v>3</v>
      </c>
      <c r="M10" s="32" t="s">
        <v>0</v>
      </c>
    </row>
    <row r="11" spans="1:13" ht="142.5" thickBot="1">
      <c r="A11" s="48"/>
      <c r="B11" s="49"/>
      <c r="C11" s="50" t="s">
        <v>70</v>
      </c>
      <c r="D11" s="53" t="s">
        <v>1</v>
      </c>
      <c r="E11" s="62">
        <v>17</v>
      </c>
      <c r="F11" s="62">
        <v>0</v>
      </c>
      <c r="G11" s="83">
        <f>F11*E11</f>
        <v>0</v>
      </c>
      <c r="H11" s="51">
        <v>0</v>
      </c>
      <c r="I11" s="52">
        <f>E11*H11</f>
        <v>0</v>
      </c>
      <c r="J11" s="31" t="s">
        <v>2</v>
      </c>
      <c r="K11" s="3" t="s">
        <v>3</v>
      </c>
      <c r="M11" s="32" t="s">
        <v>0</v>
      </c>
    </row>
    <row r="12" spans="1:13" s="1" customFormat="1" ht="16.5" thickBot="1">
      <c r="A12" s="40"/>
      <c r="B12" s="41"/>
      <c r="C12" s="42" t="s">
        <v>44</v>
      </c>
      <c r="D12" s="73"/>
      <c r="E12" s="67"/>
      <c r="F12" s="77"/>
      <c r="G12" s="84">
        <f>SUM(G10:G11)</f>
        <v>0</v>
      </c>
      <c r="H12" s="43"/>
      <c r="I12" s="44">
        <f>SUM(I10:I11)</f>
        <v>0</v>
      </c>
      <c r="J12" s="45"/>
      <c r="M12" s="17" t="s">
        <v>0</v>
      </c>
    </row>
    <row r="13" spans="1:13" s="1" customFormat="1" ht="19.5" customHeight="1">
      <c r="A13" s="11" t="s">
        <v>45</v>
      </c>
      <c r="B13" s="12"/>
      <c r="C13" s="13"/>
      <c r="D13" s="74"/>
      <c r="E13" s="68"/>
      <c r="F13" s="68"/>
      <c r="G13" s="85">
        <f>F13*E13</f>
        <v>0</v>
      </c>
      <c r="H13" s="14"/>
      <c r="I13" s="15"/>
      <c r="J13" s="16"/>
      <c r="M13" s="17"/>
    </row>
    <row r="14" spans="1:13" s="1" customFormat="1" ht="19.5" customHeight="1">
      <c r="A14" s="26"/>
      <c r="B14" s="27"/>
      <c r="C14" s="28" t="s">
        <v>66</v>
      </c>
      <c r="D14" s="53" t="s">
        <v>1</v>
      </c>
      <c r="E14" s="62">
        <v>1</v>
      </c>
      <c r="F14" s="78">
        <v>0</v>
      </c>
      <c r="G14" s="86">
        <f>F14*E14</f>
        <v>0</v>
      </c>
      <c r="H14" s="14"/>
      <c r="I14" s="15"/>
      <c r="J14" s="16"/>
      <c r="M14" s="17"/>
    </row>
    <row r="15" spans="1:13" s="1" customFormat="1" ht="19.5" customHeight="1">
      <c r="A15" s="26"/>
      <c r="B15" s="27"/>
      <c r="C15" s="28" t="s">
        <v>117</v>
      </c>
      <c r="D15" s="53" t="s">
        <v>1</v>
      </c>
      <c r="E15" s="62">
        <v>15</v>
      </c>
      <c r="F15" s="78">
        <v>0</v>
      </c>
      <c r="G15" s="86"/>
      <c r="H15" s="14"/>
      <c r="I15" s="15"/>
      <c r="J15" s="16"/>
      <c r="M15" s="17"/>
    </row>
    <row r="16" spans="1:13" ht="15.75">
      <c r="A16" s="26"/>
      <c r="B16" s="27"/>
      <c r="C16" s="28" t="s">
        <v>67</v>
      </c>
      <c r="D16" s="53" t="s">
        <v>1</v>
      </c>
      <c r="E16" s="62">
        <f>E11+E10</f>
        <v>31</v>
      </c>
      <c r="F16" s="78">
        <v>0</v>
      </c>
      <c r="G16" s="86">
        <f aca="true" t="shared" si="0" ref="G16:G23">F16*E16</f>
        <v>0</v>
      </c>
      <c r="H16" s="29">
        <v>0</v>
      </c>
      <c r="I16" s="30">
        <f aca="true" t="shared" si="1" ref="I16:I23">E16*H16</f>
        <v>0</v>
      </c>
      <c r="J16" s="31" t="s">
        <v>4</v>
      </c>
      <c r="K16" s="3" t="s">
        <v>3</v>
      </c>
      <c r="M16" s="32" t="s">
        <v>5</v>
      </c>
    </row>
    <row r="17" spans="1:14" ht="15.75">
      <c r="A17" s="26"/>
      <c r="B17" s="27"/>
      <c r="C17" s="28" t="s">
        <v>7</v>
      </c>
      <c r="D17" s="53" t="s">
        <v>6</v>
      </c>
      <c r="E17" s="62">
        <f>(E10+E11)*5</f>
        <v>155</v>
      </c>
      <c r="F17" s="78">
        <v>0</v>
      </c>
      <c r="G17" s="86">
        <f t="shared" si="0"/>
        <v>0</v>
      </c>
      <c r="H17" s="29">
        <v>0</v>
      </c>
      <c r="I17" s="30">
        <f t="shared" si="1"/>
        <v>0</v>
      </c>
      <c r="J17" s="31" t="s">
        <v>4</v>
      </c>
      <c r="K17" s="3" t="s">
        <v>3</v>
      </c>
      <c r="M17" s="32" t="s">
        <v>5</v>
      </c>
      <c r="N17" s="3">
        <f>E17*F17</f>
        <v>0</v>
      </c>
    </row>
    <row r="18" spans="1:14" ht="15.75">
      <c r="A18" s="26"/>
      <c r="B18" s="27"/>
      <c r="C18" s="28" t="s">
        <v>68</v>
      </c>
      <c r="D18" s="53" t="s">
        <v>6</v>
      </c>
      <c r="E18" s="62">
        <f>E10+E11</f>
        <v>31</v>
      </c>
      <c r="F18" s="78">
        <v>0</v>
      </c>
      <c r="G18" s="86">
        <f t="shared" si="0"/>
        <v>0</v>
      </c>
      <c r="H18" s="29">
        <v>0</v>
      </c>
      <c r="I18" s="30">
        <f t="shared" si="1"/>
        <v>0</v>
      </c>
      <c r="J18" s="31" t="s">
        <v>4</v>
      </c>
      <c r="K18" s="3" t="s">
        <v>3</v>
      </c>
      <c r="M18" s="32" t="s">
        <v>5</v>
      </c>
      <c r="N18" s="3">
        <f>E18*F18</f>
        <v>0</v>
      </c>
    </row>
    <row r="19" spans="1:13" ht="15.75">
      <c r="A19" s="26"/>
      <c r="B19" s="27"/>
      <c r="C19" s="28" t="s">
        <v>8</v>
      </c>
      <c r="D19" s="53" t="s">
        <v>1</v>
      </c>
      <c r="E19" s="62">
        <f>E10+E11</f>
        <v>31</v>
      </c>
      <c r="F19" s="78">
        <v>0</v>
      </c>
      <c r="G19" s="86">
        <f t="shared" si="0"/>
        <v>0</v>
      </c>
      <c r="H19" s="29">
        <v>0</v>
      </c>
      <c r="I19" s="30">
        <f t="shared" si="1"/>
        <v>0</v>
      </c>
      <c r="J19" s="31" t="s">
        <v>4</v>
      </c>
      <c r="K19" s="3" t="s">
        <v>3</v>
      </c>
      <c r="M19" s="32" t="s">
        <v>5</v>
      </c>
    </row>
    <row r="20" spans="1:13" ht="15.75">
      <c r="A20" s="26"/>
      <c r="B20" s="27"/>
      <c r="C20" s="28" t="s">
        <v>71</v>
      </c>
      <c r="D20" s="53" t="s">
        <v>6</v>
      </c>
      <c r="E20" s="62">
        <f>(E10+E11*2)</f>
        <v>48</v>
      </c>
      <c r="F20" s="78">
        <v>0</v>
      </c>
      <c r="G20" s="86">
        <f t="shared" si="0"/>
        <v>0</v>
      </c>
      <c r="H20" s="29"/>
      <c r="I20" s="30"/>
      <c r="J20" s="31"/>
      <c r="M20" s="32"/>
    </row>
    <row r="21" spans="1:14" ht="15.75">
      <c r="A21" s="26"/>
      <c r="B21" s="27"/>
      <c r="C21" s="28" t="s">
        <v>72</v>
      </c>
      <c r="D21" s="53" t="s">
        <v>6</v>
      </c>
      <c r="E21" s="62">
        <f>E10+E11*2</f>
        <v>48</v>
      </c>
      <c r="F21" s="78">
        <v>0</v>
      </c>
      <c r="G21" s="86">
        <f t="shared" si="0"/>
        <v>0</v>
      </c>
      <c r="H21" s="29">
        <v>0</v>
      </c>
      <c r="I21" s="30">
        <f t="shared" si="1"/>
        <v>0</v>
      </c>
      <c r="J21" s="31" t="s">
        <v>4</v>
      </c>
      <c r="K21" s="3" t="s">
        <v>3</v>
      </c>
      <c r="M21" s="32" t="s">
        <v>5</v>
      </c>
      <c r="N21" s="3">
        <f>E21*F21</f>
        <v>0</v>
      </c>
    </row>
    <row r="22" spans="1:13" ht="15.75">
      <c r="A22" s="26"/>
      <c r="B22" s="27"/>
      <c r="C22" s="28" t="s">
        <v>73</v>
      </c>
      <c r="D22" s="53" t="s">
        <v>1</v>
      </c>
      <c r="E22" s="62">
        <v>26</v>
      </c>
      <c r="F22" s="78">
        <v>0</v>
      </c>
      <c r="G22" s="86">
        <f t="shared" si="0"/>
        <v>0</v>
      </c>
      <c r="H22" s="29">
        <v>0</v>
      </c>
      <c r="I22" s="30">
        <f t="shared" si="1"/>
        <v>0</v>
      </c>
      <c r="J22" s="31" t="s">
        <v>4</v>
      </c>
      <c r="M22" s="32" t="s">
        <v>5</v>
      </c>
    </row>
    <row r="23" spans="1:13" ht="16.5" thickBot="1">
      <c r="A23" s="38"/>
      <c r="B23" s="33"/>
      <c r="C23" s="34" t="s">
        <v>9</v>
      </c>
      <c r="D23" s="75" t="s">
        <v>1</v>
      </c>
      <c r="E23" s="63">
        <f>E10+E11</f>
        <v>31</v>
      </c>
      <c r="F23" s="78">
        <v>0</v>
      </c>
      <c r="G23" s="86">
        <f t="shared" si="0"/>
        <v>0</v>
      </c>
      <c r="H23" s="35">
        <v>0</v>
      </c>
      <c r="I23" s="36">
        <f t="shared" si="1"/>
        <v>0</v>
      </c>
      <c r="J23" s="39" t="s">
        <v>4</v>
      </c>
      <c r="K23" s="3" t="s">
        <v>3</v>
      </c>
      <c r="M23" s="32" t="s">
        <v>5</v>
      </c>
    </row>
    <row r="24" spans="1:14" s="1" customFormat="1" ht="16.5" thickBot="1">
      <c r="A24" s="40"/>
      <c r="B24" s="41"/>
      <c r="C24" s="42" t="s">
        <v>44</v>
      </c>
      <c r="D24" s="73"/>
      <c r="E24" s="67"/>
      <c r="F24" s="67"/>
      <c r="G24" s="84">
        <f>SUM(G14:G23)</f>
        <v>0</v>
      </c>
      <c r="H24" s="46"/>
      <c r="I24" s="44">
        <f>SUM(I16:I23)</f>
        <v>0</v>
      </c>
      <c r="J24" s="45"/>
      <c r="M24" s="17" t="s">
        <v>5</v>
      </c>
      <c r="N24" s="1">
        <f>SUM(N7:N23)</f>
        <v>0</v>
      </c>
    </row>
    <row r="25" spans="1:13" s="1" customFormat="1" ht="19.5" customHeight="1">
      <c r="A25" s="11" t="s">
        <v>46</v>
      </c>
      <c r="B25" s="12"/>
      <c r="C25" s="13"/>
      <c r="D25" s="74"/>
      <c r="E25" s="68"/>
      <c r="F25" s="68"/>
      <c r="G25" s="85">
        <f>F25*E25</f>
        <v>0</v>
      </c>
      <c r="H25" s="14"/>
      <c r="I25" s="15"/>
      <c r="J25" s="16"/>
      <c r="M25" s="17"/>
    </row>
    <row r="26" spans="1:13" ht="15.75">
      <c r="A26" s="26"/>
      <c r="B26" s="27"/>
      <c r="C26" s="28" t="s">
        <v>11</v>
      </c>
      <c r="D26" s="53" t="s">
        <v>12</v>
      </c>
      <c r="E26" s="62">
        <f>E10+E11/2</f>
        <v>22.5</v>
      </c>
      <c r="F26" s="62">
        <v>0</v>
      </c>
      <c r="G26" s="86">
        <f>F26*E26</f>
        <v>0</v>
      </c>
      <c r="H26" s="29">
        <v>0</v>
      </c>
      <c r="I26" s="30">
        <f>E26*H26</f>
        <v>0</v>
      </c>
      <c r="J26" s="31" t="s">
        <v>4</v>
      </c>
      <c r="M26" s="32" t="s">
        <v>10</v>
      </c>
    </row>
    <row r="27" spans="1:13" ht="15.75">
      <c r="A27" s="26"/>
      <c r="B27" s="27"/>
      <c r="C27" s="28" t="s">
        <v>74</v>
      </c>
      <c r="D27" s="53" t="s">
        <v>1</v>
      </c>
      <c r="E27" s="62">
        <v>17</v>
      </c>
      <c r="F27" s="62">
        <v>0</v>
      </c>
      <c r="G27" s="86">
        <f>F27*E27</f>
        <v>0</v>
      </c>
      <c r="H27" s="29">
        <v>0</v>
      </c>
      <c r="I27" s="30">
        <f>E27*H27</f>
        <v>0</v>
      </c>
      <c r="J27" s="31" t="s">
        <v>4</v>
      </c>
      <c r="M27" s="32" t="s">
        <v>10</v>
      </c>
    </row>
    <row r="28" spans="1:13" ht="15.75">
      <c r="A28" s="26"/>
      <c r="B28" s="27"/>
      <c r="C28" s="28" t="s">
        <v>13</v>
      </c>
      <c r="D28" s="53" t="s">
        <v>6</v>
      </c>
      <c r="E28" s="62">
        <f>E10+E11</f>
        <v>31</v>
      </c>
      <c r="F28" s="62">
        <v>0</v>
      </c>
      <c r="G28" s="86">
        <f>F28*E28</f>
        <v>0</v>
      </c>
      <c r="H28" s="29">
        <v>0</v>
      </c>
      <c r="I28" s="30">
        <f>E28*H28</f>
        <v>0</v>
      </c>
      <c r="J28" s="31" t="s">
        <v>4</v>
      </c>
      <c r="M28" s="32" t="s">
        <v>10</v>
      </c>
    </row>
    <row r="29" spans="1:13" ht="16.5" thickBot="1">
      <c r="A29" s="38"/>
      <c r="B29" s="33"/>
      <c r="C29" s="34" t="s">
        <v>14</v>
      </c>
      <c r="D29" s="75" t="s">
        <v>15</v>
      </c>
      <c r="E29" s="63">
        <v>3</v>
      </c>
      <c r="F29" s="62">
        <v>0</v>
      </c>
      <c r="G29" s="86">
        <f>F29*E29</f>
        <v>0</v>
      </c>
      <c r="H29" s="35">
        <v>0</v>
      </c>
      <c r="I29" s="36">
        <f>E29*H29</f>
        <v>0</v>
      </c>
      <c r="J29" s="39" t="s">
        <v>4</v>
      </c>
      <c r="M29" s="32" t="s">
        <v>10</v>
      </c>
    </row>
    <row r="30" spans="1:13" s="1" customFormat="1" ht="16.5" thickBot="1">
      <c r="A30" s="40"/>
      <c r="B30" s="41"/>
      <c r="C30" s="42" t="s">
        <v>44</v>
      </c>
      <c r="D30" s="73"/>
      <c r="E30" s="67"/>
      <c r="F30" s="67"/>
      <c r="G30" s="84">
        <f>SUM(G26:G29)</f>
        <v>0</v>
      </c>
      <c r="H30" s="46"/>
      <c r="I30" s="44">
        <f>SUM(I26:I29)</f>
        <v>0</v>
      </c>
      <c r="J30" s="45"/>
      <c r="M30" s="17" t="s">
        <v>10</v>
      </c>
    </row>
    <row r="31" spans="1:13" s="1" customFormat="1" ht="19.5" customHeight="1">
      <c r="A31" s="11" t="s">
        <v>47</v>
      </c>
      <c r="B31" s="12"/>
      <c r="C31" s="13"/>
      <c r="D31" s="74"/>
      <c r="E31" s="68"/>
      <c r="F31" s="68"/>
      <c r="G31" s="85">
        <f>F31*E31</f>
        <v>0</v>
      </c>
      <c r="H31" s="14"/>
      <c r="I31" s="15"/>
      <c r="J31" s="16"/>
      <c r="M31" s="17"/>
    </row>
    <row r="32" spans="1:13" ht="15.75">
      <c r="A32" s="26"/>
      <c r="B32" s="27"/>
      <c r="C32" s="28" t="s">
        <v>55</v>
      </c>
      <c r="D32" s="53" t="s">
        <v>1</v>
      </c>
      <c r="E32" s="62">
        <f>E10+E11</f>
        <v>31</v>
      </c>
      <c r="F32" s="62">
        <v>0</v>
      </c>
      <c r="G32" s="86">
        <f>F32*E32</f>
        <v>0</v>
      </c>
      <c r="H32" s="29"/>
      <c r="I32" s="30"/>
      <c r="J32" s="31"/>
      <c r="M32" s="32"/>
    </row>
    <row r="33" spans="1:13" ht="15.75">
      <c r="A33" s="26"/>
      <c r="B33" s="27"/>
      <c r="C33" s="28" t="s">
        <v>118</v>
      </c>
      <c r="D33" s="53" t="s">
        <v>1</v>
      </c>
      <c r="E33" s="62">
        <v>15</v>
      </c>
      <c r="F33" s="78">
        <v>0</v>
      </c>
      <c r="G33" s="86"/>
      <c r="H33" s="29"/>
      <c r="I33" s="30"/>
      <c r="J33" s="31"/>
      <c r="M33" s="32"/>
    </row>
    <row r="34" spans="1:13" ht="15.75">
      <c r="A34" s="48"/>
      <c r="B34" s="27"/>
      <c r="C34" s="28" t="s">
        <v>75</v>
      </c>
      <c r="D34" s="53" t="s">
        <v>1</v>
      </c>
      <c r="E34" s="62">
        <f>E10</f>
        <v>14</v>
      </c>
      <c r="F34" s="62">
        <v>0</v>
      </c>
      <c r="G34" s="86">
        <f aca="true" t="shared" si="2" ref="G34:G71">F34*E34</f>
        <v>0</v>
      </c>
      <c r="H34" s="29"/>
      <c r="I34" s="30"/>
      <c r="J34" s="31"/>
      <c r="M34" s="32"/>
    </row>
    <row r="35" spans="1:13" ht="15.75">
      <c r="A35" s="48"/>
      <c r="B35" s="27"/>
      <c r="C35" s="28" t="s">
        <v>76</v>
      </c>
      <c r="D35" s="53" t="s">
        <v>1</v>
      </c>
      <c r="E35" s="62">
        <f>E11</f>
        <v>17</v>
      </c>
      <c r="F35" s="62">
        <v>0</v>
      </c>
      <c r="G35" s="86">
        <f t="shared" si="2"/>
        <v>0</v>
      </c>
      <c r="H35" s="29"/>
      <c r="I35" s="30"/>
      <c r="J35" s="31"/>
      <c r="M35" s="32"/>
    </row>
    <row r="36" spans="1:13" ht="15.75">
      <c r="A36" s="48"/>
      <c r="B36" s="27"/>
      <c r="C36" s="28" t="s">
        <v>16</v>
      </c>
      <c r="D36" s="53" t="s">
        <v>1</v>
      </c>
      <c r="E36" s="62">
        <f>E11</f>
        <v>17</v>
      </c>
      <c r="F36" s="62">
        <v>0</v>
      </c>
      <c r="G36" s="86">
        <f t="shared" si="2"/>
        <v>0</v>
      </c>
      <c r="H36" s="29"/>
      <c r="I36" s="30"/>
      <c r="J36" s="31"/>
      <c r="M36" s="32"/>
    </row>
    <row r="37" spans="1:13" ht="15.75">
      <c r="A37" s="26"/>
      <c r="B37" s="27"/>
      <c r="C37" s="28" t="s">
        <v>77</v>
      </c>
      <c r="D37" s="53" t="s">
        <v>1</v>
      </c>
      <c r="E37" s="62">
        <f>E10+E11</f>
        <v>31</v>
      </c>
      <c r="F37" s="62">
        <v>0</v>
      </c>
      <c r="G37" s="86">
        <f t="shared" si="2"/>
        <v>0</v>
      </c>
      <c r="H37" s="29"/>
      <c r="I37" s="30"/>
      <c r="J37" s="31"/>
      <c r="M37" s="32"/>
    </row>
    <row r="38" spans="1:13" ht="15.75">
      <c r="A38" s="26"/>
      <c r="B38" s="27"/>
      <c r="C38" s="28" t="s">
        <v>64</v>
      </c>
      <c r="D38" s="53" t="s">
        <v>6</v>
      </c>
      <c r="E38" s="62">
        <f>E10+E11</f>
        <v>31</v>
      </c>
      <c r="F38" s="62">
        <v>0</v>
      </c>
      <c r="G38" s="86">
        <f t="shared" si="2"/>
        <v>0</v>
      </c>
      <c r="H38" s="29"/>
      <c r="I38" s="30"/>
      <c r="J38" s="31"/>
      <c r="M38" s="32"/>
    </row>
    <row r="39" spans="1:13" ht="15.75">
      <c r="A39" s="48"/>
      <c r="B39" s="27"/>
      <c r="C39" s="28" t="s">
        <v>17</v>
      </c>
      <c r="D39" s="53" t="s">
        <v>6</v>
      </c>
      <c r="E39" s="62">
        <f>E17</f>
        <v>155</v>
      </c>
      <c r="F39" s="62">
        <v>0</v>
      </c>
      <c r="G39" s="86">
        <f t="shared" si="2"/>
        <v>0</v>
      </c>
      <c r="H39" s="29"/>
      <c r="I39" s="30"/>
      <c r="J39" s="31"/>
      <c r="M39" s="32"/>
    </row>
    <row r="40" spans="1:13" ht="15.75">
      <c r="A40" s="48"/>
      <c r="B40" s="27"/>
      <c r="C40" s="28" t="s">
        <v>68</v>
      </c>
      <c r="D40" s="53" t="s">
        <v>6</v>
      </c>
      <c r="E40" s="62">
        <f>E18</f>
        <v>31</v>
      </c>
      <c r="F40" s="62">
        <v>0</v>
      </c>
      <c r="G40" s="86">
        <f t="shared" si="2"/>
        <v>0</v>
      </c>
      <c r="H40" s="29"/>
      <c r="I40" s="30"/>
      <c r="J40" s="31"/>
      <c r="M40" s="32"/>
    </row>
    <row r="41" spans="1:13" ht="15.75">
      <c r="A41" s="26"/>
      <c r="B41" s="27"/>
      <c r="C41" s="28" t="s">
        <v>18</v>
      </c>
      <c r="D41" s="53" t="s">
        <v>1</v>
      </c>
      <c r="E41" s="62">
        <f>E29</f>
        <v>3</v>
      </c>
      <c r="F41" s="62">
        <v>0</v>
      </c>
      <c r="G41" s="86">
        <f t="shared" si="2"/>
        <v>0</v>
      </c>
      <c r="H41" s="29"/>
      <c r="I41" s="30"/>
      <c r="J41" s="31"/>
      <c r="M41" s="32"/>
    </row>
    <row r="42" spans="1:13" ht="15.75">
      <c r="A42" s="26"/>
      <c r="B42" s="27"/>
      <c r="C42" s="28" t="s">
        <v>56</v>
      </c>
      <c r="D42" s="53" t="s">
        <v>6</v>
      </c>
      <c r="E42" s="62">
        <f>E21</f>
        <v>48</v>
      </c>
      <c r="F42" s="62">
        <v>0</v>
      </c>
      <c r="G42" s="86">
        <f t="shared" si="2"/>
        <v>0</v>
      </c>
      <c r="H42" s="29"/>
      <c r="I42" s="30"/>
      <c r="J42" s="31"/>
      <c r="M42" s="32"/>
    </row>
    <row r="43" spans="1:13" ht="15.75">
      <c r="A43" s="26"/>
      <c r="B43" s="27"/>
      <c r="C43" s="28" t="s">
        <v>78</v>
      </c>
      <c r="D43" s="53" t="s">
        <v>1</v>
      </c>
      <c r="E43" s="62">
        <f>E10+E11</f>
        <v>31</v>
      </c>
      <c r="F43" s="62">
        <v>0</v>
      </c>
      <c r="G43" s="86">
        <f t="shared" si="2"/>
        <v>0</v>
      </c>
      <c r="H43" s="29"/>
      <c r="I43" s="30"/>
      <c r="J43" s="31"/>
      <c r="M43" s="32"/>
    </row>
    <row r="44" spans="1:13" ht="15.75">
      <c r="A44" s="26"/>
      <c r="B44" s="27"/>
      <c r="C44" s="28" t="s">
        <v>79</v>
      </c>
      <c r="D44" s="53" t="s">
        <v>1</v>
      </c>
      <c r="E44" s="62">
        <f>E10+E11*3</f>
        <v>65</v>
      </c>
      <c r="F44" s="62">
        <v>0</v>
      </c>
      <c r="G44" s="86">
        <f t="shared" si="2"/>
        <v>0</v>
      </c>
      <c r="H44" s="29"/>
      <c r="I44" s="30"/>
      <c r="J44" s="31"/>
      <c r="M44" s="32"/>
    </row>
    <row r="45" spans="1:13" ht="15.75">
      <c r="A45" s="26"/>
      <c r="B45" s="27"/>
      <c r="C45" s="28" t="s">
        <v>80</v>
      </c>
      <c r="D45" s="53" t="s">
        <v>1</v>
      </c>
      <c r="E45" s="62">
        <f>E10+E11</f>
        <v>31</v>
      </c>
      <c r="F45" s="62">
        <v>0</v>
      </c>
      <c r="G45" s="86">
        <f t="shared" si="2"/>
        <v>0</v>
      </c>
      <c r="H45" s="29"/>
      <c r="I45" s="30"/>
      <c r="J45" s="31"/>
      <c r="M45" s="32"/>
    </row>
    <row r="46" spans="1:13" ht="15.75">
      <c r="A46" s="26"/>
      <c r="B46" s="27"/>
      <c r="C46" s="28" t="s">
        <v>90</v>
      </c>
      <c r="D46" s="53" t="s">
        <v>1</v>
      </c>
      <c r="E46" s="62">
        <f>E10</f>
        <v>14</v>
      </c>
      <c r="F46" s="62">
        <v>0</v>
      </c>
      <c r="G46" s="86">
        <f t="shared" si="2"/>
        <v>0</v>
      </c>
      <c r="H46" s="29"/>
      <c r="I46" s="30"/>
      <c r="J46" s="31"/>
      <c r="M46" s="32"/>
    </row>
    <row r="47" spans="1:13" ht="15.75">
      <c r="A47" s="26"/>
      <c r="B47" s="27"/>
      <c r="C47" s="28" t="s">
        <v>85</v>
      </c>
      <c r="D47" s="53" t="s">
        <v>1</v>
      </c>
      <c r="E47" s="62">
        <v>2</v>
      </c>
      <c r="F47" s="62">
        <v>0</v>
      </c>
      <c r="G47" s="86">
        <f t="shared" si="2"/>
        <v>0</v>
      </c>
      <c r="H47" s="29"/>
      <c r="I47" s="30"/>
      <c r="J47" s="31"/>
      <c r="M47" s="32"/>
    </row>
    <row r="48" spans="1:13" ht="15.75">
      <c r="A48" s="26"/>
      <c r="B48" s="27"/>
      <c r="C48" s="28" t="s">
        <v>81</v>
      </c>
      <c r="D48" s="53" t="s">
        <v>1</v>
      </c>
      <c r="E48" s="62">
        <f>E10+E11</f>
        <v>31</v>
      </c>
      <c r="F48" s="62">
        <v>0</v>
      </c>
      <c r="G48" s="86">
        <f t="shared" si="2"/>
        <v>0</v>
      </c>
      <c r="H48" s="29"/>
      <c r="I48" s="30"/>
      <c r="J48" s="31"/>
      <c r="M48" s="32"/>
    </row>
    <row r="49" spans="1:13" ht="15.75">
      <c r="A49" s="26"/>
      <c r="B49" s="27"/>
      <c r="C49" s="28" t="s">
        <v>82</v>
      </c>
      <c r="D49" s="53" t="s">
        <v>1</v>
      </c>
      <c r="E49" s="62">
        <f>E10+E11</f>
        <v>31</v>
      </c>
      <c r="F49" s="62">
        <v>0</v>
      </c>
      <c r="G49" s="86">
        <f t="shared" si="2"/>
        <v>0</v>
      </c>
      <c r="H49" s="29"/>
      <c r="I49" s="30"/>
      <c r="J49" s="31"/>
      <c r="M49" s="32"/>
    </row>
    <row r="50" spans="1:13" ht="15.75">
      <c r="A50" s="26"/>
      <c r="B50" s="27"/>
      <c r="C50" s="28" t="s">
        <v>83</v>
      </c>
      <c r="D50" s="53" t="s">
        <v>1</v>
      </c>
      <c r="E50" s="62">
        <f>E10+E11</f>
        <v>31</v>
      </c>
      <c r="F50" s="62">
        <v>0</v>
      </c>
      <c r="G50" s="86">
        <f t="shared" si="2"/>
        <v>0</v>
      </c>
      <c r="H50" s="29"/>
      <c r="I50" s="30"/>
      <c r="J50" s="31"/>
      <c r="M50" s="32"/>
    </row>
    <row r="51" spans="1:13" ht="15.75">
      <c r="A51" s="26"/>
      <c r="B51" s="27"/>
      <c r="C51" s="28" t="s">
        <v>84</v>
      </c>
      <c r="D51" s="53" t="s">
        <v>1</v>
      </c>
      <c r="E51" s="62">
        <v>43</v>
      </c>
      <c r="F51" s="62">
        <v>0</v>
      </c>
      <c r="G51" s="86">
        <f t="shared" si="2"/>
        <v>0</v>
      </c>
      <c r="H51" s="29"/>
      <c r="I51" s="30"/>
      <c r="J51" s="31"/>
      <c r="M51" s="32"/>
    </row>
    <row r="52" spans="1:13" ht="15.75">
      <c r="A52" s="26"/>
      <c r="B52" s="27"/>
      <c r="C52" s="28" t="s">
        <v>86</v>
      </c>
      <c r="D52" s="53" t="s">
        <v>1</v>
      </c>
      <c r="E52" s="62">
        <v>11</v>
      </c>
      <c r="F52" s="62">
        <v>0</v>
      </c>
      <c r="G52" s="86">
        <f t="shared" si="2"/>
        <v>0</v>
      </c>
      <c r="H52" s="29"/>
      <c r="I52" s="30"/>
      <c r="J52" s="31"/>
      <c r="M52" s="32"/>
    </row>
    <row r="53" spans="1:13" ht="15.75">
      <c r="A53" s="26"/>
      <c r="B53" s="27"/>
      <c r="C53" s="28" t="s">
        <v>87</v>
      </c>
      <c r="D53" s="53" t="s">
        <v>1</v>
      </c>
      <c r="E53" s="62">
        <f>E10+E11</f>
        <v>31</v>
      </c>
      <c r="F53" s="62">
        <v>0</v>
      </c>
      <c r="G53" s="86">
        <f t="shared" si="2"/>
        <v>0</v>
      </c>
      <c r="H53" s="29"/>
      <c r="I53" s="30"/>
      <c r="J53" s="31"/>
      <c r="M53" s="32"/>
    </row>
    <row r="54" spans="1:13" ht="15.75">
      <c r="A54" s="26"/>
      <c r="B54" s="27"/>
      <c r="C54" s="28" t="s">
        <v>88</v>
      </c>
      <c r="D54" s="53" t="s">
        <v>1</v>
      </c>
      <c r="E54" s="62">
        <v>60</v>
      </c>
      <c r="F54" s="62">
        <v>0</v>
      </c>
      <c r="G54" s="86">
        <f t="shared" si="2"/>
        <v>0</v>
      </c>
      <c r="H54" s="29"/>
      <c r="I54" s="30"/>
      <c r="J54" s="31"/>
      <c r="M54" s="32"/>
    </row>
    <row r="55" spans="1:13" ht="15.75">
      <c r="A55" s="26"/>
      <c r="B55" s="27"/>
      <c r="C55" s="28" t="s">
        <v>89</v>
      </c>
      <c r="D55" s="53" t="s">
        <v>1</v>
      </c>
      <c r="E55" s="62">
        <v>12</v>
      </c>
      <c r="F55" s="62">
        <v>0</v>
      </c>
      <c r="G55" s="86">
        <f t="shared" si="2"/>
        <v>0</v>
      </c>
      <c r="H55" s="29"/>
      <c r="I55" s="30"/>
      <c r="J55" s="31"/>
      <c r="M55" s="32"/>
    </row>
    <row r="56" spans="1:13" ht="15.75">
      <c r="A56" s="26"/>
      <c r="B56" s="27"/>
      <c r="C56" s="28" t="s">
        <v>91</v>
      </c>
      <c r="D56" s="53" t="s">
        <v>1</v>
      </c>
      <c r="E56" s="62">
        <v>7</v>
      </c>
      <c r="F56" s="62">
        <v>0</v>
      </c>
      <c r="G56" s="86">
        <f t="shared" si="2"/>
        <v>0</v>
      </c>
      <c r="H56" s="29"/>
      <c r="I56" s="30"/>
      <c r="J56" s="31"/>
      <c r="M56" s="32"/>
    </row>
    <row r="57" spans="1:13" ht="15.75">
      <c r="A57" s="26"/>
      <c r="B57" s="27"/>
      <c r="C57" s="28" t="s">
        <v>92</v>
      </c>
      <c r="D57" s="53" t="s">
        <v>1</v>
      </c>
      <c r="E57" s="62">
        <v>21</v>
      </c>
      <c r="F57" s="62">
        <v>0</v>
      </c>
      <c r="G57" s="86">
        <f t="shared" si="2"/>
        <v>0</v>
      </c>
      <c r="H57" s="29"/>
      <c r="I57" s="30"/>
      <c r="J57" s="31"/>
      <c r="M57" s="32"/>
    </row>
    <row r="58" spans="1:13" ht="15.75">
      <c r="A58" s="26"/>
      <c r="B58" s="27"/>
      <c r="C58" s="28" t="s">
        <v>83</v>
      </c>
      <c r="D58" s="53" t="s">
        <v>1</v>
      </c>
      <c r="E58" s="62">
        <f>E22+E23</f>
        <v>57</v>
      </c>
      <c r="F58" s="62">
        <v>0</v>
      </c>
      <c r="G58" s="86">
        <f t="shared" si="2"/>
        <v>0</v>
      </c>
      <c r="H58" s="29"/>
      <c r="I58" s="30"/>
      <c r="J58" s="31"/>
      <c r="M58" s="32"/>
    </row>
    <row r="59" spans="1:13" ht="15.75">
      <c r="A59" s="26"/>
      <c r="B59" s="27"/>
      <c r="C59" s="28" t="s">
        <v>84</v>
      </c>
      <c r="D59" s="53" t="s">
        <v>1</v>
      </c>
      <c r="E59" s="62">
        <v>43</v>
      </c>
      <c r="F59" s="62">
        <v>0</v>
      </c>
      <c r="G59" s="86">
        <f t="shared" si="2"/>
        <v>0</v>
      </c>
      <c r="H59" s="29"/>
      <c r="I59" s="30"/>
      <c r="J59" s="31"/>
      <c r="M59" s="32"/>
    </row>
    <row r="60" spans="1:13" ht="15.75">
      <c r="A60" s="26"/>
      <c r="B60" s="27"/>
      <c r="C60" s="28" t="s">
        <v>86</v>
      </c>
      <c r="D60" s="53" t="s">
        <v>1</v>
      </c>
      <c r="E60" s="62">
        <v>11</v>
      </c>
      <c r="F60" s="62">
        <v>0</v>
      </c>
      <c r="G60" s="86">
        <f t="shared" si="2"/>
        <v>0</v>
      </c>
      <c r="H60" s="29"/>
      <c r="I60" s="30"/>
      <c r="J60" s="31"/>
      <c r="M60" s="32"/>
    </row>
    <row r="61" spans="1:13" ht="15.75">
      <c r="A61" s="26"/>
      <c r="B61" s="27"/>
      <c r="C61" s="28" t="s">
        <v>87</v>
      </c>
      <c r="D61" s="53" t="s">
        <v>1</v>
      </c>
      <c r="E61" s="62">
        <f>E22+E23</f>
        <v>57</v>
      </c>
      <c r="F61" s="62">
        <v>0</v>
      </c>
      <c r="G61" s="86">
        <f t="shared" si="2"/>
        <v>0</v>
      </c>
      <c r="H61" s="29"/>
      <c r="I61" s="30"/>
      <c r="J61" s="31"/>
      <c r="M61" s="32"/>
    </row>
    <row r="62" spans="1:13" ht="15.75">
      <c r="A62" s="26"/>
      <c r="B62" s="27"/>
      <c r="C62" s="28" t="s">
        <v>96</v>
      </c>
      <c r="D62" s="53" t="s">
        <v>1</v>
      </c>
      <c r="E62" s="62">
        <v>60</v>
      </c>
      <c r="F62" s="62">
        <v>0</v>
      </c>
      <c r="G62" s="86">
        <f t="shared" si="2"/>
        <v>0</v>
      </c>
      <c r="H62" s="29"/>
      <c r="I62" s="30"/>
      <c r="J62" s="31"/>
      <c r="M62" s="32"/>
    </row>
    <row r="63" spans="1:13" ht="15.75">
      <c r="A63" s="26"/>
      <c r="B63" s="27"/>
      <c r="C63" s="28" t="s">
        <v>95</v>
      </c>
      <c r="D63" s="53" t="s">
        <v>1</v>
      </c>
      <c r="E63" s="62">
        <v>12</v>
      </c>
      <c r="F63" s="62">
        <v>0</v>
      </c>
      <c r="G63" s="86">
        <f t="shared" si="2"/>
        <v>0</v>
      </c>
      <c r="H63" s="29"/>
      <c r="I63" s="30"/>
      <c r="J63" s="31"/>
      <c r="M63" s="32"/>
    </row>
    <row r="64" spans="1:13" ht="15.75">
      <c r="A64" s="26"/>
      <c r="B64" s="27"/>
      <c r="C64" s="28" t="s">
        <v>94</v>
      </c>
      <c r="D64" s="53" t="s">
        <v>1</v>
      </c>
      <c r="E64" s="62">
        <v>7</v>
      </c>
      <c r="F64" s="62">
        <v>0</v>
      </c>
      <c r="G64" s="86">
        <f t="shared" si="2"/>
        <v>0</v>
      </c>
      <c r="H64" s="29"/>
      <c r="I64" s="30"/>
      <c r="J64" s="31"/>
      <c r="M64" s="32"/>
    </row>
    <row r="65" spans="1:13" ht="15.75">
      <c r="A65" s="26"/>
      <c r="B65" s="27"/>
      <c r="C65" s="28" t="s">
        <v>93</v>
      </c>
      <c r="D65" s="53" t="s">
        <v>1</v>
      </c>
      <c r="E65" s="62">
        <v>21</v>
      </c>
      <c r="F65" s="62">
        <v>0</v>
      </c>
      <c r="G65" s="86">
        <f t="shared" si="2"/>
        <v>0</v>
      </c>
      <c r="H65" s="29"/>
      <c r="I65" s="30"/>
      <c r="J65" s="31"/>
      <c r="M65" s="32"/>
    </row>
    <row r="66" spans="1:13" ht="15.75">
      <c r="A66" s="26"/>
      <c r="B66" s="27"/>
      <c r="C66" s="28" t="s">
        <v>97</v>
      </c>
      <c r="D66" s="53" t="s">
        <v>1</v>
      </c>
      <c r="E66" s="62">
        <v>43</v>
      </c>
      <c r="F66" s="62">
        <v>0</v>
      </c>
      <c r="G66" s="86">
        <f t="shared" si="2"/>
        <v>0</v>
      </c>
      <c r="H66" s="29"/>
      <c r="I66" s="30"/>
      <c r="J66" s="31"/>
      <c r="M66" s="32"/>
    </row>
    <row r="67" spans="1:13" ht="15.75">
      <c r="A67" s="26"/>
      <c r="B67" s="27"/>
      <c r="C67" s="28" t="s">
        <v>98</v>
      </c>
      <c r="D67" s="53" t="s">
        <v>1</v>
      </c>
      <c r="E67" s="62">
        <v>11</v>
      </c>
      <c r="F67" s="62">
        <v>0</v>
      </c>
      <c r="G67" s="86">
        <f t="shared" si="2"/>
        <v>0</v>
      </c>
      <c r="H67" s="29"/>
      <c r="I67" s="30"/>
      <c r="J67" s="31"/>
      <c r="M67" s="32"/>
    </row>
    <row r="68" spans="1:13" ht="15.75">
      <c r="A68" s="48"/>
      <c r="B68" s="27"/>
      <c r="C68" s="28" t="s">
        <v>19</v>
      </c>
      <c r="D68" s="53" t="s">
        <v>1</v>
      </c>
      <c r="E68" s="62">
        <v>70</v>
      </c>
      <c r="F68" s="62">
        <v>0</v>
      </c>
      <c r="G68" s="86">
        <f t="shared" si="2"/>
        <v>0</v>
      </c>
      <c r="H68" s="29"/>
      <c r="I68" s="30"/>
      <c r="J68" s="31"/>
      <c r="M68" s="32"/>
    </row>
    <row r="69" spans="1:13" ht="16.5" thickBot="1">
      <c r="A69" s="48"/>
      <c r="B69" s="27"/>
      <c r="C69" s="28" t="s">
        <v>99</v>
      </c>
      <c r="D69" s="53" t="s">
        <v>1</v>
      </c>
      <c r="E69" s="62">
        <v>26</v>
      </c>
      <c r="F69" s="62">
        <v>0</v>
      </c>
      <c r="G69" s="86">
        <f t="shared" si="2"/>
        <v>0</v>
      </c>
      <c r="H69" s="29"/>
      <c r="I69" s="30"/>
      <c r="J69" s="39"/>
      <c r="M69" s="32"/>
    </row>
    <row r="70" spans="1:13" s="1" customFormat="1" ht="15.75">
      <c r="A70" s="26"/>
      <c r="B70" s="27"/>
      <c r="C70" s="28" t="s">
        <v>20</v>
      </c>
      <c r="D70" s="53" t="s">
        <v>1</v>
      </c>
      <c r="E70" s="62">
        <f>E10+E11*2</f>
        <v>48</v>
      </c>
      <c r="F70" s="62">
        <v>0</v>
      </c>
      <c r="G70" s="86">
        <f t="shared" si="2"/>
        <v>0</v>
      </c>
      <c r="H70" s="29"/>
      <c r="I70" s="30"/>
      <c r="J70" s="45"/>
      <c r="M70" s="17"/>
    </row>
    <row r="71" spans="1:13" s="1" customFormat="1" ht="19.5" customHeight="1" thickBot="1">
      <c r="A71" s="26"/>
      <c r="B71" s="27"/>
      <c r="C71" s="28" t="s">
        <v>21</v>
      </c>
      <c r="D71" s="53" t="s">
        <v>1</v>
      </c>
      <c r="E71" s="62">
        <v>93</v>
      </c>
      <c r="F71" s="62">
        <v>0</v>
      </c>
      <c r="G71" s="86">
        <f t="shared" si="2"/>
        <v>0</v>
      </c>
      <c r="H71" s="29"/>
      <c r="I71" s="30"/>
      <c r="J71" s="16"/>
      <c r="M71" s="17"/>
    </row>
    <row r="72" spans="1:13" ht="16.5" thickBot="1">
      <c r="A72" s="40"/>
      <c r="B72" s="41"/>
      <c r="C72" s="42" t="s">
        <v>44</v>
      </c>
      <c r="D72" s="73"/>
      <c r="E72" s="67"/>
      <c r="F72" s="67"/>
      <c r="G72" s="84">
        <f>SUM(G32:G71)</f>
        <v>0</v>
      </c>
      <c r="H72" s="46"/>
      <c r="I72" s="44"/>
      <c r="J72" s="31"/>
      <c r="M72" s="32"/>
    </row>
    <row r="73" spans="1:13" ht="15.75">
      <c r="A73" s="11" t="s">
        <v>48</v>
      </c>
      <c r="B73" s="12"/>
      <c r="C73" s="13"/>
      <c r="D73" s="74"/>
      <c r="E73" s="68"/>
      <c r="F73" s="68"/>
      <c r="G73" s="85">
        <f>F73*E73</f>
        <v>0</v>
      </c>
      <c r="H73" s="14"/>
      <c r="I73" s="15"/>
      <c r="J73" s="31"/>
      <c r="M73" s="32"/>
    </row>
    <row r="74" spans="1:13" ht="15.75">
      <c r="A74" s="26"/>
      <c r="B74" s="27"/>
      <c r="C74" s="28" t="s">
        <v>100</v>
      </c>
      <c r="D74" s="53" t="s">
        <v>1</v>
      </c>
      <c r="E74" s="62">
        <f>E11</f>
        <v>17</v>
      </c>
      <c r="F74" s="62">
        <v>0</v>
      </c>
      <c r="G74" s="86">
        <f>F74*E74</f>
        <v>0</v>
      </c>
      <c r="H74" s="29"/>
      <c r="I74" s="30"/>
      <c r="J74" s="31"/>
      <c r="M74" s="32"/>
    </row>
    <row r="75" spans="1:13" ht="15.75">
      <c r="A75" s="26"/>
      <c r="B75" s="27"/>
      <c r="C75" s="28" t="s">
        <v>105</v>
      </c>
      <c r="D75" s="53" t="s">
        <v>1</v>
      </c>
      <c r="E75" s="62">
        <f>E10</f>
        <v>14</v>
      </c>
      <c r="F75" s="62">
        <v>0</v>
      </c>
      <c r="G75" s="86">
        <f aca="true" t="shared" si="3" ref="G75:G87">F75*E75</f>
        <v>0</v>
      </c>
      <c r="H75" s="29"/>
      <c r="I75" s="30"/>
      <c r="J75" s="31"/>
      <c r="M75" s="32"/>
    </row>
    <row r="76" spans="1:13" ht="15.75">
      <c r="A76" s="26"/>
      <c r="B76" s="27"/>
      <c r="C76" s="28" t="s">
        <v>101</v>
      </c>
      <c r="D76" s="53" t="s">
        <v>12</v>
      </c>
      <c r="E76" s="62">
        <f>E10+E11/1.5</f>
        <v>25.33</v>
      </c>
      <c r="F76" s="62">
        <v>0</v>
      </c>
      <c r="G76" s="86">
        <f t="shared" si="3"/>
        <v>0</v>
      </c>
      <c r="H76" s="29"/>
      <c r="I76" s="30"/>
      <c r="J76" s="31"/>
      <c r="M76" s="32"/>
    </row>
    <row r="77" spans="1:13" ht="15.75">
      <c r="A77" s="26"/>
      <c r="B77" s="27"/>
      <c r="C77" s="28" t="s">
        <v>22</v>
      </c>
      <c r="D77" s="53" t="s">
        <v>12</v>
      </c>
      <c r="E77" s="62">
        <f>E74</f>
        <v>17</v>
      </c>
      <c r="F77" s="62">
        <v>0</v>
      </c>
      <c r="G77" s="86">
        <f t="shared" si="3"/>
        <v>0</v>
      </c>
      <c r="H77" s="29"/>
      <c r="I77" s="30"/>
      <c r="J77" s="31"/>
      <c r="M77" s="32"/>
    </row>
    <row r="78" spans="1:13" s="54" customFormat="1" ht="15.75">
      <c r="A78" s="26"/>
      <c r="B78" s="27"/>
      <c r="C78" s="28" t="s">
        <v>23</v>
      </c>
      <c r="D78" s="53" t="s">
        <v>15</v>
      </c>
      <c r="E78" s="62">
        <f>E74</f>
        <v>17</v>
      </c>
      <c r="F78" s="62">
        <v>0</v>
      </c>
      <c r="G78" s="86">
        <f t="shared" si="3"/>
        <v>0</v>
      </c>
      <c r="H78" s="29"/>
      <c r="I78" s="30"/>
      <c r="J78" s="53"/>
      <c r="M78" s="55"/>
    </row>
    <row r="79" spans="1:13" ht="15.75">
      <c r="A79" s="26"/>
      <c r="B79" s="27"/>
      <c r="C79" s="28" t="s">
        <v>24</v>
      </c>
      <c r="D79" s="53" t="s">
        <v>12</v>
      </c>
      <c r="E79" s="62">
        <v>4</v>
      </c>
      <c r="F79" s="62">
        <v>0</v>
      </c>
      <c r="G79" s="86">
        <f t="shared" si="3"/>
        <v>0</v>
      </c>
      <c r="H79" s="29"/>
      <c r="I79" s="30"/>
      <c r="J79" s="31"/>
      <c r="M79" s="32"/>
    </row>
    <row r="80" spans="1:13" ht="31.5">
      <c r="A80" s="26"/>
      <c r="B80" s="27"/>
      <c r="C80" s="47" t="s">
        <v>115</v>
      </c>
      <c r="D80" s="53" t="s">
        <v>12</v>
      </c>
      <c r="E80" s="62">
        <f>E10+E11</f>
        <v>31</v>
      </c>
      <c r="F80" s="62">
        <v>0</v>
      </c>
      <c r="G80" s="86">
        <f t="shared" si="3"/>
        <v>0</v>
      </c>
      <c r="H80" s="29"/>
      <c r="I80" s="30"/>
      <c r="J80" s="31"/>
      <c r="M80" s="32"/>
    </row>
    <row r="81" spans="1:13" ht="31.5">
      <c r="A81" s="26"/>
      <c r="B81" s="49"/>
      <c r="C81" s="50" t="s">
        <v>102</v>
      </c>
      <c r="D81" s="53" t="s">
        <v>15</v>
      </c>
      <c r="E81" s="62">
        <f>E10+E11*1.5</f>
        <v>39.5</v>
      </c>
      <c r="F81" s="62">
        <v>0</v>
      </c>
      <c r="G81" s="86">
        <f t="shared" si="3"/>
        <v>0</v>
      </c>
      <c r="H81" s="51"/>
      <c r="I81" s="52"/>
      <c r="J81" s="31"/>
      <c r="M81" s="32"/>
    </row>
    <row r="82" spans="1:13" ht="15.75">
      <c r="A82" s="26"/>
      <c r="B82" s="27"/>
      <c r="C82" s="28" t="s">
        <v>25</v>
      </c>
      <c r="D82" s="53" t="s">
        <v>6</v>
      </c>
      <c r="E82" s="62">
        <f>E74+E75</f>
        <v>31</v>
      </c>
      <c r="F82" s="62">
        <v>0</v>
      </c>
      <c r="G82" s="86">
        <f t="shared" si="3"/>
        <v>0</v>
      </c>
      <c r="H82" s="29"/>
      <c r="I82" s="30"/>
      <c r="J82" s="31"/>
      <c r="M82" s="32"/>
    </row>
    <row r="83" spans="1:13" ht="15.75">
      <c r="A83" s="26"/>
      <c r="B83" s="27"/>
      <c r="C83" s="28" t="s">
        <v>103</v>
      </c>
      <c r="D83" s="53" t="s">
        <v>15</v>
      </c>
      <c r="E83" s="62">
        <f>E81</f>
        <v>39.5</v>
      </c>
      <c r="F83" s="62">
        <v>0</v>
      </c>
      <c r="G83" s="86">
        <f t="shared" si="3"/>
        <v>0</v>
      </c>
      <c r="H83" s="29"/>
      <c r="I83" s="30"/>
      <c r="J83" s="31"/>
      <c r="M83" s="32"/>
    </row>
    <row r="84" spans="1:13" ht="15.75">
      <c r="A84" s="26"/>
      <c r="B84" s="27"/>
      <c r="C84" s="28" t="s">
        <v>104</v>
      </c>
      <c r="D84" s="53" t="s">
        <v>15</v>
      </c>
      <c r="E84" s="62">
        <f>E83</f>
        <v>39.5</v>
      </c>
      <c r="F84" s="62">
        <v>0</v>
      </c>
      <c r="G84" s="86">
        <f t="shared" si="3"/>
        <v>0</v>
      </c>
      <c r="H84" s="29"/>
      <c r="I84" s="30"/>
      <c r="J84" s="31"/>
      <c r="M84" s="32"/>
    </row>
    <row r="85" spans="1:13" ht="15.75">
      <c r="A85" s="26"/>
      <c r="B85" s="27"/>
      <c r="C85" s="28" t="s">
        <v>26</v>
      </c>
      <c r="D85" s="53" t="s">
        <v>15</v>
      </c>
      <c r="E85" s="62">
        <v>4.2</v>
      </c>
      <c r="F85" s="62">
        <v>0</v>
      </c>
      <c r="G85" s="86">
        <f t="shared" si="3"/>
        <v>0</v>
      </c>
      <c r="H85" s="29"/>
      <c r="I85" s="30"/>
      <c r="J85" s="31"/>
      <c r="M85" s="32"/>
    </row>
    <row r="86" spans="1:13" s="1" customFormat="1" ht="15.75">
      <c r="A86" s="26"/>
      <c r="B86" s="27"/>
      <c r="C86" s="28" t="s">
        <v>57</v>
      </c>
      <c r="D86" s="53" t="s">
        <v>6</v>
      </c>
      <c r="E86" s="62">
        <f>E42</f>
        <v>48</v>
      </c>
      <c r="F86" s="62">
        <v>0</v>
      </c>
      <c r="G86" s="86">
        <f t="shared" si="3"/>
        <v>0</v>
      </c>
      <c r="H86" s="29"/>
      <c r="I86" s="30"/>
      <c r="J86" s="45"/>
      <c r="M86" s="17"/>
    </row>
    <row r="87" spans="1:13" s="1" customFormat="1" ht="19.5" customHeight="1" thickBot="1">
      <c r="A87" s="26"/>
      <c r="B87" s="27"/>
      <c r="C87" s="28" t="s">
        <v>27</v>
      </c>
      <c r="D87" s="53" t="s">
        <v>12</v>
      </c>
      <c r="E87" s="62">
        <f>E81/8</f>
        <v>4.94</v>
      </c>
      <c r="F87" s="62">
        <v>0</v>
      </c>
      <c r="G87" s="86">
        <f t="shared" si="3"/>
        <v>0</v>
      </c>
      <c r="H87" s="29"/>
      <c r="I87" s="30"/>
      <c r="J87" s="16"/>
      <c r="M87" s="17"/>
    </row>
    <row r="88" spans="1:13" s="1" customFormat="1" ht="19.5" customHeight="1" thickBot="1">
      <c r="A88" s="40"/>
      <c r="B88" s="41"/>
      <c r="C88" s="42" t="s">
        <v>44</v>
      </c>
      <c r="D88" s="73"/>
      <c r="E88" s="67"/>
      <c r="F88" s="67"/>
      <c r="G88" s="84">
        <f>SUM(G74:G87)</f>
        <v>0</v>
      </c>
      <c r="H88" s="46"/>
      <c r="I88" s="44"/>
      <c r="J88" s="16"/>
      <c r="M88" s="17"/>
    </row>
    <row r="89" spans="1:13" s="1" customFormat="1" ht="19.5" customHeight="1">
      <c r="A89" s="11" t="s">
        <v>49</v>
      </c>
      <c r="B89" s="12"/>
      <c r="C89" s="13"/>
      <c r="D89" s="74"/>
      <c r="E89" s="68"/>
      <c r="F89" s="68"/>
      <c r="G89" s="85">
        <f>F89*E89</f>
        <v>0</v>
      </c>
      <c r="H89" s="14"/>
      <c r="I89" s="15"/>
      <c r="J89" s="16"/>
      <c r="M89" s="17"/>
    </row>
    <row r="90" spans="1:13" s="1" customFormat="1" ht="31.5">
      <c r="A90" s="11"/>
      <c r="B90" s="12"/>
      <c r="C90" s="47" t="s">
        <v>106</v>
      </c>
      <c r="D90" s="53" t="s">
        <v>62</v>
      </c>
      <c r="E90" s="53">
        <f>E10+E11</f>
        <v>31</v>
      </c>
      <c r="F90" s="63">
        <v>0</v>
      </c>
      <c r="G90" s="85">
        <f>F90*E90</f>
        <v>0</v>
      </c>
      <c r="H90" s="14"/>
      <c r="I90" s="15"/>
      <c r="J90" s="16"/>
      <c r="M90" s="17"/>
    </row>
    <row r="91" spans="1:13" s="1" customFormat="1" ht="19.5" customHeight="1">
      <c r="A91" s="26"/>
      <c r="B91" s="12"/>
      <c r="C91" s="28" t="s">
        <v>107</v>
      </c>
      <c r="D91" s="53" t="s">
        <v>58</v>
      </c>
      <c r="E91" s="62">
        <v>0.5</v>
      </c>
      <c r="F91" s="63">
        <v>0</v>
      </c>
      <c r="G91" s="85">
        <f aca="true" t="shared" si="4" ref="G91:G102">F91*E91</f>
        <v>0</v>
      </c>
      <c r="H91" s="14"/>
      <c r="I91" s="15"/>
      <c r="J91" s="16"/>
      <c r="M91" s="17"/>
    </row>
    <row r="92" spans="1:13" s="1" customFormat="1" ht="19.5" customHeight="1">
      <c r="A92" s="26"/>
      <c r="B92" s="12"/>
      <c r="C92" s="28" t="s">
        <v>108</v>
      </c>
      <c r="D92" s="53" t="s">
        <v>62</v>
      </c>
      <c r="E92" s="62">
        <v>1</v>
      </c>
      <c r="F92" s="63">
        <v>0</v>
      </c>
      <c r="G92" s="85">
        <f t="shared" si="4"/>
        <v>0</v>
      </c>
      <c r="H92" s="14"/>
      <c r="I92" s="15"/>
      <c r="J92" s="16"/>
      <c r="M92" s="17"/>
    </row>
    <row r="93" spans="1:13" s="1" customFormat="1" ht="19.5" customHeight="1">
      <c r="A93" s="26"/>
      <c r="B93" s="12"/>
      <c r="C93" s="28" t="s">
        <v>111</v>
      </c>
      <c r="D93" s="53" t="s">
        <v>1</v>
      </c>
      <c r="E93" s="62">
        <f>E10+E11</f>
        <v>31</v>
      </c>
      <c r="F93" s="63">
        <v>0</v>
      </c>
      <c r="G93" s="85">
        <f t="shared" si="4"/>
        <v>0</v>
      </c>
      <c r="H93" s="14"/>
      <c r="I93" s="15"/>
      <c r="J93" s="16"/>
      <c r="M93" s="17"/>
    </row>
    <row r="94" spans="1:13" ht="15.75">
      <c r="A94" s="26"/>
      <c r="B94" s="12"/>
      <c r="C94" s="28" t="s">
        <v>61</v>
      </c>
      <c r="D94" s="53" t="s">
        <v>62</v>
      </c>
      <c r="E94" s="62">
        <v>1</v>
      </c>
      <c r="F94" s="63">
        <v>0</v>
      </c>
      <c r="G94" s="85">
        <f t="shared" si="4"/>
        <v>0</v>
      </c>
      <c r="H94" s="14"/>
      <c r="I94" s="15"/>
      <c r="J94" s="31"/>
      <c r="M94" s="32"/>
    </row>
    <row r="95" spans="1:13" ht="15.75">
      <c r="A95" s="26"/>
      <c r="B95" s="12"/>
      <c r="C95" s="28" t="s">
        <v>109</v>
      </c>
      <c r="D95" s="53" t="s">
        <v>62</v>
      </c>
      <c r="E95" s="62">
        <v>1</v>
      </c>
      <c r="F95" s="63">
        <v>0</v>
      </c>
      <c r="G95" s="85">
        <f t="shared" si="4"/>
        <v>0</v>
      </c>
      <c r="H95" s="14"/>
      <c r="I95" s="15"/>
      <c r="J95" s="37"/>
      <c r="M95" s="32"/>
    </row>
    <row r="96" spans="1:13" ht="15.75">
      <c r="A96" s="26"/>
      <c r="B96" s="12"/>
      <c r="C96" s="28" t="s">
        <v>60</v>
      </c>
      <c r="D96" s="53" t="s">
        <v>58</v>
      </c>
      <c r="E96" s="62">
        <v>0.5</v>
      </c>
      <c r="F96" s="63">
        <v>0</v>
      </c>
      <c r="G96" s="85">
        <f t="shared" si="4"/>
        <v>0</v>
      </c>
      <c r="H96" s="14"/>
      <c r="I96" s="15"/>
      <c r="J96" s="37"/>
      <c r="M96" s="32"/>
    </row>
    <row r="97" spans="1:13" ht="16.5" thickBot="1">
      <c r="A97" s="26"/>
      <c r="B97" s="12"/>
      <c r="C97" s="28" t="s">
        <v>59</v>
      </c>
      <c r="D97" s="53" t="s">
        <v>62</v>
      </c>
      <c r="E97" s="62">
        <v>0.5</v>
      </c>
      <c r="F97" s="63">
        <v>0</v>
      </c>
      <c r="G97" s="85">
        <f t="shared" si="4"/>
        <v>0</v>
      </c>
      <c r="H97" s="14"/>
      <c r="I97" s="15"/>
      <c r="J97" s="39"/>
      <c r="M97" s="32"/>
    </row>
    <row r="98" spans="1:10" s="1" customFormat="1" ht="15.75">
      <c r="A98" s="26"/>
      <c r="B98" s="27"/>
      <c r="C98" s="28" t="s">
        <v>28</v>
      </c>
      <c r="D98" s="53" t="s">
        <v>1</v>
      </c>
      <c r="E98" s="62">
        <f>E10+E11</f>
        <v>31</v>
      </c>
      <c r="F98" s="63">
        <v>0</v>
      </c>
      <c r="G98" s="85">
        <f t="shared" si="4"/>
        <v>0</v>
      </c>
      <c r="H98" s="29"/>
      <c r="I98" s="30"/>
      <c r="J98" s="57"/>
    </row>
    <row r="99" spans="1:9" ht="15.75">
      <c r="A99" s="26"/>
      <c r="B99" s="33"/>
      <c r="C99" s="34" t="s">
        <v>116</v>
      </c>
      <c r="D99" s="75" t="s">
        <v>62</v>
      </c>
      <c r="E99" s="63">
        <v>1</v>
      </c>
      <c r="F99" s="63">
        <v>0</v>
      </c>
      <c r="G99" s="85">
        <f t="shared" si="4"/>
        <v>0</v>
      </c>
      <c r="H99" s="35"/>
      <c r="I99" s="36"/>
    </row>
    <row r="100" spans="1:9" ht="15.75">
      <c r="A100" s="38"/>
      <c r="B100" s="33"/>
      <c r="C100" s="34" t="s">
        <v>112</v>
      </c>
      <c r="D100" s="75" t="s">
        <v>114</v>
      </c>
      <c r="E100" s="63">
        <f>E10+E11*2</f>
        <v>48</v>
      </c>
      <c r="F100" s="63">
        <v>0</v>
      </c>
      <c r="G100" s="85">
        <f t="shared" si="4"/>
        <v>0</v>
      </c>
      <c r="H100" s="35"/>
      <c r="I100" s="36"/>
    </row>
    <row r="101" spans="1:9" ht="15.75">
      <c r="A101" s="38"/>
      <c r="B101" s="33"/>
      <c r="C101" s="34" t="s">
        <v>113</v>
      </c>
      <c r="D101" s="75" t="s">
        <v>114</v>
      </c>
      <c r="E101" s="63">
        <f>E10+E11*1.2</f>
        <v>34.4</v>
      </c>
      <c r="F101" s="63">
        <v>0</v>
      </c>
      <c r="G101" s="85">
        <f t="shared" si="4"/>
        <v>0</v>
      </c>
      <c r="H101" s="35"/>
      <c r="I101" s="36"/>
    </row>
    <row r="102" spans="1:9" ht="16.5" thickBot="1">
      <c r="A102" s="38"/>
      <c r="B102" s="33"/>
      <c r="C102" s="34" t="s">
        <v>110</v>
      </c>
      <c r="D102" s="75" t="s">
        <v>1</v>
      </c>
      <c r="E102" s="63">
        <v>1</v>
      </c>
      <c r="F102" s="63">
        <v>0</v>
      </c>
      <c r="G102" s="85">
        <f t="shared" si="4"/>
        <v>0</v>
      </c>
      <c r="H102" s="35"/>
      <c r="I102" s="36"/>
    </row>
    <row r="103" spans="1:9" ht="16.5" thickBot="1">
      <c r="A103" s="40"/>
      <c r="B103" s="41"/>
      <c r="C103" s="56" t="s">
        <v>63</v>
      </c>
      <c r="D103" s="76"/>
      <c r="E103" s="67"/>
      <c r="F103" s="67"/>
      <c r="G103" s="87">
        <f>G88+G72+G30+G24+G12+G90+G91+G92+G93+G94+G95+G96+G97+G98+G99+G100+G101+G102</f>
        <v>0</v>
      </c>
      <c r="H103" s="46"/>
      <c r="I103" s="44"/>
    </row>
    <row r="104" spans="2:9" ht="15.75">
      <c r="B104" s="58"/>
      <c r="E104" s="69"/>
      <c r="F104" s="69"/>
      <c r="G104" s="88"/>
      <c r="H104" s="59"/>
      <c r="I104" s="60"/>
    </row>
    <row r="105" spans="2:9" ht="15.75">
      <c r="B105" s="58"/>
      <c r="E105" s="69"/>
      <c r="F105" s="69"/>
      <c r="G105" s="88"/>
      <c r="H105" s="59"/>
      <c r="I105" s="60"/>
    </row>
    <row r="106" spans="2:9" ht="15.75">
      <c r="B106" s="58"/>
      <c r="E106" s="69"/>
      <c r="F106" s="69"/>
      <c r="G106" s="88"/>
      <c r="H106" s="59"/>
      <c r="I106" s="60"/>
    </row>
    <row r="107" spans="2:9" ht="15.75">
      <c r="B107" s="58"/>
      <c r="E107" s="69"/>
      <c r="F107" s="69"/>
      <c r="G107" s="88"/>
      <c r="H107" s="59"/>
      <c r="I107" s="60"/>
    </row>
    <row r="108" spans="2:9" ht="15.75">
      <c r="B108" s="58"/>
      <c r="E108" s="69"/>
      <c r="F108" s="69"/>
      <c r="G108" s="88"/>
      <c r="H108" s="59"/>
      <c r="I108" s="60"/>
    </row>
    <row r="109" spans="2:9" ht="15.75">
      <c r="B109" s="58"/>
      <c r="E109" s="69"/>
      <c r="F109" s="69"/>
      <c r="G109" s="88"/>
      <c r="H109" s="59"/>
      <c r="I109" s="60"/>
    </row>
    <row r="110" spans="2:9" ht="15.75">
      <c r="B110" s="58"/>
      <c r="E110" s="69"/>
      <c r="F110" s="69"/>
      <c r="G110" s="88"/>
      <c r="H110" s="59"/>
      <c r="I110" s="60"/>
    </row>
    <row r="111" spans="2:9" ht="15.75">
      <c r="B111" s="58"/>
      <c r="E111" s="69"/>
      <c r="F111" s="69"/>
      <c r="G111" s="88"/>
      <c r="H111" s="59"/>
      <c r="I111" s="60"/>
    </row>
    <row r="112" spans="2:9" ht="15.75">
      <c r="B112" s="58"/>
      <c r="E112" s="69"/>
      <c r="F112" s="69"/>
      <c r="G112" s="88"/>
      <c r="H112" s="59"/>
      <c r="I112" s="60"/>
    </row>
    <row r="113" spans="2:9" ht="15.75">
      <c r="B113" s="58"/>
      <c r="E113" s="69"/>
      <c r="F113" s="69"/>
      <c r="G113" s="88"/>
      <c r="H113" s="59"/>
      <c r="I113" s="60"/>
    </row>
    <row r="114" spans="2:9" ht="15.75">
      <c r="B114" s="58"/>
      <c r="E114" s="69"/>
      <c r="F114" s="69"/>
      <c r="G114" s="88"/>
      <c r="H114" s="59"/>
      <c r="I114" s="60"/>
    </row>
    <row r="115" spans="2:9" ht="15.75">
      <c r="B115" s="58"/>
      <c r="E115" s="69"/>
      <c r="F115" s="69"/>
      <c r="G115" s="88"/>
      <c r="H115" s="59"/>
      <c r="I115" s="60"/>
    </row>
    <row r="116" spans="2:9" ht="15.75">
      <c r="B116" s="58"/>
      <c r="E116" s="69"/>
      <c r="F116" s="69"/>
      <c r="G116" s="88"/>
      <c r="H116" s="59"/>
      <c r="I116" s="60"/>
    </row>
    <row r="117" spans="2:9" ht="15.75">
      <c r="B117" s="58"/>
      <c r="E117" s="69"/>
      <c r="F117" s="69"/>
      <c r="G117" s="88"/>
      <c r="H117" s="59"/>
      <c r="I117" s="60"/>
    </row>
    <row r="118" spans="2:9" ht="15.75">
      <c r="B118" s="58"/>
      <c r="E118" s="69"/>
      <c r="F118" s="69"/>
      <c r="G118" s="88"/>
      <c r="H118" s="59"/>
      <c r="I118" s="60"/>
    </row>
    <row r="119" spans="2:9" ht="15.75">
      <c r="B119" s="58"/>
      <c r="E119" s="69"/>
      <c r="F119" s="69"/>
      <c r="G119" s="88"/>
      <c r="H119" s="59"/>
      <c r="I119" s="60"/>
    </row>
    <row r="120" spans="2:9" ht="15.75">
      <c r="B120" s="58"/>
      <c r="E120" s="69"/>
      <c r="F120" s="69"/>
      <c r="G120" s="88"/>
      <c r="H120" s="59"/>
      <c r="I120" s="60"/>
    </row>
    <row r="121" spans="2:9" ht="15.75">
      <c r="B121" s="58"/>
      <c r="E121" s="69"/>
      <c r="F121" s="69"/>
      <c r="G121" s="88"/>
      <c r="H121" s="59"/>
      <c r="I121" s="60"/>
    </row>
  </sheetData>
  <sheetProtection/>
  <printOptions horizontalCentered="1"/>
  <pageMargins left="0.7" right="0.7" top="0.787401575" bottom="0.787401575" header="0.3" footer="0.3"/>
  <pageSetup fitToHeight="0" fitToWidth="1" horizontalDpi="600" verticalDpi="600" orientation="portrait" paperSize="9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Rezek</dc:creator>
  <cp:keywords/>
  <dc:description/>
  <cp:lastModifiedBy>Uživatel systému Windows</cp:lastModifiedBy>
  <dcterms:created xsi:type="dcterms:W3CDTF">2021-03-13T14:24:08Z</dcterms:created>
  <dcterms:modified xsi:type="dcterms:W3CDTF">2023-03-28T13:51:40Z</dcterms:modified>
  <cp:category/>
  <cp:version/>
  <cp:contentType/>
  <cp:contentStatus/>
</cp:coreProperties>
</file>