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2023\MÚ Beroun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úpravy" sheetId="3" r:id="rId3"/>
    <sheet name="03 - Venkovní úpravy" sheetId="4" r:id="rId4"/>
    <sheet name="04 - Ostatní náklady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Bourací práce'!$C$86:$K$187</definedName>
    <definedName name="_xlnm.Print_Area" localSheetId="1">'01 - Bourací práce'!$C$4:$J$39,'01 - Bourací práce'!$C$45:$J$68,'01 - Bourací práce'!$C$74:$K$187</definedName>
    <definedName name="_xlnm.Print_Titles" localSheetId="1">'01 - Bourací práce'!$86:$86</definedName>
    <definedName name="_xlnm._FilterDatabase" localSheetId="2" hidden="1">'02 - Stavební úpravy'!$C$98:$K$409</definedName>
    <definedName name="_xlnm.Print_Area" localSheetId="2">'02 - Stavební úpravy'!$C$4:$J$39,'02 - Stavební úpravy'!$C$45:$J$80,'02 - Stavební úpravy'!$C$86:$K$409</definedName>
    <definedName name="_xlnm.Print_Titles" localSheetId="2">'02 - Stavební úpravy'!$98:$98</definedName>
    <definedName name="_xlnm._FilterDatabase" localSheetId="3" hidden="1">'03 - Venkovní úpravy'!$C$89:$K$200</definedName>
    <definedName name="_xlnm.Print_Area" localSheetId="3">'03 - Venkovní úpravy'!$C$4:$J$39,'03 - Venkovní úpravy'!$C$45:$J$71,'03 - Venkovní úpravy'!$C$77:$K$200</definedName>
    <definedName name="_xlnm.Print_Titles" localSheetId="3">'03 - Venkovní úpravy'!$89:$89</definedName>
    <definedName name="_xlnm._FilterDatabase" localSheetId="4" hidden="1">'04 - Ostatní náklady'!$C$79:$K$96</definedName>
    <definedName name="_xlnm.Print_Area" localSheetId="4">'04 - Ostatní náklady'!$C$4:$J$39,'04 - Ostatní náklady'!$C$45:$J$61,'04 - Ostatní náklady'!$C$67:$K$96</definedName>
    <definedName name="_xlnm.Print_Titles" localSheetId="4">'04 - Ostatní náklady'!$79:$79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52"/>
  <c r="E7"/>
  <c r="E48"/>
  <c i="4" r="J37"/>
  <c r="J36"/>
  <c i="1" r="AY57"/>
  <c i="4" r="J35"/>
  <c i="1" r="AX57"/>
  <c i="4"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3"/>
  <c r="BH173"/>
  <c r="BG173"/>
  <c r="BF173"/>
  <c r="T173"/>
  <c r="T172"/>
  <c r="R173"/>
  <c r="R172"/>
  <c r="P173"/>
  <c r="P172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52"/>
  <c r="E7"/>
  <c r="E48"/>
  <c i="3" r="J37"/>
  <c r="J36"/>
  <c i="1" r="AY56"/>
  <c i="3" r="J35"/>
  <c i="1" r="AX56"/>
  <c i="3" r="BI400"/>
  <c r="BH400"/>
  <c r="BG400"/>
  <c r="BF400"/>
  <c r="T400"/>
  <c r="T399"/>
  <c r="R400"/>
  <c r="R399"/>
  <c r="P400"/>
  <c r="P399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9"/>
  <c r="BH369"/>
  <c r="BG369"/>
  <c r="BF369"/>
  <c r="T369"/>
  <c r="R369"/>
  <c r="P369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5"/>
  <c r="BH235"/>
  <c r="BG235"/>
  <c r="BF235"/>
  <c r="T235"/>
  <c r="T234"/>
  <c r="R235"/>
  <c r="R234"/>
  <c r="P235"/>
  <c r="P234"/>
  <c r="BI233"/>
  <c r="BH233"/>
  <c r="BG233"/>
  <c r="BF233"/>
  <c r="T233"/>
  <c r="T232"/>
  <c r="R233"/>
  <c r="R232"/>
  <c r="P233"/>
  <c r="P232"/>
  <c r="BI231"/>
  <c r="BH231"/>
  <c r="BG231"/>
  <c r="BF231"/>
  <c r="T231"/>
  <c r="T230"/>
  <c r="R231"/>
  <c r="R230"/>
  <c r="P231"/>
  <c r="P230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3"/>
  <c r="BH193"/>
  <c r="BG193"/>
  <c r="BF193"/>
  <c r="T193"/>
  <c r="R193"/>
  <c r="P193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36"/>
  <c r="BH136"/>
  <c r="BG136"/>
  <c r="BF136"/>
  <c r="T136"/>
  <c r="R136"/>
  <c r="P136"/>
  <c r="BI132"/>
  <c r="BH132"/>
  <c r="BG132"/>
  <c r="BF132"/>
  <c r="T132"/>
  <c r="R132"/>
  <c r="P132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J95"/>
  <c r="F95"/>
  <c r="F93"/>
  <c r="E91"/>
  <c r="J54"/>
  <c r="F54"/>
  <c r="F52"/>
  <c r="E50"/>
  <c r="J24"/>
  <c r="E24"/>
  <c r="J55"/>
  <c r="J23"/>
  <c r="J18"/>
  <c r="E18"/>
  <c r="F96"/>
  <c r="J17"/>
  <c r="J12"/>
  <c r="J93"/>
  <c r="E7"/>
  <c r="E48"/>
  <c i="2" r="J37"/>
  <c r="J36"/>
  <c i="1" r="AY55"/>
  <c i="2" r="J35"/>
  <c i="1" r="AX55"/>
  <c i="2" r="BI184"/>
  <c r="BH184"/>
  <c r="BG184"/>
  <c r="BF184"/>
  <c r="T184"/>
  <c r="T183"/>
  <c r="R184"/>
  <c r="R183"/>
  <c r="P184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5"/>
  <c r="BH155"/>
  <c r="BG155"/>
  <c r="BF155"/>
  <c r="T155"/>
  <c r="R155"/>
  <c r="P155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48"/>
  <c i="1" r="L50"/>
  <c r="AM50"/>
  <c r="AM49"/>
  <c r="L49"/>
  <c r="AM47"/>
  <c r="L47"/>
  <c r="L45"/>
  <c r="L44"/>
  <c i="2" r="BK171"/>
  <c r="J103"/>
  <c r="J168"/>
  <c i="3" r="BK383"/>
  <c r="BK302"/>
  <c r="J156"/>
  <c r="BK206"/>
  <c r="J144"/>
  <c r="BK370"/>
  <c r="BK342"/>
  <c r="BK237"/>
  <c r="J107"/>
  <c r="J182"/>
  <c r="J124"/>
  <c i="4" r="BK189"/>
  <c r="J118"/>
  <c r="BK118"/>
  <c r="J97"/>
  <c i="2" r="J94"/>
  <c r="J139"/>
  <c r="BK141"/>
  <c i="3" r="J349"/>
  <c r="BK298"/>
  <c r="BK400"/>
  <c r="BK223"/>
  <c r="BK188"/>
  <c r="BK102"/>
  <c r="BK308"/>
  <c r="BK233"/>
  <c r="J172"/>
  <c r="BK229"/>
  <c r="J163"/>
  <c i="4" r="J135"/>
  <c r="BK161"/>
  <c r="J199"/>
  <c r="BK153"/>
  <c i="2" r="J179"/>
  <c r="BK134"/>
  <c i="1" r="AS54"/>
  <c i="3" r="J329"/>
  <c r="J395"/>
  <c r="BK357"/>
  <c r="BK286"/>
  <c r="J158"/>
  <c r="J357"/>
  <c r="J268"/>
  <c r="BK110"/>
  <c r="BK294"/>
  <c r="BK271"/>
  <c r="J254"/>
  <c r="BK172"/>
  <c r="J152"/>
  <c i="4" r="J128"/>
  <c r="BK182"/>
  <c r="BK144"/>
  <c i="5" r="J83"/>
  <c i="2" r="BK125"/>
  <c r="J164"/>
  <c r="BK184"/>
  <c r="BK103"/>
  <c i="3" r="J327"/>
  <c r="BK212"/>
  <c r="BK144"/>
  <c r="J350"/>
  <c r="J233"/>
  <c r="J377"/>
  <c r="J318"/>
  <c r="J231"/>
  <c r="J391"/>
  <c r="BK290"/>
  <c r="J180"/>
  <c i="4" r="BK186"/>
  <c r="BK114"/>
  <c r="J189"/>
  <c r="BK106"/>
  <c i="5" r="J82"/>
  <c i="2" r="J162"/>
  <c r="BK145"/>
  <c i="3" r="BK337"/>
  <c r="BK231"/>
  <c r="BK377"/>
  <c r="BK327"/>
  <c r="BK244"/>
  <c r="J193"/>
  <c r="BK312"/>
  <c r="J219"/>
  <c r="J165"/>
  <c r="BK350"/>
  <c r="BK257"/>
  <c r="BK158"/>
  <c i="4" r="BK135"/>
  <c r="J193"/>
  <c r="J131"/>
  <c i="5" r="J89"/>
  <c i="2" r="BK139"/>
  <c r="BK112"/>
  <c r="J121"/>
  <c i="3" r="J333"/>
  <c r="J169"/>
  <c r="J383"/>
  <c r="BK318"/>
  <c r="J237"/>
  <c r="J365"/>
  <c r="J271"/>
  <c r="J206"/>
  <c r="BK152"/>
  <c r="BK360"/>
  <c r="BK283"/>
  <c r="BK186"/>
  <c i="4" r="BK124"/>
  <c r="J122"/>
  <c r="J124"/>
  <c i="5" r="BK82"/>
  <c r="J85"/>
  <c i="2" r="BK164"/>
  <c i="3" r="BK369"/>
  <c r="J283"/>
  <c r="BK165"/>
  <c r="BK107"/>
  <c r="BK226"/>
  <c r="BK124"/>
  <c r="BK321"/>
  <c r="J226"/>
  <c r="BK169"/>
  <c r="BK354"/>
  <c r="J302"/>
  <c r="J188"/>
  <c i="4" r="BK93"/>
  <c r="BK178"/>
  <c r="BK112"/>
  <c r="J139"/>
  <c r="J186"/>
  <c r="BK102"/>
  <c i="5" r="BK91"/>
  <c i="2" r="BK168"/>
  <c r="J141"/>
  <c r="J171"/>
  <c i="3" r="BK391"/>
  <c r="J304"/>
  <c r="BK163"/>
  <c r="J393"/>
  <c r="J312"/>
  <c r="J202"/>
  <c r="BK136"/>
  <c r="J358"/>
  <c r="BK235"/>
  <c r="BK193"/>
  <c r="J364"/>
  <c r="BK250"/>
  <c i="4" r="J144"/>
  <c r="J166"/>
  <c r="BK97"/>
  <c r="J178"/>
  <c i="5" r="J91"/>
  <c i="2" r="J90"/>
  <c r="BK179"/>
  <c r="J145"/>
  <c i="3" r="BK361"/>
  <c r="J275"/>
  <c r="J136"/>
  <c r="BK358"/>
  <c r="J118"/>
  <c r="J355"/>
  <c r="J261"/>
  <c r="BK180"/>
  <c r="J361"/>
  <c r="BK279"/>
  <c i="4" r="J116"/>
  <c r="J157"/>
  <c r="J110"/>
  <c r="BK197"/>
  <c r="J112"/>
  <c i="2" r="BK155"/>
  <c r="BK94"/>
  <c r="BK162"/>
  <c r="J98"/>
  <c i="3" r="BK314"/>
  <c r="BK146"/>
  <c r="J360"/>
  <c r="BK209"/>
  <c r="J146"/>
  <c r="J354"/>
  <c r="BK265"/>
  <c r="J186"/>
  <c r="J369"/>
  <c r="J132"/>
  <c i="4" r="J168"/>
  <c r="J106"/>
  <c r="BK199"/>
  <c r="BK110"/>
  <c i="5" r="BK83"/>
  <c i="2" r="BK98"/>
  <c r="BK90"/>
  <c r="BK117"/>
  <c i="3" r="J308"/>
  <c r="BK198"/>
  <c r="BK333"/>
  <c r="J212"/>
  <c r="J110"/>
  <c r="BK345"/>
  <c r="J250"/>
  <c r="BK189"/>
  <c r="BK362"/>
  <c i="4" r="J102"/>
  <c r="BK166"/>
  <c i="5" r="J95"/>
  <c i="2" r="BK96"/>
  <c r="BK107"/>
  <c r="J125"/>
  <c i="3" r="BK364"/>
  <c r="J189"/>
  <c r="J400"/>
  <c r="J323"/>
  <c r="BK219"/>
  <c r="BK182"/>
  <c r="BK349"/>
  <c r="J279"/>
  <c r="J216"/>
  <c r="BK132"/>
  <c r="J342"/>
  <c r="BK216"/>
  <c r="BK156"/>
  <c i="4" r="BK131"/>
  <c r="BK116"/>
  <c r="BK128"/>
  <c i="5" r="BK87"/>
  <c i="2" r="J107"/>
  <c r="J134"/>
  <c r="J112"/>
  <c i="3" r="J321"/>
  <c r="J176"/>
  <c r="BK393"/>
  <c r="BK304"/>
  <c r="J229"/>
  <c r="J380"/>
  <c r="BK275"/>
  <c r="BK202"/>
  <c r="BK365"/>
  <c r="J298"/>
  <c r="J223"/>
  <c i="4" r="J173"/>
  <c r="J148"/>
  <c r="BK168"/>
  <c i="5" r="J87"/>
  <c i="2" r="J175"/>
  <c r="BK121"/>
  <c r="BK175"/>
  <c i="3" r="J370"/>
  <c r="BK254"/>
  <c r="BK395"/>
  <c r="BK339"/>
  <c r="J294"/>
  <c r="BK118"/>
  <c r="BK329"/>
  <c r="J244"/>
  <c r="J102"/>
  <c r="J337"/>
  <c r="J265"/>
  <c i="4" r="BK193"/>
  <c r="BK139"/>
  <c r="BK173"/>
  <c r="J182"/>
  <c r="J93"/>
  <c i="5" r="BK89"/>
  <c i="2" r="J117"/>
  <c r="BK129"/>
  <c r="J96"/>
  <c i="3" r="J345"/>
  <c r="J235"/>
  <c r="J373"/>
  <c r="J314"/>
  <c r="J198"/>
  <c r="BK373"/>
  <c r="J286"/>
  <c r="J209"/>
  <c r="BK380"/>
  <c r="J114"/>
  <c i="4" r="J153"/>
  <c r="J114"/>
  <c r="BK122"/>
  <c i="5" r="BK85"/>
  <c i="2" r="J184"/>
  <c r="J129"/>
  <c r="J155"/>
  <c i="3" r="J339"/>
  <c r="BK261"/>
  <c r="J362"/>
  <c r="J290"/>
  <c r="BK114"/>
  <c r="BK323"/>
  <c r="J257"/>
  <c r="BK176"/>
  <c r="BK355"/>
  <c r="BK268"/>
  <c i="4" r="J197"/>
  <c r="BK148"/>
  <c r="J161"/>
  <c r="BK157"/>
  <c i="5" r="BK95"/>
  <c i="2" l="1" r="P89"/>
  <c r="P106"/>
  <c r="P161"/>
  <c r="P170"/>
  <c r="P169"/>
  <c i="3" r="T101"/>
  <c r="BK123"/>
  <c r="J123"/>
  <c r="J62"/>
  <c r="T171"/>
  <c r="P201"/>
  <c r="R211"/>
  <c r="BK236"/>
  <c r="J236"/>
  <c r="J72"/>
  <c r="BK270"/>
  <c r="J270"/>
  <c r="J73"/>
  <c r="P285"/>
  <c r="P320"/>
  <c r="T344"/>
  <c r="T372"/>
  <c r="T382"/>
  <c i="4" r="BK92"/>
  <c r="BK138"/>
  <c r="J138"/>
  <c r="J62"/>
  <c r="BK156"/>
  <c r="J156"/>
  <c r="J63"/>
  <c r="BK165"/>
  <c r="J165"/>
  <c r="J64"/>
  <c r="BK181"/>
  <c r="J181"/>
  <c r="J68"/>
  <c r="BK192"/>
  <c r="J192"/>
  <c r="J70"/>
  <c i="2" r="T89"/>
  <c r="BK106"/>
  <c r="J106"/>
  <c r="J63"/>
  <c r="BK161"/>
  <c r="J161"/>
  <c r="J64"/>
  <c r="BK170"/>
  <c i="3" r="R101"/>
  <c r="P123"/>
  <c r="BK171"/>
  <c r="J171"/>
  <c r="J63"/>
  <c r="T201"/>
  <c r="P211"/>
  <c r="R236"/>
  <c r="T270"/>
  <c r="T285"/>
  <c r="T320"/>
  <c r="R344"/>
  <c r="R372"/>
  <c r="BK382"/>
  <c r="J382"/>
  <c r="J78"/>
  <c i="4" r="T92"/>
  <c r="R138"/>
  <c r="P156"/>
  <c r="P165"/>
  <c r="T181"/>
  <c r="T180"/>
  <c r="R192"/>
  <c r="R191"/>
  <c i="5" r="P81"/>
  <c r="P80"/>
  <c i="1" r="AU58"/>
  <c i="2" r="R89"/>
  <c r="T106"/>
  <c r="R161"/>
  <c r="T170"/>
  <c r="T169"/>
  <c i="3" r="P101"/>
  <c r="T123"/>
  <c r="P171"/>
  <c r="R201"/>
  <c r="BK211"/>
  <c r="J211"/>
  <c r="J67"/>
  <c r="T236"/>
  <c r="P270"/>
  <c r="R285"/>
  <c r="BK320"/>
  <c r="J320"/>
  <c r="J75"/>
  <c r="BK344"/>
  <c r="J344"/>
  <c r="J76"/>
  <c r="P372"/>
  <c r="R382"/>
  <c i="4" r="R92"/>
  <c r="P138"/>
  <c r="T156"/>
  <c r="R165"/>
  <c r="P181"/>
  <c r="P180"/>
  <c r="T192"/>
  <c r="T191"/>
  <c i="5" r="BK81"/>
  <c r="J81"/>
  <c r="J60"/>
  <c r="R81"/>
  <c r="R80"/>
  <c i="2" r="BK89"/>
  <c r="J89"/>
  <c r="J61"/>
  <c r="R106"/>
  <c r="T161"/>
  <c r="R170"/>
  <c r="R169"/>
  <c i="3" r="BK101"/>
  <c r="J101"/>
  <c r="J61"/>
  <c r="R123"/>
  <c r="R171"/>
  <c r="BK201"/>
  <c r="J201"/>
  <c r="J66"/>
  <c r="T211"/>
  <c r="P236"/>
  <c r="R270"/>
  <c r="BK285"/>
  <c r="J285"/>
  <c r="J74"/>
  <c r="R320"/>
  <c r="P344"/>
  <c r="BK372"/>
  <c r="J372"/>
  <c r="J77"/>
  <c r="P382"/>
  <c i="4" r="P92"/>
  <c r="P91"/>
  <c r="P90"/>
  <c i="1" r="AU57"/>
  <c i="4" r="T138"/>
  <c r="R156"/>
  <c r="T165"/>
  <c r="R181"/>
  <c r="R180"/>
  <c r="P192"/>
  <c r="P191"/>
  <c i="5" r="T81"/>
  <c r="T80"/>
  <c i="2" r="BK102"/>
  <c r="J102"/>
  <c r="J62"/>
  <c i="3" r="BK230"/>
  <c r="J230"/>
  <c r="J69"/>
  <c r="BK232"/>
  <c r="J232"/>
  <c r="J70"/>
  <c i="4" r="BK172"/>
  <c r="J172"/>
  <c r="J65"/>
  <c r="BK177"/>
  <c r="J177"/>
  <c r="J66"/>
  <c i="2" r="BK183"/>
  <c r="J183"/>
  <c r="J67"/>
  <c i="3" r="BK197"/>
  <c r="J197"/>
  <c r="J64"/>
  <c r="BK399"/>
  <c r="J399"/>
  <c r="J79"/>
  <c r="BK228"/>
  <c r="J228"/>
  <c r="J68"/>
  <c r="BK234"/>
  <c r="J234"/>
  <c r="J71"/>
  <c i="5" r="J55"/>
  <c r="J74"/>
  <c r="BE82"/>
  <c r="BE87"/>
  <c i="4" r="J92"/>
  <c r="J61"/>
  <c i="5" r="F77"/>
  <c r="BE83"/>
  <c r="E70"/>
  <c r="BE89"/>
  <c r="BE91"/>
  <c r="BE85"/>
  <c r="BE95"/>
  <c i="4" r="J55"/>
  <c r="BE112"/>
  <c r="BE114"/>
  <c r="BE131"/>
  <c r="BE135"/>
  <c r="BE148"/>
  <c r="BE168"/>
  <c r="BE178"/>
  <c r="BE189"/>
  <c r="BE193"/>
  <c r="E80"/>
  <c r="BE93"/>
  <c r="BE106"/>
  <c r="BE110"/>
  <c r="BE124"/>
  <c r="BE144"/>
  <c r="BE173"/>
  <c r="BE199"/>
  <c r="F55"/>
  <c r="J84"/>
  <c r="BE118"/>
  <c r="BE153"/>
  <c r="BE157"/>
  <c r="BE161"/>
  <c r="BE166"/>
  <c r="BE182"/>
  <c r="BE186"/>
  <c r="BE197"/>
  <c r="BE97"/>
  <c r="BE102"/>
  <c r="BE116"/>
  <c r="BE122"/>
  <c r="BE128"/>
  <c r="BE139"/>
  <c i="2" r="J170"/>
  <c r="J66"/>
  <c i="3" r="J52"/>
  <c r="E89"/>
  <c r="J96"/>
  <c r="BE107"/>
  <c r="BE124"/>
  <c r="BE136"/>
  <c r="BE144"/>
  <c r="BE163"/>
  <c r="BE165"/>
  <c r="BE193"/>
  <c r="BE198"/>
  <c r="BE209"/>
  <c r="BE223"/>
  <c r="BE231"/>
  <c r="BE233"/>
  <c r="BE235"/>
  <c r="BE237"/>
  <c r="BE261"/>
  <c r="BE342"/>
  <c r="BE345"/>
  <c r="BE370"/>
  <c r="BE114"/>
  <c r="BE132"/>
  <c r="BE156"/>
  <c r="BE176"/>
  <c r="BE180"/>
  <c r="BE202"/>
  <c r="BE226"/>
  <c r="BE286"/>
  <c r="BE290"/>
  <c r="BE294"/>
  <c r="BE304"/>
  <c r="BE308"/>
  <c r="BE318"/>
  <c r="BE321"/>
  <c r="BE327"/>
  <c r="BE337"/>
  <c r="BE358"/>
  <c r="BE361"/>
  <c r="BE383"/>
  <c r="BE391"/>
  <c r="BE393"/>
  <c r="F55"/>
  <c r="BE146"/>
  <c r="BE158"/>
  <c r="BE172"/>
  <c r="BE188"/>
  <c r="BE189"/>
  <c r="BE212"/>
  <c r="BE216"/>
  <c r="BE254"/>
  <c r="BE268"/>
  <c r="BE271"/>
  <c r="BE298"/>
  <c r="BE314"/>
  <c r="BE323"/>
  <c r="BE329"/>
  <c r="BE333"/>
  <c r="BE360"/>
  <c r="BE362"/>
  <c r="BE364"/>
  <c r="BE365"/>
  <c r="BE369"/>
  <c r="BE377"/>
  <c r="BE395"/>
  <c r="BE400"/>
  <c r="BE102"/>
  <c r="BE110"/>
  <c r="BE118"/>
  <c r="BE152"/>
  <c r="BE169"/>
  <c r="BE182"/>
  <c r="BE186"/>
  <c r="BE206"/>
  <c r="BE219"/>
  <c r="BE229"/>
  <c r="BE244"/>
  <c r="BE250"/>
  <c r="BE257"/>
  <c r="BE265"/>
  <c r="BE275"/>
  <c r="BE279"/>
  <c r="BE283"/>
  <c r="BE302"/>
  <c r="BE312"/>
  <c r="BE339"/>
  <c r="BE349"/>
  <c r="BE350"/>
  <c r="BE354"/>
  <c r="BE355"/>
  <c r="BE357"/>
  <c r="BE373"/>
  <c r="BE380"/>
  <c i="2" r="BE90"/>
  <c r="BE94"/>
  <c r="BE98"/>
  <c r="E77"/>
  <c r="BE145"/>
  <c r="BE168"/>
  <c r="BE184"/>
  <c r="J55"/>
  <c r="BE112"/>
  <c r="BE134"/>
  <c r="BE139"/>
  <c r="BE141"/>
  <c r="BE162"/>
  <c r="J52"/>
  <c r="F55"/>
  <c r="BE96"/>
  <c r="BE103"/>
  <c r="BE107"/>
  <c r="BE117"/>
  <c r="BE121"/>
  <c r="BE125"/>
  <c r="BE129"/>
  <c r="BE155"/>
  <c r="BE164"/>
  <c r="BE171"/>
  <c r="BE175"/>
  <c r="BE179"/>
  <c r="F37"/>
  <c i="1" r="BD55"/>
  <c i="5" r="J34"/>
  <c i="1" r="AW58"/>
  <c i="2" r="F34"/>
  <c i="1" r="BA55"/>
  <c i="3" r="F37"/>
  <c i="1" r="BD56"/>
  <c i="4" r="F35"/>
  <c i="1" r="BB57"/>
  <c i="4" r="J34"/>
  <c i="1" r="AW57"/>
  <c i="5" r="F34"/>
  <c i="1" r="BA58"/>
  <c i="2" r="J34"/>
  <c i="1" r="AW55"/>
  <c i="2" r="F35"/>
  <c i="1" r="BB55"/>
  <c i="5" r="F36"/>
  <c i="1" r="BC58"/>
  <c i="5" r="F37"/>
  <c i="1" r="BD58"/>
  <c i="2" r="F36"/>
  <c i="1" r="BC55"/>
  <c i="4" r="F37"/>
  <c i="1" r="BD57"/>
  <c i="3" r="J34"/>
  <c i="1" r="AW56"/>
  <c i="4" r="F36"/>
  <c i="1" r="BC57"/>
  <c i="3" r="F36"/>
  <c i="1" r="BC56"/>
  <c i="4" r="F34"/>
  <c i="1" r="BA57"/>
  <c i="5" r="F35"/>
  <c i="1" r="BB58"/>
  <c i="3" r="F34"/>
  <c i="1" r="BA56"/>
  <c i="3" r="F35"/>
  <c i="1" r="BB56"/>
  <c i="3" l="1" r="P100"/>
  <c i="4" r="T91"/>
  <c r="T90"/>
  <c r="BK91"/>
  <c r="J91"/>
  <c r="J60"/>
  <c i="3" r="P200"/>
  <c i="4" r="R91"/>
  <c r="R90"/>
  <c i="3" r="R200"/>
  <c i="2" r="BK169"/>
  <c r="J169"/>
  <c r="J65"/>
  <c r="R88"/>
  <c r="R87"/>
  <c i="3" r="T200"/>
  <c r="R100"/>
  <c r="R99"/>
  <c i="2" r="T88"/>
  <c r="T87"/>
  <c i="3" r="T100"/>
  <c r="T99"/>
  <c i="2" r="P88"/>
  <c r="P87"/>
  <c i="1" r="AU55"/>
  <c i="3" r="BK100"/>
  <c r="J100"/>
  <c r="J60"/>
  <c r="BK200"/>
  <c r="J200"/>
  <c r="J65"/>
  <c i="4" r="BK180"/>
  <c r="J180"/>
  <c r="J67"/>
  <c i="2" r="BK88"/>
  <c r="J88"/>
  <c r="J60"/>
  <c i="4" r="BK191"/>
  <c r="J191"/>
  <c r="J69"/>
  <c i="5" r="BK80"/>
  <c r="J80"/>
  <c r="J59"/>
  <c r="F33"/>
  <c i="1" r="AZ58"/>
  <c i="5" r="J33"/>
  <c i="1" r="AV58"/>
  <c r="AT58"/>
  <c i="3" r="J33"/>
  <c i="1" r="AV56"/>
  <c r="AT56"/>
  <c i="4" r="F33"/>
  <c i="1" r="AZ57"/>
  <c i="4" r="J33"/>
  <c i="1" r="AV57"/>
  <c r="AT57"/>
  <c r="BA54"/>
  <c r="W30"/>
  <c i="2" r="F33"/>
  <c i="1" r="AZ55"/>
  <c r="BD54"/>
  <c r="W33"/>
  <c r="BB54"/>
  <c r="W31"/>
  <c i="2" r="J33"/>
  <c i="1" r="AV55"/>
  <c r="AT55"/>
  <c r="BC54"/>
  <c r="AY54"/>
  <c i="3" r="F33"/>
  <c i="1" r="AZ56"/>
  <c i="3" l="1" r="P99"/>
  <c i="1" r="AU56"/>
  <c i="4" r="BK90"/>
  <c r="J90"/>
  <c r="J59"/>
  <c i="3" r="BK99"/>
  <c r="J99"/>
  <c r="J59"/>
  <c i="2" r="BK87"/>
  <c r="J87"/>
  <c r="J59"/>
  <c i="1" r="AU54"/>
  <c r="W32"/>
  <c i="5" r="J30"/>
  <c i="1" r="AG58"/>
  <c r="AX54"/>
  <c r="AW54"/>
  <c r="AK30"/>
  <c r="AZ54"/>
  <c r="W29"/>
  <c i="5" l="1" r="J39"/>
  <c i="1" r="AN58"/>
  <c r="AV54"/>
  <c r="AK29"/>
  <c i="3" r="J30"/>
  <c i="1" r="AG56"/>
  <c i="4" r="J30"/>
  <c i="1" r="AG57"/>
  <c i="2" r="J30"/>
  <c i="1" r="AG55"/>
  <c r="AN55"/>
  <c l="1" r="AN57"/>
  <c i="2" r="J39"/>
  <c i="4" r="J39"/>
  <c i="3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<sst xmlns="http://schemas.openxmlformats.org/spreadsheetml/2006/main">
  <si>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</si>
  <si>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</si>
  <si>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</si>
  <si>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</si>
  <si>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</si>
  <si>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{774aad2b-d4f5-45ae-b804-be756e2e6023}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</si>
  <si>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</si>
  <si>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</si>
  <si>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</si>
  <si>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</si>
  <si>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</si>
  <si>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</si>
  <si>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</si>
  <si>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</si>
  <si>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862_17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</si>
  <si>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</si>
  <si>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</si>
  <si>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Městský hřbitov Beroun, kompletní oprava bývalé márnice rozpočet</t>
  </si>
  <si>
    <t>KSO:</t>
  </si>
  <si>
    <t/>
  </si>
  <si>
    <t>CC-CZ:</t>
  </si>
  <si>
    <t>Místo:</t>
  </si>
  <si>
    <t>Beroun</t>
  </si>
  <si>
    <t>Datum:</t>
  </si>
  <si>
    <t>7. 3. 2023</t>
  </si>
  <si>
    <t>Zadavatel:</t>
  </si>
  <si>
    <t>IČ:</t>
  </si>
  <si>
    <t>Město Beroun</t>
  </si>
  <si>
    <t>DIČ:</t>
  </si>
  <si>
    <t>Uchazeč:</t>
  </si>
  <si>
    <t>Vyplň údaj</t>
  </si>
  <si>
    <t>Projektant:</t>
  </si>
  <si>
    <t>Ramprojekt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</si>
  <si>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</si>
  <si>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</si>
  <si>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</si>
  <si>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</si>
  <si>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</si>
  <si>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</si>
  <si>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</si>
  <si>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</si>
  <si>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</si>
  <si>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</si>
  <si>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</si>
  <si>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</si>
  <si>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</si>
  <si>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</si>
  <si>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</si>
  <si>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</si>
  <si>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</si>
  <si>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</si>
  <si>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</si>
  <si>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</si>
  <si>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</si>
  <si>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</si>
  <si>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</si>
  <si>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</si>
  <si>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</si>
  <si>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</si>
  <si>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</si>
  <si>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</si>
  <si>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</si>
  <si>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</si>
  <si>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</si>
  <si>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</si>
  <si>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</si>
  <si>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</si>
  <si>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</si>
  <si>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</si>
  <si>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</si>
  <si>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</si>
  <si>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</si>
  <si>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</si>
  <si>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</si>
  <si>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</si>
  <si>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</si>
  <si>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</si>
  <si>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</si>
  <si>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</si>
  <si>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</si>
  <si>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</si>
  <si>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{ff2bd6c0-9bb6-4902-b022-553b78695fa2}</t>
  </si>
  <si>
    <t>2</t>
  </si>
  <si>
    <t>02</t>
  </si>
  <si>
    <t>Stavební úpravy</t>
  </si>
  <si>
    <t>{188ff55b-e933-4b7c-ae42-11053d9c5579}</t>
  </si>
  <si>
    <t>03</t>
  </si>
  <si>
    <t>Venkovní úpravy</t>
  </si>
  <si>
    <t>{5de1aebd-f6a4-4d7e-bd64-f6718fc189d4}</t>
  </si>
  <si>
    <t>04</t>
  </si>
  <si>
    <t>Ostatní náklady</t>
  </si>
  <si>
    <t>{e0d075a9-8b06-491a-9a6f-a3249797d4fa}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</si>
  <si>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</si>
  <si>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</si>
  <si>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</si>
  <si>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</si>
  <si>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</si>
  <si>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</si>
  <si>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</si>
  <si>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</si>
  <si>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</si>
  <si>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</si>
  <si>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</si>
  <si>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</si>
  <si>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>PSV - Práce a dodávky PSV</t>
  </si>
  <si>
    <t xml:space="preserve">    762 - Konstrukce tesařské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</si>
  <si>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</si>
  <si>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</si>
  <si>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</si>
  <si>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</si>
  <si>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</si>
  <si>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</si>
  <si>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</si>
  <si>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</si>
  <si>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</si>
  <si>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</si>
  <si>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</si>
  <si>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</si>
  <si>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</si>
  <si>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</si>
  <si>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</si>
  <si>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</si>
  <si>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</si>
  <si>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</si>
  <si>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</si>
  <si>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139711101</t>
  </si>
  <si>
    <t>Vykopávka v uzavřených prostorách s naložením výkopku na dopravní prostředek v hornině tř. 1 až 4</t>
  </si>
  <si>
    <t>m3</t>
  </si>
  <si>
    <t>CS ÚRS 2023 01</t>
  </si>
  <si>
    <t>4</t>
  </si>
  <si>
    <t>Online PSC</t>
  </si>
  <si>
    <t>https://podminky.urs.cz/item/CS_URS_2023_01/139711101</t>
  </si>
  <si>
    <t>VV</t>
  </si>
  <si>
    <t>1,0*1,0*0,66 "šachta pro HUV"</t>
  </si>
  <si>
    <t>Součet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</si>
  <si>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</si>
  <si>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</si>
  <si>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https://podminky.urs.cz/item/CS_URS_2023_01/162701105</t>
  </si>
  <si>
    <t>3</t>
  </si>
  <si>
    <t>171201201</t>
  </si>
  <si>
    <t>Uložení sypaniny na skládky</t>
  </si>
  <si>
    <t>6</t>
  </si>
  <si>
    <t>https://podminky.urs.cz/item/CS_URS_2023_01/171201201</t>
  </si>
  <si>
    <t>171201211</t>
  </si>
  <si>
    <t>Uložení sypaniny poplatek za uložení sypaniny na skládce (skládkovné)</t>
  </si>
  <si>
    <t>t</t>
  </si>
  <si>
    <t>8</t>
  </si>
  <si>
    <t>https://podminky.urs.cz/item/CS_URS_2023_01/171201211</t>
  </si>
  <si>
    <t>0,66*1,6 "Přepočtené koeficientem množství</t>
  </si>
  <si>
    <t>Úpravy povrchů, podlahy a osazování výplní</t>
  </si>
  <si>
    <t>5</t>
  </si>
  <si>
    <t>62999521R</t>
  </si>
  <si>
    <t>Očištění vnějších ploch otryskáním kamenného tvrdého povrchu</t>
  </si>
  <si>
    <t>m2</t>
  </si>
  <si>
    <t>10</t>
  </si>
  <si>
    <t>6,7*0,8 "stávající kamenný sokl"</t>
  </si>
  <si>
    <t>9</t>
  </si>
  <si>
    <t>Ostatní konstrukce a práce-bourání</t>
  </si>
  <si>
    <t>962031132</t>
  </si>
  <si>
    <t>Bourání příček z cihel, tvárnic nebo příčkovek z cihel pálených, plných nebo dutých na maltu vápennou nebo vápenocementovou, tl. do 100 mm</t>
  </si>
  <si>
    <t>12</t>
  </si>
  <si>
    <t>https://podminky.urs.cz/item/CS_URS_2023_01/962031132</t>
  </si>
  <si>
    <t>(0,85+1,7)*2,9</t>
  </si>
  <si>
    <t>-0,65*1,95</t>
  </si>
  <si>
    <t>7</t>
  </si>
  <si>
    <t>962031133</t>
  </si>
  <si>
    <t>Bourání příček z cihel, tvárnic nebo příčkovek z cihel pálených, plných nebo dutých na maltu vápennou nebo vápenocementovou, tl. do 150 mm</t>
  </si>
  <si>
    <t>14</t>
  </si>
  <si>
    <t>https://podminky.urs.cz/item/CS_URS_2023_01/962031133</t>
  </si>
  <si>
    <t>0,65*1,97</t>
  </si>
  <si>
    <t>3,2*2,9</t>
  </si>
  <si>
    <t>962032230</t>
  </si>
  <si>
    <t>Bourání zdiva nadzákladového z cihel nebo tvárnic z cihel pálených nebo vápenopískových, na maltu vápennou nebo vápenocementovou, objemu do 1 m3</t>
  </si>
  <si>
    <t>16</t>
  </si>
  <si>
    <t>https://podminky.urs.cz/item/CS_URS_2023_01/962032230</t>
  </si>
  <si>
    <t>1,09*2,15*0,2</t>
  </si>
  <si>
    <t>965083111</t>
  </si>
  <si>
    <t>Odstranění násypu mezi stropními trámy tl. do 100 mm, plochy do 2 m2</t>
  </si>
  <si>
    <t>18</t>
  </si>
  <si>
    <t>https://podminky.urs.cz/item/CS_URS_2023_01/965083111</t>
  </si>
  <si>
    <t>6,1*8,5*0,1</t>
  </si>
  <si>
    <t>968062354</t>
  </si>
  <si>
    <t>Vybourání dřevěných rámů oken s křídly, dveřních zárubní, vrat, stěn, ostění nebo obkladů rámů oken s křídly dvojitých, plochy do 1 m2</t>
  </si>
  <si>
    <t>20</t>
  </si>
  <si>
    <t>https://podminky.urs.cz/item/CS_URS_2023_01/968062354</t>
  </si>
  <si>
    <t>0,4*0,9*2</t>
  </si>
  <si>
    <t>11</t>
  </si>
  <si>
    <t>968062355</t>
  </si>
  <si>
    <t>Vybourání dřevěných rámů oken s křídly, dveřních zárubní, vrat, stěn, ostění nebo obkladů rámů oken s křídly dvojitých, plochy do 2 m2</t>
  </si>
  <si>
    <t>22</t>
  </si>
  <si>
    <t>https://podminky.urs.cz/item/CS_URS_2023_01/968062355</t>
  </si>
  <si>
    <t>1,4*1,32</t>
  </si>
  <si>
    <t>1,0*1,4</t>
  </si>
  <si>
    <t>968062455</t>
  </si>
  <si>
    <t>Vybourání dřevěných rámů oken s křídly, dveřních zárubní, vrat, stěn, ostění nebo obkladů dveřních zárubní, plochy do 2 m2</t>
  </si>
  <si>
    <t>24</t>
  </si>
  <si>
    <t>https://podminky.urs.cz/item/CS_URS_2023_01/968062455</t>
  </si>
  <si>
    <t>0,65*1,95</t>
  </si>
  <si>
    <t>1,0*2,02*2</t>
  </si>
  <si>
    <t>13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</si>
  <si>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</si>
  <si>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</si>
  <si>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kus</t>
  </si>
  <si>
    <t>26</t>
  </si>
  <si>
    <t>https://podminky.urs.cz/item/CS_URS_2023_01/971033251</t>
  </si>
  <si>
    <t>978012191</t>
  </si>
  <si>
    <t>Otlučení vápenných nebo vápenocementových omítek vnitřních ploch stropů rákosovaných, v rozsahu přes 50 do 100 %</t>
  </si>
  <si>
    <t>28</t>
  </si>
  <si>
    <t>https://podminky.urs.cz/item/CS_URS_2023_01/978012191</t>
  </si>
  <si>
    <t>6,1*8,5</t>
  </si>
  <si>
    <t>978013191</t>
  </si>
  <si>
    <t>Otlučení vápenných nebo vápenocementových omítek vnitřních ploch stěn s vyškrabáním spar, s očištěním zdiva, v rozsahu přes 50 do 100 %</t>
  </si>
  <si>
    <t>30</t>
  </si>
  <si>
    <t>https://podminky.urs.cz/item/CS_URS_2023_01/978013191</t>
  </si>
  <si>
    <t>vnitřní stěny</t>
  </si>
  <si>
    <t>(6,1+3,2+5,01)*2,9</t>
  </si>
  <si>
    <t>-0,4*0,9*2</t>
  </si>
  <si>
    <t>-1,0*2,02*2</t>
  </si>
  <si>
    <t>(6,1*3+3,2+5,01)*1,2</t>
  </si>
  <si>
    <t>-(0,75*2,08+1,075*2,15)</t>
  </si>
  <si>
    <t>-1,4*3,2</t>
  </si>
  <si>
    <t>978015391</t>
  </si>
  <si>
    <t>Otlučení vápenných nebo vápenocementových omítek vnějších ploch s vyškrabáním spar a s očištěním zdiva stupně členitosti 1 a 2, v rozsahu přes 80 do 100 %</t>
  </si>
  <si>
    <t>32</t>
  </si>
  <si>
    <t>https://podminky.urs.cz/item/CS_URS_2023_01/978015391</t>
  </si>
  <si>
    <t>vnější stěny</t>
  </si>
  <si>
    <t>(7*2+9,7+4,65)*3,6</t>
  </si>
  <si>
    <t>-(0,4*0,9*2+1,0*2,02*2+1,4*1,32)</t>
  </si>
  <si>
    <t>997</t>
  </si>
  <si>
    <t>Přesun sutě</t>
  </si>
  <si>
    <t>17</t>
  </si>
  <si>
    <t>997013501</t>
  </si>
  <si>
    <t>Odvoz suti a vybouraných hmot na skládku nebo meziskládku se složením, na vzdálenost do 1 km</t>
  </si>
  <si>
    <t>34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</si>
  <si>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</si>
  <si>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</si>
  <si>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</si>
  <si>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36</t>
  </si>
  <si>
    <t>https://podminky.urs.cz/item/CS_URS_2023_01/997013509</t>
  </si>
  <si>
    <t>30,142*9 "Přepočtené koeficientem množství</t>
  </si>
  <si>
    <t>19</t>
  </si>
  <si>
    <t>997013831</t>
  </si>
  <si>
    <t>Poplatek za uložení stavebního odpadu na skládce (skládkovné) směsného</t>
  </si>
  <si>
    <t>CS ÚRS 2017 02</t>
  </si>
  <si>
    <t>38</t>
  </si>
  <si>
    <t>PSV</t>
  </si>
  <si>
    <t>Práce a dodávky PSV</t>
  </si>
  <si>
    <t>762</t>
  </si>
  <si>
    <t>Konstrukce tesařské</t>
  </si>
  <si>
    <t>762342811</t>
  </si>
  <si>
    <t>Demontáž bednění a laťování laťování střech sklonu do 60° se všemi nadstřešními konstrukcemi, z latí průřezové plochy do 25 cm2 při osové vzdálenosti do 0,22 m</t>
  </si>
  <si>
    <t>40</t>
  </si>
  <si>
    <t>https://podminky.urs.cz/item/CS_URS_2023_01/762342811</t>
  </si>
  <si>
    <t>4,4*2*8,5</t>
  </si>
  <si>
    <t>762421825</t>
  </si>
  <si>
    <t>Demontáž obložení stropů nebo střešních podhledů z dřevoštěpkových desek šroubovaných na pero a drážku, tloušťka desky do 15 mm</t>
  </si>
  <si>
    <t>42</t>
  </si>
  <si>
    <t>https://podminky.urs.cz/item/CS_URS_2023_01/762421825</t>
  </si>
  <si>
    <t>762812811</t>
  </si>
  <si>
    <t>Demontáž záklopů stropů vrchních a zapuštěných z hoblovaných prken s olištováním, tl. do 32 mm</t>
  </si>
  <si>
    <t>44</t>
  </si>
  <si>
    <t>https://podminky.urs.cz/item/CS_URS_2023_01/762812811</t>
  </si>
  <si>
    <t>765</t>
  </si>
  <si>
    <t>Krytina skládaná</t>
  </si>
  <si>
    <t>23</t>
  </si>
  <si>
    <t>765111821</t>
  </si>
  <si>
    <t>Demontáž krytiny keramické hladké (bobrovky), sklonu do 30° na sucho do suti</t>
  </si>
  <si>
    <t>46</t>
  </si>
  <si>
    <t>https://podminky.urs.cz/item/CS_URS_2023_01/765111821</t>
  </si>
  <si>
    <t>02 - Stavební úpravy</t>
  </si>
  <si>
    <t xml:space="preserve">    3 - Svislé a kompletní konstrukce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</si>
  <si>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</si>
  <si>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</si>
  <si>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</si>
  <si>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</si>
  <si>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</si>
  <si>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</si>
  <si>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</si>
  <si>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</si>
  <si>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</si>
  <si>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</si>
  <si>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</si>
  <si>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</si>
  <si>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</si>
  <si>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Svislé a kompletní konstrukce</t>
  </si>
  <si>
    <t>310239211</t>
  </si>
  <si>
    <t>Zazdívka otvorů ve zdivu nadzákladovém cihlami pálenými plochy přes 1 m2 do 4 m2 na maltu vápenocementovou</t>
  </si>
  <si>
    <t>https://podminky.urs.cz/item/CS_URS_2023_01/310239211</t>
  </si>
  <si>
    <t>1,4*1,32*0,45</t>
  </si>
  <si>
    <t>1,0*1,4*0,45</t>
  </si>
  <si>
    <t>31723551R</t>
  </si>
  <si>
    <t>Doplnění stávající štukové profilované římsy</t>
  </si>
  <si>
    <t>m</t>
  </si>
  <si>
    <t>4,4*4</t>
  </si>
  <si>
    <t>340238212</t>
  </si>
  <si>
    <t>Zazdívka otvorů v příčkách nebo stěnách cihlami plnými pálenými plochy přes 0,25 m2 do 1 m2, tloušťky přes 100 mm</t>
  </si>
  <si>
    <t>https://podminky.urs.cz/item/CS_URS_2023_01/340238212</t>
  </si>
  <si>
    <t>1,0*0,97</t>
  </si>
  <si>
    <t>340239212</t>
  </si>
  <si>
    <t>Zazdívka otvorů v příčkách nebo stěnách cihlami plnými pálenými plochy přes 1 m2 do 4 m2, tloušťky přes 100 mm</t>
  </si>
  <si>
    <t>https://podminky.urs.cz/item/CS_URS_2023_01/340239212</t>
  </si>
  <si>
    <t>0,75*2,08</t>
  </si>
  <si>
    <t>342271212</t>
  </si>
  <si>
    <t>Příčky z cihel betonových betonových, na cementovou maltu M10, tloušťka příčky 140 mm</t>
  </si>
  <si>
    <t>https://podminky.urs.cz/item/CS_URS_2023_01/342271212</t>
  </si>
  <si>
    <t>vodoměrná šachta</t>
  </si>
  <si>
    <t>(0,65+0,95)*2*0,6</t>
  </si>
  <si>
    <t>612321141</t>
  </si>
  <si>
    <t>Omítka vápenocementová vnitřních ploch nanášená ručně dvouvrstvá, tloušťky jádrové omítky do 10 mm a tloušťky štuku do 3 mm štuková svislých konstrukcí stěn</t>
  </si>
  <si>
    <t>https://podminky.urs.cz/item/CS_URS_2023_01/612321141</t>
  </si>
  <si>
    <t>zazdívka otvorů</t>
  </si>
  <si>
    <t>0,75*2,08*2</t>
  </si>
  <si>
    <t>1,4*3,2</t>
  </si>
  <si>
    <t>1,0*0,97 "parapet"</t>
  </si>
  <si>
    <t>(6,1+3,2+5,01)*1,6 "sever a východ"</t>
  </si>
  <si>
    <t>612321191</t>
  </si>
  <si>
    <t>Omítka vápenocementová vnitřních ploch nanášená ručně Příplatek k cenám za každých dalších i započatých 5 mm tloušťky omítky přes 10 mm stěn</t>
  </si>
  <si>
    <t>https://podminky.urs.cz/item/CS_URS_2023_01/612321191</t>
  </si>
  <si>
    <t>31,466*2 "Přepočtené koeficientem množství</t>
  </si>
  <si>
    <t>612821012</t>
  </si>
  <si>
    <t>Sanační omítka vnitřních ploch stěn pro vlhké a zasolené zdivo, prováděná ve dvou vrstvách, tl. jádrové omítky do 30 mm ručně štuková</t>
  </si>
  <si>
    <t>https://podminky.urs.cz/item/CS_URS_2023_01/612821012</t>
  </si>
  <si>
    <t>do výšky 1,2m</t>
  </si>
  <si>
    <t>(6,1+3,2)*2*1,2</t>
  </si>
  <si>
    <t>-0,9*1,2*2</t>
  </si>
  <si>
    <t>(6,1*3+5,01)*2*1,2</t>
  </si>
  <si>
    <t>-(0,9*1,2+1,0*0,23)</t>
  </si>
  <si>
    <t>612821031</t>
  </si>
  <si>
    <t>Sanační omítka vnitřních ploch stěn vyrovnávací vrstva, prováděná v tl. do 20 mm ručně</t>
  </si>
  <si>
    <t>https://podminky.urs.cz/item/CS_URS_2023_01/612821031</t>
  </si>
  <si>
    <t>622321141</t>
  </si>
  <si>
    <t>Omítka vápenocementová vnějších ploch nanášená ručně dvouvrstvá, tloušťky jádrové omítky do 15 mm a tloušťky štuku do 3 mm štuková stěn</t>
  </si>
  <si>
    <t>https://podminky.urs.cz/item/CS_URS_2023_01/622321141</t>
  </si>
  <si>
    <t>7,2*2,6 "štíty"</t>
  </si>
  <si>
    <t>622321191</t>
  </si>
  <si>
    <t>Omítka vápenocementová vnějších ploch nanášená ručně Příplatek k cenám za každých dalších i započatých 5 mm tloušťky omítky přes 15 mm stěn</t>
  </si>
  <si>
    <t>https://podminky.urs.cz/item/CS_URS_2023_01/622321191</t>
  </si>
  <si>
    <t>114,172*2 "Přepočtené koeficientem množství</t>
  </si>
  <si>
    <t>622521011</t>
  </si>
  <si>
    <t>Omítka tenkovrstvá silikátová vnějších ploch probarvená, včetně penetrace podkladu zrnitá, tloušťky 1,5 mm stěn</t>
  </si>
  <si>
    <t>https://podminky.urs.cz/item/CS_URS_2023_01/622521011</t>
  </si>
  <si>
    <t>622821012</t>
  </si>
  <si>
    <t>Sanační omítka vnějších ploch stěn pro vlhké a zasolené zdivo, prováděná ve dvou vrstvách, tl. jádrové omítky do 30 mm ručně štuková</t>
  </si>
  <si>
    <t>https://podminky.urs.cz/item/CS_URS_2023_01/622821012</t>
  </si>
  <si>
    <t>9,5*1,5 "sokl východ"</t>
  </si>
  <si>
    <t>-1,0*1,5</t>
  </si>
  <si>
    <t>622821031</t>
  </si>
  <si>
    <t>Sanační omítka vnějších ploch stěn vyrovnávací vrstva, prováděná v tl. do 20 mm ručně</t>
  </si>
  <si>
    <t>https://podminky.urs.cz/item/CS_URS_2023_01/622821031</t>
  </si>
  <si>
    <t>632450134</t>
  </si>
  <si>
    <t>Potěr cementový vyrovnávací ze suchých směsí v ploše o průměrné (střední) tl. přes 40 do 50 mm</t>
  </si>
  <si>
    <t>https://podminky.urs.cz/item/CS_URS_2023_01/632450134</t>
  </si>
  <si>
    <t>20,3+30,8</t>
  </si>
  <si>
    <t>633811111</t>
  </si>
  <si>
    <t>Broušení betonových podlah nerovností do 2 mm (stržení šlemu)</t>
  </si>
  <si>
    <t>https://podminky.urs.cz/item/CS_URS_2023_01/633811111</t>
  </si>
  <si>
    <t>941111121</t>
  </si>
  <si>
    <t>Montáž lešení řadového trubkového lehkého pracovního s podlahami s provozním zatížením tř. 3 do 200 kg/m2 šířky tř. W09 od 0,9 do 1,2 m, výšky do 10 m</t>
  </si>
  <si>
    <t>https://podminky.urs.cz/item/CS_URS_2023_01/941111121</t>
  </si>
  <si>
    <t>(7,3*2+9,7+4,25)*4,2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</si>
  <si>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</si>
  <si>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</si>
  <si>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https://podminky.urs.cz/item/CS_URS_2023_01/941111221</t>
  </si>
  <si>
    <t>119,91*21 "Přepočtené koeficientem množství</t>
  </si>
  <si>
    <t>941111821</t>
  </si>
  <si>
    <t>Demontáž lešení řadového trubkového lehkého pracovního s podlahami s provozním zatížením tř. 3 do 200 kg/m2 šířky tř. W09 od 0,9 do 1,2 m, výšky do 10 m</t>
  </si>
  <si>
    <t>https://podminky.urs.cz/item/CS_URS_2023_01/941111821</t>
  </si>
  <si>
    <t>952901111</t>
  </si>
  <si>
    <t>Vyčištění budov nebo objektů před předáním do užívání budov bytové nebo občanské výstavby, světlé výšky podlaží do 4 m</t>
  </si>
  <si>
    <t>https://podminky.urs.cz/item/CS_URS_2023_01/952901111</t>
  </si>
  <si>
    <t>953171022</t>
  </si>
  <si>
    <t>Osazování kovových předmětů poklopů litinových nebo ocelových včetně rámů, hmotnosti přes 50 do 100 kg</t>
  </si>
  <si>
    <t>https://podminky.urs.cz/item/CS_URS_2023_01/953171022</t>
  </si>
  <si>
    <t>M</t>
  </si>
  <si>
    <t>552410201</t>
  </si>
  <si>
    <t xml:space="preserve">poklop  čtvercový rám 600x600mm</t>
  </si>
  <si>
    <t>985622212</t>
  </si>
  <si>
    <t>Spínání objektů táhly vložení a dodání táhla z betonářské oceli spojované svařováním, průměru přes 20 do 28 mm</t>
  </si>
  <si>
    <t>https://podminky.urs.cz/item/CS_URS_2023_01/985622212</t>
  </si>
  <si>
    <t>22 "DN 30"</t>
  </si>
  <si>
    <t>985622411</t>
  </si>
  <si>
    <t>Spínání objektů táhly kotevní oblast včetně jejího vysekání, vyčištění a zapravení po vložení táhla s kotevní deskou rozměru do 300x300x25 mm</t>
  </si>
  <si>
    <t>48</t>
  </si>
  <si>
    <t>https://podminky.urs.cz/item/CS_URS_2023_01/985622411</t>
  </si>
  <si>
    <t>6 "desky 250/250/10mm"</t>
  </si>
  <si>
    <t>998</t>
  </si>
  <si>
    <t>Přesun hmot</t>
  </si>
  <si>
    <t>25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</si>
  <si>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</si>
  <si>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</si>
  <si>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50</t>
  </si>
  <si>
    <t>https://podminky.urs.cz/item/CS_URS_2023_01/998011001</t>
  </si>
  <si>
    <t>711</t>
  </si>
  <si>
    <t>Izolace proti vodě, vlhkosti a plynům</t>
  </si>
  <si>
    <t>711131101</t>
  </si>
  <si>
    <t>Provedení izolace proti zemní vlhkosti pásy na sucho AIP nebo tkaniny na ploše vodorovné V</t>
  </si>
  <si>
    <t>52</t>
  </si>
  <si>
    <t>https://podminky.urs.cz/item/CS_URS_2023_01/711131101</t>
  </si>
  <si>
    <t>27</t>
  </si>
  <si>
    <t>283231000</t>
  </si>
  <si>
    <t>fólie PE hydroizolační (ojemová hmotnost 750 kg/m3), š. 1,4 m, tl. 0,8 mm</t>
  </si>
  <si>
    <t>54</t>
  </si>
  <si>
    <t>51,1*1,1 "Přepočtené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</si>
  <si>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</si>
  <si>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</si>
  <si>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</si>
  <si>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56</t>
  </si>
  <si>
    <t>https://podminky.urs.cz/item/CS_URS_2023_01/998711201</t>
  </si>
  <si>
    <t>713</t>
  </si>
  <si>
    <t>Izolace tepelné</t>
  </si>
  <si>
    <t>29</t>
  </si>
  <si>
    <t>713111122</t>
  </si>
  <si>
    <t>Montáž tepelné izolace stropů rohožemi, pásy, dílci, deskami, bloky (izolační materiál ve specifikaci) rovných spodem s přibitím na dřevěnou konstrukci</t>
  </si>
  <si>
    <t>58</t>
  </si>
  <si>
    <t>https://podminky.urs.cz/item/CS_URS_2023_01/713111122</t>
  </si>
  <si>
    <t>6,1*8,56</t>
  </si>
  <si>
    <t>283723190</t>
  </si>
  <si>
    <t>deska z pěnového polystyrenu pro trvalé zatížení v tlaku (max. 2000 kg/m2) 1000 x 500 x 150 mm</t>
  </si>
  <si>
    <t>60</t>
  </si>
  <si>
    <t>52,216*1,02 "Přepočtené koeficientem množství</t>
  </si>
  <si>
    <t>31</t>
  </si>
  <si>
    <t>713121111</t>
  </si>
  <si>
    <t>Montáž tepelné izolace podlah rohožemi, pásy, deskami, dílci, bloky (izolační materiál ve specifikaci) kladenými volně jednovrstvá</t>
  </si>
  <si>
    <t>62</t>
  </si>
  <si>
    <t>https://podminky.urs.cz/item/CS_URS_2023_01/713121111</t>
  </si>
  <si>
    <t>283764210</t>
  </si>
  <si>
    <t>deska z polystyrénu XPS, hrana polodrážková a hladký povrch tl 80 mm</t>
  </si>
  <si>
    <t>64</t>
  </si>
  <si>
    <t>51,1*1,02 "Přepočtené koeficientem množství</t>
  </si>
  <si>
    <t>33</t>
  </si>
  <si>
    <t>998713201</t>
  </si>
  <si>
    <t>Přesun hmot pro izolace tepelné stanovený procentní sazbou (%) z ceny vodorovná dopravní vzdálenost do 50 m v objektech výšky do 6 m</t>
  </si>
  <si>
    <t>66</t>
  </si>
  <si>
    <t>https://podminky.urs.cz/item/CS_URS_2023_01/998713201</t>
  </si>
  <si>
    <t>721</t>
  </si>
  <si>
    <t>Zdravotechnika - vnitřní kanalizace</t>
  </si>
  <si>
    <t>72117331R</t>
  </si>
  <si>
    <t>ZTI - vnitřní kanalizace (dodávka + montáž) dle projektové dokumentace</t>
  </si>
  <si>
    <t>kpl</t>
  </si>
  <si>
    <t>68</t>
  </si>
  <si>
    <t>722</t>
  </si>
  <si>
    <t>Zdravotechnika - vnitřní vodovod</t>
  </si>
  <si>
    <t>35</t>
  </si>
  <si>
    <t>72217310R</t>
  </si>
  <si>
    <t>ZTI - vnitřní vodovod (dodávka + montáž) dle projektové dokumentace</t>
  </si>
  <si>
    <t>70</t>
  </si>
  <si>
    <t>731</t>
  </si>
  <si>
    <t xml:space="preserve">Ústřední vytápění </t>
  </si>
  <si>
    <t>73111961R</t>
  </si>
  <si>
    <t>Ústřední vytápění - dodávka a montáž (dle projektové dokumentace)</t>
  </si>
  <si>
    <t>72</t>
  </si>
  <si>
    <t>741</t>
  </si>
  <si>
    <t>Elektroinstalace - silnoproud</t>
  </si>
  <si>
    <t>37</t>
  </si>
  <si>
    <t>74137000R</t>
  </si>
  <si>
    <t>ELEKTROINSTALACE (dodávka + montáž) dle projektové dokumentace</t>
  </si>
  <si>
    <t>74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</si>
  <si>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</si>
  <si>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</si>
  <si>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76</t>
  </si>
  <si>
    <t>https://podminky.urs.cz/item/CS_URS_2023_01/762332132</t>
  </si>
  <si>
    <t>6,3*11 "kleština 80/160 - D1"</t>
  </si>
  <si>
    <t>3,2*2 "kleština 80/160 - D2"</t>
  </si>
  <si>
    <t xml:space="preserve">4,3*22  "krokve 120/140 - D3"</t>
  </si>
  <si>
    <t>40,4 "pozednice 140/120"</t>
  </si>
  <si>
    <t>39</t>
  </si>
  <si>
    <t>605111660</t>
  </si>
  <si>
    <t>řezivo jehličnaté hranol dl 4 - 6 m jakost I.</t>
  </si>
  <si>
    <t>78</t>
  </si>
  <si>
    <t>6,3*11*0,08*0,16 "kleština 80/160 - D1"</t>
  </si>
  <si>
    <t>3,2*2*0,08*0,16 "kleština 80/160 - D2"</t>
  </si>
  <si>
    <t xml:space="preserve">4,3*22*0,12*0,14  "krokve 120/140 - D3"</t>
  </si>
  <si>
    <t>40,4*0,14*0,12 "pozednice 140/120"</t>
  </si>
  <si>
    <t>762342314</t>
  </si>
  <si>
    <t>Montáž laťování střech složitých sklonu do 60° při osové vzdálenosti latí přes 150 do 360 mm</t>
  </si>
  <si>
    <t>80</t>
  </si>
  <si>
    <t>https://podminky.urs.cz/item/CS_URS_2023_01/762342314</t>
  </si>
  <si>
    <t xml:space="preserve">75  "latě 50/30 - D5"</t>
  </si>
  <si>
    <t>41</t>
  </si>
  <si>
    <t>605141010</t>
  </si>
  <si>
    <t>řezivo jehličnaté lať jakost I 10 - 25 cm2</t>
  </si>
  <si>
    <t>82</t>
  </si>
  <si>
    <t>75*4*0,05*0,03</t>
  </si>
  <si>
    <t>762395000</t>
  </si>
  <si>
    <t>Spojovací prostředky krovů, bednění a laťování, nadstřešních konstrukcí svory, prkna, hřebíky, pásová ocel, vruty</t>
  </si>
  <si>
    <t>84</t>
  </si>
  <si>
    <t>https://podminky.urs.cz/item/CS_URS_2023_01/762395000</t>
  </si>
  <si>
    <t>3,237+0,45</t>
  </si>
  <si>
    <t>43</t>
  </si>
  <si>
    <t>762841130</t>
  </si>
  <si>
    <t>Montáž podbíjení stropů a střech vodorovných z hrubých prken na osovou vzdálenost do 0,25 m</t>
  </si>
  <si>
    <t>86</t>
  </si>
  <si>
    <t>https://podminky.urs.cz/item/CS_URS_2023_01/762841130</t>
  </si>
  <si>
    <t>605151110</t>
  </si>
  <si>
    <t>řezivo jehličnaté boční prkno jakost I.-II. 2 - 3 cm</t>
  </si>
  <si>
    <t>88</t>
  </si>
  <si>
    <t>6,1*36*0,1*0,025</t>
  </si>
  <si>
    <t>45</t>
  </si>
  <si>
    <t>998762201</t>
  </si>
  <si>
    <t>Přesun hmot pro konstrukce tesařské stanovený procentní sazbou (%) z ceny vodorovná dopravní vzdálenost do 50 m v objektech výšky do 6 m</t>
  </si>
  <si>
    <t>90</t>
  </si>
  <si>
    <t>https://podminky.urs.cz/item/CS_URS_2023_01/998762201</t>
  </si>
  <si>
    <t>763</t>
  </si>
  <si>
    <t>Konstrukce suché výstavby</t>
  </si>
  <si>
    <t>763131441</t>
  </si>
  <si>
    <t>Podhled ze sádrokartonových desek dvouvrstvá zavěšená spodní konstrukce z ocelových profilů CD, UD dvojitě opláštěná deskami protipožárními DF, tl. 2 x 12,5 mm, bez izolace, REI do 120</t>
  </si>
  <si>
    <t>92</t>
  </si>
  <si>
    <t>https://podminky.urs.cz/item/CS_URS_2023_01/763131441</t>
  </si>
  <si>
    <t>47</t>
  </si>
  <si>
    <t>763131751</t>
  </si>
  <si>
    <t>Podhled ze sádrokartonových desek ostatní práce a konstrukce na podhledech ze sádrokartonových desek montáž parotěsné zábrany</t>
  </si>
  <si>
    <t>94</t>
  </si>
  <si>
    <t>https://podminky.urs.cz/item/CS_URS_2023_01/763131751</t>
  </si>
  <si>
    <t>51,1</t>
  </si>
  <si>
    <t>283292100</t>
  </si>
  <si>
    <t>folie podstřešní parotěsná PE role 1,5 x 50 m</t>
  </si>
  <si>
    <t>96</t>
  </si>
  <si>
    <t>P</t>
  </si>
  <si>
    <t>Poznámka k položce:_x000d_
Poznámka k položce: Parotěsná zábrana zpevněná mřížkou s hlavní funkcí jako větrotěsná zábrana..</t>
  </si>
  <si>
    <t>49</t>
  </si>
  <si>
    <t>998763401</t>
  </si>
  <si>
    <t>Přesun hmot pro konstrukce montované z desek stanovený procentní sazbou (%) z ceny vodorovná dopravní vzdálenost do 50 m v objektech výšky do 6 m</t>
  </si>
  <si>
    <t>98</t>
  </si>
  <si>
    <t>https://podminky.urs.cz/item/CS_URS_2023_01/998763401</t>
  </si>
  <si>
    <t>764</t>
  </si>
  <si>
    <t>Konstrukce klempířské</t>
  </si>
  <si>
    <t>764224407</t>
  </si>
  <si>
    <t>Oplechování horních ploch zdí a nadezdívek (atik) z hliníkového plechu mechanicky kotvené rš 670 mm</t>
  </si>
  <si>
    <t>100</t>
  </si>
  <si>
    <t>https://podminky.urs.cz/item/CS_URS_2023_01/764224407</t>
  </si>
  <si>
    <t>17,6 "r.š. 650mm - K7"</t>
  </si>
  <si>
    <t>51</t>
  </si>
  <si>
    <t>764225403</t>
  </si>
  <si>
    <t>Oplechování horních ploch zdí a nadezdívek (atik) z hliníkového plechu celoplošně lepené rš 250 mm</t>
  </si>
  <si>
    <t>102</t>
  </si>
  <si>
    <t>https://podminky.urs.cz/item/CS_URS_2023_01/764225403</t>
  </si>
  <si>
    <t>16,5 "sokl K3, r.š. 150mm"</t>
  </si>
  <si>
    <t>764225404</t>
  </si>
  <si>
    <t>Oplechování horních ploch zdí a nadezdívek (atik) z hliníkového plechu celoplošně lepené rš 330 mm</t>
  </si>
  <si>
    <t>104</t>
  </si>
  <si>
    <t>https://podminky.urs.cz/item/CS_URS_2023_01/764225404</t>
  </si>
  <si>
    <t>17,2 "štítová zeď u střechy - K6, r.š. 300mm"</t>
  </si>
  <si>
    <t>53</t>
  </si>
  <si>
    <t>764226444</t>
  </si>
  <si>
    <t>Oplechování parapetů z hliníkového plechu rovných celoplošně lepené, bez rohů rš 330 mm</t>
  </si>
  <si>
    <t>106</t>
  </si>
  <si>
    <t>https://podminky.urs.cz/item/CS_URS_2023_01/764226444</t>
  </si>
  <si>
    <t>2,5 "K1"</t>
  </si>
  <si>
    <t>764226465</t>
  </si>
  <si>
    <t>Oplechování parapetů z hliníkového plechu rovných celoplošně lepené, bez rohů Příplatek k cenám za zvýšenou pracnost při provedení rohu nebo koutu do rš 400 mm</t>
  </si>
  <si>
    <t>108</t>
  </si>
  <si>
    <t>https://podminky.urs.cz/item/CS_URS_2023_01/764226465</t>
  </si>
  <si>
    <t>55</t>
  </si>
  <si>
    <t>764228424</t>
  </si>
  <si>
    <t>Oplechování říms a ozdobných prvků z hliníkového plechu rovných, bez rohů celoplošně lepené rš 330 mm</t>
  </si>
  <si>
    <t>110</t>
  </si>
  <si>
    <t>https://podminky.urs.cz/item/CS_URS_2023_01/764228424</t>
  </si>
  <si>
    <t>14,6 "K2, r.š. 200mm"</t>
  </si>
  <si>
    <t>764521404</t>
  </si>
  <si>
    <t>Žlab podokapní z hliníkového plechu včetně háků a čel půlkruhový rš 330 mm</t>
  </si>
  <si>
    <t>112</t>
  </si>
  <si>
    <t>https://podminky.urs.cz/item/CS_URS_2023_01/764521404</t>
  </si>
  <si>
    <t>14 "K5"</t>
  </si>
  <si>
    <t>57</t>
  </si>
  <si>
    <t>764521444</t>
  </si>
  <si>
    <t>Žlab podokapní z hliníkového plechu včetně háků a čel kotlík oválný (trychtýřový), rš žlabu/průměr svodu 330/100 mm</t>
  </si>
  <si>
    <t>114</t>
  </si>
  <si>
    <t>https://podminky.urs.cz/item/CS_URS_2023_01/764521444</t>
  </si>
  <si>
    <t>764528422</t>
  </si>
  <si>
    <t>Svod z hliníkového plechu včetně objímek, kolen a odskoků kruhový, průměru 100 mm</t>
  </si>
  <si>
    <t>116</t>
  </si>
  <si>
    <t>https://podminky.urs.cz/item/CS_URS_2023_01/764528422</t>
  </si>
  <si>
    <t>8 "K4"</t>
  </si>
  <si>
    <t>59</t>
  </si>
  <si>
    <t>998764201</t>
  </si>
  <si>
    <t>Přesun hmot pro konstrukce klempířské stanovený procentní sazbou (%) z ceny vodorovná dopravní vzdálenost do 50 m v objektech výšky do 6 m</t>
  </si>
  <si>
    <t>118</t>
  </si>
  <si>
    <t>https://podminky.urs.cz/item/CS_URS_2023_01/998764201</t>
  </si>
  <si>
    <t>765113911</t>
  </si>
  <si>
    <t>Krytina keramická drážková sklonu střechy do 30° Příplatek cenám za sklon přes 30° do 40°</t>
  </si>
  <si>
    <t>120</t>
  </si>
  <si>
    <t>https://podminky.urs.cz/item/CS_URS_2023_01/765113911</t>
  </si>
  <si>
    <t>61</t>
  </si>
  <si>
    <t>765114012</t>
  </si>
  <si>
    <t>Krytina keramická hladká bobrovka sklonu střechy do 30° na sucho korunové krytí engobovaná</t>
  </si>
  <si>
    <t>122</t>
  </si>
  <si>
    <t>https://podminky.urs.cz/item/CS_URS_2023_01/765114012</t>
  </si>
  <si>
    <t>75 "střecha"</t>
  </si>
  <si>
    <t>765114311</t>
  </si>
  <si>
    <t>Krytina keramická hladká bobrovka sklonu střechy do 30° hřeben na sucho s větracím pásem olověným, z hřebenáčů režných</t>
  </si>
  <si>
    <t>124</t>
  </si>
  <si>
    <t>https://podminky.urs.cz/item/CS_URS_2023_01/765114311</t>
  </si>
  <si>
    <t>63</t>
  </si>
  <si>
    <t>765114422</t>
  </si>
  <si>
    <t>Krytina keramická hladká bobrovka sklonu střechy do 30° úžlabí vykládané vložené z tašek engobovaných</t>
  </si>
  <si>
    <t>126</t>
  </si>
  <si>
    <t>https://podminky.urs.cz/item/CS_URS_2023_01/765114422</t>
  </si>
  <si>
    <t>3,9*2</t>
  </si>
  <si>
    <t>765114522</t>
  </si>
  <si>
    <t>Krytina keramická hladká bobrovka sklonu střechy do 30° štítová hrana na sucho okrajovými taškami engobovanými</t>
  </si>
  <si>
    <t>128</t>
  </si>
  <si>
    <t>https://podminky.urs.cz/item/CS_URS_2023_01/765114522</t>
  </si>
  <si>
    <t>4,35*4</t>
  </si>
  <si>
    <t>65</t>
  </si>
  <si>
    <t>765191021</t>
  </si>
  <si>
    <t>Montáž pojistné hydroizolační nebo parotěsné fólie kladené ve sklonu přes 20° s lepenými přesahy na krokve</t>
  </si>
  <si>
    <t>130</t>
  </si>
  <si>
    <t>https://podminky.urs.cz/item/CS_URS_2023_01/765191021</t>
  </si>
  <si>
    <t>283292950</t>
  </si>
  <si>
    <t>membrána podstřešní (reakce na oheň - třída E) 150 g/m2 s aplikovanou spojovací páskou</t>
  </si>
  <si>
    <t>132</t>
  </si>
  <si>
    <t>75*1,1 "Přepočtené koeficientem množství</t>
  </si>
  <si>
    <t>67</t>
  </si>
  <si>
    <t>998765201</t>
  </si>
  <si>
    <t>Přesun hmot pro krytiny skládané stanovený procentní sazbou (%) z ceny vodorovná dopravní vzdálenost do 50 m v objektech výšky do 6 m</t>
  </si>
  <si>
    <t>134</t>
  </si>
  <si>
    <t>https://podminky.urs.cz/item/CS_URS_2023_01/998765201</t>
  </si>
  <si>
    <t>766</t>
  </si>
  <si>
    <t>Konstrukce truhlářské</t>
  </si>
  <si>
    <t>766621211</t>
  </si>
  <si>
    <t>Montáž oken dřevěných včetně montáže rámu plochy přes 1 m2 otevíravých do zdiva, výšky do 1,5 m</t>
  </si>
  <si>
    <t>136</t>
  </si>
  <si>
    <t>https://podminky.urs.cz/item/CS_URS_2023_01/766621211</t>
  </si>
  <si>
    <t>1,0*1,5 "O1"</t>
  </si>
  <si>
    <t>69</t>
  </si>
  <si>
    <t>611322603</t>
  </si>
  <si>
    <t xml:space="preserve">okno jednokřídlové sklápěcí  1000x1500mm, izolační dvojsklo</t>
  </si>
  <si>
    <t>138</t>
  </si>
  <si>
    <t>766621622</t>
  </si>
  <si>
    <t>Montáž oken dřevěných plochy do 1 m2 včetně montáže rámu otevíravých do zdiva</t>
  </si>
  <si>
    <t>140</t>
  </si>
  <si>
    <t>https://podminky.urs.cz/item/CS_URS_2023_01/766621622</t>
  </si>
  <si>
    <t xml:space="preserve">2  "O2"</t>
  </si>
  <si>
    <t>71</t>
  </si>
  <si>
    <t>611301051</t>
  </si>
  <si>
    <t xml:space="preserve">okno jednokřídlové sklápěcí  400x900mm, izolační dvojsklo</t>
  </si>
  <si>
    <t>142</t>
  </si>
  <si>
    <t>766660172</t>
  </si>
  <si>
    <t>Montáž dveřních křídel dřevěných nebo plastových otevíravých do obložkové zárubně povrchově upravených jednokřídlových, šířky přes 800 mm</t>
  </si>
  <si>
    <t>144</t>
  </si>
  <si>
    <t>https://podminky.urs.cz/item/CS_URS_2023_01/766660172</t>
  </si>
  <si>
    <t>73</t>
  </si>
  <si>
    <t>611611071</t>
  </si>
  <si>
    <t>dveře vnitřní jednokřídlové hladké, plné, 900/19700mm - T2</t>
  </si>
  <si>
    <t>146</t>
  </si>
  <si>
    <t>766660411</t>
  </si>
  <si>
    <t>Montáž dveřních křídel dřevěných nebo plastových vchodových dveří včetně rámu do zdiva jednokřídlových bez nadsvětlíku</t>
  </si>
  <si>
    <t>148</t>
  </si>
  <si>
    <t>https://podminky.urs.cz/item/CS_URS_2023_01/766660411</t>
  </si>
  <si>
    <t>75</t>
  </si>
  <si>
    <t>611611061</t>
  </si>
  <si>
    <t>dveře vstupní jednokřídlové dřevěné bílé kazetové, bezpečnostní kování, 1000/2170mm - T1</t>
  </si>
  <si>
    <t>150</t>
  </si>
  <si>
    <t>76667130R</t>
  </si>
  <si>
    <t>Vikýř 600x600mm (dodávka + montáž)</t>
  </si>
  <si>
    <t>152</t>
  </si>
  <si>
    <t>77</t>
  </si>
  <si>
    <t>766682112</t>
  </si>
  <si>
    <t>Montáž zárubní dřevěných, plastových nebo z lamina obložkových, pro dveře jednokřídlové, tloušťky stěny přes 170 do 350 mm</t>
  </si>
  <si>
    <t>154</t>
  </si>
  <si>
    <t>https://podminky.urs.cz/item/CS_URS_2023_01/766682112</t>
  </si>
  <si>
    <t>611822700</t>
  </si>
  <si>
    <t>zárubeň obložková pro dveře 1křídlové 60,70,80,90x210</t>
  </si>
  <si>
    <t>156</t>
  </si>
  <si>
    <t>79</t>
  </si>
  <si>
    <t>76669411R</t>
  </si>
  <si>
    <t>Montáž ostatních truhlářských konstrukcí parapetních desek dřevěných nebo plastových šířky do 300 mm</t>
  </si>
  <si>
    <t>158</t>
  </si>
  <si>
    <t>https://podminky.urs.cz/item/CS_URS_2023_01/76669411R</t>
  </si>
  <si>
    <t>2,0 "S1, S2"</t>
  </si>
  <si>
    <t>607941091</t>
  </si>
  <si>
    <t>deska parapetní potahovaná dřevotříska, šířka 200-300mm</t>
  </si>
  <si>
    <t>160</t>
  </si>
  <si>
    <t>81</t>
  </si>
  <si>
    <t>998766201</t>
  </si>
  <si>
    <t>Přesun hmot pro konstrukce truhlářské stanovený procentní sazbou (%) z ceny vodorovná dopravní vzdálenost do 50 m v objektech výšky do 6 m</t>
  </si>
  <si>
    <t>162</t>
  </si>
  <si>
    <t>https://podminky.urs.cz/item/CS_URS_2023_01/998766201</t>
  </si>
  <si>
    <t>781</t>
  </si>
  <si>
    <t>Dokončovací práce - obklady</t>
  </si>
  <si>
    <t>781474212</t>
  </si>
  <si>
    <t>Montáž obkladů vnitřních stěn z dlaždic keramických lepených flexibilním lepidlem průmyslových hladkých přes 35 do 45 ks/m2</t>
  </si>
  <si>
    <t>164</t>
  </si>
  <si>
    <t>https://podminky.urs.cz/item/CS_URS_2023_01/781474212</t>
  </si>
  <si>
    <t>2,55*1,5 "umyvadlo"</t>
  </si>
  <si>
    <t>83</t>
  </si>
  <si>
    <t>597610000</t>
  </si>
  <si>
    <t>obkládačky keramické 150/150/5mm</t>
  </si>
  <si>
    <t>166</t>
  </si>
  <si>
    <t>3,825*1,1 "Přepočtené koeficientem množství</t>
  </si>
  <si>
    <t>998781201</t>
  </si>
  <si>
    <t>Přesun hmot pro obklady keramické stanovený procentní sazbou (%) z ceny vodorovná dopravní vzdálenost do 50 m v objektech výšky do 6 m</t>
  </si>
  <si>
    <t>168</t>
  </si>
  <si>
    <t>https://podminky.urs.cz/item/CS_URS_2023_01/998781201</t>
  </si>
  <si>
    <t>783</t>
  </si>
  <si>
    <t>Dokončovací práce - nátěry</t>
  </si>
  <si>
    <t>85</t>
  </si>
  <si>
    <t>783223121</t>
  </si>
  <si>
    <t>Preventivní napouštěcí nátěr tesařských prvků proti dřevokazným houbám, hmyzu a plísním zabudovaných do konstrukce dvojnásobný akrylátový</t>
  </si>
  <si>
    <t>170</t>
  </si>
  <si>
    <t>https://podminky.urs.cz/item/CS_URS_2023_01/783223121</t>
  </si>
  <si>
    <t>6,3*11*(0,08+0,16)*2 "kleština 80/160 - D1"</t>
  </si>
  <si>
    <t>3,2*2*(0,08+0,16)*2 "kleština 80/160 - D2"</t>
  </si>
  <si>
    <t xml:space="preserve">4,3*22*(0,12+0,14)*2  "krokve 120/140 - D3"</t>
  </si>
  <si>
    <t>40,4*(0,14+0,12)*2 "pozednice 140/120"</t>
  </si>
  <si>
    <t>75*4*(0,05+0,03)*2</t>
  </si>
  <si>
    <t>783901453</t>
  </si>
  <si>
    <t>Příprava podkladu betonových podlah před provedením nátěru vysátím</t>
  </si>
  <si>
    <t>172</t>
  </si>
  <si>
    <t>https://podminky.urs.cz/item/CS_URS_2023_01/783901453</t>
  </si>
  <si>
    <t>87</t>
  </si>
  <si>
    <t>783933151</t>
  </si>
  <si>
    <t>Penetrační nátěr betonových podlah hladkých (z pohledového nebo gletovaného betonu, stěrky apod.) epoxidový</t>
  </si>
  <si>
    <t>174</t>
  </si>
  <si>
    <t>https://podminky.urs.cz/item/CS_URS_2023_01/783933151</t>
  </si>
  <si>
    <t>783937161</t>
  </si>
  <si>
    <t>Krycí (uzavírací) nátěr betonových podlah dvojnásobný epoxidový vodou ředitelný</t>
  </si>
  <si>
    <t>176</t>
  </si>
  <si>
    <t>https://podminky.urs.cz/item/CS_URS_2023_01/783937161</t>
  </si>
  <si>
    <t>784</t>
  </si>
  <si>
    <t>Dokončovací práce - malby a tapety</t>
  </si>
  <si>
    <t>89</t>
  </si>
  <si>
    <t>784221101</t>
  </si>
  <si>
    <t>Malby z malířských směsí otěruvzdorných za sucha dvojnásobné, bílé za sucha otěruvzdorné dobře v místnostech výšky do 3,80 m</t>
  </si>
  <si>
    <t>178</t>
  </si>
  <si>
    <t>https://podminky.urs.cz/item/CS_URS_2023_01/784221101</t>
  </si>
  <si>
    <t>6,1*3,2</t>
  </si>
  <si>
    <t>(6,1+3,2)*2*2,77</t>
  </si>
  <si>
    <t>-(0,4*0,9*2+0,9*1,97+0,9*2,1)</t>
  </si>
  <si>
    <t>-2,55*1,5 "obklad"</t>
  </si>
  <si>
    <t>6,1*5,01</t>
  </si>
  <si>
    <t>(6,1+5,01)*2*2,77</t>
  </si>
  <si>
    <t>-(0,9*1,97+1,0*1,5)</t>
  </si>
  <si>
    <t>03 - Venkovní úpravy</t>
  </si>
  <si>
    <t xml:space="preserve">    2 - Zakládání</t>
  </si>
  <si>
    <t xml:space="preserve">    4 - Vodorovné konstrukce</t>
  </si>
  <si>
    <t xml:space="preserve">    5 - Komunikace pozemní</t>
  </si>
  <si>
    <t>M - Práce a dodávky M</t>
  </si>
  <si>
    <t xml:space="preserve">    46-M - Zemní práce při extr.mont.pracích</t>
  </si>
  <si>
    <t>131203101</t>
  </si>
  <si>
    <t>Hloubení zapažených i nezapažených jam ručním nebo pneumatickým nářadím s urovnáním dna do předepsaného profilu a spádu v horninách tř. 3 soudržných</t>
  </si>
  <si>
    <t>https://podminky.urs.cz/item/CS_URS_2023_01/131203101</t>
  </si>
  <si>
    <t>1,5*1,5*1,5 "vsak jímka"</t>
  </si>
  <si>
    <t>132201101</t>
  </si>
  <si>
    <t>Hloubení zapažených i nezapažených rýh šířky do 600 mm s urovnáním dna do předepsaného profilu a spádu v hornině tř. 3 do 100 m3</t>
  </si>
  <si>
    <t>https://podminky.urs.cz/item/CS_URS_2023_01/132201101</t>
  </si>
  <si>
    <t>(7+10,06)*0,6*0,8 "okolo objektu"</t>
  </si>
  <si>
    <t>0,4*5,5*0,6 "potrubí"</t>
  </si>
  <si>
    <t>132201201</t>
  </si>
  <si>
    <t>Hloubení zapažených i nezapažených rýh šířky přes 600 do 2 000 mm s urovnáním dna do předepsaného profilu a spádu v hornině tř. 3 do 100 m3</t>
  </si>
  <si>
    <t>https://podminky.urs.cz/item/CS_URS_2023_01/132201201</t>
  </si>
  <si>
    <t>0,8*30*1,3 "pro přípojku vody"</t>
  </si>
  <si>
    <t>151101101</t>
  </si>
  <si>
    <t>Zřízení pažení a rozepření stěn rýh pro podzemní vedení příložné pro jakoukoliv mezerovitost, hloubky do 2 m</t>
  </si>
  <si>
    <t>https://podminky.urs.cz/item/CS_URS_2023_01/151101101</t>
  </si>
  <si>
    <t>30*1,3*2 "pro přípojku vody"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</si>
  <si>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</si>
  <si>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</si>
  <si>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</si>
  <si>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</si>
  <si>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</si>
  <si>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https://podminky.urs.cz/item/CS_URS_2023_01/161101101</t>
  </si>
  <si>
    <t>24,884*1,6 "Přepočtené koeficientem množství</t>
  </si>
  <si>
    <t>174101101</t>
  </si>
  <si>
    <t>Zásyp sypaninou z jakékoliv horniny s uložením výkopku ve vrstvách se zhutněním jam, šachet, rýh nebo kolem objektů v těchto vykopávkách</t>
  </si>
  <si>
    <t>https://podminky.urs.cz/item/CS_URS_2023_01/174101101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</si>
  <si>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</si>
  <si>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</si>
  <si>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</si>
  <si>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0,8*30*0,4 "pro přípojku vody"</t>
  </si>
  <si>
    <t>583373440</t>
  </si>
  <si>
    <t>štěrkopísek frakce 0-32</t>
  </si>
  <si>
    <t>9,6*2 "Přepočtené koeficientem množství</t>
  </si>
  <si>
    <t>181411151</t>
  </si>
  <si>
    <t>Založení trávníku na půdě předem připravené plochy do 1000 m2 předpěstovaným travním kobercem parkového v rovině nebo na svahu do 1:5</t>
  </si>
  <si>
    <t>https://podminky.urs.cz/item/CS_URS_2023_01/181411151</t>
  </si>
  <si>
    <t>2*2 "vsak jímka"</t>
  </si>
  <si>
    <t>005724150</t>
  </si>
  <si>
    <t>osivo směs travní parková směs exclusive</t>
  </si>
  <si>
    <t>kg</t>
  </si>
  <si>
    <t>4*0,015 "Přepočtené koeficientem množství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</si>
  <si>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</si>
  <si>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</si>
  <si>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</si>
  <si>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https://podminky.urs.cz/item/CS_URS_2023_01/211531111</t>
  </si>
  <si>
    <t xml:space="preserve">(7,0+10,1)*0,45*0,4  "kolem objektu"</t>
  </si>
  <si>
    <t>211561111</t>
  </si>
  <si>
    <t>Výplň kamenivem do rýh odvodňovacích žeber nebo trativodů bez zhutnění, s úpravou povrchu výplně kamenivem hrubým drceným frakce 4 až 16 mm</t>
  </si>
  <si>
    <t>https://podminky.urs.cz/item/CS_URS_2023_01/211561111</t>
  </si>
  <si>
    <t xml:space="preserve">(7,0+10,1)*0,55*0,4  "kolem objektu"</t>
  </si>
  <si>
    <t>213141111</t>
  </si>
  <si>
    <t>Zřízení vrstvy z geotextilie filtrační, separační, odvodňovací, ochranné, výztužné nebo protierozní v rovině nebo ve sklonu do 1:5, šířky do 3 m</t>
  </si>
  <si>
    <t>https://podminky.urs.cz/item/CS_URS_2023_01/213141111</t>
  </si>
  <si>
    <t>(7,0+10,1)*(0,6+0,5+0,4+0,8*2) "kolem objektu"</t>
  </si>
  <si>
    <t>1,5*4*1,5+1,5*1,5*2 "vsak jímka"</t>
  </si>
  <si>
    <t>693110730</t>
  </si>
  <si>
    <t>geotextilie z polypropylenových vláken netkaná, šíře 500 cm, 300 g/m2</t>
  </si>
  <si>
    <t>66,51*1,15 "Přepočtené koeficientem množství</t>
  </si>
  <si>
    <t>Vodorovné konstrukce</t>
  </si>
  <si>
    <t>430321313</t>
  </si>
  <si>
    <t>Schodišťové konstrukce a rampy z betonu železového (bez výztuže) stupně, schodnice, ramena, podesty s nosníky tř. C 16/20</t>
  </si>
  <si>
    <t>https://podminky.urs.cz/item/CS_URS_2023_01/430321313</t>
  </si>
  <si>
    <t>0,5*0,3*1,4 "schod"</t>
  </si>
  <si>
    <t>451572111</t>
  </si>
  <si>
    <t>Lože pod potrubí, stoky a drobné objekty v otevřeném výkopu z kameniva drobného těženého 0 až 4 mm</t>
  </si>
  <si>
    <t>https://podminky.urs.cz/item/CS_URS_2023_01/451572111</t>
  </si>
  <si>
    <t>0,8*30*0,1 "pro přípojku vody"</t>
  </si>
  <si>
    <t>Komunikace pozemní</t>
  </si>
  <si>
    <t>564730011</t>
  </si>
  <si>
    <t>Podklad nebo kryt z kameniva hrubého drceného vel. 8-16 mm s rozprostřením a zhutněním plochy přes 100 m2, po zhutnění tl. 100 mm</t>
  </si>
  <si>
    <t>https://podminky.urs.cz/item/CS_URS_2023_01/564730011</t>
  </si>
  <si>
    <t>581114113</t>
  </si>
  <si>
    <t>Kryt z prostého betonu komunikací pro pěší tl. 100 mm</t>
  </si>
  <si>
    <t>https://podminky.urs.cz/item/CS_URS_2023_01/581114113</t>
  </si>
  <si>
    <t>1,5*10 "navázat na stávající betonovu plochu"</t>
  </si>
  <si>
    <t>637211122</t>
  </si>
  <si>
    <t>Okapový chodník z dlaždic betonových do písku se zalitím spár cementovou maltou, tl. dlaždic 60 mm</t>
  </si>
  <si>
    <t>https://podminky.urs.cz/item/CS_URS_2023_01/637211122</t>
  </si>
  <si>
    <t>(7+9,5)*0,45 "dlaždice 450/45/5"</t>
  </si>
  <si>
    <t>998223011</t>
  </si>
  <si>
    <t>Přesun hmot pro pozemní komunikace s krytem dlážděným dopravní vzdálenost do 200 m jakékoliv délky objektu</t>
  </si>
  <si>
    <t>https://podminky.urs.cz/item/CS_URS_2023_01/998223011</t>
  </si>
  <si>
    <t>711491273</t>
  </si>
  <si>
    <t>Provedení izolace proti povrchové a podpovrchové tlakové vodě ostatní na ploše svislé S z textilií, vrstvy z nopové fólie</t>
  </si>
  <si>
    <t>https://podminky.urs.cz/item/CS_URS_2023_01/711491273</t>
  </si>
  <si>
    <t xml:space="preserve">(7,0+10,1)*(0,4+0,8+0,15)  "kolem objektu - 150mm nad UT"</t>
  </si>
  <si>
    <t>283230510</t>
  </si>
  <si>
    <t>fólie hydroizolační (nopová) pro extrémní vlhkost 2 x 20 m</t>
  </si>
  <si>
    <t>23,085*1,2 "Přepočtené koeficientem množství</t>
  </si>
  <si>
    <t>Práce a dodávky M</t>
  </si>
  <si>
    <t>46-M</t>
  </si>
  <si>
    <t>Zemní práce při extr.mont.pracích</t>
  </si>
  <si>
    <t>460150043</t>
  </si>
  <si>
    <t>Hloubení zapažených i nezapažených kabelových rýh ručně včetně urovnání dna s přemístěním výkopku do vzdálenosti 3 m od okraje jámy nebo naložením na dopravní prostředek šířky 40 cm, hloubky 60 cm, v hornině třídy 3</t>
  </si>
  <si>
    <t>https://podminky.urs.cz/item/CS_URS_2023_01/460150043</t>
  </si>
  <si>
    <t>26 "přípojka nn"</t>
  </si>
  <si>
    <t>460421101</t>
  </si>
  <si>
    <t>Kabelové lože včetně podsypu, zhutnění a urovnání povrchu z písku nebo štěrkopísku tloušťky 10 cm nad kabel bez zakrytí, šířky do 65 cm</t>
  </si>
  <si>
    <t>https://podminky.urs.cz/item/CS_URS_2023_01/460421101</t>
  </si>
  <si>
    <t>460560043</t>
  </si>
  <si>
    <t>Zásyp kabelových rýh ručně s uložením výkopku ve vrstvách včetně zhutnění a urovnání povrchu šířky 40 cm hloubky 60 cm, v hornině třídy 3</t>
  </si>
  <si>
    <t>https://podminky.urs.cz/item/CS_URS_2023_01/460560043</t>
  </si>
  <si>
    <t>04 - Ostatní náklady</t>
  </si>
  <si>
    <t>VRN - Vedlejší rozpočtové náklady</t>
  </si>
  <si>
    <t>VRN</t>
  </si>
  <si>
    <t>Vedlejší rozpočtové náklady</t>
  </si>
  <si>
    <t>013203010</t>
  </si>
  <si>
    <t>Fotodokumentace stavby</t>
  </si>
  <si>
    <t>Kč</t>
  </si>
  <si>
    <t>013254000</t>
  </si>
  <si>
    <t>Průzkumné, geodetické a projektové práce projektové práce dokumentace stavby (výkresová a textová) skutečného provedení stavby</t>
  </si>
  <si>
    <t>https://podminky.urs.cz/item/CS_URS_2023_01/013254000</t>
  </si>
  <si>
    <t>030001000</t>
  </si>
  <si>
    <t>Základní rozdělení průvodních činností a nákladů zařízení staveniště</t>
  </si>
  <si>
    <t>https://podminky.urs.cz/item/CS_URS_2023_01/030001000</t>
  </si>
  <si>
    <t>041103000</t>
  </si>
  <si>
    <t>Inženýrská činnost dozory</t>
  </si>
  <si>
    <t>https://podminky.urs.cz/item/CS_URS_2023_01/041103000</t>
  </si>
  <si>
    <t>045203000</t>
  </si>
  <si>
    <t>Inženýrská činnost zkoušky a ostatní měření monitoring kompletační a koordinační činnost kompletační činnost</t>
  </si>
  <si>
    <t>https://podminky.urs.cz/item/CS_URS_2023_01/045203000</t>
  </si>
  <si>
    <t>053002000</t>
  </si>
  <si>
    <t>Místní poplatky (zábor pozemků)</t>
  </si>
  <si>
    <t>https://podminky.urs.cz/item/CS_URS_2023_01/053002000</t>
  </si>
  <si>
    <t>059002000</t>
  </si>
  <si>
    <t>Správní a ostatní poplatky</t>
  </si>
  <si>
    <t>https://podminky.urs.cz/item/CS_URS_2023_01/059002000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</si>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</sst>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9711101" TargetMode="External" /><Relationship Id="rId2" Type="http://schemas.openxmlformats.org/officeDocument/2006/relationships/hyperlink" Target="https://podminky.urs.cz/item/CS_URS_2023_01/162701105" TargetMode="External" /><Relationship Id="rId3" Type="http://schemas.openxmlformats.org/officeDocument/2006/relationships/hyperlink" Target="https://podminky.urs.cz/item/CS_URS_2023_01/171201201" TargetMode="External" /><Relationship Id="rId4" Type="http://schemas.openxmlformats.org/officeDocument/2006/relationships/hyperlink" Target="https://podminky.urs.cz/item/CS_URS_2023_01/171201211" TargetMode="External" /><Relationship Id="rId5" Type="http://schemas.openxmlformats.org/officeDocument/2006/relationships/hyperlink" Target="https://podminky.urs.cz/item/CS_URS_2023_01/962031132" TargetMode="External" /><Relationship Id="rId6" Type="http://schemas.openxmlformats.org/officeDocument/2006/relationships/hyperlink" Target="https://podminky.urs.cz/item/CS_URS_2023_01/962031133" TargetMode="External" /><Relationship Id="rId7" Type="http://schemas.openxmlformats.org/officeDocument/2006/relationships/hyperlink" Target="https://podminky.urs.cz/item/CS_URS_2023_01/962032230" TargetMode="External" /><Relationship Id="rId8" Type="http://schemas.openxmlformats.org/officeDocument/2006/relationships/hyperlink" Target="https://podminky.urs.cz/item/CS_URS_2023_01/965083111" TargetMode="External" /><Relationship Id="rId9" Type="http://schemas.openxmlformats.org/officeDocument/2006/relationships/hyperlink" Target="https://podminky.urs.cz/item/CS_URS_2023_01/968062354" TargetMode="External" /><Relationship Id="rId10" Type="http://schemas.openxmlformats.org/officeDocument/2006/relationships/hyperlink" Target="https://podminky.urs.cz/item/CS_URS_2023_01/968062355" TargetMode="External" /><Relationship Id="rId11" Type="http://schemas.openxmlformats.org/officeDocument/2006/relationships/hyperlink" Target="https://podminky.urs.cz/item/CS_URS_2023_01/968062455" TargetMode="External" /><Relationship Id="rId12" Type="http://schemas.openxmlformats.org/officeDocument/2006/relationships/hyperlink" Target="https://podminky.urs.cz/item/CS_URS_2023_01/971033251" TargetMode="External" /><Relationship Id="rId13" Type="http://schemas.openxmlformats.org/officeDocument/2006/relationships/hyperlink" Target="https://podminky.urs.cz/item/CS_URS_2023_01/978012191" TargetMode="External" /><Relationship Id="rId14" Type="http://schemas.openxmlformats.org/officeDocument/2006/relationships/hyperlink" Target="https://podminky.urs.cz/item/CS_URS_2023_01/978013191" TargetMode="External" /><Relationship Id="rId15" Type="http://schemas.openxmlformats.org/officeDocument/2006/relationships/hyperlink" Target="https://podminky.urs.cz/item/CS_URS_2023_01/978015391" TargetMode="External" /><Relationship Id="rId16" Type="http://schemas.openxmlformats.org/officeDocument/2006/relationships/hyperlink" Target="https://podminky.urs.cz/item/CS_URS_2023_01/997013501" TargetMode="External" /><Relationship Id="rId17" Type="http://schemas.openxmlformats.org/officeDocument/2006/relationships/hyperlink" Target="https://podminky.urs.cz/item/CS_URS_2023_01/997013509" TargetMode="External" /><Relationship Id="rId18" Type="http://schemas.openxmlformats.org/officeDocument/2006/relationships/hyperlink" Target="https://podminky.urs.cz/item/CS_URS_2023_01/762342811" TargetMode="External" /><Relationship Id="rId19" Type="http://schemas.openxmlformats.org/officeDocument/2006/relationships/hyperlink" Target="https://podminky.urs.cz/item/CS_URS_2023_01/762421825" TargetMode="External" /><Relationship Id="rId20" Type="http://schemas.openxmlformats.org/officeDocument/2006/relationships/hyperlink" Target="https://podminky.urs.cz/item/CS_URS_2023_01/762812811" TargetMode="External" /><Relationship Id="rId21" Type="http://schemas.openxmlformats.org/officeDocument/2006/relationships/hyperlink" Target="https://podminky.urs.cz/item/CS_URS_2023_01/765111821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0239211" TargetMode="External" /><Relationship Id="rId2" Type="http://schemas.openxmlformats.org/officeDocument/2006/relationships/hyperlink" Target="https://podminky.urs.cz/item/CS_URS_2023_01/340238212" TargetMode="External" /><Relationship Id="rId3" Type="http://schemas.openxmlformats.org/officeDocument/2006/relationships/hyperlink" Target="https://podminky.urs.cz/item/CS_URS_2023_01/340239212" TargetMode="External" /><Relationship Id="rId4" Type="http://schemas.openxmlformats.org/officeDocument/2006/relationships/hyperlink" Target="https://podminky.urs.cz/item/CS_URS_2023_01/342271212" TargetMode="External" /><Relationship Id="rId5" Type="http://schemas.openxmlformats.org/officeDocument/2006/relationships/hyperlink" Target="https://podminky.urs.cz/item/CS_URS_2023_01/612321141" TargetMode="External" /><Relationship Id="rId6" Type="http://schemas.openxmlformats.org/officeDocument/2006/relationships/hyperlink" Target="https://podminky.urs.cz/item/CS_URS_2023_01/612321191" TargetMode="External" /><Relationship Id="rId7" Type="http://schemas.openxmlformats.org/officeDocument/2006/relationships/hyperlink" Target="https://podminky.urs.cz/item/CS_URS_2023_01/612821012" TargetMode="External" /><Relationship Id="rId8" Type="http://schemas.openxmlformats.org/officeDocument/2006/relationships/hyperlink" Target="https://podminky.urs.cz/item/CS_URS_2023_01/612821031" TargetMode="External" /><Relationship Id="rId9" Type="http://schemas.openxmlformats.org/officeDocument/2006/relationships/hyperlink" Target="https://podminky.urs.cz/item/CS_URS_2023_01/622321141" TargetMode="External" /><Relationship Id="rId10" Type="http://schemas.openxmlformats.org/officeDocument/2006/relationships/hyperlink" Target="https://podminky.urs.cz/item/CS_URS_2023_01/622321191" TargetMode="External" /><Relationship Id="rId11" Type="http://schemas.openxmlformats.org/officeDocument/2006/relationships/hyperlink" Target="https://podminky.urs.cz/item/CS_URS_2023_01/622521011" TargetMode="External" /><Relationship Id="rId12" Type="http://schemas.openxmlformats.org/officeDocument/2006/relationships/hyperlink" Target="https://podminky.urs.cz/item/CS_URS_2023_01/622821012" TargetMode="External" /><Relationship Id="rId13" Type="http://schemas.openxmlformats.org/officeDocument/2006/relationships/hyperlink" Target="https://podminky.urs.cz/item/CS_URS_2023_01/622821031" TargetMode="External" /><Relationship Id="rId14" Type="http://schemas.openxmlformats.org/officeDocument/2006/relationships/hyperlink" Target="https://podminky.urs.cz/item/CS_URS_2023_01/632450134" TargetMode="External" /><Relationship Id="rId15" Type="http://schemas.openxmlformats.org/officeDocument/2006/relationships/hyperlink" Target="https://podminky.urs.cz/item/CS_URS_2023_01/633811111" TargetMode="External" /><Relationship Id="rId16" Type="http://schemas.openxmlformats.org/officeDocument/2006/relationships/hyperlink" Target="https://podminky.urs.cz/item/CS_URS_2023_01/941111121" TargetMode="External" /><Relationship Id="rId17" Type="http://schemas.openxmlformats.org/officeDocument/2006/relationships/hyperlink" Target="https://podminky.urs.cz/item/CS_URS_2023_01/941111221" TargetMode="External" /><Relationship Id="rId18" Type="http://schemas.openxmlformats.org/officeDocument/2006/relationships/hyperlink" Target="https://podminky.urs.cz/item/CS_URS_2023_01/941111821" TargetMode="External" /><Relationship Id="rId19" Type="http://schemas.openxmlformats.org/officeDocument/2006/relationships/hyperlink" Target="https://podminky.urs.cz/item/CS_URS_2023_01/952901111" TargetMode="External" /><Relationship Id="rId20" Type="http://schemas.openxmlformats.org/officeDocument/2006/relationships/hyperlink" Target="https://podminky.urs.cz/item/CS_URS_2023_01/953171022" TargetMode="External" /><Relationship Id="rId21" Type="http://schemas.openxmlformats.org/officeDocument/2006/relationships/hyperlink" Target="https://podminky.urs.cz/item/CS_URS_2023_01/985622212" TargetMode="External" /><Relationship Id="rId22" Type="http://schemas.openxmlformats.org/officeDocument/2006/relationships/hyperlink" Target="https://podminky.urs.cz/item/CS_URS_2023_01/985622411" TargetMode="External" /><Relationship Id="rId23" Type="http://schemas.openxmlformats.org/officeDocument/2006/relationships/hyperlink" Target="https://podminky.urs.cz/item/CS_URS_2023_01/998011001" TargetMode="External" /><Relationship Id="rId24" Type="http://schemas.openxmlformats.org/officeDocument/2006/relationships/hyperlink" Target="https://podminky.urs.cz/item/CS_URS_2023_01/711131101" TargetMode="External" /><Relationship Id="rId25" Type="http://schemas.openxmlformats.org/officeDocument/2006/relationships/hyperlink" Target="https://podminky.urs.cz/item/CS_URS_2023_01/998711201" TargetMode="External" /><Relationship Id="rId26" Type="http://schemas.openxmlformats.org/officeDocument/2006/relationships/hyperlink" Target="https://podminky.urs.cz/item/CS_URS_2023_01/713111122" TargetMode="External" /><Relationship Id="rId27" Type="http://schemas.openxmlformats.org/officeDocument/2006/relationships/hyperlink" Target="https://podminky.urs.cz/item/CS_URS_2023_01/713121111" TargetMode="External" /><Relationship Id="rId28" Type="http://schemas.openxmlformats.org/officeDocument/2006/relationships/hyperlink" Target="https://podminky.urs.cz/item/CS_URS_2023_01/998713201" TargetMode="External" /><Relationship Id="rId29" Type="http://schemas.openxmlformats.org/officeDocument/2006/relationships/hyperlink" Target="https://podminky.urs.cz/item/CS_URS_2023_01/762332132" TargetMode="External" /><Relationship Id="rId30" Type="http://schemas.openxmlformats.org/officeDocument/2006/relationships/hyperlink" Target="https://podminky.urs.cz/item/CS_URS_2023_01/762342314" TargetMode="External" /><Relationship Id="rId31" Type="http://schemas.openxmlformats.org/officeDocument/2006/relationships/hyperlink" Target="https://podminky.urs.cz/item/CS_URS_2023_01/762395000" TargetMode="External" /><Relationship Id="rId32" Type="http://schemas.openxmlformats.org/officeDocument/2006/relationships/hyperlink" Target="https://podminky.urs.cz/item/CS_URS_2023_01/762841130" TargetMode="External" /><Relationship Id="rId33" Type="http://schemas.openxmlformats.org/officeDocument/2006/relationships/hyperlink" Target="https://podminky.urs.cz/item/CS_URS_2023_01/998762201" TargetMode="External" /><Relationship Id="rId34" Type="http://schemas.openxmlformats.org/officeDocument/2006/relationships/hyperlink" Target="https://podminky.urs.cz/item/CS_URS_2023_01/763131441" TargetMode="External" /><Relationship Id="rId35" Type="http://schemas.openxmlformats.org/officeDocument/2006/relationships/hyperlink" Target="https://podminky.urs.cz/item/CS_URS_2023_01/763131751" TargetMode="External" /><Relationship Id="rId36" Type="http://schemas.openxmlformats.org/officeDocument/2006/relationships/hyperlink" Target="https://podminky.urs.cz/item/CS_URS_2023_01/998763401" TargetMode="External" /><Relationship Id="rId37" Type="http://schemas.openxmlformats.org/officeDocument/2006/relationships/hyperlink" Target="https://podminky.urs.cz/item/CS_URS_2023_01/764224407" TargetMode="External" /><Relationship Id="rId38" Type="http://schemas.openxmlformats.org/officeDocument/2006/relationships/hyperlink" Target="https://podminky.urs.cz/item/CS_URS_2023_01/764225403" TargetMode="External" /><Relationship Id="rId39" Type="http://schemas.openxmlformats.org/officeDocument/2006/relationships/hyperlink" Target="https://podminky.urs.cz/item/CS_URS_2023_01/764225404" TargetMode="External" /><Relationship Id="rId40" Type="http://schemas.openxmlformats.org/officeDocument/2006/relationships/hyperlink" Target="https://podminky.urs.cz/item/CS_URS_2023_01/764226444" TargetMode="External" /><Relationship Id="rId41" Type="http://schemas.openxmlformats.org/officeDocument/2006/relationships/hyperlink" Target="https://podminky.urs.cz/item/CS_URS_2023_01/764226465" TargetMode="External" /><Relationship Id="rId42" Type="http://schemas.openxmlformats.org/officeDocument/2006/relationships/hyperlink" Target="https://podminky.urs.cz/item/CS_URS_2023_01/764228424" TargetMode="External" /><Relationship Id="rId43" Type="http://schemas.openxmlformats.org/officeDocument/2006/relationships/hyperlink" Target="https://podminky.urs.cz/item/CS_URS_2023_01/764521404" TargetMode="External" /><Relationship Id="rId44" Type="http://schemas.openxmlformats.org/officeDocument/2006/relationships/hyperlink" Target="https://podminky.urs.cz/item/CS_URS_2023_01/764521444" TargetMode="External" /><Relationship Id="rId45" Type="http://schemas.openxmlformats.org/officeDocument/2006/relationships/hyperlink" Target="https://podminky.urs.cz/item/CS_URS_2023_01/764528422" TargetMode="External" /><Relationship Id="rId46" Type="http://schemas.openxmlformats.org/officeDocument/2006/relationships/hyperlink" Target="https://podminky.urs.cz/item/CS_URS_2023_01/998764201" TargetMode="External" /><Relationship Id="rId47" Type="http://schemas.openxmlformats.org/officeDocument/2006/relationships/hyperlink" Target="https://podminky.urs.cz/item/CS_URS_2023_01/765113911" TargetMode="External" /><Relationship Id="rId48" Type="http://schemas.openxmlformats.org/officeDocument/2006/relationships/hyperlink" Target="https://podminky.urs.cz/item/CS_URS_2023_01/765114012" TargetMode="External" /><Relationship Id="rId49" Type="http://schemas.openxmlformats.org/officeDocument/2006/relationships/hyperlink" Target="https://podminky.urs.cz/item/CS_URS_2023_01/765114311" TargetMode="External" /><Relationship Id="rId50" Type="http://schemas.openxmlformats.org/officeDocument/2006/relationships/hyperlink" Target="https://podminky.urs.cz/item/CS_URS_2023_01/765114422" TargetMode="External" /><Relationship Id="rId51" Type="http://schemas.openxmlformats.org/officeDocument/2006/relationships/hyperlink" Target="https://podminky.urs.cz/item/CS_URS_2023_01/765114522" TargetMode="External" /><Relationship Id="rId52" Type="http://schemas.openxmlformats.org/officeDocument/2006/relationships/hyperlink" Target="https://podminky.urs.cz/item/CS_URS_2023_01/765191021" TargetMode="External" /><Relationship Id="rId53" Type="http://schemas.openxmlformats.org/officeDocument/2006/relationships/hyperlink" Target="https://podminky.urs.cz/item/CS_URS_2023_01/998765201" TargetMode="External" /><Relationship Id="rId54" Type="http://schemas.openxmlformats.org/officeDocument/2006/relationships/hyperlink" Target="https://podminky.urs.cz/item/CS_URS_2023_01/766621211" TargetMode="External" /><Relationship Id="rId55" Type="http://schemas.openxmlformats.org/officeDocument/2006/relationships/hyperlink" Target="https://podminky.urs.cz/item/CS_URS_2023_01/766621622" TargetMode="External" /><Relationship Id="rId56" Type="http://schemas.openxmlformats.org/officeDocument/2006/relationships/hyperlink" Target="https://podminky.urs.cz/item/CS_URS_2023_01/766660172" TargetMode="External" /><Relationship Id="rId57" Type="http://schemas.openxmlformats.org/officeDocument/2006/relationships/hyperlink" Target="https://podminky.urs.cz/item/CS_URS_2023_01/766660411" TargetMode="External" /><Relationship Id="rId58" Type="http://schemas.openxmlformats.org/officeDocument/2006/relationships/hyperlink" Target="https://podminky.urs.cz/item/CS_URS_2023_01/766682112" TargetMode="External" /><Relationship Id="rId59" Type="http://schemas.openxmlformats.org/officeDocument/2006/relationships/hyperlink" Target="https://podminky.urs.cz/item/CS_URS_2023_01/76669411R" TargetMode="External" /><Relationship Id="rId60" Type="http://schemas.openxmlformats.org/officeDocument/2006/relationships/hyperlink" Target="https://podminky.urs.cz/item/CS_URS_2023_01/998766201" TargetMode="External" /><Relationship Id="rId61" Type="http://schemas.openxmlformats.org/officeDocument/2006/relationships/hyperlink" Target="https://podminky.urs.cz/item/CS_URS_2023_01/781474212" TargetMode="External" /><Relationship Id="rId62" Type="http://schemas.openxmlformats.org/officeDocument/2006/relationships/hyperlink" Target="https://podminky.urs.cz/item/CS_URS_2023_01/998781201" TargetMode="External" /><Relationship Id="rId63" Type="http://schemas.openxmlformats.org/officeDocument/2006/relationships/hyperlink" Target="https://podminky.urs.cz/item/CS_URS_2023_01/783223121" TargetMode="External" /><Relationship Id="rId64" Type="http://schemas.openxmlformats.org/officeDocument/2006/relationships/hyperlink" Target="https://podminky.urs.cz/item/CS_URS_2023_01/783901453" TargetMode="External" /><Relationship Id="rId65" Type="http://schemas.openxmlformats.org/officeDocument/2006/relationships/hyperlink" Target="https://podminky.urs.cz/item/CS_URS_2023_01/783933151" TargetMode="External" /><Relationship Id="rId66" Type="http://schemas.openxmlformats.org/officeDocument/2006/relationships/hyperlink" Target="https://podminky.urs.cz/item/CS_URS_2023_01/783937161" TargetMode="External" /><Relationship Id="rId67" Type="http://schemas.openxmlformats.org/officeDocument/2006/relationships/hyperlink" Target="https://podminky.urs.cz/item/CS_URS_2023_01/784221101" TargetMode="External" /><Relationship Id="rId6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03101" TargetMode="External" /><Relationship Id="rId2" Type="http://schemas.openxmlformats.org/officeDocument/2006/relationships/hyperlink" Target="https://podminky.urs.cz/item/CS_URS_2023_01/132201101" TargetMode="External" /><Relationship Id="rId3" Type="http://schemas.openxmlformats.org/officeDocument/2006/relationships/hyperlink" Target="https://podminky.urs.cz/item/CS_URS_2023_01/132201201" TargetMode="External" /><Relationship Id="rId4" Type="http://schemas.openxmlformats.org/officeDocument/2006/relationships/hyperlink" Target="https://podminky.urs.cz/item/CS_URS_2023_01/151101101" TargetMode="External" /><Relationship Id="rId5" Type="http://schemas.openxmlformats.org/officeDocument/2006/relationships/hyperlink" Target="https://podminky.urs.cz/item/CS_URS_2023_01/151101111" TargetMode="External" /><Relationship Id="rId6" Type="http://schemas.openxmlformats.org/officeDocument/2006/relationships/hyperlink" Target="https://podminky.urs.cz/item/CS_URS_2023_01/161101101" TargetMode="External" /><Relationship Id="rId7" Type="http://schemas.openxmlformats.org/officeDocument/2006/relationships/hyperlink" Target="https://podminky.urs.cz/item/CS_URS_2023_01/162701105" TargetMode="External" /><Relationship Id="rId8" Type="http://schemas.openxmlformats.org/officeDocument/2006/relationships/hyperlink" Target="https://podminky.urs.cz/item/CS_URS_2023_01/171201201" TargetMode="External" /><Relationship Id="rId9" Type="http://schemas.openxmlformats.org/officeDocument/2006/relationships/hyperlink" Target="https://podminky.urs.cz/item/CS_URS_2023_01/171201211" TargetMode="External" /><Relationship Id="rId10" Type="http://schemas.openxmlformats.org/officeDocument/2006/relationships/hyperlink" Target="https://podminky.urs.cz/item/CS_URS_2023_01/174101101" TargetMode="External" /><Relationship Id="rId11" Type="http://schemas.openxmlformats.org/officeDocument/2006/relationships/hyperlink" Target="https://podminky.urs.cz/item/CS_URS_2023_01/175111101" TargetMode="External" /><Relationship Id="rId12" Type="http://schemas.openxmlformats.org/officeDocument/2006/relationships/hyperlink" Target="https://podminky.urs.cz/item/CS_URS_2023_01/181411151" TargetMode="External" /><Relationship Id="rId13" Type="http://schemas.openxmlformats.org/officeDocument/2006/relationships/hyperlink" Target="https://podminky.urs.cz/item/CS_URS_2023_01/211531111" TargetMode="External" /><Relationship Id="rId14" Type="http://schemas.openxmlformats.org/officeDocument/2006/relationships/hyperlink" Target="https://podminky.urs.cz/item/CS_URS_2023_01/211561111" TargetMode="External" /><Relationship Id="rId15" Type="http://schemas.openxmlformats.org/officeDocument/2006/relationships/hyperlink" Target="https://podminky.urs.cz/item/CS_URS_2023_01/213141111" TargetMode="External" /><Relationship Id="rId16" Type="http://schemas.openxmlformats.org/officeDocument/2006/relationships/hyperlink" Target="https://podminky.urs.cz/item/CS_URS_2023_01/430321313" TargetMode="External" /><Relationship Id="rId17" Type="http://schemas.openxmlformats.org/officeDocument/2006/relationships/hyperlink" Target="https://podminky.urs.cz/item/CS_URS_2023_01/451572111" TargetMode="External" /><Relationship Id="rId18" Type="http://schemas.openxmlformats.org/officeDocument/2006/relationships/hyperlink" Target="https://podminky.urs.cz/item/CS_URS_2023_01/564730011" TargetMode="External" /><Relationship Id="rId19" Type="http://schemas.openxmlformats.org/officeDocument/2006/relationships/hyperlink" Target="https://podminky.urs.cz/item/CS_URS_2023_01/581114113" TargetMode="External" /><Relationship Id="rId20" Type="http://schemas.openxmlformats.org/officeDocument/2006/relationships/hyperlink" Target="https://podminky.urs.cz/item/CS_URS_2023_01/637211122" TargetMode="External" /><Relationship Id="rId21" Type="http://schemas.openxmlformats.org/officeDocument/2006/relationships/hyperlink" Target="https://podminky.urs.cz/item/CS_URS_2023_01/998223011" TargetMode="External" /><Relationship Id="rId22" Type="http://schemas.openxmlformats.org/officeDocument/2006/relationships/hyperlink" Target="https://podminky.urs.cz/item/CS_URS_2023_01/711491273" TargetMode="External" /><Relationship Id="rId23" Type="http://schemas.openxmlformats.org/officeDocument/2006/relationships/hyperlink" Target="https://podminky.urs.cz/item/CS_URS_2023_01/998711201" TargetMode="External" /><Relationship Id="rId24" Type="http://schemas.openxmlformats.org/officeDocument/2006/relationships/hyperlink" Target="https://podminky.urs.cz/item/CS_URS_2023_01/460150043" TargetMode="External" /><Relationship Id="rId25" Type="http://schemas.openxmlformats.org/officeDocument/2006/relationships/hyperlink" Target="https://podminky.urs.cz/item/CS_URS_2023_01/460421101" TargetMode="External" /><Relationship Id="rId26" Type="http://schemas.openxmlformats.org/officeDocument/2006/relationships/hyperlink" Target="https://podminky.urs.cz/item/CS_URS_2023_01/460560043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" TargetMode="External" /><Relationship Id="rId2" Type="http://schemas.openxmlformats.org/officeDocument/2006/relationships/hyperlink" Target="https://podminky.urs.cz/item/CS_URS_2023_01/030001000" TargetMode="External" /><Relationship Id="rId3" Type="http://schemas.openxmlformats.org/officeDocument/2006/relationships/hyperlink" Target="https://podminky.urs.cz/item/CS_URS_2023_01/041103000" TargetMode="External" /><Relationship Id="rId4" Type="http://schemas.openxmlformats.org/officeDocument/2006/relationships/hyperlink" Target="https://podminky.urs.cz/item/CS_URS_2023_01/045203000" TargetMode="External" /><Relationship Id="rId5" Type="http://schemas.openxmlformats.org/officeDocument/2006/relationships/hyperlink" Target="https://podminky.urs.cz/item/CS_URS_2023_01/053002000" TargetMode="External" /><Relationship Id="rId6" Type="http://schemas.openxmlformats.org/officeDocument/2006/relationships/hyperlink" Target="https://podminky.urs.cz/item/CS_URS_2023_01/059002000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862_17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Městský hřbitov Beroun, kompletní oprava bývalé márnice rozpočet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Beroun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7. 3. 2023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Beroun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Ramprojekt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Bourací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Bourací práce'!P87</f>
        <v>0</v>
      </c>
      <c r="AV55" s="121">
        <f>'01 - Bourací práce'!J33</f>
        <v>0</v>
      </c>
      <c r="AW55" s="121">
        <f>'01 - Bourací práce'!J34</f>
        <v>0</v>
      </c>
      <c r="AX55" s="121">
        <f>'01 - Bourací práce'!J35</f>
        <v>0</v>
      </c>
      <c r="AY55" s="121">
        <f>'01 - Bourací práce'!J36</f>
        <v>0</v>
      </c>
      <c r="AZ55" s="121">
        <f>'01 - Bourací práce'!F33</f>
        <v>0</v>
      </c>
      <c r="BA55" s="121">
        <f>'01 - Bourací práce'!F34</f>
        <v>0</v>
      </c>
      <c r="BB55" s="121">
        <f>'01 - Bourací práce'!F35</f>
        <v>0</v>
      </c>
      <c r="BC55" s="121">
        <f>'01 - Bourací práce'!F36</f>
        <v>0</v>
      </c>
      <c r="BD55" s="123">
        <f>'01 - Bourací práce'!F37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Stavební úpravy'!J30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Stavební úpravy'!P99</f>
        <v>0</v>
      </c>
      <c r="AV56" s="121">
        <f>'02 - Stavební úpravy'!J33</f>
        <v>0</v>
      </c>
      <c r="AW56" s="121">
        <f>'02 - Stavební úpravy'!J34</f>
        <v>0</v>
      </c>
      <c r="AX56" s="121">
        <f>'02 - Stavební úpravy'!J35</f>
        <v>0</v>
      </c>
      <c r="AY56" s="121">
        <f>'02 - Stavební úpravy'!J36</f>
        <v>0</v>
      </c>
      <c r="AZ56" s="121">
        <f>'02 - Stavební úpravy'!F33</f>
        <v>0</v>
      </c>
      <c r="BA56" s="121">
        <f>'02 - Stavební úpravy'!F34</f>
        <v>0</v>
      </c>
      <c r="BB56" s="121">
        <f>'02 - Stavební úpravy'!F35</f>
        <v>0</v>
      </c>
      <c r="BC56" s="121">
        <f>'02 - Stavební úpravy'!F36</f>
        <v>0</v>
      </c>
      <c r="BD56" s="123">
        <f>'02 - Stavební úpravy'!F37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Venkovní úpravy'!J30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'03 - Venkovní úpravy'!P90</f>
        <v>0</v>
      </c>
      <c r="AV57" s="121">
        <f>'03 - Venkovní úpravy'!J33</f>
        <v>0</v>
      </c>
      <c r="AW57" s="121">
        <f>'03 - Venkovní úpravy'!J34</f>
        <v>0</v>
      </c>
      <c r="AX57" s="121">
        <f>'03 - Venkovní úpravy'!J35</f>
        <v>0</v>
      </c>
      <c r="AY57" s="121">
        <f>'03 - Venkovní úpravy'!J36</f>
        <v>0</v>
      </c>
      <c r="AZ57" s="121">
        <f>'03 - Venkovní úpravy'!F33</f>
        <v>0</v>
      </c>
      <c r="BA57" s="121">
        <f>'03 - Venkovní úpravy'!F34</f>
        <v>0</v>
      </c>
      <c r="BB57" s="121">
        <f>'03 - Venkovní úpravy'!F35</f>
        <v>0</v>
      </c>
      <c r="BC57" s="121">
        <f>'03 - Venkovní úpravy'!F36</f>
        <v>0</v>
      </c>
      <c r="BD57" s="123">
        <f>'03 - Venkovní úpravy'!F37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Ostatní náklady'!J30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5">
        <v>0</v>
      </c>
      <c r="AT58" s="126">
        <f>ROUND(SUM(AV58:AW58),2)</f>
        <v>0</v>
      </c>
      <c r="AU58" s="127">
        <f>'04 - Ostatní náklady'!P80</f>
        <v>0</v>
      </c>
      <c r="AV58" s="126">
        <f>'04 - Ostatní náklady'!J33</f>
        <v>0</v>
      </c>
      <c r="AW58" s="126">
        <f>'04 - Ostatní náklady'!J34</f>
        <v>0</v>
      </c>
      <c r="AX58" s="126">
        <f>'04 - Ostatní náklady'!J35</f>
        <v>0</v>
      </c>
      <c r="AY58" s="126">
        <f>'04 - Ostatní náklady'!J36</f>
        <v>0</v>
      </c>
      <c r="AZ58" s="126">
        <f>'04 - Ostatní náklady'!F33</f>
        <v>0</v>
      </c>
      <c r="BA58" s="126">
        <f>'04 - Ostatní náklady'!F34</f>
        <v>0</v>
      </c>
      <c r="BB58" s="126">
        <f>'04 - Ostatní náklady'!F35</f>
        <v>0</v>
      </c>
      <c r="BC58" s="126">
        <f>'04 - Ostatní náklady'!F36</f>
        <v>0</v>
      </c>
      <c r="BD58" s="128">
        <f>'04 - Ostatní náklady'!F37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C9gCs35XanMyZTA75gIaSOpnYsOZY9LVJOoxXofMognP/HIHlFhhQopOyR0SbN4Sjwb38XGwx6cBJGd0zY+BfA==" hashValue="8VTBBM/Gp0U5uPmQ8xGrS4U3t1F6XSy4MiEEWpfQ532Fw3x/AiLUtDIy7UgwlBC7nnp/027V9SfxVAf9QQEkZ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ací práce'!C2" display="/"/>
    <hyperlink ref="A56" location="'02 - Stavební úpravy'!C2" display="/"/>
    <hyperlink ref="A57" location="'03 - Venkovní úpravy'!C2" display="/"/>
    <hyperlink ref="A58" location="'04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Městský hřbitov Beroun, kompletní oprava bývalé márnice rozpočet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ROUND((SUM(BE87:BE187)),  2)</f>
        <v>0</v>
      </c>
      <c r="G33" s="39"/>
      <c r="H33" s="39"/>
      <c r="I33" s="149">
        <v>0.20999999999999999</v>
      </c>
      <c r="J33" s="148">
        <f>ROUND(((SUM(BE87:BE187))*I33),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ROUND((SUM(BF87:BF187)),  2)</f>
        <v>0</v>
      </c>
      <c r="G34" s="39"/>
      <c r="H34" s="39"/>
      <c r="I34" s="149">
        <v>0.14999999999999999</v>
      </c>
      <c r="J34" s="148">
        <f>ROUND(((SUM(BF87:BF187))*I34),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ROUND((SUM(BG87:BG187)),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ROUND((SUM(BH87:BH187)),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ROUND((SUM(BI87:BI187)),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Městský hřbitov Beroun, kompletní oprava bývalé márnice rozpočet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Bourací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33" t="s">
        <v>23</v>
      </c>
      <c r="J52" s="73" t="str">
        <f>IF(J12="","",J12)</f>
        <v>7. 3. 2023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Beroun</v>
      </c>
      <c r="G54" s="41"/>
      <c r="H54" s="41"/>
      <c r="I54" s="33" t="s">
        <v>31</v>
      </c>
      <c r="J54" s="37" t="str">
        <f>E21</f>
        <v>Ramprojekt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J106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J161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104</v>
      </c>
      <c r="E65" s="169"/>
      <c r="F65" s="169"/>
      <c r="G65" s="169"/>
      <c r="H65" s="169"/>
      <c r="I65" s="169"/>
      <c r="J65" s="170">
        <f>J169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105</v>
      </c>
      <c r="E66" s="175"/>
      <c r="F66" s="175"/>
      <c r="G66" s="175"/>
      <c r="H66" s="175"/>
      <c r="I66" s="175"/>
      <c r="J66" s="176">
        <f>J170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106</v>
      </c>
      <c r="E67" s="175"/>
      <c r="F67" s="175"/>
      <c r="G67" s="175"/>
      <c r="H67" s="175"/>
      <c r="I67" s="175"/>
      <c r="J67" s="176">
        <f>J183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Městský hřbitov Beroun, kompletní oprava bývalé márnice rozpočet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01 - Bourací práce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Beroun</v>
      </c>
      <c r="G81" s="41"/>
      <c r="H81" s="41"/>
      <c r="I81" s="33" t="s">
        <v>23</v>
      </c>
      <c r="J81" s="73" t="str">
        <f>IF(J12="","",J12)</f>
        <v>7. 3. 2023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Město Beroun</v>
      </c>
      <c r="G83" s="41"/>
      <c r="H83" s="41"/>
      <c r="I83" s="33" t="s">
        <v>31</v>
      </c>
      <c r="J83" s="37" t="str">
        <f>E21</f>
        <v>Ramprojekt s.r.o.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108</v>
      </c>
      <c r="D86" s="181" t="s">
        <v>57</v>
      </c>
      <c r="E86" s="181" t="s">
        <v>53</v>
      </c>
      <c r="F86" s="181" t="s">
        <v>54</v>
      </c>
      <c r="G86" s="181" t="s">
        <v>109</v>
      </c>
      <c r="H86" s="181" t="s">
        <v>110</v>
      </c>
      <c r="I86" s="181" t="s">
        <v>111</v>
      </c>
      <c r="J86" s="181" t="s">
        <v>97</v>
      </c>
      <c r="K86" s="182" t="s">
        <v>112</v>
      </c>
      <c r="L86" s="183"/>
      <c r="M86" s="93" t="s">
        <v>19</v>
      </c>
      <c r="N86" s="94" t="s">
        <v>42</v>
      </c>
      <c r="O86" s="94" t="s">
        <v>113</v>
      </c>
      <c r="P86" s="94" t="s">
        <v>114</v>
      </c>
      <c r="Q86" s="94" t="s">
        <v>115</v>
      </c>
      <c r="R86" s="94" t="s">
        <v>116</v>
      </c>
      <c r="S86" s="94" t="s">
        <v>117</v>
      </c>
      <c r="T86" s="95" t="s">
        <v>118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119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P88+P169</f>
        <v>0</v>
      </c>
      <c r="Q87" s="97"/>
      <c r="R87" s="186">
        <f>R88+R169</f>
        <v>0</v>
      </c>
      <c r="S87" s="97"/>
      <c r="T87" s="187">
        <f>T88+T169</f>
        <v>30.109863999999998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98</v>
      </c>
      <c r="BK87" s="188">
        <f>BK88+BK169</f>
        <v>0</v>
      </c>
    </row>
    <row r="88" s="12" customFormat="1" ht="25.92" customHeight="1">
      <c r="A88" s="12"/>
      <c r="B88" s="189"/>
      <c r="C88" s="190"/>
      <c r="D88" s="191" t="s">
        <v>71</v>
      </c>
      <c r="E88" s="192" t="s">
        <v>120</v>
      </c>
      <c r="F88" s="192" t="s">
        <v>121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P89+P102+P106+P161</f>
        <v>0</v>
      </c>
      <c r="Q88" s="197"/>
      <c r="R88" s="198">
        <f>R89+R102+R106+R161</f>
        <v>0</v>
      </c>
      <c r="S88" s="197"/>
      <c r="T88" s="199">
        <f>T89+T102+T106+T161</f>
        <v>23.402106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80</v>
      </c>
      <c r="AT88" s="201" t="s">
        <v>71</v>
      </c>
      <c r="AU88" s="201" t="s">
        <v>72</v>
      </c>
      <c r="AY88" s="200" t="s">
        <v>122</v>
      </c>
      <c r="BK88" s="202">
        <f>BK89+BK102+BK106+BK161</f>
        <v>0</v>
      </c>
    </row>
    <row r="89" s="12" customFormat="1" ht="22.8" customHeight="1">
      <c r="A89" s="12"/>
      <c r="B89" s="189"/>
      <c r="C89" s="190"/>
      <c r="D89" s="191" t="s">
        <v>71</v>
      </c>
      <c r="E89" s="203" t="s">
        <v>80</v>
      </c>
      <c r="F89" s="203" t="s">
        <v>123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SUM(P90:P101)</f>
        <v>0</v>
      </c>
      <c r="Q89" s="197"/>
      <c r="R89" s="198">
        <f>SUM(R90:R101)</f>
        <v>0</v>
      </c>
      <c r="S89" s="197"/>
      <c r="T89" s="199">
        <f>SUM(T90:T101)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80</v>
      </c>
      <c r="AT89" s="201" t="s">
        <v>71</v>
      </c>
      <c r="AU89" s="201" t="s">
        <v>80</v>
      </c>
      <c r="AY89" s="200" t="s">
        <v>122</v>
      </c>
      <c r="BK89" s="202">
        <f>SUM(BK90:BK101)</f>
        <v>0</v>
      </c>
    </row>
    <row r="90" s="2" customFormat="1" ht="21.75" customHeight="1">
      <c r="A90" s="39"/>
      <c r="B90" s="40"/>
      <c r="C90" s="205" t="s">
        <v>80</v>
      </c>
      <c r="D90" s="205" t="s">
        <v>124</v>
      </c>
      <c r="E90" s="206" t="s">
        <v>125</v>
      </c>
      <c r="F90" s="207" t="s">
        <v>126</v>
      </c>
      <c r="G90" s="208" t="s">
        <v>127</v>
      </c>
      <c r="H90" s="209">
        <v>0.66000000000000003</v>
      </c>
      <c r="I90" s="210"/>
      <c r="J90" s="211">
        <f>ROUND(I90*H90,2)</f>
        <v>0</v>
      </c>
      <c r="K90" s="207" t="s">
        <v>128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129</v>
      </c>
      <c r="AT90" s="216" t="s">
        <v>124</v>
      </c>
      <c r="AU90" s="216" t="s">
        <v>82</v>
      </c>
      <c r="AY90" s="18" t="s">
        <v>122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129</v>
      </c>
      <c r="BM90" s="216" t="s">
        <v>82</v>
      </c>
    </row>
    <row r="91" s="2" customFormat="1">
      <c r="A91" s="39"/>
      <c r="B91" s="40"/>
      <c r="C91" s="41"/>
      <c r="D91" s="218" t="s">
        <v>130</v>
      </c>
      <c r="E91" s="41"/>
      <c r="F91" s="219" t="s">
        <v>131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130</v>
      </c>
      <c r="AU91" s="18" t="s">
        <v>82</v>
      </c>
    </row>
    <row r="92" s="13" customFormat="1">
      <c r="A92" s="13"/>
      <c r="B92" s="223"/>
      <c r="C92" s="224"/>
      <c r="D92" s="225" t="s">
        <v>132</v>
      </c>
      <c r="E92" s="226" t="s">
        <v>19</v>
      </c>
      <c r="F92" s="227" t="s">
        <v>133</v>
      </c>
      <c r="G92" s="224"/>
      <c r="H92" s="228">
        <v>0.66000000000000003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132</v>
      </c>
      <c r="AU92" s="234" t="s">
        <v>82</v>
      </c>
      <c r="AV92" s="13" t="s">
        <v>82</v>
      </c>
      <c r="AW92" s="13" t="s">
        <v>33</v>
      </c>
      <c r="AX92" s="13" t="s">
        <v>72</v>
      </c>
      <c r="AY92" s="234" t="s">
        <v>122</v>
      </c>
    </row>
    <row r="93" s="14" customFormat="1">
      <c r="A93" s="14"/>
      <c r="B93" s="235"/>
      <c r="C93" s="236"/>
      <c r="D93" s="225" t="s">
        <v>132</v>
      </c>
      <c r="E93" s="237" t="s">
        <v>19</v>
      </c>
      <c r="F93" s="238" t="s">
        <v>134</v>
      </c>
      <c r="G93" s="236"/>
      <c r="H93" s="239">
        <v>0.66000000000000003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132</v>
      </c>
      <c r="AU93" s="245" t="s">
        <v>82</v>
      </c>
      <c r="AV93" s="14" t="s">
        <v>129</v>
      </c>
      <c r="AW93" s="14" t="s">
        <v>33</v>
      </c>
      <c r="AX93" s="14" t="s">
        <v>80</v>
      </c>
      <c r="AY93" s="245" t="s">
        <v>122</v>
      </c>
    </row>
    <row r="94" s="2" customFormat="1" ht="33" customHeight="1">
      <c r="A94" s="39"/>
      <c r="B94" s="40"/>
      <c r="C94" s="205" t="s">
        <v>82</v>
      </c>
      <c r="D94" s="205" t="s">
        <v>124</v>
      </c>
      <c r="E94" s="206" t="s">
        <v>135</v>
      </c>
      <c r="F94" s="207" t="s">
        <v>136</v>
      </c>
      <c r="G94" s="208" t="s">
        <v>127</v>
      </c>
      <c r="H94" s="209">
        <v>0.66000000000000003</v>
      </c>
      <c r="I94" s="210"/>
      <c r="J94" s="211">
        <f>ROUND(I94*H94,2)</f>
        <v>0</v>
      </c>
      <c r="K94" s="207" t="s">
        <v>128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129</v>
      </c>
      <c r="AT94" s="216" t="s">
        <v>124</v>
      </c>
      <c r="AU94" s="216" t="s">
        <v>82</v>
      </c>
      <c r="AY94" s="18" t="s">
        <v>122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129</v>
      </c>
      <c r="BM94" s="216" t="s">
        <v>129</v>
      </c>
    </row>
    <row r="95" s="2" customFormat="1">
      <c r="A95" s="39"/>
      <c r="B95" s="40"/>
      <c r="C95" s="41"/>
      <c r="D95" s="218" t="s">
        <v>130</v>
      </c>
      <c r="E95" s="41"/>
      <c r="F95" s="219" t="s">
        <v>137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130</v>
      </c>
      <c r="AU95" s="18" t="s">
        <v>82</v>
      </c>
    </row>
    <row r="96" s="2" customFormat="1" ht="16.5" customHeight="1">
      <c r="A96" s="39"/>
      <c r="B96" s="40"/>
      <c r="C96" s="205" t="s">
        <v>138</v>
      </c>
      <c r="D96" s="205" t="s">
        <v>124</v>
      </c>
      <c r="E96" s="206" t="s">
        <v>139</v>
      </c>
      <c r="F96" s="207" t="s">
        <v>140</v>
      </c>
      <c r="G96" s="208" t="s">
        <v>127</v>
      </c>
      <c r="H96" s="209">
        <v>0.66000000000000003</v>
      </c>
      <c r="I96" s="210"/>
      <c r="J96" s="211">
        <f>ROUND(I96*H96,2)</f>
        <v>0</v>
      </c>
      <c r="K96" s="207" t="s">
        <v>128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129</v>
      </c>
      <c r="AT96" s="216" t="s">
        <v>124</v>
      </c>
      <c r="AU96" s="216" t="s">
        <v>82</v>
      </c>
      <c r="AY96" s="18" t="s">
        <v>122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129</v>
      </c>
      <c r="BM96" s="216" t="s">
        <v>141</v>
      </c>
    </row>
    <row r="97" s="2" customFormat="1">
      <c r="A97" s="39"/>
      <c r="B97" s="40"/>
      <c r="C97" s="41"/>
      <c r="D97" s="218" t="s">
        <v>130</v>
      </c>
      <c r="E97" s="41"/>
      <c r="F97" s="219" t="s">
        <v>142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130</v>
      </c>
      <c r="AU97" s="18" t="s">
        <v>82</v>
      </c>
    </row>
    <row r="98" s="2" customFormat="1" ht="16.5" customHeight="1">
      <c r="A98" s="39"/>
      <c r="B98" s="40"/>
      <c r="C98" s="205" t="s">
        <v>129</v>
      </c>
      <c r="D98" s="205" t="s">
        <v>124</v>
      </c>
      <c r="E98" s="206" t="s">
        <v>143</v>
      </c>
      <c r="F98" s="207" t="s">
        <v>144</v>
      </c>
      <c r="G98" s="208" t="s">
        <v>145</v>
      </c>
      <c r="H98" s="209">
        <v>1.0560000000000001</v>
      </c>
      <c r="I98" s="210"/>
      <c r="J98" s="211">
        <f>ROUND(I98*H98,2)</f>
        <v>0</v>
      </c>
      <c r="K98" s="207" t="s">
        <v>128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129</v>
      </c>
      <c r="AT98" s="216" t="s">
        <v>124</v>
      </c>
      <c r="AU98" s="216" t="s">
        <v>82</v>
      </c>
      <c r="AY98" s="18" t="s">
        <v>122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129</v>
      </c>
      <c r="BM98" s="216" t="s">
        <v>146</v>
      </c>
    </row>
    <row r="99" s="2" customFormat="1">
      <c r="A99" s="39"/>
      <c r="B99" s="40"/>
      <c r="C99" s="41"/>
      <c r="D99" s="218" t="s">
        <v>130</v>
      </c>
      <c r="E99" s="41"/>
      <c r="F99" s="219" t="s">
        <v>147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130</v>
      </c>
      <c r="AU99" s="18" t="s">
        <v>82</v>
      </c>
    </row>
    <row r="100" s="13" customFormat="1">
      <c r="A100" s="13"/>
      <c r="B100" s="223"/>
      <c r="C100" s="224"/>
      <c r="D100" s="225" t="s">
        <v>132</v>
      </c>
      <c r="E100" s="226" t="s">
        <v>19</v>
      </c>
      <c r="F100" s="227" t="s">
        <v>148</v>
      </c>
      <c r="G100" s="224"/>
      <c r="H100" s="228">
        <v>1.0560000000000001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132</v>
      </c>
      <c r="AU100" s="234" t="s">
        <v>82</v>
      </c>
      <c r="AV100" s="13" t="s">
        <v>82</v>
      </c>
      <c r="AW100" s="13" t="s">
        <v>33</v>
      </c>
      <c r="AX100" s="13" t="s">
        <v>72</v>
      </c>
      <c r="AY100" s="234" t="s">
        <v>122</v>
      </c>
    </row>
    <row r="101" s="14" customFormat="1">
      <c r="A101" s="14"/>
      <c r="B101" s="235"/>
      <c r="C101" s="236"/>
      <c r="D101" s="225" t="s">
        <v>132</v>
      </c>
      <c r="E101" s="237" t="s">
        <v>19</v>
      </c>
      <c r="F101" s="238" t="s">
        <v>134</v>
      </c>
      <c r="G101" s="236"/>
      <c r="H101" s="239">
        <v>1.0560000000000001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132</v>
      </c>
      <c r="AU101" s="245" t="s">
        <v>82</v>
      </c>
      <c r="AV101" s="14" t="s">
        <v>129</v>
      </c>
      <c r="AW101" s="14" t="s">
        <v>33</v>
      </c>
      <c r="AX101" s="14" t="s">
        <v>80</v>
      </c>
      <c r="AY101" s="245" t="s">
        <v>122</v>
      </c>
    </row>
    <row r="102" s="12" customFormat="1" ht="22.8" customHeight="1">
      <c r="A102" s="12"/>
      <c r="B102" s="189"/>
      <c r="C102" s="190"/>
      <c r="D102" s="191" t="s">
        <v>71</v>
      </c>
      <c r="E102" s="203" t="s">
        <v>141</v>
      </c>
      <c r="F102" s="203" t="s">
        <v>149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SUM(P103:P105)</f>
        <v>0</v>
      </c>
      <c r="Q102" s="197"/>
      <c r="R102" s="198">
        <f>SUM(R103:R105)</f>
        <v>0</v>
      </c>
      <c r="S102" s="197"/>
      <c r="T102" s="199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80</v>
      </c>
      <c r="AT102" s="201" t="s">
        <v>71</v>
      </c>
      <c r="AU102" s="201" t="s">
        <v>80</v>
      </c>
      <c r="AY102" s="200" t="s">
        <v>122</v>
      </c>
      <c r="BK102" s="202">
        <f>SUM(BK103:BK105)</f>
        <v>0</v>
      </c>
    </row>
    <row r="103" s="2" customFormat="1" ht="16.5" customHeight="1">
      <c r="A103" s="39"/>
      <c r="B103" s="40"/>
      <c r="C103" s="205" t="s">
        <v>150</v>
      </c>
      <c r="D103" s="205" t="s">
        <v>124</v>
      </c>
      <c r="E103" s="206" t="s">
        <v>151</v>
      </c>
      <c r="F103" s="207" t="s">
        <v>152</v>
      </c>
      <c r="G103" s="208" t="s">
        <v>153</v>
      </c>
      <c r="H103" s="209">
        <v>5.3600000000000003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129</v>
      </c>
      <c r="AT103" s="216" t="s">
        <v>124</v>
      </c>
      <c r="AU103" s="216" t="s">
        <v>82</v>
      </c>
      <c r="AY103" s="18" t="s">
        <v>122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129</v>
      </c>
      <c r="BM103" s="216" t="s">
        <v>154</v>
      </c>
    </row>
    <row r="104" s="13" customFormat="1">
      <c r="A104" s="13"/>
      <c r="B104" s="223"/>
      <c r="C104" s="224"/>
      <c r="D104" s="225" t="s">
        <v>132</v>
      </c>
      <c r="E104" s="226" t="s">
        <v>19</v>
      </c>
      <c r="F104" s="227" t="s">
        <v>155</v>
      </c>
      <c r="G104" s="224"/>
      <c r="H104" s="228">
        <v>5.3600000000000003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132</v>
      </c>
      <c r="AU104" s="234" t="s">
        <v>82</v>
      </c>
      <c r="AV104" s="13" t="s">
        <v>82</v>
      </c>
      <c r="AW104" s="13" t="s">
        <v>33</v>
      </c>
      <c r="AX104" s="13" t="s">
        <v>72</v>
      </c>
      <c r="AY104" s="234" t="s">
        <v>122</v>
      </c>
    </row>
    <row r="105" s="14" customFormat="1">
      <c r="A105" s="14"/>
      <c r="B105" s="235"/>
      <c r="C105" s="236"/>
      <c r="D105" s="225" t="s">
        <v>132</v>
      </c>
      <c r="E105" s="237" t="s">
        <v>19</v>
      </c>
      <c r="F105" s="238" t="s">
        <v>134</v>
      </c>
      <c r="G105" s="236"/>
      <c r="H105" s="239">
        <v>5.3600000000000003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132</v>
      </c>
      <c r="AU105" s="245" t="s">
        <v>82</v>
      </c>
      <c r="AV105" s="14" t="s">
        <v>129</v>
      </c>
      <c r="AW105" s="14" t="s">
        <v>33</v>
      </c>
      <c r="AX105" s="14" t="s">
        <v>80</v>
      </c>
      <c r="AY105" s="245" t="s">
        <v>122</v>
      </c>
    </row>
    <row r="106" s="12" customFormat="1" ht="22.8" customHeight="1">
      <c r="A106" s="12"/>
      <c r="B106" s="189"/>
      <c r="C106" s="190"/>
      <c r="D106" s="191" t="s">
        <v>71</v>
      </c>
      <c r="E106" s="203" t="s">
        <v>156</v>
      </c>
      <c r="F106" s="203" t="s">
        <v>157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SUM(P107:P160)</f>
        <v>0</v>
      </c>
      <c r="Q106" s="197"/>
      <c r="R106" s="198">
        <f>SUM(R107:R160)</f>
        <v>0</v>
      </c>
      <c r="S106" s="197"/>
      <c r="T106" s="199">
        <f>SUM(T107:T160)</f>
        <v>23.402106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80</v>
      </c>
      <c r="AT106" s="201" t="s">
        <v>71</v>
      </c>
      <c r="AU106" s="201" t="s">
        <v>80</v>
      </c>
      <c r="AY106" s="200" t="s">
        <v>122</v>
      </c>
      <c r="BK106" s="202">
        <f>SUM(BK107:BK160)</f>
        <v>0</v>
      </c>
    </row>
    <row r="107" s="2" customFormat="1" ht="24.15" customHeight="1">
      <c r="A107" s="39"/>
      <c r="B107" s="40"/>
      <c r="C107" s="205" t="s">
        <v>141</v>
      </c>
      <c r="D107" s="205" t="s">
        <v>124</v>
      </c>
      <c r="E107" s="206" t="s">
        <v>158</v>
      </c>
      <c r="F107" s="207" t="s">
        <v>159</v>
      </c>
      <c r="G107" s="208" t="s">
        <v>153</v>
      </c>
      <c r="H107" s="209">
        <v>6.1269999999999998</v>
      </c>
      <c r="I107" s="210"/>
      <c r="J107" s="211">
        <f>ROUND(I107*H107,2)</f>
        <v>0</v>
      </c>
      <c r="K107" s="207" t="s">
        <v>128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0.13100000000000001</v>
      </c>
      <c r="T107" s="215">
        <f>S107*H107</f>
        <v>0.80263700000000004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129</v>
      </c>
      <c r="AT107" s="216" t="s">
        <v>124</v>
      </c>
      <c r="AU107" s="216" t="s">
        <v>82</v>
      </c>
      <c r="AY107" s="18" t="s">
        <v>122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129</v>
      </c>
      <c r="BM107" s="216" t="s">
        <v>160</v>
      </c>
    </row>
    <row r="108" s="2" customFormat="1">
      <c r="A108" s="39"/>
      <c r="B108" s="40"/>
      <c r="C108" s="41"/>
      <c r="D108" s="218" t="s">
        <v>130</v>
      </c>
      <c r="E108" s="41"/>
      <c r="F108" s="219" t="s">
        <v>161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130</v>
      </c>
      <c r="AU108" s="18" t="s">
        <v>82</v>
      </c>
    </row>
    <row r="109" s="13" customFormat="1">
      <c r="A109" s="13"/>
      <c r="B109" s="223"/>
      <c r="C109" s="224"/>
      <c r="D109" s="225" t="s">
        <v>132</v>
      </c>
      <c r="E109" s="226" t="s">
        <v>19</v>
      </c>
      <c r="F109" s="227" t="s">
        <v>162</v>
      </c>
      <c r="G109" s="224"/>
      <c r="H109" s="228">
        <v>7.3949999999999996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132</v>
      </c>
      <c r="AU109" s="234" t="s">
        <v>82</v>
      </c>
      <c r="AV109" s="13" t="s">
        <v>82</v>
      </c>
      <c r="AW109" s="13" t="s">
        <v>33</v>
      </c>
      <c r="AX109" s="13" t="s">
        <v>72</v>
      </c>
      <c r="AY109" s="234" t="s">
        <v>122</v>
      </c>
    </row>
    <row r="110" s="13" customFormat="1">
      <c r="A110" s="13"/>
      <c r="B110" s="223"/>
      <c r="C110" s="224"/>
      <c r="D110" s="225" t="s">
        <v>132</v>
      </c>
      <c r="E110" s="226" t="s">
        <v>19</v>
      </c>
      <c r="F110" s="227" t="s">
        <v>163</v>
      </c>
      <c r="G110" s="224"/>
      <c r="H110" s="228">
        <v>-1.268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132</v>
      </c>
      <c r="AU110" s="234" t="s">
        <v>82</v>
      </c>
      <c r="AV110" s="13" t="s">
        <v>82</v>
      </c>
      <c r="AW110" s="13" t="s">
        <v>33</v>
      </c>
      <c r="AX110" s="13" t="s">
        <v>72</v>
      </c>
      <c r="AY110" s="234" t="s">
        <v>122</v>
      </c>
    </row>
    <row r="111" s="14" customFormat="1">
      <c r="A111" s="14"/>
      <c r="B111" s="235"/>
      <c r="C111" s="236"/>
      <c r="D111" s="225" t="s">
        <v>132</v>
      </c>
      <c r="E111" s="237" t="s">
        <v>19</v>
      </c>
      <c r="F111" s="238" t="s">
        <v>134</v>
      </c>
      <c r="G111" s="236"/>
      <c r="H111" s="239">
        <v>6.1269999999999998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132</v>
      </c>
      <c r="AU111" s="245" t="s">
        <v>82</v>
      </c>
      <c r="AV111" s="14" t="s">
        <v>129</v>
      </c>
      <c r="AW111" s="14" t="s">
        <v>33</v>
      </c>
      <c r="AX111" s="14" t="s">
        <v>80</v>
      </c>
      <c r="AY111" s="245" t="s">
        <v>122</v>
      </c>
    </row>
    <row r="112" s="2" customFormat="1" ht="24.15" customHeight="1">
      <c r="A112" s="39"/>
      <c r="B112" s="40"/>
      <c r="C112" s="205" t="s">
        <v>164</v>
      </c>
      <c r="D112" s="205" t="s">
        <v>124</v>
      </c>
      <c r="E112" s="206" t="s">
        <v>165</v>
      </c>
      <c r="F112" s="207" t="s">
        <v>166</v>
      </c>
      <c r="G112" s="208" t="s">
        <v>153</v>
      </c>
      <c r="H112" s="209">
        <v>10.561</v>
      </c>
      <c r="I112" s="210"/>
      <c r="J112" s="211">
        <f>ROUND(I112*H112,2)</f>
        <v>0</v>
      </c>
      <c r="K112" s="207" t="s">
        <v>128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0.26100000000000001</v>
      </c>
      <c r="T112" s="215">
        <f>S112*H112</f>
        <v>2.756421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129</v>
      </c>
      <c r="AT112" s="216" t="s">
        <v>124</v>
      </c>
      <c r="AU112" s="216" t="s">
        <v>82</v>
      </c>
      <c r="AY112" s="18" t="s">
        <v>122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129</v>
      </c>
      <c r="BM112" s="216" t="s">
        <v>167</v>
      </c>
    </row>
    <row r="113" s="2" customFormat="1">
      <c r="A113" s="39"/>
      <c r="B113" s="40"/>
      <c r="C113" s="41"/>
      <c r="D113" s="218" t="s">
        <v>130</v>
      </c>
      <c r="E113" s="41"/>
      <c r="F113" s="219" t="s">
        <v>168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130</v>
      </c>
      <c r="AU113" s="18" t="s">
        <v>82</v>
      </c>
    </row>
    <row r="114" s="13" customFormat="1">
      <c r="A114" s="13"/>
      <c r="B114" s="223"/>
      <c r="C114" s="224"/>
      <c r="D114" s="225" t="s">
        <v>132</v>
      </c>
      <c r="E114" s="226" t="s">
        <v>19</v>
      </c>
      <c r="F114" s="227" t="s">
        <v>169</v>
      </c>
      <c r="G114" s="224"/>
      <c r="H114" s="228">
        <v>1.2809999999999999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132</v>
      </c>
      <c r="AU114" s="234" t="s">
        <v>82</v>
      </c>
      <c r="AV114" s="13" t="s">
        <v>82</v>
      </c>
      <c r="AW114" s="13" t="s">
        <v>33</v>
      </c>
      <c r="AX114" s="13" t="s">
        <v>72</v>
      </c>
      <c r="AY114" s="234" t="s">
        <v>122</v>
      </c>
    </row>
    <row r="115" s="13" customFormat="1">
      <c r="A115" s="13"/>
      <c r="B115" s="223"/>
      <c r="C115" s="224"/>
      <c r="D115" s="225" t="s">
        <v>132</v>
      </c>
      <c r="E115" s="226" t="s">
        <v>19</v>
      </c>
      <c r="F115" s="227" t="s">
        <v>170</v>
      </c>
      <c r="G115" s="224"/>
      <c r="H115" s="228">
        <v>9.2799999999999994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132</v>
      </c>
      <c r="AU115" s="234" t="s">
        <v>82</v>
      </c>
      <c r="AV115" s="13" t="s">
        <v>82</v>
      </c>
      <c r="AW115" s="13" t="s">
        <v>33</v>
      </c>
      <c r="AX115" s="13" t="s">
        <v>72</v>
      </c>
      <c r="AY115" s="234" t="s">
        <v>122</v>
      </c>
    </row>
    <row r="116" s="14" customFormat="1">
      <c r="A116" s="14"/>
      <c r="B116" s="235"/>
      <c r="C116" s="236"/>
      <c r="D116" s="225" t="s">
        <v>132</v>
      </c>
      <c r="E116" s="237" t="s">
        <v>19</v>
      </c>
      <c r="F116" s="238" t="s">
        <v>134</v>
      </c>
      <c r="G116" s="236"/>
      <c r="H116" s="239">
        <v>10.561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132</v>
      </c>
      <c r="AU116" s="245" t="s">
        <v>82</v>
      </c>
      <c r="AV116" s="14" t="s">
        <v>129</v>
      </c>
      <c r="AW116" s="14" t="s">
        <v>33</v>
      </c>
      <c r="AX116" s="14" t="s">
        <v>80</v>
      </c>
      <c r="AY116" s="245" t="s">
        <v>122</v>
      </c>
    </row>
    <row r="117" s="2" customFormat="1" ht="24.15" customHeight="1">
      <c r="A117" s="39"/>
      <c r="B117" s="40"/>
      <c r="C117" s="205" t="s">
        <v>146</v>
      </c>
      <c r="D117" s="205" t="s">
        <v>124</v>
      </c>
      <c r="E117" s="206" t="s">
        <v>171</v>
      </c>
      <c r="F117" s="207" t="s">
        <v>172</v>
      </c>
      <c r="G117" s="208" t="s">
        <v>127</v>
      </c>
      <c r="H117" s="209">
        <v>0.46899999999999997</v>
      </c>
      <c r="I117" s="210"/>
      <c r="J117" s="211">
        <f>ROUND(I117*H117,2)</f>
        <v>0</v>
      </c>
      <c r="K117" s="207" t="s">
        <v>128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1.8</v>
      </c>
      <c r="T117" s="215">
        <f>S117*H117</f>
        <v>0.84419999999999995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129</v>
      </c>
      <c r="AT117" s="216" t="s">
        <v>124</v>
      </c>
      <c r="AU117" s="216" t="s">
        <v>82</v>
      </c>
      <c r="AY117" s="18" t="s">
        <v>122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129</v>
      </c>
      <c r="BM117" s="216" t="s">
        <v>173</v>
      </c>
    </row>
    <row r="118" s="2" customFormat="1">
      <c r="A118" s="39"/>
      <c r="B118" s="40"/>
      <c r="C118" s="41"/>
      <c r="D118" s="218" t="s">
        <v>130</v>
      </c>
      <c r="E118" s="41"/>
      <c r="F118" s="219" t="s">
        <v>174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130</v>
      </c>
      <c r="AU118" s="18" t="s">
        <v>82</v>
      </c>
    </row>
    <row r="119" s="13" customFormat="1">
      <c r="A119" s="13"/>
      <c r="B119" s="223"/>
      <c r="C119" s="224"/>
      <c r="D119" s="225" t="s">
        <v>132</v>
      </c>
      <c r="E119" s="226" t="s">
        <v>19</v>
      </c>
      <c r="F119" s="227" t="s">
        <v>175</v>
      </c>
      <c r="G119" s="224"/>
      <c r="H119" s="228">
        <v>0.46899999999999997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132</v>
      </c>
      <c r="AU119" s="234" t="s">
        <v>82</v>
      </c>
      <c r="AV119" s="13" t="s">
        <v>82</v>
      </c>
      <c r="AW119" s="13" t="s">
        <v>33</v>
      </c>
      <c r="AX119" s="13" t="s">
        <v>72</v>
      </c>
      <c r="AY119" s="234" t="s">
        <v>122</v>
      </c>
    </row>
    <row r="120" s="14" customFormat="1">
      <c r="A120" s="14"/>
      <c r="B120" s="235"/>
      <c r="C120" s="236"/>
      <c r="D120" s="225" t="s">
        <v>132</v>
      </c>
      <c r="E120" s="237" t="s">
        <v>19</v>
      </c>
      <c r="F120" s="238" t="s">
        <v>134</v>
      </c>
      <c r="G120" s="236"/>
      <c r="H120" s="239">
        <v>0.46899999999999997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132</v>
      </c>
      <c r="AU120" s="245" t="s">
        <v>82</v>
      </c>
      <c r="AV120" s="14" t="s">
        <v>129</v>
      </c>
      <c r="AW120" s="14" t="s">
        <v>33</v>
      </c>
      <c r="AX120" s="14" t="s">
        <v>80</v>
      </c>
      <c r="AY120" s="245" t="s">
        <v>122</v>
      </c>
    </row>
    <row r="121" s="2" customFormat="1" ht="16.5" customHeight="1">
      <c r="A121" s="39"/>
      <c r="B121" s="40"/>
      <c r="C121" s="205" t="s">
        <v>156</v>
      </c>
      <c r="D121" s="205" t="s">
        <v>124</v>
      </c>
      <c r="E121" s="206" t="s">
        <v>176</v>
      </c>
      <c r="F121" s="207" t="s">
        <v>177</v>
      </c>
      <c r="G121" s="208" t="s">
        <v>127</v>
      </c>
      <c r="H121" s="209">
        <v>5.1849999999999996</v>
      </c>
      <c r="I121" s="210"/>
      <c r="J121" s="211">
        <f>ROUND(I121*H121,2)</f>
        <v>0</v>
      </c>
      <c r="K121" s="207" t="s">
        <v>128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1.3999999999999999</v>
      </c>
      <c r="T121" s="215">
        <f>S121*H121</f>
        <v>7.2589999999999986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129</v>
      </c>
      <c r="AT121" s="216" t="s">
        <v>124</v>
      </c>
      <c r="AU121" s="216" t="s">
        <v>82</v>
      </c>
      <c r="AY121" s="18" t="s">
        <v>122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129</v>
      </c>
      <c r="BM121" s="216" t="s">
        <v>178</v>
      </c>
    </row>
    <row r="122" s="2" customFormat="1">
      <c r="A122" s="39"/>
      <c r="B122" s="40"/>
      <c r="C122" s="41"/>
      <c r="D122" s="218" t="s">
        <v>130</v>
      </c>
      <c r="E122" s="41"/>
      <c r="F122" s="219" t="s">
        <v>179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130</v>
      </c>
      <c r="AU122" s="18" t="s">
        <v>82</v>
      </c>
    </row>
    <row r="123" s="13" customFormat="1">
      <c r="A123" s="13"/>
      <c r="B123" s="223"/>
      <c r="C123" s="224"/>
      <c r="D123" s="225" t="s">
        <v>132</v>
      </c>
      <c r="E123" s="226" t="s">
        <v>19</v>
      </c>
      <c r="F123" s="227" t="s">
        <v>180</v>
      </c>
      <c r="G123" s="224"/>
      <c r="H123" s="228">
        <v>5.1849999999999996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132</v>
      </c>
      <c r="AU123" s="234" t="s">
        <v>82</v>
      </c>
      <c r="AV123" s="13" t="s">
        <v>82</v>
      </c>
      <c r="AW123" s="13" t="s">
        <v>33</v>
      </c>
      <c r="AX123" s="13" t="s">
        <v>72</v>
      </c>
      <c r="AY123" s="234" t="s">
        <v>122</v>
      </c>
    </row>
    <row r="124" s="14" customFormat="1">
      <c r="A124" s="14"/>
      <c r="B124" s="235"/>
      <c r="C124" s="236"/>
      <c r="D124" s="225" t="s">
        <v>132</v>
      </c>
      <c r="E124" s="237" t="s">
        <v>19</v>
      </c>
      <c r="F124" s="238" t="s">
        <v>134</v>
      </c>
      <c r="G124" s="236"/>
      <c r="H124" s="239">
        <v>5.1849999999999996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132</v>
      </c>
      <c r="AU124" s="245" t="s">
        <v>82</v>
      </c>
      <c r="AV124" s="14" t="s">
        <v>129</v>
      </c>
      <c r="AW124" s="14" t="s">
        <v>33</v>
      </c>
      <c r="AX124" s="14" t="s">
        <v>80</v>
      </c>
      <c r="AY124" s="245" t="s">
        <v>122</v>
      </c>
    </row>
    <row r="125" s="2" customFormat="1" ht="24.15" customHeight="1">
      <c r="A125" s="39"/>
      <c r="B125" s="40"/>
      <c r="C125" s="205" t="s">
        <v>154</v>
      </c>
      <c r="D125" s="205" t="s">
        <v>124</v>
      </c>
      <c r="E125" s="206" t="s">
        <v>181</v>
      </c>
      <c r="F125" s="207" t="s">
        <v>182</v>
      </c>
      <c r="G125" s="208" t="s">
        <v>153</v>
      </c>
      <c r="H125" s="209">
        <v>0.71999999999999997</v>
      </c>
      <c r="I125" s="210"/>
      <c r="J125" s="211">
        <f>ROUND(I125*H125,2)</f>
        <v>0</v>
      </c>
      <c r="K125" s="207" t="s">
        <v>128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0.074999999999999997</v>
      </c>
      <c r="T125" s="215">
        <f>S125*H125</f>
        <v>0.053999999999999999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129</v>
      </c>
      <c r="AT125" s="216" t="s">
        <v>124</v>
      </c>
      <c r="AU125" s="216" t="s">
        <v>82</v>
      </c>
      <c r="AY125" s="18" t="s">
        <v>122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129</v>
      </c>
      <c r="BM125" s="216" t="s">
        <v>183</v>
      </c>
    </row>
    <row r="126" s="2" customFormat="1">
      <c r="A126" s="39"/>
      <c r="B126" s="40"/>
      <c r="C126" s="41"/>
      <c r="D126" s="218" t="s">
        <v>130</v>
      </c>
      <c r="E126" s="41"/>
      <c r="F126" s="219" t="s">
        <v>184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130</v>
      </c>
      <c r="AU126" s="18" t="s">
        <v>82</v>
      </c>
    </row>
    <row r="127" s="13" customFormat="1">
      <c r="A127" s="13"/>
      <c r="B127" s="223"/>
      <c r="C127" s="224"/>
      <c r="D127" s="225" t="s">
        <v>132</v>
      </c>
      <c r="E127" s="226" t="s">
        <v>19</v>
      </c>
      <c r="F127" s="227" t="s">
        <v>185</v>
      </c>
      <c r="G127" s="224"/>
      <c r="H127" s="228">
        <v>0.71999999999999997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132</v>
      </c>
      <c r="AU127" s="234" t="s">
        <v>82</v>
      </c>
      <c r="AV127" s="13" t="s">
        <v>82</v>
      </c>
      <c r="AW127" s="13" t="s">
        <v>33</v>
      </c>
      <c r="AX127" s="13" t="s">
        <v>72</v>
      </c>
      <c r="AY127" s="234" t="s">
        <v>122</v>
      </c>
    </row>
    <row r="128" s="14" customFormat="1">
      <c r="A128" s="14"/>
      <c r="B128" s="235"/>
      <c r="C128" s="236"/>
      <c r="D128" s="225" t="s">
        <v>132</v>
      </c>
      <c r="E128" s="237" t="s">
        <v>19</v>
      </c>
      <c r="F128" s="238" t="s">
        <v>134</v>
      </c>
      <c r="G128" s="236"/>
      <c r="H128" s="239">
        <v>0.71999999999999997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132</v>
      </c>
      <c r="AU128" s="245" t="s">
        <v>82</v>
      </c>
      <c r="AV128" s="14" t="s">
        <v>129</v>
      </c>
      <c r="AW128" s="14" t="s">
        <v>33</v>
      </c>
      <c r="AX128" s="14" t="s">
        <v>80</v>
      </c>
      <c r="AY128" s="245" t="s">
        <v>122</v>
      </c>
    </row>
    <row r="129" s="2" customFormat="1" ht="24.15" customHeight="1">
      <c r="A129" s="39"/>
      <c r="B129" s="40"/>
      <c r="C129" s="205" t="s">
        <v>186</v>
      </c>
      <c r="D129" s="205" t="s">
        <v>124</v>
      </c>
      <c r="E129" s="206" t="s">
        <v>187</v>
      </c>
      <c r="F129" s="207" t="s">
        <v>188</v>
      </c>
      <c r="G129" s="208" t="s">
        <v>153</v>
      </c>
      <c r="H129" s="209">
        <v>3.2480000000000002</v>
      </c>
      <c r="I129" s="210"/>
      <c r="J129" s="211">
        <f>ROUND(I129*H129,2)</f>
        <v>0</v>
      </c>
      <c r="K129" s="207" t="s">
        <v>128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0.062</v>
      </c>
      <c r="T129" s="215">
        <f>S129*H129</f>
        <v>0.201376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129</v>
      </c>
      <c r="AT129" s="216" t="s">
        <v>124</v>
      </c>
      <c r="AU129" s="216" t="s">
        <v>82</v>
      </c>
      <c r="AY129" s="18" t="s">
        <v>122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129</v>
      </c>
      <c r="BM129" s="216" t="s">
        <v>189</v>
      </c>
    </row>
    <row r="130" s="2" customFormat="1">
      <c r="A130" s="39"/>
      <c r="B130" s="40"/>
      <c r="C130" s="41"/>
      <c r="D130" s="218" t="s">
        <v>130</v>
      </c>
      <c r="E130" s="41"/>
      <c r="F130" s="219" t="s">
        <v>190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130</v>
      </c>
      <c r="AU130" s="18" t="s">
        <v>82</v>
      </c>
    </row>
    <row r="131" s="13" customFormat="1">
      <c r="A131" s="13"/>
      <c r="B131" s="223"/>
      <c r="C131" s="224"/>
      <c r="D131" s="225" t="s">
        <v>132</v>
      </c>
      <c r="E131" s="226" t="s">
        <v>19</v>
      </c>
      <c r="F131" s="227" t="s">
        <v>191</v>
      </c>
      <c r="G131" s="224"/>
      <c r="H131" s="228">
        <v>1.8480000000000001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132</v>
      </c>
      <c r="AU131" s="234" t="s">
        <v>82</v>
      </c>
      <c r="AV131" s="13" t="s">
        <v>82</v>
      </c>
      <c r="AW131" s="13" t="s">
        <v>33</v>
      </c>
      <c r="AX131" s="13" t="s">
        <v>72</v>
      </c>
      <c r="AY131" s="234" t="s">
        <v>122</v>
      </c>
    </row>
    <row r="132" s="13" customFormat="1">
      <c r="A132" s="13"/>
      <c r="B132" s="223"/>
      <c r="C132" s="224"/>
      <c r="D132" s="225" t="s">
        <v>132</v>
      </c>
      <c r="E132" s="226" t="s">
        <v>19</v>
      </c>
      <c r="F132" s="227" t="s">
        <v>192</v>
      </c>
      <c r="G132" s="224"/>
      <c r="H132" s="228">
        <v>1.3999999999999999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132</v>
      </c>
      <c r="AU132" s="234" t="s">
        <v>82</v>
      </c>
      <c r="AV132" s="13" t="s">
        <v>82</v>
      </c>
      <c r="AW132" s="13" t="s">
        <v>33</v>
      </c>
      <c r="AX132" s="13" t="s">
        <v>72</v>
      </c>
      <c r="AY132" s="234" t="s">
        <v>122</v>
      </c>
    </row>
    <row r="133" s="14" customFormat="1">
      <c r="A133" s="14"/>
      <c r="B133" s="235"/>
      <c r="C133" s="236"/>
      <c r="D133" s="225" t="s">
        <v>132</v>
      </c>
      <c r="E133" s="237" t="s">
        <v>19</v>
      </c>
      <c r="F133" s="238" t="s">
        <v>134</v>
      </c>
      <c r="G133" s="236"/>
      <c r="H133" s="239">
        <v>3.2480000000000002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132</v>
      </c>
      <c r="AU133" s="245" t="s">
        <v>82</v>
      </c>
      <c r="AV133" s="14" t="s">
        <v>129</v>
      </c>
      <c r="AW133" s="14" t="s">
        <v>33</v>
      </c>
      <c r="AX133" s="14" t="s">
        <v>80</v>
      </c>
      <c r="AY133" s="245" t="s">
        <v>122</v>
      </c>
    </row>
    <row r="134" s="2" customFormat="1" ht="24.15" customHeight="1">
      <c r="A134" s="39"/>
      <c r="B134" s="40"/>
      <c r="C134" s="205" t="s">
        <v>160</v>
      </c>
      <c r="D134" s="205" t="s">
        <v>124</v>
      </c>
      <c r="E134" s="206" t="s">
        <v>193</v>
      </c>
      <c r="F134" s="207" t="s">
        <v>194</v>
      </c>
      <c r="G134" s="208" t="s">
        <v>153</v>
      </c>
      <c r="H134" s="209">
        <v>5.3079999999999998</v>
      </c>
      <c r="I134" s="210"/>
      <c r="J134" s="211">
        <f>ROUND(I134*H134,2)</f>
        <v>0</v>
      </c>
      <c r="K134" s="207" t="s">
        <v>128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0.087999999999999995</v>
      </c>
      <c r="T134" s="215">
        <f>S134*H134</f>
        <v>0.46710399999999996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129</v>
      </c>
      <c r="AT134" s="216" t="s">
        <v>124</v>
      </c>
      <c r="AU134" s="216" t="s">
        <v>82</v>
      </c>
      <c r="AY134" s="18" t="s">
        <v>122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129</v>
      </c>
      <c r="BM134" s="216" t="s">
        <v>195</v>
      </c>
    </row>
    <row r="135" s="2" customFormat="1">
      <c r="A135" s="39"/>
      <c r="B135" s="40"/>
      <c r="C135" s="41"/>
      <c r="D135" s="218" t="s">
        <v>130</v>
      </c>
      <c r="E135" s="41"/>
      <c r="F135" s="219" t="s">
        <v>196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130</v>
      </c>
      <c r="AU135" s="18" t="s">
        <v>82</v>
      </c>
    </row>
    <row r="136" s="13" customFormat="1">
      <c r="A136" s="13"/>
      <c r="B136" s="223"/>
      <c r="C136" s="224"/>
      <c r="D136" s="225" t="s">
        <v>132</v>
      </c>
      <c r="E136" s="226" t="s">
        <v>19</v>
      </c>
      <c r="F136" s="227" t="s">
        <v>197</v>
      </c>
      <c r="G136" s="224"/>
      <c r="H136" s="228">
        <v>1.268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132</v>
      </c>
      <c r="AU136" s="234" t="s">
        <v>82</v>
      </c>
      <c r="AV136" s="13" t="s">
        <v>82</v>
      </c>
      <c r="AW136" s="13" t="s">
        <v>33</v>
      </c>
      <c r="AX136" s="13" t="s">
        <v>72</v>
      </c>
      <c r="AY136" s="234" t="s">
        <v>122</v>
      </c>
    </row>
    <row r="137" s="13" customFormat="1">
      <c r="A137" s="13"/>
      <c r="B137" s="223"/>
      <c r="C137" s="224"/>
      <c r="D137" s="225" t="s">
        <v>132</v>
      </c>
      <c r="E137" s="226" t="s">
        <v>19</v>
      </c>
      <c r="F137" s="227" t="s">
        <v>198</v>
      </c>
      <c r="G137" s="224"/>
      <c r="H137" s="228">
        <v>4.04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132</v>
      </c>
      <c r="AU137" s="234" t="s">
        <v>82</v>
      </c>
      <c r="AV137" s="13" t="s">
        <v>82</v>
      </c>
      <c r="AW137" s="13" t="s">
        <v>33</v>
      </c>
      <c r="AX137" s="13" t="s">
        <v>72</v>
      </c>
      <c r="AY137" s="234" t="s">
        <v>122</v>
      </c>
    </row>
    <row r="138" s="14" customFormat="1">
      <c r="A138" s="14"/>
      <c r="B138" s="235"/>
      <c r="C138" s="236"/>
      <c r="D138" s="225" t="s">
        <v>132</v>
      </c>
      <c r="E138" s="237" t="s">
        <v>19</v>
      </c>
      <c r="F138" s="238" t="s">
        <v>134</v>
      </c>
      <c r="G138" s="236"/>
      <c r="H138" s="239">
        <v>5.3079999999999998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132</v>
      </c>
      <c r="AU138" s="245" t="s">
        <v>82</v>
      </c>
      <c r="AV138" s="14" t="s">
        <v>129</v>
      </c>
      <c r="AW138" s="14" t="s">
        <v>33</v>
      </c>
      <c r="AX138" s="14" t="s">
        <v>80</v>
      </c>
      <c r="AY138" s="245" t="s">
        <v>122</v>
      </c>
    </row>
    <row r="139" s="2" customFormat="1" ht="24.15" customHeight="1">
      <c r="A139" s="39"/>
      <c r="B139" s="40"/>
      <c r="C139" s="205" t="s">
        <v>199</v>
      </c>
      <c r="D139" s="205" t="s">
        <v>124</v>
      </c>
      <c r="E139" s="206" t="s">
        <v>200</v>
      </c>
      <c r="F139" s="207" t="s">
        <v>201</v>
      </c>
      <c r="G139" s="208" t="s">
        <v>202</v>
      </c>
      <c r="H139" s="209">
        <v>2</v>
      </c>
      <c r="I139" s="210"/>
      <c r="J139" s="211">
        <f>ROUND(I139*H139,2)</f>
        <v>0</v>
      </c>
      <c r="K139" s="207" t="s">
        <v>128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0.012</v>
      </c>
      <c r="T139" s="215">
        <f>S139*H139</f>
        <v>0.024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129</v>
      </c>
      <c r="AT139" s="216" t="s">
        <v>124</v>
      </c>
      <c r="AU139" s="216" t="s">
        <v>82</v>
      </c>
      <c r="AY139" s="18" t="s">
        <v>122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129</v>
      </c>
      <c r="BM139" s="216" t="s">
        <v>203</v>
      </c>
    </row>
    <row r="140" s="2" customFormat="1">
      <c r="A140" s="39"/>
      <c r="B140" s="40"/>
      <c r="C140" s="41"/>
      <c r="D140" s="218" t="s">
        <v>130</v>
      </c>
      <c r="E140" s="41"/>
      <c r="F140" s="219" t="s">
        <v>204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130</v>
      </c>
      <c r="AU140" s="18" t="s">
        <v>82</v>
      </c>
    </row>
    <row r="141" s="2" customFormat="1" ht="24.15" customHeight="1">
      <c r="A141" s="39"/>
      <c r="B141" s="40"/>
      <c r="C141" s="205" t="s">
        <v>167</v>
      </c>
      <c r="D141" s="205" t="s">
        <v>124</v>
      </c>
      <c r="E141" s="206" t="s">
        <v>205</v>
      </c>
      <c r="F141" s="207" t="s">
        <v>206</v>
      </c>
      <c r="G141" s="208" t="s">
        <v>153</v>
      </c>
      <c r="H141" s="209">
        <v>51.850000000000001</v>
      </c>
      <c r="I141" s="210"/>
      <c r="J141" s="211">
        <f>ROUND(I141*H141,2)</f>
        <v>0</v>
      </c>
      <c r="K141" s="207" t="s">
        <v>128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0.050000000000000003</v>
      </c>
      <c r="T141" s="215">
        <f>S141*H141</f>
        <v>2.5925000000000002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129</v>
      </c>
      <c r="AT141" s="216" t="s">
        <v>124</v>
      </c>
      <c r="AU141" s="216" t="s">
        <v>82</v>
      </c>
      <c r="AY141" s="18" t="s">
        <v>122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129</v>
      </c>
      <c r="BM141" s="216" t="s">
        <v>207</v>
      </c>
    </row>
    <row r="142" s="2" customFormat="1">
      <c r="A142" s="39"/>
      <c r="B142" s="40"/>
      <c r="C142" s="41"/>
      <c r="D142" s="218" t="s">
        <v>130</v>
      </c>
      <c r="E142" s="41"/>
      <c r="F142" s="219" t="s">
        <v>208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130</v>
      </c>
      <c r="AU142" s="18" t="s">
        <v>82</v>
      </c>
    </row>
    <row r="143" s="13" customFormat="1">
      <c r="A143" s="13"/>
      <c r="B143" s="223"/>
      <c r="C143" s="224"/>
      <c r="D143" s="225" t="s">
        <v>132</v>
      </c>
      <c r="E143" s="226" t="s">
        <v>19</v>
      </c>
      <c r="F143" s="227" t="s">
        <v>209</v>
      </c>
      <c r="G143" s="224"/>
      <c r="H143" s="228">
        <v>51.850000000000001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132</v>
      </c>
      <c r="AU143" s="234" t="s">
        <v>82</v>
      </c>
      <c r="AV143" s="13" t="s">
        <v>82</v>
      </c>
      <c r="AW143" s="13" t="s">
        <v>33</v>
      </c>
      <c r="AX143" s="13" t="s">
        <v>72</v>
      </c>
      <c r="AY143" s="234" t="s">
        <v>122</v>
      </c>
    </row>
    <row r="144" s="14" customFormat="1">
      <c r="A144" s="14"/>
      <c r="B144" s="235"/>
      <c r="C144" s="236"/>
      <c r="D144" s="225" t="s">
        <v>132</v>
      </c>
      <c r="E144" s="237" t="s">
        <v>19</v>
      </c>
      <c r="F144" s="238" t="s">
        <v>134</v>
      </c>
      <c r="G144" s="236"/>
      <c r="H144" s="239">
        <v>51.850000000000001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132</v>
      </c>
      <c r="AU144" s="245" t="s">
        <v>82</v>
      </c>
      <c r="AV144" s="14" t="s">
        <v>129</v>
      </c>
      <c r="AW144" s="14" t="s">
        <v>33</v>
      </c>
      <c r="AX144" s="14" t="s">
        <v>80</v>
      </c>
      <c r="AY144" s="245" t="s">
        <v>122</v>
      </c>
    </row>
    <row r="145" s="2" customFormat="1" ht="24.15" customHeight="1">
      <c r="A145" s="39"/>
      <c r="B145" s="40"/>
      <c r="C145" s="205" t="s">
        <v>8</v>
      </c>
      <c r="D145" s="205" t="s">
        <v>124</v>
      </c>
      <c r="E145" s="206" t="s">
        <v>210</v>
      </c>
      <c r="F145" s="207" t="s">
        <v>211</v>
      </c>
      <c r="G145" s="208" t="s">
        <v>153</v>
      </c>
      <c r="H145" s="209">
        <v>60.200000000000003</v>
      </c>
      <c r="I145" s="210"/>
      <c r="J145" s="211">
        <f>ROUND(I145*H145,2)</f>
        <v>0</v>
      </c>
      <c r="K145" s="207" t="s">
        <v>128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0.045999999999999999</v>
      </c>
      <c r="T145" s="215">
        <f>S145*H145</f>
        <v>2.7692000000000001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129</v>
      </c>
      <c r="AT145" s="216" t="s">
        <v>124</v>
      </c>
      <c r="AU145" s="216" t="s">
        <v>82</v>
      </c>
      <c r="AY145" s="18" t="s">
        <v>122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129</v>
      </c>
      <c r="BM145" s="216" t="s">
        <v>212</v>
      </c>
    </row>
    <row r="146" s="2" customFormat="1">
      <c r="A146" s="39"/>
      <c r="B146" s="40"/>
      <c r="C146" s="41"/>
      <c r="D146" s="218" t="s">
        <v>130</v>
      </c>
      <c r="E146" s="41"/>
      <c r="F146" s="219" t="s">
        <v>213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130</v>
      </c>
      <c r="AU146" s="18" t="s">
        <v>82</v>
      </c>
    </row>
    <row r="147" s="15" customFormat="1">
      <c r="A147" s="15"/>
      <c r="B147" s="246"/>
      <c r="C147" s="247"/>
      <c r="D147" s="225" t="s">
        <v>132</v>
      </c>
      <c r="E147" s="248" t="s">
        <v>19</v>
      </c>
      <c r="F147" s="249" t="s">
        <v>214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5" t="s">
        <v>132</v>
      </c>
      <c r="AU147" s="255" t="s">
        <v>82</v>
      </c>
      <c r="AV147" s="15" t="s">
        <v>80</v>
      </c>
      <c r="AW147" s="15" t="s">
        <v>33</v>
      </c>
      <c r="AX147" s="15" t="s">
        <v>72</v>
      </c>
      <c r="AY147" s="255" t="s">
        <v>122</v>
      </c>
    </row>
    <row r="148" s="13" customFormat="1">
      <c r="A148" s="13"/>
      <c r="B148" s="223"/>
      <c r="C148" s="224"/>
      <c r="D148" s="225" t="s">
        <v>132</v>
      </c>
      <c r="E148" s="226" t="s">
        <v>19</v>
      </c>
      <c r="F148" s="227" t="s">
        <v>215</v>
      </c>
      <c r="G148" s="224"/>
      <c r="H148" s="228">
        <v>41.499000000000002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132</v>
      </c>
      <c r="AU148" s="234" t="s">
        <v>82</v>
      </c>
      <c r="AV148" s="13" t="s">
        <v>82</v>
      </c>
      <c r="AW148" s="13" t="s">
        <v>33</v>
      </c>
      <c r="AX148" s="13" t="s">
        <v>72</v>
      </c>
      <c r="AY148" s="234" t="s">
        <v>122</v>
      </c>
    </row>
    <row r="149" s="13" customFormat="1">
      <c r="A149" s="13"/>
      <c r="B149" s="223"/>
      <c r="C149" s="224"/>
      <c r="D149" s="225" t="s">
        <v>132</v>
      </c>
      <c r="E149" s="226" t="s">
        <v>19</v>
      </c>
      <c r="F149" s="227" t="s">
        <v>216</v>
      </c>
      <c r="G149" s="224"/>
      <c r="H149" s="228">
        <v>-0.71999999999999997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132</v>
      </c>
      <c r="AU149" s="234" t="s">
        <v>82</v>
      </c>
      <c r="AV149" s="13" t="s">
        <v>82</v>
      </c>
      <c r="AW149" s="13" t="s">
        <v>33</v>
      </c>
      <c r="AX149" s="13" t="s">
        <v>72</v>
      </c>
      <c r="AY149" s="234" t="s">
        <v>122</v>
      </c>
    </row>
    <row r="150" s="13" customFormat="1">
      <c r="A150" s="13"/>
      <c r="B150" s="223"/>
      <c r="C150" s="224"/>
      <c r="D150" s="225" t="s">
        <v>132</v>
      </c>
      <c r="E150" s="226" t="s">
        <v>19</v>
      </c>
      <c r="F150" s="227" t="s">
        <v>217</v>
      </c>
      <c r="G150" s="224"/>
      <c r="H150" s="228">
        <v>-4.04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132</v>
      </c>
      <c r="AU150" s="234" t="s">
        <v>82</v>
      </c>
      <c r="AV150" s="13" t="s">
        <v>82</v>
      </c>
      <c r="AW150" s="13" t="s">
        <v>33</v>
      </c>
      <c r="AX150" s="13" t="s">
        <v>72</v>
      </c>
      <c r="AY150" s="234" t="s">
        <v>122</v>
      </c>
    </row>
    <row r="151" s="13" customFormat="1">
      <c r="A151" s="13"/>
      <c r="B151" s="223"/>
      <c r="C151" s="224"/>
      <c r="D151" s="225" t="s">
        <v>132</v>
      </c>
      <c r="E151" s="226" t="s">
        <v>19</v>
      </c>
      <c r="F151" s="227" t="s">
        <v>218</v>
      </c>
      <c r="G151" s="224"/>
      <c r="H151" s="228">
        <v>31.812000000000001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132</v>
      </c>
      <c r="AU151" s="234" t="s">
        <v>82</v>
      </c>
      <c r="AV151" s="13" t="s">
        <v>82</v>
      </c>
      <c r="AW151" s="13" t="s">
        <v>33</v>
      </c>
      <c r="AX151" s="13" t="s">
        <v>72</v>
      </c>
      <c r="AY151" s="234" t="s">
        <v>122</v>
      </c>
    </row>
    <row r="152" s="13" customFormat="1">
      <c r="A152" s="13"/>
      <c r="B152" s="223"/>
      <c r="C152" s="224"/>
      <c r="D152" s="225" t="s">
        <v>132</v>
      </c>
      <c r="E152" s="226" t="s">
        <v>19</v>
      </c>
      <c r="F152" s="227" t="s">
        <v>219</v>
      </c>
      <c r="G152" s="224"/>
      <c r="H152" s="228">
        <v>-3.871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132</v>
      </c>
      <c r="AU152" s="234" t="s">
        <v>82</v>
      </c>
      <c r="AV152" s="13" t="s">
        <v>82</v>
      </c>
      <c r="AW152" s="13" t="s">
        <v>33</v>
      </c>
      <c r="AX152" s="13" t="s">
        <v>72</v>
      </c>
      <c r="AY152" s="234" t="s">
        <v>122</v>
      </c>
    </row>
    <row r="153" s="13" customFormat="1">
      <c r="A153" s="13"/>
      <c r="B153" s="223"/>
      <c r="C153" s="224"/>
      <c r="D153" s="225" t="s">
        <v>132</v>
      </c>
      <c r="E153" s="226" t="s">
        <v>19</v>
      </c>
      <c r="F153" s="227" t="s">
        <v>220</v>
      </c>
      <c r="G153" s="224"/>
      <c r="H153" s="228">
        <v>-4.4800000000000004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132</v>
      </c>
      <c r="AU153" s="234" t="s">
        <v>82</v>
      </c>
      <c r="AV153" s="13" t="s">
        <v>82</v>
      </c>
      <c r="AW153" s="13" t="s">
        <v>33</v>
      </c>
      <c r="AX153" s="13" t="s">
        <v>72</v>
      </c>
      <c r="AY153" s="234" t="s">
        <v>122</v>
      </c>
    </row>
    <row r="154" s="14" customFormat="1">
      <c r="A154" s="14"/>
      <c r="B154" s="235"/>
      <c r="C154" s="236"/>
      <c r="D154" s="225" t="s">
        <v>132</v>
      </c>
      <c r="E154" s="237" t="s">
        <v>19</v>
      </c>
      <c r="F154" s="238" t="s">
        <v>134</v>
      </c>
      <c r="G154" s="236"/>
      <c r="H154" s="239">
        <v>60.200000000000003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132</v>
      </c>
      <c r="AU154" s="245" t="s">
        <v>82</v>
      </c>
      <c r="AV154" s="14" t="s">
        <v>129</v>
      </c>
      <c r="AW154" s="14" t="s">
        <v>33</v>
      </c>
      <c r="AX154" s="14" t="s">
        <v>80</v>
      </c>
      <c r="AY154" s="245" t="s">
        <v>122</v>
      </c>
    </row>
    <row r="155" s="2" customFormat="1" ht="24.15" customHeight="1">
      <c r="A155" s="39"/>
      <c r="B155" s="40"/>
      <c r="C155" s="205" t="s">
        <v>173</v>
      </c>
      <c r="D155" s="205" t="s">
        <v>124</v>
      </c>
      <c r="E155" s="206" t="s">
        <v>221</v>
      </c>
      <c r="F155" s="207" t="s">
        <v>222</v>
      </c>
      <c r="G155" s="208" t="s">
        <v>153</v>
      </c>
      <c r="H155" s="209">
        <v>95.451999999999998</v>
      </c>
      <c r="I155" s="210"/>
      <c r="J155" s="211">
        <f>ROUND(I155*H155,2)</f>
        <v>0</v>
      </c>
      <c r="K155" s="207" t="s">
        <v>128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0.058999999999999997</v>
      </c>
      <c r="T155" s="215">
        <f>S155*H155</f>
        <v>5.6316679999999995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129</v>
      </c>
      <c r="AT155" s="216" t="s">
        <v>124</v>
      </c>
      <c r="AU155" s="216" t="s">
        <v>82</v>
      </c>
      <c r="AY155" s="18" t="s">
        <v>122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129</v>
      </c>
      <c r="BM155" s="216" t="s">
        <v>223</v>
      </c>
    </row>
    <row r="156" s="2" customFormat="1">
      <c r="A156" s="39"/>
      <c r="B156" s="40"/>
      <c r="C156" s="41"/>
      <c r="D156" s="218" t="s">
        <v>130</v>
      </c>
      <c r="E156" s="41"/>
      <c r="F156" s="219" t="s">
        <v>224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130</v>
      </c>
      <c r="AU156" s="18" t="s">
        <v>82</v>
      </c>
    </row>
    <row r="157" s="15" customFormat="1">
      <c r="A157" s="15"/>
      <c r="B157" s="246"/>
      <c r="C157" s="247"/>
      <c r="D157" s="225" t="s">
        <v>132</v>
      </c>
      <c r="E157" s="248" t="s">
        <v>19</v>
      </c>
      <c r="F157" s="249" t="s">
        <v>225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5" t="s">
        <v>132</v>
      </c>
      <c r="AU157" s="255" t="s">
        <v>82</v>
      </c>
      <c r="AV157" s="15" t="s">
        <v>80</v>
      </c>
      <c r="AW157" s="15" t="s">
        <v>33</v>
      </c>
      <c r="AX157" s="15" t="s">
        <v>72</v>
      </c>
      <c r="AY157" s="255" t="s">
        <v>122</v>
      </c>
    </row>
    <row r="158" s="13" customFormat="1">
      <c r="A158" s="13"/>
      <c r="B158" s="223"/>
      <c r="C158" s="224"/>
      <c r="D158" s="225" t="s">
        <v>132</v>
      </c>
      <c r="E158" s="226" t="s">
        <v>19</v>
      </c>
      <c r="F158" s="227" t="s">
        <v>226</v>
      </c>
      <c r="G158" s="224"/>
      <c r="H158" s="228">
        <v>102.06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132</v>
      </c>
      <c r="AU158" s="234" t="s">
        <v>82</v>
      </c>
      <c r="AV158" s="13" t="s">
        <v>82</v>
      </c>
      <c r="AW158" s="13" t="s">
        <v>33</v>
      </c>
      <c r="AX158" s="13" t="s">
        <v>72</v>
      </c>
      <c r="AY158" s="234" t="s">
        <v>122</v>
      </c>
    </row>
    <row r="159" s="13" customFormat="1">
      <c r="A159" s="13"/>
      <c r="B159" s="223"/>
      <c r="C159" s="224"/>
      <c r="D159" s="225" t="s">
        <v>132</v>
      </c>
      <c r="E159" s="226" t="s">
        <v>19</v>
      </c>
      <c r="F159" s="227" t="s">
        <v>227</v>
      </c>
      <c r="G159" s="224"/>
      <c r="H159" s="228">
        <v>-6.6079999999999997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132</v>
      </c>
      <c r="AU159" s="234" t="s">
        <v>82</v>
      </c>
      <c r="AV159" s="13" t="s">
        <v>82</v>
      </c>
      <c r="AW159" s="13" t="s">
        <v>33</v>
      </c>
      <c r="AX159" s="13" t="s">
        <v>72</v>
      </c>
      <c r="AY159" s="234" t="s">
        <v>122</v>
      </c>
    </row>
    <row r="160" s="14" customFormat="1">
      <c r="A160" s="14"/>
      <c r="B160" s="235"/>
      <c r="C160" s="236"/>
      <c r="D160" s="225" t="s">
        <v>132</v>
      </c>
      <c r="E160" s="237" t="s">
        <v>19</v>
      </c>
      <c r="F160" s="238" t="s">
        <v>134</v>
      </c>
      <c r="G160" s="236"/>
      <c r="H160" s="239">
        <v>95.451999999999998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132</v>
      </c>
      <c r="AU160" s="245" t="s">
        <v>82</v>
      </c>
      <c r="AV160" s="14" t="s">
        <v>129</v>
      </c>
      <c r="AW160" s="14" t="s">
        <v>33</v>
      </c>
      <c r="AX160" s="14" t="s">
        <v>80</v>
      </c>
      <c r="AY160" s="245" t="s">
        <v>122</v>
      </c>
    </row>
    <row r="161" s="12" customFormat="1" ht="22.8" customHeight="1">
      <c r="A161" s="12"/>
      <c r="B161" s="189"/>
      <c r="C161" s="190"/>
      <c r="D161" s="191" t="s">
        <v>71</v>
      </c>
      <c r="E161" s="203" t="s">
        <v>228</v>
      </c>
      <c r="F161" s="203" t="s">
        <v>229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SUM(P162:P168)</f>
        <v>0</v>
      </c>
      <c r="Q161" s="197"/>
      <c r="R161" s="198">
        <f>SUM(R162:R168)</f>
        <v>0</v>
      </c>
      <c r="S161" s="197"/>
      <c r="T161" s="199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80</v>
      </c>
      <c r="AT161" s="201" t="s">
        <v>71</v>
      </c>
      <c r="AU161" s="201" t="s">
        <v>80</v>
      </c>
      <c r="AY161" s="200" t="s">
        <v>122</v>
      </c>
      <c r="BK161" s="202">
        <f>SUM(BK162:BK168)</f>
        <v>0</v>
      </c>
    </row>
    <row r="162" s="2" customFormat="1" ht="21.75" customHeight="1">
      <c r="A162" s="39"/>
      <c r="B162" s="40"/>
      <c r="C162" s="205" t="s">
        <v>230</v>
      </c>
      <c r="D162" s="205" t="s">
        <v>124</v>
      </c>
      <c r="E162" s="206" t="s">
        <v>231</v>
      </c>
      <c r="F162" s="207" t="s">
        <v>232</v>
      </c>
      <c r="G162" s="208" t="s">
        <v>145</v>
      </c>
      <c r="H162" s="209">
        <v>30.141999999999999</v>
      </c>
      <c r="I162" s="210"/>
      <c r="J162" s="211">
        <f>ROUND(I162*H162,2)</f>
        <v>0</v>
      </c>
      <c r="K162" s="207" t="s">
        <v>128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129</v>
      </c>
      <c r="AT162" s="216" t="s">
        <v>124</v>
      </c>
      <c r="AU162" s="216" t="s">
        <v>82</v>
      </c>
      <c r="AY162" s="18" t="s">
        <v>122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129</v>
      </c>
      <c r="BM162" s="216" t="s">
        <v>233</v>
      </c>
    </row>
    <row r="163" s="2" customFormat="1">
      <c r="A163" s="39"/>
      <c r="B163" s="40"/>
      <c r="C163" s="41"/>
      <c r="D163" s="218" t="s">
        <v>130</v>
      </c>
      <c r="E163" s="41"/>
      <c r="F163" s="219" t="s">
        <v>234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130</v>
      </c>
      <c r="AU163" s="18" t="s">
        <v>82</v>
      </c>
    </row>
    <row r="164" s="2" customFormat="1" ht="24.15" customHeight="1">
      <c r="A164" s="39"/>
      <c r="B164" s="40"/>
      <c r="C164" s="205" t="s">
        <v>178</v>
      </c>
      <c r="D164" s="205" t="s">
        <v>124</v>
      </c>
      <c r="E164" s="206" t="s">
        <v>235</v>
      </c>
      <c r="F164" s="207" t="s">
        <v>236</v>
      </c>
      <c r="G164" s="208" t="s">
        <v>145</v>
      </c>
      <c r="H164" s="209">
        <v>271.27800000000002</v>
      </c>
      <c r="I164" s="210"/>
      <c r="J164" s="211">
        <f>ROUND(I164*H164,2)</f>
        <v>0</v>
      </c>
      <c r="K164" s="207" t="s">
        <v>128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129</v>
      </c>
      <c r="AT164" s="216" t="s">
        <v>124</v>
      </c>
      <c r="AU164" s="216" t="s">
        <v>82</v>
      </c>
      <c r="AY164" s="18" t="s">
        <v>122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129</v>
      </c>
      <c r="BM164" s="216" t="s">
        <v>237</v>
      </c>
    </row>
    <row r="165" s="2" customFormat="1">
      <c r="A165" s="39"/>
      <c r="B165" s="40"/>
      <c r="C165" s="41"/>
      <c r="D165" s="218" t="s">
        <v>130</v>
      </c>
      <c r="E165" s="41"/>
      <c r="F165" s="219" t="s">
        <v>238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130</v>
      </c>
      <c r="AU165" s="18" t="s">
        <v>82</v>
      </c>
    </row>
    <row r="166" s="13" customFormat="1">
      <c r="A166" s="13"/>
      <c r="B166" s="223"/>
      <c r="C166" s="224"/>
      <c r="D166" s="225" t="s">
        <v>132</v>
      </c>
      <c r="E166" s="226" t="s">
        <v>19</v>
      </c>
      <c r="F166" s="227" t="s">
        <v>239</v>
      </c>
      <c r="G166" s="224"/>
      <c r="H166" s="228">
        <v>271.27800000000002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132</v>
      </c>
      <c r="AU166" s="234" t="s">
        <v>82</v>
      </c>
      <c r="AV166" s="13" t="s">
        <v>82</v>
      </c>
      <c r="AW166" s="13" t="s">
        <v>33</v>
      </c>
      <c r="AX166" s="13" t="s">
        <v>72</v>
      </c>
      <c r="AY166" s="234" t="s">
        <v>122</v>
      </c>
    </row>
    <row r="167" s="14" customFormat="1">
      <c r="A167" s="14"/>
      <c r="B167" s="235"/>
      <c r="C167" s="236"/>
      <c r="D167" s="225" t="s">
        <v>132</v>
      </c>
      <c r="E167" s="237" t="s">
        <v>19</v>
      </c>
      <c r="F167" s="238" t="s">
        <v>134</v>
      </c>
      <c r="G167" s="236"/>
      <c r="H167" s="239">
        <v>271.27800000000002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132</v>
      </c>
      <c r="AU167" s="245" t="s">
        <v>82</v>
      </c>
      <c r="AV167" s="14" t="s">
        <v>129</v>
      </c>
      <c r="AW167" s="14" t="s">
        <v>33</v>
      </c>
      <c r="AX167" s="14" t="s">
        <v>80</v>
      </c>
      <c r="AY167" s="245" t="s">
        <v>122</v>
      </c>
    </row>
    <row r="168" s="2" customFormat="1" ht="16.5" customHeight="1">
      <c r="A168" s="39"/>
      <c r="B168" s="40"/>
      <c r="C168" s="205" t="s">
        <v>240</v>
      </c>
      <c r="D168" s="205" t="s">
        <v>124</v>
      </c>
      <c r="E168" s="206" t="s">
        <v>241</v>
      </c>
      <c r="F168" s="207" t="s">
        <v>242</v>
      </c>
      <c r="G168" s="208" t="s">
        <v>145</v>
      </c>
      <c r="H168" s="209">
        <v>30.141999999999999</v>
      </c>
      <c r="I168" s="210"/>
      <c r="J168" s="211">
        <f>ROUND(I168*H168,2)</f>
        <v>0</v>
      </c>
      <c r="K168" s="207" t="s">
        <v>243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129</v>
      </c>
      <c r="AT168" s="216" t="s">
        <v>124</v>
      </c>
      <c r="AU168" s="216" t="s">
        <v>82</v>
      </c>
      <c r="AY168" s="18" t="s">
        <v>122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129</v>
      </c>
      <c r="BM168" s="216" t="s">
        <v>244</v>
      </c>
    </row>
    <row r="169" s="12" customFormat="1" ht="25.92" customHeight="1">
      <c r="A169" s="12"/>
      <c r="B169" s="189"/>
      <c r="C169" s="190"/>
      <c r="D169" s="191" t="s">
        <v>71</v>
      </c>
      <c r="E169" s="192" t="s">
        <v>245</v>
      </c>
      <c r="F169" s="192" t="s">
        <v>246</v>
      </c>
      <c r="G169" s="190"/>
      <c r="H169" s="190"/>
      <c r="I169" s="193"/>
      <c r="J169" s="194">
        <f>BK169</f>
        <v>0</v>
      </c>
      <c r="K169" s="190"/>
      <c r="L169" s="195"/>
      <c r="M169" s="196"/>
      <c r="N169" s="197"/>
      <c r="O169" s="197"/>
      <c r="P169" s="198">
        <f>P170+P183</f>
        <v>0</v>
      </c>
      <c r="Q169" s="197"/>
      <c r="R169" s="198">
        <f>R170+R183</f>
        <v>0</v>
      </c>
      <c r="S169" s="197"/>
      <c r="T169" s="199">
        <f>T170+T183</f>
        <v>6.7077579999999992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82</v>
      </c>
      <c r="AT169" s="201" t="s">
        <v>71</v>
      </c>
      <c r="AU169" s="201" t="s">
        <v>72</v>
      </c>
      <c r="AY169" s="200" t="s">
        <v>122</v>
      </c>
      <c r="BK169" s="202">
        <f>BK170+BK183</f>
        <v>0</v>
      </c>
    </row>
    <row r="170" s="12" customFormat="1" ht="22.8" customHeight="1">
      <c r="A170" s="12"/>
      <c r="B170" s="189"/>
      <c r="C170" s="190"/>
      <c r="D170" s="191" t="s">
        <v>71</v>
      </c>
      <c r="E170" s="203" t="s">
        <v>247</v>
      </c>
      <c r="F170" s="203" t="s">
        <v>248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SUM(P171:P182)</f>
        <v>0</v>
      </c>
      <c r="Q170" s="197"/>
      <c r="R170" s="198">
        <f>SUM(R171:R182)</f>
        <v>0</v>
      </c>
      <c r="S170" s="197"/>
      <c r="T170" s="199">
        <f>SUM(T171:T182)</f>
        <v>1.7410379999999999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82</v>
      </c>
      <c r="AT170" s="201" t="s">
        <v>71</v>
      </c>
      <c r="AU170" s="201" t="s">
        <v>80</v>
      </c>
      <c r="AY170" s="200" t="s">
        <v>122</v>
      </c>
      <c r="BK170" s="202">
        <f>SUM(BK171:BK182)</f>
        <v>0</v>
      </c>
    </row>
    <row r="171" s="2" customFormat="1" ht="24.15" customHeight="1">
      <c r="A171" s="39"/>
      <c r="B171" s="40"/>
      <c r="C171" s="205" t="s">
        <v>183</v>
      </c>
      <c r="D171" s="205" t="s">
        <v>124</v>
      </c>
      <c r="E171" s="206" t="s">
        <v>249</v>
      </c>
      <c r="F171" s="207" t="s">
        <v>250</v>
      </c>
      <c r="G171" s="208" t="s">
        <v>153</v>
      </c>
      <c r="H171" s="209">
        <v>74.799999999999997</v>
      </c>
      <c r="I171" s="210"/>
      <c r="J171" s="211">
        <f>ROUND(I171*H171,2)</f>
        <v>0</v>
      </c>
      <c r="K171" s="207" t="s">
        <v>128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0.0070000000000000001</v>
      </c>
      <c r="T171" s="215">
        <f>S171*H171</f>
        <v>0.52359999999999995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173</v>
      </c>
      <c r="AT171" s="216" t="s">
        <v>124</v>
      </c>
      <c r="AU171" s="216" t="s">
        <v>82</v>
      </c>
      <c r="AY171" s="18" t="s">
        <v>122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173</v>
      </c>
      <c r="BM171" s="216" t="s">
        <v>251</v>
      </c>
    </row>
    <row r="172" s="2" customFormat="1">
      <c r="A172" s="39"/>
      <c r="B172" s="40"/>
      <c r="C172" s="41"/>
      <c r="D172" s="218" t="s">
        <v>130</v>
      </c>
      <c r="E172" s="41"/>
      <c r="F172" s="219" t="s">
        <v>252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130</v>
      </c>
      <c r="AU172" s="18" t="s">
        <v>82</v>
      </c>
    </row>
    <row r="173" s="13" customFormat="1">
      <c r="A173" s="13"/>
      <c r="B173" s="223"/>
      <c r="C173" s="224"/>
      <c r="D173" s="225" t="s">
        <v>132</v>
      </c>
      <c r="E173" s="226" t="s">
        <v>19</v>
      </c>
      <c r="F173" s="227" t="s">
        <v>253</v>
      </c>
      <c r="G173" s="224"/>
      <c r="H173" s="228">
        <v>74.799999999999997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132</v>
      </c>
      <c r="AU173" s="234" t="s">
        <v>82</v>
      </c>
      <c r="AV173" s="13" t="s">
        <v>82</v>
      </c>
      <c r="AW173" s="13" t="s">
        <v>33</v>
      </c>
      <c r="AX173" s="13" t="s">
        <v>72</v>
      </c>
      <c r="AY173" s="234" t="s">
        <v>122</v>
      </c>
    </row>
    <row r="174" s="14" customFormat="1">
      <c r="A174" s="14"/>
      <c r="B174" s="235"/>
      <c r="C174" s="236"/>
      <c r="D174" s="225" t="s">
        <v>132</v>
      </c>
      <c r="E174" s="237" t="s">
        <v>19</v>
      </c>
      <c r="F174" s="238" t="s">
        <v>134</v>
      </c>
      <c r="G174" s="236"/>
      <c r="H174" s="239">
        <v>74.799999999999997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132</v>
      </c>
      <c r="AU174" s="245" t="s">
        <v>82</v>
      </c>
      <c r="AV174" s="14" t="s">
        <v>129</v>
      </c>
      <c r="AW174" s="14" t="s">
        <v>33</v>
      </c>
      <c r="AX174" s="14" t="s">
        <v>80</v>
      </c>
      <c r="AY174" s="245" t="s">
        <v>122</v>
      </c>
    </row>
    <row r="175" s="2" customFormat="1" ht="24.15" customHeight="1">
      <c r="A175" s="39"/>
      <c r="B175" s="40"/>
      <c r="C175" s="205" t="s">
        <v>7</v>
      </c>
      <c r="D175" s="205" t="s">
        <v>124</v>
      </c>
      <c r="E175" s="206" t="s">
        <v>254</v>
      </c>
      <c r="F175" s="207" t="s">
        <v>255</v>
      </c>
      <c r="G175" s="208" t="s">
        <v>153</v>
      </c>
      <c r="H175" s="209">
        <v>51.850000000000001</v>
      </c>
      <c r="I175" s="210"/>
      <c r="J175" s="211">
        <f>ROUND(I175*H175,2)</f>
        <v>0</v>
      </c>
      <c r="K175" s="207" t="s">
        <v>128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0.0094800000000000006</v>
      </c>
      <c r="T175" s="215">
        <f>S175*H175</f>
        <v>0.49153800000000003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173</v>
      </c>
      <c r="AT175" s="216" t="s">
        <v>124</v>
      </c>
      <c r="AU175" s="216" t="s">
        <v>82</v>
      </c>
      <c r="AY175" s="18" t="s">
        <v>122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173</v>
      </c>
      <c r="BM175" s="216" t="s">
        <v>256</v>
      </c>
    </row>
    <row r="176" s="2" customFormat="1">
      <c r="A176" s="39"/>
      <c r="B176" s="40"/>
      <c r="C176" s="41"/>
      <c r="D176" s="218" t="s">
        <v>130</v>
      </c>
      <c r="E176" s="41"/>
      <c r="F176" s="219" t="s">
        <v>257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130</v>
      </c>
      <c r="AU176" s="18" t="s">
        <v>82</v>
      </c>
    </row>
    <row r="177" s="13" customFormat="1">
      <c r="A177" s="13"/>
      <c r="B177" s="223"/>
      <c r="C177" s="224"/>
      <c r="D177" s="225" t="s">
        <v>132</v>
      </c>
      <c r="E177" s="226" t="s">
        <v>19</v>
      </c>
      <c r="F177" s="227" t="s">
        <v>209</v>
      </c>
      <c r="G177" s="224"/>
      <c r="H177" s="228">
        <v>51.850000000000001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132</v>
      </c>
      <c r="AU177" s="234" t="s">
        <v>82</v>
      </c>
      <c r="AV177" s="13" t="s">
        <v>82</v>
      </c>
      <c r="AW177" s="13" t="s">
        <v>33</v>
      </c>
      <c r="AX177" s="13" t="s">
        <v>72</v>
      </c>
      <c r="AY177" s="234" t="s">
        <v>122</v>
      </c>
    </row>
    <row r="178" s="14" customFormat="1">
      <c r="A178" s="14"/>
      <c r="B178" s="235"/>
      <c r="C178" s="236"/>
      <c r="D178" s="225" t="s">
        <v>132</v>
      </c>
      <c r="E178" s="237" t="s">
        <v>19</v>
      </c>
      <c r="F178" s="238" t="s">
        <v>134</v>
      </c>
      <c r="G178" s="236"/>
      <c r="H178" s="239">
        <v>51.850000000000001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132</v>
      </c>
      <c r="AU178" s="245" t="s">
        <v>82</v>
      </c>
      <c r="AV178" s="14" t="s">
        <v>129</v>
      </c>
      <c r="AW178" s="14" t="s">
        <v>33</v>
      </c>
      <c r="AX178" s="14" t="s">
        <v>80</v>
      </c>
      <c r="AY178" s="245" t="s">
        <v>122</v>
      </c>
    </row>
    <row r="179" s="2" customFormat="1" ht="21.75" customHeight="1">
      <c r="A179" s="39"/>
      <c r="B179" s="40"/>
      <c r="C179" s="205" t="s">
        <v>189</v>
      </c>
      <c r="D179" s="205" t="s">
        <v>124</v>
      </c>
      <c r="E179" s="206" t="s">
        <v>258</v>
      </c>
      <c r="F179" s="207" t="s">
        <v>259</v>
      </c>
      <c r="G179" s="208" t="s">
        <v>153</v>
      </c>
      <c r="H179" s="209">
        <v>51.850000000000001</v>
      </c>
      <c r="I179" s="210"/>
      <c r="J179" s="211">
        <f>ROUND(I179*H179,2)</f>
        <v>0</v>
      </c>
      <c r="K179" s="207" t="s">
        <v>128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0.014</v>
      </c>
      <c r="T179" s="215">
        <f>S179*H179</f>
        <v>0.72589999999999999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173</v>
      </c>
      <c r="AT179" s="216" t="s">
        <v>124</v>
      </c>
      <c r="AU179" s="216" t="s">
        <v>82</v>
      </c>
      <c r="AY179" s="18" t="s">
        <v>122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173</v>
      </c>
      <c r="BM179" s="216" t="s">
        <v>260</v>
      </c>
    </row>
    <row r="180" s="2" customFormat="1">
      <c r="A180" s="39"/>
      <c r="B180" s="40"/>
      <c r="C180" s="41"/>
      <c r="D180" s="218" t="s">
        <v>130</v>
      </c>
      <c r="E180" s="41"/>
      <c r="F180" s="219" t="s">
        <v>261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130</v>
      </c>
      <c r="AU180" s="18" t="s">
        <v>82</v>
      </c>
    </row>
    <row r="181" s="13" customFormat="1">
      <c r="A181" s="13"/>
      <c r="B181" s="223"/>
      <c r="C181" s="224"/>
      <c r="D181" s="225" t="s">
        <v>132</v>
      </c>
      <c r="E181" s="226" t="s">
        <v>19</v>
      </c>
      <c r="F181" s="227" t="s">
        <v>209</v>
      </c>
      <c r="G181" s="224"/>
      <c r="H181" s="228">
        <v>51.850000000000001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132</v>
      </c>
      <c r="AU181" s="234" t="s">
        <v>82</v>
      </c>
      <c r="AV181" s="13" t="s">
        <v>82</v>
      </c>
      <c r="AW181" s="13" t="s">
        <v>33</v>
      </c>
      <c r="AX181" s="13" t="s">
        <v>72</v>
      </c>
      <c r="AY181" s="234" t="s">
        <v>122</v>
      </c>
    </row>
    <row r="182" s="14" customFormat="1">
      <c r="A182" s="14"/>
      <c r="B182" s="235"/>
      <c r="C182" s="236"/>
      <c r="D182" s="225" t="s">
        <v>132</v>
      </c>
      <c r="E182" s="237" t="s">
        <v>19</v>
      </c>
      <c r="F182" s="238" t="s">
        <v>134</v>
      </c>
      <c r="G182" s="236"/>
      <c r="H182" s="239">
        <v>51.850000000000001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132</v>
      </c>
      <c r="AU182" s="245" t="s">
        <v>82</v>
      </c>
      <c r="AV182" s="14" t="s">
        <v>129</v>
      </c>
      <c r="AW182" s="14" t="s">
        <v>33</v>
      </c>
      <c r="AX182" s="14" t="s">
        <v>80</v>
      </c>
      <c r="AY182" s="245" t="s">
        <v>122</v>
      </c>
    </row>
    <row r="183" s="12" customFormat="1" ht="22.8" customHeight="1">
      <c r="A183" s="12"/>
      <c r="B183" s="189"/>
      <c r="C183" s="190"/>
      <c r="D183" s="191" t="s">
        <v>71</v>
      </c>
      <c r="E183" s="203" t="s">
        <v>262</v>
      </c>
      <c r="F183" s="203" t="s">
        <v>263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SUM(P184:P187)</f>
        <v>0</v>
      </c>
      <c r="Q183" s="197"/>
      <c r="R183" s="198">
        <f>SUM(R184:R187)</f>
        <v>0</v>
      </c>
      <c r="S183" s="197"/>
      <c r="T183" s="199">
        <f>SUM(T184:T187)</f>
        <v>4.9667199999999996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82</v>
      </c>
      <c r="AT183" s="201" t="s">
        <v>71</v>
      </c>
      <c r="AU183" s="201" t="s">
        <v>80</v>
      </c>
      <c r="AY183" s="200" t="s">
        <v>122</v>
      </c>
      <c r="BK183" s="202">
        <f>SUM(BK184:BK187)</f>
        <v>0</v>
      </c>
    </row>
    <row r="184" s="2" customFormat="1" ht="16.5" customHeight="1">
      <c r="A184" s="39"/>
      <c r="B184" s="40"/>
      <c r="C184" s="205" t="s">
        <v>264</v>
      </c>
      <c r="D184" s="205" t="s">
        <v>124</v>
      </c>
      <c r="E184" s="206" t="s">
        <v>265</v>
      </c>
      <c r="F184" s="207" t="s">
        <v>266</v>
      </c>
      <c r="G184" s="208" t="s">
        <v>153</v>
      </c>
      <c r="H184" s="209">
        <v>74.799999999999997</v>
      </c>
      <c r="I184" s="210"/>
      <c r="J184" s="211">
        <f>ROUND(I184*H184,2)</f>
        <v>0</v>
      </c>
      <c r="K184" s="207" t="s">
        <v>128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0.066400000000000001</v>
      </c>
      <c r="T184" s="215">
        <f>S184*H184</f>
        <v>4.9667199999999996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173</v>
      </c>
      <c r="AT184" s="216" t="s">
        <v>124</v>
      </c>
      <c r="AU184" s="216" t="s">
        <v>82</v>
      </c>
      <c r="AY184" s="18" t="s">
        <v>122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173</v>
      </c>
      <c r="BM184" s="216" t="s">
        <v>267</v>
      </c>
    </row>
    <row r="185" s="2" customFormat="1">
      <c r="A185" s="39"/>
      <c r="B185" s="40"/>
      <c r="C185" s="41"/>
      <c r="D185" s="218" t="s">
        <v>130</v>
      </c>
      <c r="E185" s="41"/>
      <c r="F185" s="219" t="s">
        <v>268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130</v>
      </c>
      <c r="AU185" s="18" t="s">
        <v>82</v>
      </c>
    </row>
    <row r="186" s="13" customFormat="1">
      <c r="A186" s="13"/>
      <c r="B186" s="223"/>
      <c r="C186" s="224"/>
      <c r="D186" s="225" t="s">
        <v>132</v>
      </c>
      <c r="E186" s="226" t="s">
        <v>19</v>
      </c>
      <c r="F186" s="227" t="s">
        <v>253</v>
      </c>
      <c r="G186" s="224"/>
      <c r="H186" s="228">
        <v>74.799999999999997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132</v>
      </c>
      <c r="AU186" s="234" t="s">
        <v>82</v>
      </c>
      <c r="AV186" s="13" t="s">
        <v>82</v>
      </c>
      <c r="AW186" s="13" t="s">
        <v>33</v>
      </c>
      <c r="AX186" s="13" t="s">
        <v>72</v>
      </c>
      <c r="AY186" s="234" t="s">
        <v>122</v>
      </c>
    </row>
    <row r="187" s="14" customFormat="1">
      <c r="A187" s="14"/>
      <c r="B187" s="235"/>
      <c r="C187" s="236"/>
      <c r="D187" s="225" t="s">
        <v>132</v>
      </c>
      <c r="E187" s="237" t="s">
        <v>19</v>
      </c>
      <c r="F187" s="238" t="s">
        <v>134</v>
      </c>
      <c r="G187" s="236"/>
      <c r="H187" s="239">
        <v>74.799999999999997</v>
      </c>
      <c r="I187" s="240"/>
      <c r="J187" s="236"/>
      <c r="K187" s="236"/>
      <c r="L187" s="241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132</v>
      </c>
      <c r="AU187" s="245" t="s">
        <v>82</v>
      </c>
      <c r="AV187" s="14" t="s">
        <v>129</v>
      </c>
      <c r="AW187" s="14" t="s">
        <v>33</v>
      </c>
      <c r="AX187" s="14" t="s">
        <v>80</v>
      </c>
      <c r="AY187" s="245" t="s">
        <v>122</v>
      </c>
    </row>
    <row r="188" s="2" customFormat="1" ht="6.96" customHeight="1">
      <c r="A188" s="39"/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dO3/L4HwwCtZwkIULIXYBDkBhJNDPOBlpeIlZ9Axav+wVA0W3x7p9qcJqN5RFxmn2k0Z6uehdcdkF/XW0jtWeQ==" hashValue="s9OybauJ2GEzHr7YfPauTM72sjX/NBWiNxHkEpi5yBLzZFaHDyutwGgG7HKlMqVV9NkJZ4/n7ifiBWNYmRvyww==" algorithmName="SHA-512" password="CC35"/>
  <autoFilter ref="C86:K18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39711101"/>
    <hyperlink ref="F95" r:id="rId2" display="https://podminky.urs.cz/item/CS_URS_2023_01/162701105"/>
    <hyperlink ref="F97" r:id="rId3" display="https://podminky.urs.cz/item/CS_URS_2023_01/171201201"/>
    <hyperlink ref="F99" r:id="rId4" display="https://podminky.urs.cz/item/CS_URS_2023_01/171201211"/>
    <hyperlink ref="F108" r:id="rId5" display="https://podminky.urs.cz/item/CS_URS_2023_01/962031132"/>
    <hyperlink ref="F113" r:id="rId6" display="https://podminky.urs.cz/item/CS_URS_2023_01/962031133"/>
    <hyperlink ref="F118" r:id="rId7" display="https://podminky.urs.cz/item/CS_URS_2023_01/962032230"/>
    <hyperlink ref="F122" r:id="rId8" display="https://podminky.urs.cz/item/CS_URS_2023_01/965083111"/>
    <hyperlink ref="F126" r:id="rId9" display="https://podminky.urs.cz/item/CS_URS_2023_01/968062354"/>
    <hyperlink ref="F130" r:id="rId10" display="https://podminky.urs.cz/item/CS_URS_2023_01/968062355"/>
    <hyperlink ref="F135" r:id="rId11" display="https://podminky.urs.cz/item/CS_URS_2023_01/968062455"/>
    <hyperlink ref="F140" r:id="rId12" display="https://podminky.urs.cz/item/CS_URS_2023_01/971033251"/>
    <hyperlink ref="F142" r:id="rId13" display="https://podminky.urs.cz/item/CS_URS_2023_01/978012191"/>
    <hyperlink ref="F146" r:id="rId14" display="https://podminky.urs.cz/item/CS_URS_2023_01/978013191"/>
    <hyperlink ref="F156" r:id="rId15" display="https://podminky.urs.cz/item/CS_URS_2023_01/978015391"/>
    <hyperlink ref="F163" r:id="rId16" display="https://podminky.urs.cz/item/CS_URS_2023_01/997013501"/>
    <hyperlink ref="F165" r:id="rId17" display="https://podminky.urs.cz/item/CS_URS_2023_01/997013509"/>
    <hyperlink ref="F172" r:id="rId18" display="https://podminky.urs.cz/item/CS_URS_2023_01/762342811"/>
    <hyperlink ref="F176" r:id="rId19" display="https://podminky.urs.cz/item/CS_URS_2023_01/762421825"/>
    <hyperlink ref="F180" r:id="rId20" display="https://podminky.urs.cz/item/CS_URS_2023_01/762812811"/>
    <hyperlink ref="F185" r:id="rId21" display="https://podminky.urs.cz/item/CS_URS_2023_01/7651118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Městský hřbitov Beroun, kompletní oprava bývalé márnice rozpočet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269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ROUND((SUM(BE99:BE409)),  2)</f>
        <v>0</v>
      </c>
      <c r="G33" s="39"/>
      <c r="H33" s="39"/>
      <c r="I33" s="149">
        <v>0.20999999999999999</v>
      </c>
      <c r="J33" s="148">
        <f>ROUND(((SUM(BE99:BE409))*I33),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ROUND((SUM(BF99:BF409)),  2)</f>
        <v>0</v>
      </c>
      <c r="G34" s="39"/>
      <c r="H34" s="39"/>
      <c r="I34" s="149">
        <v>0.14999999999999999</v>
      </c>
      <c r="J34" s="148">
        <f>ROUND(((SUM(BF99:BF409))*I34),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ROUND((SUM(BG99:BG409)),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ROUND((SUM(BH99:BH409)),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ROUND((SUM(BI99:BI409)),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Městský hřbitov Beroun, kompletní oprava bývalé márnice rozpočet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Stavební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33" t="s">
        <v>23</v>
      </c>
      <c r="J52" s="73" t="str">
        <f>IF(J12="","",J12)</f>
        <v>7. 3. 2023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Beroun</v>
      </c>
      <c r="G54" s="41"/>
      <c r="H54" s="41"/>
      <c r="I54" s="33" t="s">
        <v>31</v>
      </c>
      <c r="J54" s="37" t="str">
        <f>E21</f>
        <v>Ramprojekt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J100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270</v>
      </c>
      <c r="E61" s="175"/>
      <c r="F61" s="175"/>
      <c r="G61" s="175"/>
      <c r="H61" s="175"/>
      <c r="I61" s="175"/>
      <c r="J61" s="176">
        <f>J101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J123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J171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271</v>
      </c>
      <c r="E64" s="175"/>
      <c r="F64" s="175"/>
      <c r="G64" s="175"/>
      <c r="H64" s="175"/>
      <c r="I64" s="175"/>
      <c r="J64" s="176">
        <f>J197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104</v>
      </c>
      <c r="E65" s="169"/>
      <c r="F65" s="169"/>
      <c r="G65" s="169"/>
      <c r="H65" s="169"/>
      <c r="I65" s="169"/>
      <c r="J65" s="170">
        <f>J200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272</v>
      </c>
      <c r="E66" s="175"/>
      <c r="F66" s="175"/>
      <c r="G66" s="175"/>
      <c r="H66" s="175"/>
      <c r="I66" s="175"/>
      <c r="J66" s="176">
        <f>J201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273</v>
      </c>
      <c r="E67" s="175"/>
      <c r="F67" s="175"/>
      <c r="G67" s="175"/>
      <c r="H67" s="175"/>
      <c r="I67" s="175"/>
      <c r="J67" s="176">
        <f>J211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274</v>
      </c>
      <c r="E68" s="175"/>
      <c r="F68" s="175"/>
      <c r="G68" s="175"/>
      <c r="H68" s="175"/>
      <c r="I68" s="175"/>
      <c r="J68" s="176">
        <f>J228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275</v>
      </c>
      <c r="E69" s="175"/>
      <c r="F69" s="175"/>
      <c r="G69" s="175"/>
      <c r="H69" s="175"/>
      <c r="I69" s="175"/>
      <c r="J69" s="176">
        <f>J230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276</v>
      </c>
      <c r="E70" s="175"/>
      <c r="F70" s="175"/>
      <c r="G70" s="175"/>
      <c r="H70" s="175"/>
      <c r="I70" s="175"/>
      <c r="J70" s="176">
        <f>J232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277</v>
      </c>
      <c r="E71" s="175"/>
      <c r="F71" s="175"/>
      <c r="G71" s="175"/>
      <c r="H71" s="175"/>
      <c r="I71" s="175"/>
      <c r="J71" s="176">
        <f>J234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105</v>
      </c>
      <c r="E72" s="175"/>
      <c r="F72" s="175"/>
      <c r="G72" s="175"/>
      <c r="H72" s="175"/>
      <c r="I72" s="175"/>
      <c r="J72" s="176">
        <f>J236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278</v>
      </c>
      <c r="E73" s="175"/>
      <c r="F73" s="175"/>
      <c r="G73" s="175"/>
      <c r="H73" s="175"/>
      <c r="I73" s="175"/>
      <c r="J73" s="176">
        <f>J270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279</v>
      </c>
      <c r="E74" s="175"/>
      <c r="F74" s="175"/>
      <c r="G74" s="175"/>
      <c r="H74" s="175"/>
      <c r="I74" s="175"/>
      <c r="J74" s="176">
        <f>J285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106</v>
      </c>
      <c r="E75" s="175"/>
      <c r="F75" s="175"/>
      <c r="G75" s="175"/>
      <c r="H75" s="175"/>
      <c r="I75" s="175"/>
      <c r="J75" s="176">
        <f>J320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280</v>
      </c>
      <c r="E76" s="175"/>
      <c r="F76" s="175"/>
      <c r="G76" s="175"/>
      <c r="H76" s="175"/>
      <c r="I76" s="175"/>
      <c r="J76" s="176">
        <f>J344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281</v>
      </c>
      <c r="E77" s="175"/>
      <c r="F77" s="175"/>
      <c r="G77" s="175"/>
      <c r="H77" s="175"/>
      <c r="I77" s="175"/>
      <c r="J77" s="176">
        <f>J372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282</v>
      </c>
      <c r="E78" s="175"/>
      <c r="F78" s="175"/>
      <c r="G78" s="175"/>
      <c r="H78" s="175"/>
      <c r="I78" s="175"/>
      <c r="J78" s="176">
        <f>J382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283</v>
      </c>
      <c r="E79" s="175"/>
      <c r="F79" s="175"/>
      <c r="G79" s="175"/>
      <c r="H79" s="175"/>
      <c r="I79" s="175"/>
      <c r="J79" s="176">
        <f>J399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107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61" t="str">
        <f>E7</f>
        <v>Městský hřbitov Beroun, kompletní oprava bývalé márnice rozpočet</v>
      </c>
      <c r="F89" s="33"/>
      <c r="G89" s="33"/>
      <c r="H89" s="33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93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02 - Stavební úpravy</v>
      </c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F12</f>
        <v>Beroun</v>
      </c>
      <c r="G93" s="41"/>
      <c r="H93" s="41"/>
      <c r="I93" s="33" t="s">
        <v>23</v>
      </c>
      <c r="J93" s="73" t="str">
        <f>IF(J12="","",J12)</f>
        <v>7. 3. 2023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E15</f>
        <v>Město Beroun</v>
      </c>
      <c r="G95" s="41"/>
      <c r="H95" s="41"/>
      <c r="I95" s="33" t="s">
        <v>31</v>
      </c>
      <c r="J95" s="37" t="str">
        <f>E21</f>
        <v>Ramprojekt s.r.o.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IF(E18="","",E18)</f>
        <v>Vyplň údaj</v>
      </c>
      <c r="G96" s="41"/>
      <c r="H96" s="41"/>
      <c r="I96" s="33" t="s">
        <v>34</v>
      </c>
      <c r="J96" s="37" t="str">
        <f>E24</f>
        <v xml:space="preserve"> 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8"/>
      <c r="B98" s="179"/>
      <c r="C98" s="180" t="s">
        <v>108</v>
      </c>
      <c r="D98" s="181" t="s">
        <v>57</v>
      </c>
      <c r="E98" s="181" t="s">
        <v>53</v>
      </c>
      <c r="F98" s="181" t="s">
        <v>54</v>
      </c>
      <c r="G98" s="181" t="s">
        <v>109</v>
      </c>
      <c r="H98" s="181" t="s">
        <v>110</v>
      </c>
      <c r="I98" s="181" t="s">
        <v>111</v>
      </c>
      <c r="J98" s="181" t="s">
        <v>97</v>
      </c>
      <c r="K98" s="182" t="s">
        <v>112</v>
      </c>
      <c r="L98" s="183"/>
      <c r="M98" s="93" t="s">
        <v>19</v>
      </c>
      <c r="N98" s="94" t="s">
        <v>42</v>
      </c>
      <c r="O98" s="94" t="s">
        <v>113</v>
      </c>
      <c r="P98" s="94" t="s">
        <v>114</v>
      </c>
      <c r="Q98" s="94" t="s">
        <v>115</v>
      </c>
      <c r="R98" s="94" t="s">
        <v>116</v>
      </c>
      <c r="S98" s="94" t="s">
        <v>117</v>
      </c>
      <c r="T98" s="95" t="s">
        <v>118</v>
      </c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</row>
    <row r="99" s="2" customFormat="1" ht="22.8" customHeight="1">
      <c r="A99" s="39"/>
      <c r="B99" s="40"/>
      <c r="C99" s="100" t="s">
        <v>119</v>
      </c>
      <c r="D99" s="41"/>
      <c r="E99" s="41"/>
      <c r="F99" s="41"/>
      <c r="G99" s="41"/>
      <c r="H99" s="41"/>
      <c r="I99" s="41"/>
      <c r="J99" s="184">
        <f>BK99</f>
        <v>0</v>
      </c>
      <c r="K99" s="41"/>
      <c r="L99" s="45"/>
      <c r="M99" s="96"/>
      <c r="N99" s="185"/>
      <c r="O99" s="97"/>
      <c r="P99" s="186">
        <f>P100+P200</f>
        <v>0</v>
      </c>
      <c r="Q99" s="97"/>
      <c r="R99" s="186">
        <f>R100+R200</f>
        <v>24.604957293485</v>
      </c>
      <c r="S99" s="97"/>
      <c r="T99" s="187">
        <f>T100+T200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71</v>
      </c>
      <c r="AU99" s="18" t="s">
        <v>98</v>
      </c>
      <c r="BK99" s="188">
        <f>BK100+BK200</f>
        <v>0</v>
      </c>
    </row>
    <row r="100" s="12" customFormat="1" ht="25.92" customHeight="1">
      <c r="A100" s="12"/>
      <c r="B100" s="189"/>
      <c r="C100" s="190"/>
      <c r="D100" s="191" t="s">
        <v>71</v>
      </c>
      <c r="E100" s="192" t="s">
        <v>120</v>
      </c>
      <c r="F100" s="192" t="s">
        <v>121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P101+P123+P171+P197</f>
        <v>0</v>
      </c>
      <c r="Q100" s="197"/>
      <c r="R100" s="198">
        <f>R101+R123+R171+R197</f>
        <v>16.157267784000002</v>
      </c>
      <c r="S100" s="197"/>
      <c r="T100" s="199">
        <f>T101+T123+T171+T197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80</v>
      </c>
      <c r="AT100" s="201" t="s">
        <v>71</v>
      </c>
      <c r="AU100" s="201" t="s">
        <v>72</v>
      </c>
      <c r="AY100" s="200" t="s">
        <v>122</v>
      </c>
      <c r="BK100" s="202">
        <f>BK101+BK123+BK171+BK197</f>
        <v>0</v>
      </c>
    </row>
    <row r="101" s="12" customFormat="1" ht="22.8" customHeight="1">
      <c r="A101" s="12"/>
      <c r="B101" s="189"/>
      <c r="C101" s="190"/>
      <c r="D101" s="191" t="s">
        <v>71</v>
      </c>
      <c r="E101" s="203" t="s">
        <v>138</v>
      </c>
      <c r="F101" s="203" t="s">
        <v>284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SUM(P102:P122)</f>
        <v>0</v>
      </c>
      <c r="Q101" s="197"/>
      <c r="R101" s="198">
        <f>SUM(R102:R122)</f>
        <v>4.0124442999999994</v>
      </c>
      <c r="S101" s="197"/>
      <c r="T101" s="199">
        <f>SUM(T102:T122)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80</v>
      </c>
      <c r="AT101" s="201" t="s">
        <v>71</v>
      </c>
      <c r="AU101" s="201" t="s">
        <v>80</v>
      </c>
      <c r="AY101" s="200" t="s">
        <v>122</v>
      </c>
      <c r="BK101" s="202">
        <f>SUM(BK102:BK122)</f>
        <v>0</v>
      </c>
    </row>
    <row r="102" s="2" customFormat="1" ht="24.15" customHeight="1">
      <c r="A102" s="39"/>
      <c r="B102" s="40"/>
      <c r="C102" s="205" t="s">
        <v>80</v>
      </c>
      <c r="D102" s="205" t="s">
        <v>124</v>
      </c>
      <c r="E102" s="206" t="s">
        <v>285</v>
      </c>
      <c r="F102" s="207" t="s">
        <v>286</v>
      </c>
      <c r="G102" s="208" t="s">
        <v>127</v>
      </c>
      <c r="H102" s="209">
        <v>1.462</v>
      </c>
      <c r="I102" s="210"/>
      <c r="J102" s="211">
        <f>ROUND(I102*H102,2)</f>
        <v>0</v>
      </c>
      <c r="K102" s="207" t="s">
        <v>128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1.8775</v>
      </c>
      <c r="R102" s="214">
        <f>Q102*H102</f>
        <v>2.7449049999999997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129</v>
      </c>
      <c r="AT102" s="216" t="s">
        <v>124</v>
      </c>
      <c r="AU102" s="216" t="s">
        <v>82</v>
      </c>
      <c r="AY102" s="18" t="s">
        <v>122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129</v>
      </c>
      <c r="BM102" s="216" t="s">
        <v>82</v>
      </c>
    </row>
    <row r="103" s="2" customFormat="1">
      <c r="A103" s="39"/>
      <c r="B103" s="40"/>
      <c r="C103" s="41"/>
      <c r="D103" s="218" t="s">
        <v>130</v>
      </c>
      <c r="E103" s="41"/>
      <c r="F103" s="219" t="s">
        <v>287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130</v>
      </c>
      <c r="AU103" s="18" t="s">
        <v>82</v>
      </c>
    </row>
    <row r="104" s="13" customFormat="1">
      <c r="A104" s="13"/>
      <c r="B104" s="223"/>
      <c r="C104" s="224"/>
      <c r="D104" s="225" t="s">
        <v>132</v>
      </c>
      <c r="E104" s="226" t="s">
        <v>19</v>
      </c>
      <c r="F104" s="227" t="s">
        <v>288</v>
      </c>
      <c r="G104" s="224"/>
      <c r="H104" s="228">
        <v>0.83199999999999996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132</v>
      </c>
      <c r="AU104" s="234" t="s">
        <v>82</v>
      </c>
      <c r="AV104" s="13" t="s">
        <v>82</v>
      </c>
      <c r="AW104" s="13" t="s">
        <v>33</v>
      </c>
      <c r="AX104" s="13" t="s">
        <v>72</v>
      </c>
      <c r="AY104" s="234" t="s">
        <v>122</v>
      </c>
    </row>
    <row r="105" s="13" customFormat="1">
      <c r="A105" s="13"/>
      <c r="B105" s="223"/>
      <c r="C105" s="224"/>
      <c r="D105" s="225" t="s">
        <v>132</v>
      </c>
      <c r="E105" s="226" t="s">
        <v>19</v>
      </c>
      <c r="F105" s="227" t="s">
        <v>289</v>
      </c>
      <c r="G105" s="224"/>
      <c r="H105" s="228">
        <v>0.63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132</v>
      </c>
      <c r="AU105" s="234" t="s">
        <v>82</v>
      </c>
      <c r="AV105" s="13" t="s">
        <v>82</v>
      </c>
      <c r="AW105" s="13" t="s">
        <v>33</v>
      </c>
      <c r="AX105" s="13" t="s">
        <v>72</v>
      </c>
      <c r="AY105" s="234" t="s">
        <v>122</v>
      </c>
    </row>
    <row r="106" s="14" customFormat="1">
      <c r="A106" s="14"/>
      <c r="B106" s="235"/>
      <c r="C106" s="236"/>
      <c r="D106" s="225" t="s">
        <v>132</v>
      </c>
      <c r="E106" s="237" t="s">
        <v>19</v>
      </c>
      <c r="F106" s="238" t="s">
        <v>134</v>
      </c>
      <c r="G106" s="236"/>
      <c r="H106" s="239">
        <v>1.462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132</v>
      </c>
      <c r="AU106" s="245" t="s">
        <v>82</v>
      </c>
      <c r="AV106" s="14" t="s">
        <v>129</v>
      </c>
      <c r="AW106" s="14" t="s">
        <v>33</v>
      </c>
      <c r="AX106" s="14" t="s">
        <v>80</v>
      </c>
      <c r="AY106" s="245" t="s">
        <v>122</v>
      </c>
    </row>
    <row r="107" s="2" customFormat="1" ht="16.5" customHeight="1">
      <c r="A107" s="39"/>
      <c r="B107" s="40"/>
      <c r="C107" s="205" t="s">
        <v>82</v>
      </c>
      <c r="D107" s="205" t="s">
        <v>124</v>
      </c>
      <c r="E107" s="206" t="s">
        <v>290</v>
      </c>
      <c r="F107" s="207" t="s">
        <v>291</v>
      </c>
      <c r="G107" s="208" t="s">
        <v>292</v>
      </c>
      <c r="H107" s="209">
        <v>17.600000000000001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129</v>
      </c>
      <c r="AT107" s="216" t="s">
        <v>124</v>
      </c>
      <c r="AU107" s="216" t="s">
        <v>82</v>
      </c>
      <c r="AY107" s="18" t="s">
        <v>122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129</v>
      </c>
      <c r="BM107" s="216" t="s">
        <v>129</v>
      </c>
    </row>
    <row r="108" s="13" customFormat="1">
      <c r="A108" s="13"/>
      <c r="B108" s="223"/>
      <c r="C108" s="224"/>
      <c r="D108" s="225" t="s">
        <v>132</v>
      </c>
      <c r="E108" s="226" t="s">
        <v>19</v>
      </c>
      <c r="F108" s="227" t="s">
        <v>293</v>
      </c>
      <c r="G108" s="224"/>
      <c r="H108" s="228">
        <v>17.600000000000001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132</v>
      </c>
      <c r="AU108" s="234" t="s">
        <v>82</v>
      </c>
      <c r="AV108" s="13" t="s">
        <v>82</v>
      </c>
      <c r="AW108" s="13" t="s">
        <v>33</v>
      </c>
      <c r="AX108" s="13" t="s">
        <v>72</v>
      </c>
      <c r="AY108" s="234" t="s">
        <v>122</v>
      </c>
    </row>
    <row r="109" s="14" customFormat="1">
      <c r="A109" s="14"/>
      <c r="B109" s="235"/>
      <c r="C109" s="236"/>
      <c r="D109" s="225" t="s">
        <v>132</v>
      </c>
      <c r="E109" s="237" t="s">
        <v>19</v>
      </c>
      <c r="F109" s="238" t="s">
        <v>134</v>
      </c>
      <c r="G109" s="236"/>
      <c r="H109" s="239">
        <v>17.600000000000001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132</v>
      </c>
      <c r="AU109" s="245" t="s">
        <v>82</v>
      </c>
      <c r="AV109" s="14" t="s">
        <v>129</v>
      </c>
      <c r="AW109" s="14" t="s">
        <v>33</v>
      </c>
      <c r="AX109" s="14" t="s">
        <v>80</v>
      </c>
      <c r="AY109" s="245" t="s">
        <v>122</v>
      </c>
    </row>
    <row r="110" s="2" customFormat="1" ht="24.15" customHeight="1">
      <c r="A110" s="39"/>
      <c r="B110" s="40"/>
      <c r="C110" s="205" t="s">
        <v>138</v>
      </c>
      <c r="D110" s="205" t="s">
        <v>124</v>
      </c>
      <c r="E110" s="206" t="s">
        <v>294</v>
      </c>
      <c r="F110" s="207" t="s">
        <v>295</v>
      </c>
      <c r="G110" s="208" t="s">
        <v>153</v>
      </c>
      <c r="H110" s="209">
        <v>0.96999999999999997</v>
      </c>
      <c r="I110" s="210"/>
      <c r="J110" s="211">
        <f>ROUND(I110*H110,2)</f>
        <v>0</v>
      </c>
      <c r="K110" s="207" t="s">
        <v>128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0.25364999999999999</v>
      </c>
      <c r="R110" s="214">
        <f>Q110*H110</f>
        <v>0.24604049999999997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129</v>
      </c>
      <c r="AT110" s="216" t="s">
        <v>124</v>
      </c>
      <c r="AU110" s="216" t="s">
        <v>82</v>
      </c>
      <c r="AY110" s="18" t="s">
        <v>122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129</v>
      </c>
      <c r="BM110" s="216" t="s">
        <v>141</v>
      </c>
    </row>
    <row r="111" s="2" customFormat="1">
      <c r="A111" s="39"/>
      <c r="B111" s="40"/>
      <c r="C111" s="41"/>
      <c r="D111" s="218" t="s">
        <v>130</v>
      </c>
      <c r="E111" s="41"/>
      <c r="F111" s="219" t="s">
        <v>296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130</v>
      </c>
      <c r="AU111" s="18" t="s">
        <v>82</v>
      </c>
    </row>
    <row r="112" s="13" customFormat="1">
      <c r="A112" s="13"/>
      <c r="B112" s="223"/>
      <c r="C112" s="224"/>
      <c r="D112" s="225" t="s">
        <v>132</v>
      </c>
      <c r="E112" s="226" t="s">
        <v>19</v>
      </c>
      <c r="F112" s="227" t="s">
        <v>297</v>
      </c>
      <c r="G112" s="224"/>
      <c r="H112" s="228">
        <v>0.96999999999999997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132</v>
      </c>
      <c r="AU112" s="234" t="s">
        <v>82</v>
      </c>
      <c r="AV112" s="13" t="s">
        <v>82</v>
      </c>
      <c r="AW112" s="13" t="s">
        <v>33</v>
      </c>
      <c r="AX112" s="13" t="s">
        <v>72</v>
      </c>
      <c r="AY112" s="234" t="s">
        <v>122</v>
      </c>
    </row>
    <row r="113" s="14" customFormat="1">
      <c r="A113" s="14"/>
      <c r="B113" s="235"/>
      <c r="C113" s="236"/>
      <c r="D113" s="225" t="s">
        <v>132</v>
      </c>
      <c r="E113" s="237" t="s">
        <v>19</v>
      </c>
      <c r="F113" s="238" t="s">
        <v>134</v>
      </c>
      <c r="G113" s="236"/>
      <c r="H113" s="239">
        <v>0.96999999999999997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132</v>
      </c>
      <c r="AU113" s="245" t="s">
        <v>82</v>
      </c>
      <c r="AV113" s="14" t="s">
        <v>129</v>
      </c>
      <c r="AW113" s="14" t="s">
        <v>33</v>
      </c>
      <c r="AX113" s="14" t="s">
        <v>80</v>
      </c>
      <c r="AY113" s="245" t="s">
        <v>122</v>
      </c>
    </row>
    <row r="114" s="2" customFormat="1" ht="24.15" customHeight="1">
      <c r="A114" s="39"/>
      <c r="B114" s="40"/>
      <c r="C114" s="205" t="s">
        <v>129</v>
      </c>
      <c r="D114" s="205" t="s">
        <v>124</v>
      </c>
      <c r="E114" s="206" t="s">
        <v>298</v>
      </c>
      <c r="F114" s="207" t="s">
        <v>299</v>
      </c>
      <c r="G114" s="208" t="s">
        <v>153</v>
      </c>
      <c r="H114" s="209">
        <v>1.5600000000000001</v>
      </c>
      <c r="I114" s="210"/>
      <c r="J114" s="211">
        <f>ROUND(I114*H114,2)</f>
        <v>0</v>
      </c>
      <c r="K114" s="207" t="s">
        <v>128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0.25364999999999999</v>
      </c>
      <c r="R114" s="214">
        <f>Q114*H114</f>
        <v>0.39569399999999999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129</v>
      </c>
      <c r="AT114" s="216" t="s">
        <v>124</v>
      </c>
      <c r="AU114" s="216" t="s">
        <v>82</v>
      </c>
      <c r="AY114" s="18" t="s">
        <v>122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129</v>
      </c>
      <c r="BM114" s="216" t="s">
        <v>146</v>
      </c>
    </row>
    <row r="115" s="2" customFormat="1">
      <c r="A115" s="39"/>
      <c r="B115" s="40"/>
      <c r="C115" s="41"/>
      <c r="D115" s="218" t="s">
        <v>130</v>
      </c>
      <c r="E115" s="41"/>
      <c r="F115" s="219" t="s">
        <v>300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130</v>
      </c>
      <c r="AU115" s="18" t="s">
        <v>82</v>
      </c>
    </row>
    <row r="116" s="13" customFormat="1">
      <c r="A116" s="13"/>
      <c r="B116" s="223"/>
      <c r="C116" s="224"/>
      <c r="D116" s="225" t="s">
        <v>132</v>
      </c>
      <c r="E116" s="226" t="s">
        <v>19</v>
      </c>
      <c r="F116" s="227" t="s">
        <v>301</v>
      </c>
      <c r="G116" s="224"/>
      <c r="H116" s="228">
        <v>1.5600000000000001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132</v>
      </c>
      <c r="AU116" s="234" t="s">
        <v>82</v>
      </c>
      <c r="AV116" s="13" t="s">
        <v>82</v>
      </c>
      <c r="AW116" s="13" t="s">
        <v>33</v>
      </c>
      <c r="AX116" s="13" t="s">
        <v>72</v>
      </c>
      <c r="AY116" s="234" t="s">
        <v>122</v>
      </c>
    </row>
    <row r="117" s="14" customFormat="1">
      <c r="A117" s="14"/>
      <c r="B117" s="235"/>
      <c r="C117" s="236"/>
      <c r="D117" s="225" t="s">
        <v>132</v>
      </c>
      <c r="E117" s="237" t="s">
        <v>19</v>
      </c>
      <c r="F117" s="238" t="s">
        <v>134</v>
      </c>
      <c r="G117" s="236"/>
      <c r="H117" s="239">
        <v>1.5600000000000001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132</v>
      </c>
      <c r="AU117" s="245" t="s">
        <v>82</v>
      </c>
      <c r="AV117" s="14" t="s">
        <v>129</v>
      </c>
      <c r="AW117" s="14" t="s">
        <v>33</v>
      </c>
      <c r="AX117" s="14" t="s">
        <v>80</v>
      </c>
      <c r="AY117" s="245" t="s">
        <v>122</v>
      </c>
    </row>
    <row r="118" s="2" customFormat="1" ht="16.5" customHeight="1">
      <c r="A118" s="39"/>
      <c r="B118" s="40"/>
      <c r="C118" s="205" t="s">
        <v>150</v>
      </c>
      <c r="D118" s="205" t="s">
        <v>124</v>
      </c>
      <c r="E118" s="206" t="s">
        <v>302</v>
      </c>
      <c r="F118" s="207" t="s">
        <v>303</v>
      </c>
      <c r="G118" s="208" t="s">
        <v>153</v>
      </c>
      <c r="H118" s="209">
        <v>1.9199999999999999</v>
      </c>
      <c r="I118" s="210"/>
      <c r="J118" s="211">
        <f>ROUND(I118*H118,2)</f>
        <v>0</v>
      </c>
      <c r="K118" s="207" t="s">
        <v>128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0.32594000000000001</v>
      </c>
      <c r="R118" s="214">
        <f>Q118*H118</f>
        <v>0.62580479999999994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129</v>
      </c>
      <c r="AT118" s="216" t="s">
        <v>124</v>
      </c>
      <c r="AU118" s="216" t="s">
        <v>82</v>
      </c>
      <c r="AY118" s="18" t="s">
        <v>122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129</v>
      </c>
      <c r="BM118" s="216" t="s">
        <v>154</v>
      </c>
    </row>
    <row r="119" s="2" customFormat="1">
      <c r="A119" s="39"/>
      <c r="B119" s="40"/>
      <c r="C119" s="41"/>
      <c r="D119" s="218" t="s">
        <v>130</v>
      </c>
      <c r="E119" s="41"/>
      <c r="F119" s="219" t="s">
        <v>304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130</v>
      </c>
      <c r="AU119" s="18" t="s">
        <v>82</v>
      </c>
    </row>
    <row r="120" s="15" customFormat="1">
      <c r="A120" s="15"/>
      <c r="B120" s="246"/>
      <c r="C120" s="247"/>
      <c r="D120" s="225" t="s">
        <v>132</v>
      </c>
      <c r="E120" s="248" t="s">
        <v>19</v>
      </c>
      <c r="F120" s="249" t="s">
        <v>305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5" t="s">
        <v>132</v>
      </c>
      <c r="AU120" s="255" t="s">
        <v>82</v>
      </c>
      <c r="AV120" s="15" t="s">
        <v>80</v>
      </c>
      <c r="AW120" s="15" t="s">
        <v>33</v>
      </c>
      <c r="AX120" s="15" t="s">
        <v>72</v>
      </c>
      <c r="AY120" s="255" t="s">
        <v>122</v>
      </c>
    </row>
    <row r="121" s="13" customFormat="1">
      <c r="A121" s="13"/>
      <c r="B121" s="223"/>
      <c r="C121" s="224"/>
      <c r="D121" s="225" t="s">
        <v>132</v>
      </c>
      <c r="E121" s="226" t="s">
        <v>19</v>
      </c>
      <c r="F121" s="227" t="s">
        <v>306</v>
      </c>
      <c r="G121" s="224"/>
      <c r="H121" s="228">
        <v>1.9199999999999999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132</v>
      </c>
      <c r="AU121" s="234" t="s">
        <v>82</v>
      </c>
      <c r="AV121" s="13" t="s">
        <v>82</v>
      </c>
      <c r="AW121" s="13" t="s">
        <v>33</v>
      </c>
      <c r="AX121" s="13" t="s">
        <v>72</v>
      </c>
      <c r="AY121" s="234" t="s">
        <v>122</v>
      </c>
    </row>
    <row r="122" s="14" customFormat="1">
      <c r="A122" s="14"/>
      <c r="B122" s="235"/>
      <c r="C122" s="236"/>
      <c r="D122" s="225" t="s">
        <v>132</v>
      </c>
      <c r="E122" s="237" t="s">
        <v>19</v>
      </c>
      <c r="F122" s="238" t="s">
        <v>134</v>
      </c>
      <c r="G122" s="236"/>
      <c r="H122" s="239">
        <v>1.9199999999999999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132</v>
      </c>
      <c r="AU122" s="245" t="s">
        <v>82</v>
      </c>
      <c r="AV122" s="14" t="s">
        <v>129</v>
      </c>
      <c r="AW122" s="14" t="s">
        <v>33</v>
      </c>
      <c r="AX122" s="14" t="s">
        <v>80</v>
      </c>
      <c r="AY122" s="245" t="s">
        <v>122</v>
      </c>
    </row>
    <row r="123" s="12" customFormat="1" ht="22.8" customHeight="1">
      <c r="A123" s="12"/>
      <c r="B123" s="189"/>
      <c r="C123" s="190"/>
      <c r="D123" s="191" t="s">
        <v>71</v>
      </c>
      <c r="E123" s="203" t="s">
        <v>141</v>
      </c>
      <c r="F123" s="203" t="s">
        <v>149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SUM(P124:P170)</f>
        <v>0</v>
      </c>
      <c r="Q123" s="197"/>
      <c r="R123" s="198">
        <f>SUM(R124:R170)</f>
        <v>11.254572984000001</v>
      </c>
      <c r="S123" s="197"/>
      <c r="T123" s="199">
        <f>SUM(T124:T170)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80</v>
      </c>
      <c r="AT123" s="201" t="s">
        <v>71</v>
      </c>
      <c r="AU123" s="201" t="s">
        <v>80</v>
      </c>
      <c r="AY123" s="200" t="s">
        <v>122</v>
      </c>
      <c r="BK123" s="202">
        <f>SUM(BK124:BK170)</f>
        <v>0</v>
      </c>
    </row>
    <row r="124" s="2" customFormat="1" ht="24.15" customHeight="1">
      <c r="A124" s="39"/>
      <c r="B124" s="40"/>
      <c r="C124" s="205" t="s">
        <v>141</v>
      </c>
      <c r="D124" s="205" t="s">
        <v>124</v>
      </c>
      <c r="E124" s="206" t="s">
        <v>307</v>
      </c>
      <c r="F124" s="207" t="s">
        <v>308</v>
      </c>
      <c r="G124" s="208" t="s">
        <v>153</v>
      </c>
      <c r="H124" s="209">
        <v>31.466000000000001</v>
      </c>
      <c r="I124" s="210"/>
      <c r="J124" s="211">
        <f>ROUND(I124*H124,2)</f>
        <v>0</v>
      </c>
      <c r="K124" s="207" t="s">
        <v>128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0.018380000000000001</v>
      </c>
      <c r="R124" s="214">
        <f>Q124*H124</f>
        <v>0.57834508000000007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129</v>
      </c>
      <c r="AT124" s="216" t="s">
        <v>124</v>
      </c>
      <c r="AU124" s="216" t="s">
        <v>82</v>
      </c>
      <c r="AY124" s="18" t="s">
        <v>122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129</v>
      </c>
      <c r="BM124" s="216" t="s">
        <v>160</v>
      </c>
    </row>
    <row r="125" s="2" customFormat="1">
      <c r="A125" s="39"/>
      <c r="B125" s="40"/>
      <c r="C125" s="41"/>
      <c r="D125" s="218" t="s">
        <v>130</v>
      </c>
      <c r="E125" s="41"/>
      <c r="F125" s="219" t="s">
        <v>309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130</v>
      </c>
      <c r="AU125" s="18" t="s">
        <v>82</v>
      </c>
    </row>
    <row r="126" s="15" customFormat="1">
      <c r="A126" s="15"/>
      <c r="B126" s="246"/>
      <c r="C126" s="247"/>
      <c r="D126" s="225" t="s">
        <v>132</v>
      </c>
      <c r="E126" s="248" t="s">
        <v>19</v>
      </c>
      <c r="F126" s="249" t="s">
        <v>310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5" t="s">
        <v>132</v>
      </c>
      <c r="AU126" s="255" t="s">
        <v>82</v>
      </c>
      <c r="AV126" s="15" t="s">
        <v>80</v>
      </c>
      <c r="AW126" s="15" t="s">
        <v>33</v>
      </c>
      <c r="AX126" s="15" t="s">
        <v>72</v>
      </c>
      <c r="AY126" s="255" t="s">
        <v>122</v>
      </c>
    </row>
    <row r="127" s="13" customFormat="1">
      <c r="A127" s="13"/>
      <c r="B127" s="223"/>
      <c r="C127" s="224"/>
      <c r="D127" s="225" t="s">
        <v>132</v>
      </c>
      <c r="E127" s="226" t="s">
        <v>19</v>
      </c>
      <c r="F127" s="227" t="s">
        <v>311</v>
      </c>
      <c r="G127" s="224"/>
      <c r="H127" s="228">
        <v>3.1200000000000001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132</v>
      </c>
      <c r="AU127" s="234" t="s">
        <v>82</v>
      </c>
      <c r="AV127" s="13" t="s">
        <v>82</v>
      </c>
      <c r="AW127" s="13" t="s">
        <v>33</v>
      </c>
      <c r="AX127" s="13" t="s">
        <v>72</v>
      </c>
      <c r="AY127" s="234" t="s">
        <v>122</v>
      </c>
    </row>
    <row r="128" s="13" customFormat="1">
      <c r="A128" s="13"/>
      <c r="B128" s="223"/>
      <c r="C128" s="224"/>
      <c r="D128" s="225" t="s">
        <v>132</v>
      </c>
      <c r="E128" s="226" t="s">
        <v>19</v>
      </c>
      <c r="F128" s="227" t="s">
        <v>312</v>
      </c>
      <c r="G128" s="224"/>
      <c r="H128" s="228">
        <v>4.4800000000000004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132</v>
      </c>
      <c r="AU128" s="234" t="s">
        <v>82</v>
      </c>
      <c r="AV128" s="13" t="s">
        <v>82</v>
      </c>
      <c r="AW128" s="13" t="s">
        <v>33</v>
      </c>
      <c r="AX128" s="13" t="s">
        <v>72</v>
      </c>
      <c r="AY128" s="234" t="s">
        <v>122</v>
      </c>
    </row>
    <row r="129" s="13" customFormat="1">
      <c r="A129" s="13"/>
      <c r="B129" s="223"/>
      <c r="C129" s="224"/>
      <c r="D129" s="225" t="s">
        <v>132</v>
      </c>
      <c r="E129" s="226" t="s">
        <v>19</v>
      </c>
      <c r="F129" s="227" t="s">
        <v>313</v>
      </c>
      <c r="G129" s="224"/>
      <c r="H129" s="228">
        <v>0.96999999999999997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132</v>
      </c>
      <c r="AU129" s="234" t="s">
        <v>82</v>
      </c>
      <c r="AV129" s="13" t="s">
        <v>82</v>
      </c>
      <c r="AW129" s="13" t="s">
        <v>33</v>
      </c>
      <c r="AX129" s="13" t="s">
        <v>72</v>
      </c>
      <c r="AY129" s="234" t="s">
        <v>122</v>
      </c>
    </row>
    <row r="130" s="13" customFormat="1">
      <c r="A130" s="13"/>
      <c r="B130" s="223"/>
      <c r="C130" s="224"/>
      <c r="D130" s="225" t="s">
        <v>132</v>
      </c>
      <c r="E130" s="226" t="s">
        <v>19</v>
      </c>
      <c r="F130" s="227" t="s">
        <v>314</v>
      </c>
      <c r="G130" s="224"/>
      <c r="H130" s="228">
        <v>22.896000000000001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132</v>
      </c>
      <c r="AU130" s="234" t="s">
        <v>82</v>
      </c>
      <c r="AV130" s="13" t="s">
        <v>82</v>
      </c>
      <c r="AW130" s="13" t="s">
        <v>33</v>
      </c>
      <c r="AX130" s="13" t="s">
        <v>72</v>
      </c>
      <c r="AY130" s="234" t="s">
        <v>122</v>
      </c>
    </row>
    <row r="131" s="14" customFormat="1">
      <c r="A131" s="14"/>
      <c r="B131" s="235"/>
      <c r="C131" s="236"/>
      <c r="D131" s="225" t="s">
        <v>132</v>
      </c>
      <c r="E131" s="237" t="s">
        <v>19</v>
      </c>
      <c r="F131" s="238" t="s">
        <v>134</v>
      </c>
      <c r="G131" s="236"/>
      <c r="H131" s="239">
        <v>31.466000000000001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132</v>
      </c>
      <c r="AU131" s="245" t="s">
        <v>82</v>
      </c>
      <c r="AV131" s="14" t="s">
        <v>129</v>
      </c>
      <c r="AW131" s="14" t="s">
        <v>33</v>
      </c>
      <c r="AX131" s="14" t="s">
        <v>80</v>
      </c>
      <c r="AY131" s="245" t="s">
        <v>122</v>
      </c>
    </row>
    <row r="132" s="2" customFormat="1" ht="24.15" customHeight="1">
      <c r="A132" s="39"/>
      <c r="B132" s="40"/>
      <c r="C132" s="205" t="s">
        <v>164</v>
      </c>
      <c r="D132" s="205" t="s">
        <v>124</v>
      </c>
      <c r="E132" s="206" t="s">
        <v>315</v>
      </c>
      <c r="F132" s="207" t="s">
        <v>316</v>
      </c>
      <c r="G132" s="208" t="s">
        <v>153</v>
      </c>
      <c r="H132" s="209">
        <v>62.932000000000002</v>
      </c>
      <c r="I132" s="210"/>
      <c r="J132" s="211">
        <f>ROUND(I132*H132,2)</f>
        <v>0</v>
      </c>
      <c r="K132" s="207" t="s">
        <v>128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0.0079000000000000008</v>
      </c>
      <c r="R132" s="214">
        <f>Q132*H132</f>
        <v>0.49716280000000007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129</v>
      </c>
      <c r="AT132" s="216" t="s">
        <v>124</v>
      </c>
      <c r="AU132" s="216" t="s">
        <v>82</v>
      </c>
      <c r="AY132" s="18" t="s">
        <v>122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129</v>
      </c>
      <c r="BM132" s="216" t="s">
        <v>167</v>
      </c>
    </row>
    <row r="133" s="2" customFormat="1">
      <c r="A133" s="39"/>
      <c r="B133" s="40"/>
      <c r="C133" s="41"/>
      <c r="D133" s="218" t="s">
        <v>130</v>
      </c>
      <c r="E133" s="41"/>
      <c r="F133" s="219" t="s">
        <v>317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130</v>
      </c>
      <c r="AU133" s="18" t="s">
        <v>82</v>
      </c>
    </row>
    <row r="134" s="13" customFormat="1">
      <c r="A134" s="13"/>
      <c r="B134" s="223"/>
      <c r="C134" s="224"/>
      <c r="D134" s="225" t="s">
        <v>132</v>
      </c>
      <c r="E134" s="226" t="s">
        <v>19</v>
      </c>
      <c r="F134" s="227" t="s">
        <v>318</v>
      </c>
      <c r="G134" s="224"/>
      <c r="H134" s="228">
        <v>62.932000000000002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132</v>
      </c>
      <c r="AU134" s="234" t="s">
        <v>82</v>
      </c>
      <c r="AV134" s="13" t="s">
        <v>82</v>
      </c>
      <c r="AW134" s="13" t="s">
        <v>33</v>
      </c>
      <c r="AX134" s="13" t="s">
        <v>72</v>
      </c>
      <c r="AY134" s="234" t="s">
        <v>122</v>
      </c>
    </row>
    <row r="135" s="14" customFormat="1">
      <c r="A135" s="14"/>
      <c r="B135" s="235"/>
      <c r="C135" s="236"/>
      <c r="D135" s="225" t="s">
        <v>132</v>
      </c>
      <c r="E135" s="237" t="s">
        <v>19</v>
      </c>
      <c r="F135" s="238" t="s">
        <v>134</v>
      </c>
      <c r="G135" s="236"/>
      <c r="H135" s="239">
        <v>62.932000000000002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132</v>
      </c>
      <c r="AU135" s="245" t="s">
        <v>82</v>
      </c>
      <c r="AV135" s="14" t="s">
        <v>129</v>
      </c>
      <c r="AW135" s="14" t="s">
        <v>33</v>
      </c>
      <c r="AX135" s="14" t="s">
        <v>80</v>
      </c>
      <c r="AY135" s="245" t="s">
        <v>122</v>
      </c>
    </row>
    <row r="136" s="2" customFormat="1" ht="24.15" customHeight="1">
      <c r="A136" s="39"/>
      <c r="B136" s="40"/>
      <c r="C136" s="205" t="s">
        <v>146</v>
      </c>
      <c r="D136" s="205" t="s">
        <v>124</v>
      </c>
      <c r="E136" s="206" t="s">
        <v>319</v>
      </c>
      <c r="F136" s="207" t="s">
        <v>320</v>
      </c>
      <c r="G136" s="208" t="s">
        <v>153</v>
      </c>
      <c r="H136" s="209">
        <v>74.793999999999997</v>
      </c>
      <c r="I136" s="210"/>
      <c r="J136" s="211">
        <f>ROUND(I136*H136,2)</f>
        <v>0</v>
      </c>
      <c r="K136" s="207" t="s">
        <v>128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129</v>
      </c>
      <c r="AT136" s="216" t="s">
        <v>124</v>
      </c>
      <c r="AU136" s="216" t="s">
        <v>82</v>
      </c>
      <c r="AY136" s="18" t="s">
        <v>122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129</v>
      </c>
      <c r="BM136" s="216" t="s">
        <v>173</v>
      </c>
    </row>
    <row r="137" s="2" customFormat="1">
      <c r="A137" s="39"/>
      <c r="B137" s="40"/>
      <c r="C137" s="41"/>
      <c r="D137" s="218" t="s">
        <v>130</v>
      </c>
      <c r="E137" s="41"/>
      <c r="F137" s="219" t="s">
        <v>321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130</v>
      </c>
      <c r="AU137" s="18" t="s">
        <v>82</v>
      </c>
    </row>
    <row r="138" s="15" customFormat="1">
      <c r="A138" s="15"/>
      <c r="B138" s="246"/>
      <c r="C138" s="247"/>
      <c r="D138" s="225" t="s">
        <v>132</v>
      </c>
      <c r="E138" s="248" t="s">
        <v>19</v>
      </c>
      <c r="F138" s="249" t="s">
        <v>322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5" t="s">
        <v>132</v>
      </c>
      <c r="AU138" s="255" t="s">
        <v>82</v>
      </c>
      <c r="AV138" s="15" t="s">
        <v>80</v>
      </c>
      <c r="AW138" s="15" t="s">
        <v>33</v>
      </c>
      <c r="AX138" s="15" t="s">
        <v>72</v>
      </c>
      <c r="AY138" s="255" t="s">
        <v>122</v>
      </c>
    </row>
    <row r="139" s="13" customFormat="1">
      <c r="A139" s="13"/>
      <c r="B139" s="223"/>
      <c r="C139" s="224"/>
      <c r="D139" s="225" t="s">
        <v>132</v>
      </c>
      <c r="E139" s="226" t="s">
        <v>19</v>
      </c>
      <c r="F139" s="227" t="s">
        <v>323</v>
      </c>
      <c r="G139" s="224"/>
      <c r="H139" s="228">
        <v>22.32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132</v>
      </c>
      <c r="AU139" s="234" t="s">
        <v>82</v>
      </c>
      <c r="AV139" s="13" t="s">
        <v>82</v>
      </c>
      <c r="AW139" s="13" t="s">
        <v>33</v>
      </c>
      <c r="AX139" s="13" t="s">
        <v>72</v>
      </c>
      <c r="AY139" s="234" t="s">
        <v>122</v>
      </c>
    </row>
    <row r="140" s="13" customFormat="1">
      <c r="A140" s="13"/>
      <c r="B140" s="223"/>
      <c r="C140" s="224"/>
      <c r="D140" s="225" t="s">
        <v>132</v>
      </c>
      <c r="E140" s="226" t="s">
        <v>19</v>
      </c>
      <c r="F140" s="227" t="s">
        <v>324</v>
      </c>
      <c r="G140" s="224"/>
      <c r="H140" s="228">
        <v>-2.1600000000000001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132</v>
      </c>
      <c r="AU140" s="234" t="s">
        <v>82</v>
      </c>
      <c r="AV140" s="13" t="s">
        <v>82</v>
      </c>
      <c r="AW140" s="13" t="s">
        <v>33</v>
      </c>
      <c r="AX140" s="13" t="s">
        <v>72</v>
      </c>
      <c r="AY140" s="234" t="s">
        <v>122</v>
      </c>
    </row>
    <row r="141" s="13" customFormat="1">
      <c r="A141" s="13"/>
      <c r="B141" s="223"/>
      <c r="C141" s="224"/>
      <c r="D141" s="225" t="s">
        <v>132</v>
      </c>
      <c r="E141" s="226" t="s">
        <v>19</v>
      </c>
      <c r="F141" s="227" t="s">
        <v>325</v>
      </c>
      <c r="G141" s="224"/>
      <c r="H141" s="228">
        <v>55.944000000000003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132</v>
      </c>
      <c r="AU141" s="234" t="s">
        <v>82</v>
      </c>
      <c r="AV141" s="13" t="s">
        <v>82</v>
      </c>
      <c r="AW141" s="13" t="s">
        <v>33</v>
      </c>
      <c r="AX141" s="13" t="s">
        <v>72</v>
      </c>
      <c r="AY141" s="234" t="s">
        <v>122</v>
      </c>
    </row>
    <row r="142" s="13" customFormat="1">
      <c r="A142" s="13"/>
      <c r="B142" s="223"/>
      <c r="C142" s="224"/>
      <c r="D142" s="225" t="s">
        <v>132</v>
      </c>
      <c r="E142" s="226" t="s">
        <v>19</v>
      </c>
      <c r="F142" s="227" t="s">
        <v>326</v>
      </c>
      <c r="G142" s="224"/>
      <c r="H142" s="228">
        <v>-1.3100000000000001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132</v>
      </c>
      <c r="AU142" s="234" t="s">
        <v>82</v>
      </c>
      <c r="AV142" s="13" t="s">
        <v>82</v>
      </c>
      <c r="AW142" s="13" t="s">
        <v>33</v>
      </c>
      <c r="AX142" s="13" t="s">
        <v>72</v>
      </c>
      <c r="AY142" s="234" t="s">
        <v>122</v>
      </c>
    </row>
    <row r="143" s="14" customFormat="1">
      <c r="A143" s="14"/>
      <c r="B143" s="235"/>
      <c r="C143" s="236"/>
      <c r="D143" s="225" t="s">
        <v>132</v>
      </c>
      <c r="E143" s="237" t="s">
        <v>19</v>
      </c>
      <c r="F143" s="238" t="s">
        <v>134</v>
      </c>
      <c r="G143" s="236"/>
      <c r="H143" s="239">
        <v>74.793999999999997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132</v>
      </c>
      <c r="AU143" s="245" t="s">
        <v>82</v>
      </c>
      <c r="AV143" s="14" t="s">
        <v>129</v>
      </c>
      <c r="AW143" s="14" t="s">
        <v>33</v>
      </c>
      <c r="AX143" s="14" t="s">
        <v>80</v>
      </c>
      <c r="AY143" s="245" t="s">
        <v>122</v>
      </c>
    </row>
    <row r="144" s="2" customFormat="1" ht="16.5" customHeight="1">
      <c r="A144" s="39"/>
      <c r="B144" s="40"/>
      <c r="C144" s="205" t="s">
        <v>156</v>
      </c>
      <c r="D144" s="205" t="s">
        <v>124</v>
      </c>
      <c r="E144" s="206" t="s">
        <v>327</v>
      </c>
      <c r="F144" s="207" t="s">
        <v>328</v>
      </c>
      <c r="G144" s="208" t="s">
        <v>153</v>
      </c>
      <c r="H144" s="209">
        <v>74.793999999999997</v>
      </c>
      <c r="I144" s="210"/>
      <c r="J144" s="211">
        <f>ROUND(I144*H144,2)</f>
        <v>0</v>
      </c>
      <c r="K144" s="207" t="s">
        <v>128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129</v>
      </c>
      <c r="AT144" s="216" t="s">
        <v>124</v>
      </c>
      <c r="AU144" s="216" t="s">
        <v>82</v>
      </c>
      <c r="AY144" s="18" t="s">
        <v>122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129</v>
      </c>
      <c r="BM144" s="216" t="s">
        <v>178</v>
      </c>
    </row>
    <row r="145" s="2" customFormat="1">
      <c r="A145" s="39"/>
      <c r="B145" s="40"/>
      <c r="C145" s="41"/>
      <c r="D145" s="218" t="s">
        <v>130</v>
      </c>
      <c r="E145" s="41"/>
      <c r="F145" s="219" t="s">
        <v>329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130</v>
      </c>
      <c r="AU145" s="18" t="s">
        <v>82</v>
      </c>
    </row>
    <row r="146" s="2" customFormat="1" ht="24.15" customHeight="1">
      <c r="A146" s="39"/>
      <c r="B146" s="40"/>
      <c r="C146" s="205" t="s">
        <v>154</v>
      </c>
      <c r="D146" s="205" t="s">
        <v>124</v>
      </c>
      <c r="E146" s="206" t="s">
        <v>330</v>
      </c>
      <c r="F146" s="207" t="s">
        <v>331</v>
      </c>
      <c r="G146" s="208" t="s">
        <v>153</v>
      </c>
      <c r="H146" s="209">
        <v>114.172</v>
      </c>
      <c r="I146" s="210"/>
      <c r="J146" s="211">
        <f>ROUND(I146*H146,2)</f>
        <v>0</v>
      </c>
      <c r="K146" s="207" t="s">
        <v>128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0.026360000000000001</v>
      </c>
      <c r="R146" s="214">
        <f>Q146*H146</f>
        <v>3.0095739200000002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129</v>
      </c>
      <c r="AT146" s="216" t="s">
        <v>124</v>
      </c>
      <c r="AU146" s="216" t="s">
        <v>82</v>
      </c>
      <c r="AY146" s="18" t="s">
        <v>122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129</v>
      </c>
      <c r="BM146" s="216" t="s">
        <v>183</v>
      </c>
    </row>
    <row r="147" s="2" customFormat="1">
      <c r="A147" s="39"/>
      <c r="B147" s="40"/>
      <c r="C147" s="41"/>
      <c r="D147" s="218" t="s">
        <v>130</v>
      </c>
      <c r="E147" s="41"/>
      <c r="F147" s="219" t="s">
        <v>332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130</v>
      </c>
      <c r="AU147" s="18" t="s">
        <v>82</v>
      </c>
    </row>
    <row r="148" s="13" customFormat="1">
      <c r="A148" s="13"/>
      <c r="B148" s="223"/>
      <c r="C148" s="224"/>
      <c r="D148" s="225" t="s">
        <v>132</v>
      </c>
      <c r="E148" s="226" t="s">
        <v>19</v>
      </c>
      <c r="F148" s="227" t="s">
        <v>226</v>
      </c>
      <c r="G148" s="224"/>
      <c r="H148" s="228">
        <v>102.06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132</v>
      </c>
      <c r="AU148" s="234" t="s">
        <v>82</v>
      </c>
      <c r="AV148" s="13" t="s">
        <v>82</v>
      </c>
      <c r="AW148" s="13" t="s">
        <v>33</v>
      </c>
      <c r="AX148" s="13" t="s">
        <v>72</v>
      </c>
      <c r="AY148" s="234" t="s">
        <v>122</v>
      </c>
    </row>
    <row r="149" s="13" customFormat="1">
      <c r="A149" s="13"/>
      <c r="B149" s="223"/>
      <c r="C149" s="224"/>
      <c r="D149" s="225" t="s">
        <v>132</v>
      </c>
      <c r="E149" s="226" t="s">
        <v>19</v>
      </c>
      <c r="F149" s="227" t="s">
        <v>227</v>
      </c>
      <c r="G149" s="224"/>
      <c r="H149" s="228">
        <v>-6.6079999999999997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132</v>
      </c>
      <c r="AU149" s="234" t="s">
        <v>82</v>
      </c>
      <c r="AV149" s="13" t="s">
        <v>82</v>
      </c>
      <c r="AW149" s="13" t="s">
        <v>33</v>
      </c>
      <c r="AX149" s="13" t="s">
        <v>72</v>
      </c>
      <c r="AY149" s="234" t="s">
        <v>122</v>
      </c>
    </row>
    <row r="150" s="13" customFormat="1">
      <c r="A150" s="13"/>
      <c r="B150" s="223"/>
      <c r="C150" s="224"/>
      <c r="D150" s="225" t="s">
        <v>132</v>
      </c>
      <c r="E150" s="226" t="s">
        <v>19</v>
      </c>
      <c r="F150" s="227" t="s">
        <v>333</v>
      </c>
      <c r="G150" s="224"/>
      <c r="H150" s="228">
        <v>18.719999999999999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132</v>
      </c>
      <c r="AU150" s="234" t="s">
        <v>82</v>
      </c>
      <c r="AV150" s="13" t="s">
        <v>82</v>
      </c>
      <c r="AW150" s="13" t="s">
        <v>33</v>
      </c>
      <c r="AX150" s="13" t="s">
        <v>72</v>
      </c>
      <c r="AY150" s="234" t="s">
        <v>122</v>
      </c>
    </row>
    <row r="151" s="14" customFormat="1">
      <c r="A151" s="14"/>
      <c r="B151" s="235"/>
      <c r="C151" s="236"/>
      <c r="D151" s="225" t="s">
        <v>132</v>
      </c>
      <c r="E151" s="237" t="s">
        <v>19</v>
      </c>
      <c r="F151" s="238" t="s">
        <v>134</v>
      </c>
      <c r="G151" s="236"/>
      <c r="H151" s="239">
        <v>114.172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132</v>
      </c>
      <c r="AU151" s="245" t="s">
        <v>82</v>
      </c>
      <c r="AV151" s="14" t="s">
        <v>129</v>
      </c>
      <c r="AW151" s="14" t="s">
        <v>33</v>
      </c>
      <c r="AX151" s="14" t="s">
        <v>80</v>
      </c>
      <c r="AY151" s="245" t="s">
        <v>122</v>
      </c>
    </row>
    <row r="152" s="2" customFormat="1" ht="24.15" customHeight="1">
      <c r="A152" s="39"/>
      <c r="B152" s="40"/>
      <c r="C152" s="205" t="s">
        <v>186</v>
      </c>
      <c r="D152" s="205" t="s">
        <v>124</v>
      </c>
      <c r="E152" s="206" t="s">
        <v>334</v>
      </c>
      <c r="F152" s="207" t="s">
        <v>335</v>
      </c>
      <c r="G152" s="208" t="s">
        <v>153</v>
      </c>
      <c r="H152" s="209">
        <v>228.34399999999999</v>
      </c>
      <c r="I152" s="210"/>
      <c r="J152" s="211">
        <f>ROUND(I152*H152,2)</f>
        <v>0</v>
      </c>
      <c r="K152" s="207" t="s">
        <v>128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0.0079000000000000008</v>
      </c>
      <c r="R152" s="214">
        <f>Q152*H152</f>
        <v>1.8039176000000001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129</v>
      </c>
      <c r="AT152" s="216" t="s">
        <v>124</v>
      </c>
      <c r="AU152" s="216" t="s">
        <v>82</v>
      </c>
      <c r="AY152" s="18" t="s">
        <v>122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129</v>
      </c>
      <c r="BM152" s="216" t="s">
        <v>189</v>
      </c>
    </row>
    <row r="153" s="2" customFormat="1">
      <c r="A153" s="39"/>
      <c r="B153" s="40"/>
      <c r="C153" s="41"/>
      <c r="D153" s="218" t="s">
        <v>130</v>
      </c>
      <c r="E153" s="41"/>
      <c r="F153" s="219" t="s">
        <v>336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130</v>
      </c>
      <c r="AU153" s="18" t="s">
        <v>82</v>
      </c>
    </row>
    <row r="154" s="13" customFormat="1">
      <c r="A154" s="13"/>
      <c r="B154" s="223"/>
      <c r="C154" s="224"/>
      <c r="D154" s="225" t="s">
        <v>132</v>
      </c>
      <c r="E154" s="226" t="s">
        <v>19</v>
      </c>
      <c r="F154" s="227" t="s">
        <v>337</v>
      </c>
      <c r="G154" s="224"/>
      <c r="H154" s="228">
        <v>228.34399999999999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132</v>
      </c>
      <c r="AU154" s="234" t="s">
        <v>82</v>
      </c>
      <c r="AV154" s="13" t="s">
        <v>82</v>
      </c>
      <c r="AW154" s="13" t="s">
        <v>33</v>
      </c>
      <c r="AX154" s="13" t="s">
        <v>72</v>
      </c>
      <c r="AY154" s="234" t="s">
        <v>122</v>
      </c>
    </row>
    <row r="155" s="14" customFormat="1">
      <c r="A155" s="14"/>
      <c r="B155" s="235"/>
      <c r="C155" s="236"/>
      <c r="D155" s="225" t="s">
        <v>132</v>
      </c>
      <c r="E155" s="237" t="s">
        <v>19</v>
      </c>
      <c r="F155" s="238" t="s">
        <v>134</v>
      </c>
      <c r="G155" s="236"/>
      <c r="H155" s="239">
        <v>228.34399999999999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132</v>
      </c>
      <c r="AU155" s="245" t="s">
        <v>82</v>
      </c>
      <c r="AV155" s="14" t="s">
        <v>129</v>
      </c>
      <c r="AW155" s="14" t="s">
        <v>33</v>
      </c>
      <c r="AX155" s="14" t="s">
        <v>80</v>
      </c>
      <c r="AY155" s="245" t="s">
        <v>122</v>
      </c>
    </row>
    <row r="156" s="2" customFormat="1" ht="24.15" customHeight="1">
      <c r="A156" s="39"/>
      <c r="B156" s="40"/>
      <c r="C156" s="205" t="s">
        <v>160</v>
      </c>
      <c r="D156" s="205" t="s">
        <v>124</v>
      </c>
      <c r="E156" s="206" t="s">
        <v>338</v>
      </c>
      <c r="F156" s="207" t="s">
        <v>339</v>
      </c>
      <c r="G156" s="208" t="s">
        <v>153</v>
      </c>
      <c r="H156" s="209">
        <v>114.172</v>
      </c>
      <c r="I156" s="210"/>
      <c r="J156" s="211">
        <f>ROUND(I156*H156,2)</f>
        <v>0</v>
      </c>
      <c r="K156" s="207" t="s">
        <v>128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129</v>
      </c>
      <c r="AT156" s="216" t="s">
        <v>124</v>
      </c>
      <c r="AU156" s="216" t="s">
        <v>82</v>
      </c>
      <c r="AY156" s="18" t="s">
        <v>122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129</v>
      </c>
      <c r="BM156" s="216" t="s">
        <v>195</v>
      </c>
    </row>
    <row r="157" s="2" customFormat="1">
      <c r="A157" s="39"/>
      <c r="B157" s="40"/>
      <c r="C157" s="41"/>
      <c r="D157" s="218" t="s">
        <v>130</v>
      </c>
      <c r="E157" s="41"/>
      <c r="F157" s="219" t="s">
        <v>340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130</v>
      </c>
      <c r="AU157" s="18" t="s">
        <v>82</v>
      </c>
    </row>
    <row r="158" s="2" customFormat="1" ht="24.15" customHeight="1">
      <c r="A158" s="39"/>
      <c r="B158" s="40"/>
      <c r="C158" s="205" t="s">
        <v>199</v>
      </c>
      <c r="D158" s="205" t="s">
        <v>124</v>
      </c>
      <c r="E158" s="206" t="s">
        <v>341</v>
      </c>
      <c r="F158" s="207" t="s">
        <v>342</v>
      </c>
      <c r="G158" s="208" t="s">
        <v>153</v>
      </c>
      <c r="H158" s="209">
        <v>12.75</v>
      </c>
      <c r="I158" s="210"/>
      <c r="J158" s="211">
        <f>ROUND(I158*H158,2)</f>
        <v>0</v>
      </c>
      <c r="K158" s="207" t="s">
        <v>128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129</v>
      </c>
      <c r="AT158" s="216" t="s">
        <v>124</v>
      </c>
      <c r="AU158" s="216" t="s">
        <v>82</v>
      </c>
      <c r="AY158" s="18" t="s">
        <v>122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129</v>
      </c>
      <c r="BM158" s="216" t="s">
        <v>203</v>
      </c>
    </row>
    <row r="159" s="2" customFormat="1">
      <c r="A159" s="39"/>
      <c r="B159" s="40"/>
      <c r="C159" s="41"/>
      <c r="D159" s="218" t="s">
        <v>130</v>
      </c>
      <c r="E159" s="41"/>
      <c r="F159" s="219" t="s">
        <v>343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130</v>
      </c>
      <c r="AU159" s="18" t="s">
        <v>82</v>
      </c>
    </row>
    <row r="160" s="13" customFormat="1">
      <c r="A160" s="13"/>
      <c r="B160" s="223"/>
      <c r="C160" s="224"/>
      <c r="D160" s="225" t="s">
        <v>132</v>
      </c>
      <c r="E160" s="226" t="s">
        <v>19</v>
      </c>
      <c r="F160" s="227" t="s">
        <v>344</v>
      </c>
      <c r="G160" s="224"/>
      <c r="H160" s="228">
        <v>14.25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132</v>
      </c>
      <c r="AU160" s="234" t="s">
        <v>82</v>
      </c>
      <c r="AV160" s="13" t="s">
        <v>82</v>
      </c>
      <c r="AW160" s="13" t="s">
        <v>33</v>
      </c>
      <c r="AX160" s="13" t="s">
        <v>72</v>
      </c>
      <c r="AY160" s="234" t="s">
        <v>122</v>
      </c>
    </row>
    <row r="161" s="13" customFormat="1">
      <c r="A161" s="13"/>
      <c r="B161" s="223"/>
      <c r="C161" s="224"/>
      <c r="D161" s="225" t="s">
        <v>132</v>
      </c>
      <c r="E161" s="226" t="s">
        <v>19</v>
      </c>
      <c r="F161" s="227" t="s">
        <v>345</v>
      </c>
      <c r="G161" s="224"/>
      <c r="H161" s="228">
        <v>-1.5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132</v>
      </c>
      <c r="AU161" s="234" t="s">
        <v>82</v>
      </c>
      <c r="AV161" s="13" t="s">
        <v>82</v>
      </c>
      <c r="AW161" s="13" t="s">
        <v>33</v>
      </c>
      <c r="AX161" s="13" t="s">
        <v>72</v>
      </c>
      <c r="AY161" s="234" t="s">
        <v>122</v>
      </c>
    </row>
    <row r="162" s="14" customFormat="1">
      <c r="A162" s="14"/>
      <c r="B162" s="235"/>
      <c r="C162" s="236"/>
      <c r="D162" s="225" t="s">
        <v>132</v>
      </c>
      <c r="E162" s="237" t="s">
        <v>19</v>
      </c>
      <c r="F162" s="238" t="s">
        <v>134</v>
      </c>
      <c r="G162" s="236"/>
      <c r="H162" s="239">
        <v>12.75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132</v>
      </c>
      <c r="AU162" s="245" t="s">
        <v>82</v>
      </c>
      <c r="AV162" s="14" t="s">
        <v>129</v>
      </c>
      <c r="AW162" s="14" t="s">
        <v>33</v>
      </c>
      <c r="AX162" s="14" t="s">
        <v>80</v>
      </c>
      <c r="AY162" s="245" t="s">
        <v>122</v>
      </c>
    </row>
    <row r="163" s="2" customFormat="1" ht="16.5" customHeight="1">
      <c r="A163" s="39"/>
      <c r="B163" s="40"/>
      <c r="C163" s="205" t="s">
        <v>167</v>
      </c>
      <c r="D163" s="205" t="s">
        <v>124</v>
      </c>
      <c r="E163" s="206" t="s">
        <v>346</v>
      </c>
      <c r="F163" s="207" t="s">
        <v>347</v>
      </c>
      <c r="G163" s="208" t="s">
        <v>153</v>
      </c>
      <c r="H163" s="209">
        <v>12.75</v>
      </c>
      <c r="I163" s="210"/>
      <c r="J163" s="211">
        <f>ROUND(I163*H163,2)</f>
        <v>0</v>
      </c>
      <c r="K163" s="207" t="s">
        <v>128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129</v>
      </c>
      <c r="AT163" s="216" t="s">
        <v>124</v>
      </c>
      <c r="AU163" s="216" t="s">
        <v>82</v>
      </c>
      <c r="AY163" s="18" t="s">
        <v>122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129</v>
      </c>
      <c r="BM163" s="216" t="s">
        <v>207</v>
      </c>
    </row>
    <row r="164" s="2" customFormat="1">
      <c r="A164" s="39"/>
      <c r="B164" s="40"/>
      <c r="C164" s="41"/>
      <c r="D164" s="218" t="s">
        <v>130</v>
      </c>
      <c r="E164" s="41"/>
      <c r="F164" s="219" t="s">
        <v>348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130</v>
      </c>
      <c r="AU164" s="18" t="s">
        <v>82</v>
      </c>
    </row>
    <row r="165" s="2" customFormat="1" ht="21.75" customHeight="1">
      <c r="A165" s="39"/>
      <c r="B165" s="40"/>
      <c r="C165" s="205" t="s">
        <v>8</v>
      </c>
      <c r="D165" s="205" t="s">
        <v>124</v>
      </c>
      <c r="E165" s="206" t="s">
        <v>349</v>
      </c>
      <c r="F165" s="207" t="s">
        <v>350</v>
      </c>
      <c r="G165" s="208" t="s">
        <v>153</v>
      </c>
      <c r="H165" s="209">
        <v>51.100000000000001</v>
      </c>
      <c r="I165" s="210"/>
      <c r="J165" s="211">
        <f>ROUND(I165*H165,2)</f>
        <v>0</v>
      </c>
      <c r="K165" s="207" t="s">
        <v>128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0.105</v>
      </c>
      <c r="R165" s="214">
        <f>Q165*H165</f>
        <v>5.3654999999999999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129</v>
      </c>
      <c r="AT165" s="216" t="s">
        <v>124</v>
      </c>
      <c r="AU165" s="216" t="s">
        <v>82</v>
      </c>
      <c r="AY165" s="18" t="s">
        <v>122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129</v>
      </c>
      <c r="BM165" s="216" t="s">
        <v>212</v>
      </c>
    </row>
    <row r="166" s="2" customFormat="1">
      <c r="A166" s="39"/>
      <c r="B166" s="40"/>
      <c r="C166" s="41"/>
      <c r="D166" s="218" t="s">
        <v>130</v>
      </c>
      <c r="E166" s="41"/>
      <c r="F166" s="219" t="s">
        <v>351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130</v>
      </c>
      <c r="AU166" s="18" t="s">
        <v>82</v>
      </c>
    </row>
    <row r="167" s="13" customFormat="1">
      <c r="A167" s="13"/>
      <c r="B167" s="223"/>
      <c r="C167" s="224"/>
      <c r="D167" s="225" t="s">
        <v>132</v>
      </c>
      <c r="E167" s="226" t="s">
        <v>19</v>
      </c>
      <c r="F167" s="227" t="s">
        <v>352</v>
      </c>
      <c r="G167" s="224"/>
      <c r="H167" s="228">
        <v>51.100000000000001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132</v>
      </c>
      <c r="AU167" s="234" t="s">
        <v>82</v>
      </c>
      <c r="AV167" s="13" t="s">
        <v>82</v>
      </c>
      <c r="AW167" s="13" t="s">
        <v>33</v>
      </c>
      <c r="AX167" s="13" t="s">
        <v>72</v>
      </c>
      <c r="AY167" s="234" t="s">
        <v>122</v>
      </c>
    </row>
    <row r="168" s="14" customFormat="1">
      <c r="A168" s="14"/>
      <c r="B168" s="235"/>
      <c r="C168" s="236"/>
      <c r="D168" s="225" t="s">
        <v>132</v>
      </c>
      <c r="E168" s="237" t="s">
        <v>19</v>
      </c>
      <c r="F168" s="238" t="s">
        <v>134</v>
      </c>
      <c r="G168" s="236"/>
      <c r="H168" s="239">
        <v>51.100000000000001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132</v>
      </c>
      <c r="AU168" s="245" t="s">
        <v>82</v>
      </c>
      <c r="AV168" s="14" t="s">
        <v>129</v>
      </c>
      <c r="AW168" s="14" t="s">
        <v>33</v>
      </c>
      <c r="AX168" s="14" t="s">
        <v>80</v>
      </c>
      <c r="AY168" s="245" t="s">
        <v>122</v>
      </c>
    </row>
    <row r="169" s="2" customFormat="1" ht="16.5" customHeight="1">
      <c r="A169" s="39"/>
      <c r="B169" s="40"/>
      <c r="C169" s="205" t="s">
        <v>173</v>
      </c>
      <c r="D169" s="205" t="s">
        <v>124</v>
      </c>
      <c r="E169" s="206" t="s">
        <v>353</v>
      </c>
      <c r="F169" s="207" t="s">
        <v>354</v>
      </c>
      <c r="G169" s="208" t="s">
        <v>153</v>
      </c>
      <c r="H169" s="209">
        <v>51.100000000000001</v>
      </c>
      <c r="I169" s="210"/>
      <c r="J169" s="211">
        <f>ROUND(I169*H169,2)</f>
        <v>0</v>
      </c>
      <c r="K169" s="207" t="s">
        <v>128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1.44E-06</v>
      </c>
      <c r="R169" s="214">
        <f>Q169*H169</f>
        <v>7.3584000000000006E-05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129</v>
      </c>
      <c r="AT169" s="216" t="s">
        <v>124</v>
      </c>
      <c r="AU169" s="216" t="s">
        <v>82</v>
      </c>
      <c r="AY169" s="18" t="s">
        <v>122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129</v>
      </c>
      <c r="BM169" s="216" t="s">
        <v>223</v>
      </c>
    </row>
    <row r="170" s="2" customFormat="1">
      <c r="A170" s="39"/>
      <c r="B170" s="40"/>
      <c r="C170" s="41"/>
      <c r="D170" s="218" t="s">
        <v>130</v>
      </c>
      <c r="E170" s="41"/>
      <c r="F170" s="219" t="s">
        <v>355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130</v>
      </c>
      <c r="AU170" s="18" t="s">
        <v>82</v>
      </c>
    </row>
    <row r="171" s="12" customFormat="1" ht="22.8" customHeight="1">
      <c r="A171" s="12"/>
      <c r="B171" s="189"/>
      <c r="C171" s="190"/>
      <c r="D171" s="191" t="s">
        <v>71</v>
      </c>
      <c r="E171" s="203" t="s">
        <v>156</v>
      </c>
      <c r="F171" s="203" t="s">
        <v>157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SUM(P172:P196)</f>
        <v>0</v>
      </c>
      <c r="Q171" s="197"/>
      <c r="R171" s="198">
        <f>SUM(R172:R196)</f>
        <v>0.89025049999999994</v>
      </c>
      <c r="S171" s="197"/>
      <c r="T171" s="199">
        <f>SUM(T172:T196)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80</v>
      </c>
      <c r="AT171" s="201" t="s">
        <v>71</v>
      </c>
      <c r="AU171" s="201" t="s">
        <v>80</v>
      </c>
      <c r="AY171" s="200" t="s">
        <v>122</v>
      </c>
      <c r="BK171" s="202">
        <f>SUM(BK172:BK196)</f>
        <v>0</v>
      </c>
    </row>
    <row r="172" s="2" customFormat="1" ht="24.15" customHeight="1">
      <c r="A172" s="39"/>
      <c r="B172" s="40"/>
      <c r="C172" s="205" t="s">
        <v>230</v>
      </c>
      <c r="D172" s="205" t="s">
        <v>124</v>
      </c>
      <c r="E172" s="206" t="s">
        <v>356</v>
      </c>
      <c r="F172" s="207" t="s">
        <v>357</v>
      </c>
      <c r="G172" s="208" t="s">
        <v>153</v>
      </c>
      <c r="H172" s="209">
        <v>119.91</v>
      </c>
      <c r="I172" s="210"/>
      <c r="J172" s="211">
        <f>ROUND(I172*H172,2)</f>
        <v>0</v>
      </c>
      <c r="K172" s="207" t="s">
        <v>128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129</v>
      </c>
      <c r="AT172" s="216" t="s">
        <v>124</v>
      </c>
      <c r="AU172" s="216" t="s">
        <v>82</v>
      </c>
      <c r="AY172" s="18" t="s">
        <v>122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129</v>
      </c>
      <c r="BM172" s="216" t="s">
        <v>233</v>
      </c>
    </row>
    <row r="173" s="2" customFormat="1">
      <c r="A173" s="39"/>
      <c r="B173" s="40"/>
      <c r="C173" s="41"/>
      <c r="D173" s="218" t="s">
        <v>130</v>
      </c>
      <c r="E173" s="41"/>
      <c r="F173" s="219" t="s">
        <v>358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130</v>
      </c>
      <c r="AU173" s="18" t="s">
        <v>82</v>
      </c>
    </row>
    <row r="174" s="13" customFormat="1">
      <c r="A174" s="13"/>
      <c r="B174" s="223"/>
      <c r="C174" s="224"/>
      <c r="D174" s="225" t="s">
        <v>132</v>
      </c>
      <c r="E174" s="226" t="s">
        <v>19</v>
      </c>
      <c r="F174" s="227" t="s">
        <v>359</v>
      </c>
      <c r="G174" s="224"/>
      <c r="H174" s="228">
        <v>119.91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132</v>
      </c>
      <c r="AU174" s="234" t="s">
        <v>82</v>
      </c>
      <c r="AV174" s="13" t="s">
        <v>82</v>
      </c>
      <c r="AW174" s="13" t="s">
        <v>33</v>
      </c>
      <c r="AX174" s="13" t="s">
        <v>72</v>
      </c>
      <c r="AY174" s="234" t="s">
        <v>122</v>
      </c>
    </row>
    <row r="175" s="14" customFormat="1">
      <c r="A175" s="14"/>
      <c r="B175" s="235"/>
      <c r="C175" s="236"/>
      <c r="D175" s="225" t="s">
        <v>132</v>
      </c>
      <c r="E175" s="237" t="s">
        <v>19</v>
      </c>
      <c r="F175" s="238" t="s">
        <v>134</v>
      </c>
      <c r="G175" s="236"/>
      <c r="H175" s="239">
        <v>119.91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132</v>
      </c>
      <c r="AU175" s="245" t="s">
        <v>82</v>
      </c>
      <c r="AV175" s="14" t="s">
        <v>129</v>
      </c>
      <c r="AW175" s="14" t="s">
        <v>33</v>
      </c>
      <c r="AX175" s="14" t="s">
        <v>80</v>
      </c>
      <c r="AY175" s="245" t="s">
        <v>122</v>
      </c>
    </row>
    <row r="176" s="2" customFormat="1" ht="24.15" customHeight="1">
      <c r="A176" s="39"/>
      <c r="B176" s="40"/>
      <c r="C176" s="205" t="s">
        <v>178</v>
      </c>
      <c r="D176" s="205" t="s">
        <v>124</v>
      </c>
      <c r="E176" s="206" t="s">
        <v>360</v>
      </c>
      <c r="F176" s="207" t="s">
        <v>361</v>
      </c>
      <c r="G176" s="208" t="s">
        <v>153</v>
      </c>
      <c r="H176" s="209">
        <v>2518.1100000000001</v>
      </c>
      <c r="I176" s="210"/>
      <c r="J176" s="211">
        <f>ROUND(I176*H176,2)</f>
        <v>0</v>
      </c>
      <c r="K176" s="207" t="s">
        <v>128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129</v>
      </c>
      <c r="AT176" s="216" t="s">
        <v>124</v>
      </c>
      <c r="AU176" s="216" t="s">
        <v>82</v>
      </c>
      <c r="AY176" s="18" t="s">
        <v>122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129</v>
      </c>
      <c r="BM176" s="216" t="s">
        <v>237</v>
      </c>
    </row>
    <row r="177" s="2" customFormat="1">
      <c r="A177" s="39"/>
      <c r="B177" s="40"/>
      <c r="C177" s="41"/>
      <c r="D177" s="218" t="s">
        <v>130</v>
      </c>
      <c r="E177" s="41"/>
      <c r="F177" s="219" t="s">
        <v>362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130</v>
      </c>
      <c r="AU177" s="18" t="s">
        <v>82</v>
      </c>
    </row>
    <row r="178" s="13" customFormat="1">
      <c r="A178" s="13"/>
      <c r="B178" s="223"/>
      <c r="C178" s="224"/>
      <c r="D178" s="225" t="s">
        <v>132</v>
      </c>
      <c r="E178" s="226" t="s">
        <v>19</v>
      </c>
      <c r="F178" s="227" t="s">
        <v>363</v>
      </c>
      <c r="G178" s="224"/>
      <c r="H178" s="228">
        <v>2518.1100000000001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132</v>
      </c>
      <c r="AU178" s="234" t="s">
        <v>82</v>
      </c>
      <c r="AV178" s="13" t="s">
        <v>82</v>
      </c>
      <c r="AW178" s="13" t="s">
        <v>33</v>
      </c>
      <c r="AX178" s="13" t="s">
        <v>72</v>
      </c>
      <c r="AY178" s="234" t="s">
        <v>122</v>
      </c>
    </row>
    <row r="179" s="14" customFormat="1">
      <c r="A179" s="14"/>
      <c r="B179" s="235"/>
      <c r="C179" s="236"/>
      <c r="D179" s="225" t="s">
        <v>132</v>
      </c>
      <c r="E179" s="237" t="s">
        <v>19</v>
      </c>
      <c r="F179" s="238" t="s">
        <v>134</v>
      </c>
      <c r="G179" s="236"/>
      <c r="H179" s="239">
        <v>2518.1100000000001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132</v>
      </c>
      <c r="AU179" s="245" t="s">
        <v>82</v>
      </c>
      <c r="AV179" s="14" t="s">
        <v>129</v>
      </c>
      <c r="AW179" s="14" t="s">
        <v>33</v>
      </c>
      <c r="AX179" s="14" t="s">
        <v>80</v>
      </c>
      <c r="AY179" s="245" t="s">
        <v>122</v>
      </c>
    </row>
    <row r="180" s="2" customFormat="1" ht="24.15" customHeight="1">
      <c r="A180" s="39"/>
      <c r="B180" s="40"/>
      <c r="C180" s="205" t="s">
        <v>240</v>
      </c>
      <c r="D180" s="205" t="s">
        <v>124</v>
      </c>
      <c r="E180" s="206" t="s">
        <v>364</v>
      </c>
      <c r="F180" s="207" t="s">
        <v>365</v>
      </c>
      <c r="G180" s="208" t="s">
        <v>153</v>
      </c>
      <c r="H180" s="209">
        <v>119.91</v>
      </c>
      <c r="I180" s="210"/>
      <c r="J180" s="211">
        <f>ROUND(I180*H180,2)</f>
        <v>0</v>
      </c>
      <c r="K180" s="207" t="s">
        <v>128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129</v>
      </c>
      <c r="AT180" s="216" t="s">
        <v>124</v>
      </c>
      <c r="AU180" s="216" t="s">
        <v>82</v>
      </c>
      <c r="AY180" s="18" t="s">
        <v>122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129</v>
      </c>
      <c r="BM180" s="216" t="s">
        <v>244</v>
      </c>
    </row>
    <row r="181" s="2" customFormat="1">
      <c r="A181" s="39"/>
      <c r="B181" s="40"/>
      <c r="C181" s="41"/>
      <c r="D181" s="218" t="s">
        <v>130</v>
      </c>
      <c r="E181" s="41"/>
      <c r="F181" s="219" t="s">
        <v>366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130</v>
      </c>
      <c r="AU181" s="18" t="s">
        <v>82</v>
      </c>
    </row>
    <row r="182" s="2" customFormat="1" ht="24.15" customHeight="1">
      <c r="A182" s="39"/>
      <c r="B182" s="40"/>
      <c r="C182" s="205" t="s">
        <v>183</v>
      </c>
      <c r="D182" s="205" t="s">
        <v>124</v>
      </c>
      <c r="E182" s="206" t="s">
        <v>367</v>
      </c>
      <c r="F182" s="207" t="s">
        <v>368</v>
      </c>
      <c r="G182" s="208" t="s">
        <v>153</v>
      </c>
      <c r="H182" s="209">
        <v>51.100000000000001</v>
      </c>
      <c r="I182" s="210"/>
      <c r="J182" s="211">
        <f>ROUND(I182*H182,2)</f>
        <v>0</v>
      </c>
      <c r="K182" s="207" t="s">
        <v>128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3.4999999999999997E-05</v>
      </c>
      <c r="R182" s="214">
        <f>Q182*H182</f>
        <v>0.0017884999999999999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129</v>
      </c>
      <c r="AT182" s="216" t="s">
        <v>124</v>
      </c>
      <c r="AU182" s="216" t="s">
        <v>82</v>
      </c>
      <c r="AY182" s="18" t="s">
        <v>122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129</v>
      </c>
      <c r="BM182" s="216" t="s">
        <v>251</v>
      </c>
    </row>
    <row r="183" s="2" customFormat="1">
      <c r="A183" s="39"/>
      <c r="B183" s="40"/>
      <c r="C183" s="41"/>
      <c r="D183" s="218" t="s">
        <v>130</v>
      </c>
      <c r="E183" s="41"/>
      <c r="F183" s="219" t="s">
        <v>369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130</v>
      </c>
      <c r="AU183" s="18" t="s">
        <v>82</v>
      </c>
    </row>
    <row r="184" s="13" customFormat="1">
      <c r="A184" s="13"/>
      <c r="B184" s="223"/>
      <c r="C184" s="224"/>
      <c r="D184" s="225" t="s">
        <v>132</v>
      </c>
      <c r="E184" s="226" t="s">
        <v>19</v>
      </c>
      <c r="F184" s="227" t="s">
        <v>352</v>
      </c>
      <c r="G184" s="224"/>
      <c r="H184" s="228">
        <v>51.100000000000001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132</v>
      </c>
      <c r="AU184" s="234" t="s">
        <v>82</v>
      </c>
      <c r="AV184" s="13" t="s">
        <v>82</v>
      </c>
      <c r="AW184" s="13" t="s">
        <v>33</v>
      </c>
      <c r="AX184" s="13" t="s">
        <v>72</v>
      </c>
      <c r="AY184" s="234" t="s">
        <v>122</v>
      </c>
    </row>
    <row r="185" s="14" customFormat="1">
      <c r="A185" s="14"/>
      <c r="B185" s="235"/>
      <c r="C185" s="236"/>
      <c r="D185" s="225" t="s">
        <v>132</v>
      </c>
      <c r="E185" s="237" t="s">
        <v>19</v>
      </c>
      <c r="F185" s="238" t="s">
        <v>134</v>
      </c>
      <c r="G185" s="236"/>
      <c r="H185" s="239">
        <v>51.100000000000001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132</v>
      </c>
      <c r="AU185" s="245" t="s">
        <v>82</v>
      </c>
      <c r="AV185" s="14" t="s">
        <v>129</v>
      </c>
      <c r="AW185" s="14" t="s">
        <v>33</v>
      </c>
      <c r="AX185" s="14" t="s">
        <v>80</v>
      </c>
      <c r="AY185" s="245" t="s">
        <v>122</v>
      </c>
    </row>
    <row r="186" s="2" customFormat="1" ht="21.75" customHeight="1">
      <c r="A186" s="39"/>
      <c r="B186" s="40"/>
      <c r="C186" s="205" t="s">
        <v>7</v>
      </c>
      <c r="D186" s="205" t="s">
        <v>124</v>
      </c>
      <c r="E186" s="206" t="s">
        <v>370</v>
      </c>
      <c r="F186" s="207" t="s">
        <v>371</v>
      </c>
      <c r="G186" s="208" t="s">
        <v>202</v>
      </c>
      <c r="H186" s="209">
        <v>1</v>
      </c>
      <c r="I186" s="210"/>
      <c r="J186" s="211">
        <f>ROUND(I186*H186,2)</f>
        <v>0</v>
      </c>
      <c r="K186" s="207" t="s">
        <v>128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0.0068820000000000001</v>
      </c>
      <c r="R186" s="214">
        <f>Q186*H186</f>
        <v>0.0068820000000000001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129</v>
      </c>
      <c r="AT186" s="216" t="s">
        <v>124</v>
      </c>
      <c r="AU186" s="216" t="s">
        <v>82</v>
      </c>
      <c r="AY186" s="18" t="s">
        <v>122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129</v>
      </c>
      <c r="BM186" s="216" t="s">
        <v>256</v>
      </c>
    </row>
    <row r="187" s="2" customFormat="1">
      <c r="A187" s="39"/>
      <c r="B187" s="40"/>
      <c r="C187" s="41"/>
      <c r="D187" s="218" t="s">
        <v>130</v>
      </c>
      <c r="E187" s="41"/>
      <c r="F187" s="219" t="s">
        <v>372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130</v>
      </c>
      <c r="AU187" s="18" t="s">
        <v>82</v>
      </c>
    </row>
    <row r="188" s="2" customFormat="1" ht="16.5" customHeight="1">
      <c r="A188" s="39"/>
      <c r="B188" s="40"/>
      <c r="C188" s="259" t="s">
        <v>189</v>
      </c>
      <c r="D188" s="259" t="s">
        <v>373</v>
      </c>
      <c r="E188" s="260" t="s">
        <v>374</v>
      </c>
      <c r="F188" s="261" t="s">
        <v>375</v>
      </c>
      <c r="G188" s="262" t="s">
        <v>202</v>
      </c>
      <c r="H188" s="263">
        <v>1</v>
      </c>
      <c r="I188" s="264"/>
      <c r="J188" s="265">
        <f>ROUND(I188*H188,2)</f>
        <v>0</v>
      </c>
      <c r="K188" s="261" t="s">
        <v>19</v>
      </c>
      <c r="L188" s="266"/>
      <c r="M188" s="267" t="s">
        <v>19</v>
      </c>
      <c r="N188" s="268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146</v>
      </c>
      <c r="AT188" s="216" t="s">
        <v>373</v>
      </c>
      <c r="AU188" s="216" t="s">
        <v>82</v>
      </c>
      <c r="AY188" s="18" t="s">
        <v>122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129</v>
      </c>
      <c r="BM188" s="216" t="s">
        <v>260</v>
      </c>
    </row>
    <row r="189" s="2" customFormat="1" ht="24.15" customHeight="1">
      <c r="A189" s="39"/>
      <c r="B189" s="40"/>
      <c r="C189" s="205" t="s">
        <v>264</v>
      </c>
      <c r="D189" s="205" t="s">
        <v>124</v>
      </c>
      <c r="E189" s="206" t="s">
        <v>376</v>
      </c>
      <c r="F189" s="207" t="s">
        <v>377</v>
      </c>
      <c r="G189" s="208" t="s">
        <v>292</v>
      </c>
      <c r="H189" s="209">
        <v>22</v>
      </c>
      <c r="I189" s="210"/>
      <c r="J189" s="211">
        <f>ROUND(I189*H189,2)</f>
        <v>0</v>
      </c>
      <c r="K189" s="207" t="s">
        <v>128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0.0062399999999999999</v>
      </c>
      <c r="R189" s="214">
        <f>Q189*H189</f>
        <v>0.13727999999999999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129</v>
      </c>
      <c r="AT189" s="216" t="s">
        <v>124</v>
      </c>
      <c r="AU189" s="216" t="s">
        <v>82</v>
      </c>
      <c r="AY189" s="18" t="s">
        <v>122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129</v>
      </c>
      <c r="BM189" s="216" t="s">
        <v>267</v>
      </c>
    </row>
    <row r="190" s="2" customFormat="1">
      <c r="A190" s="39"/>
      <c r="B190" s="40"/>
      <c r="C190" s="41"/>
      <c r="D190" s="218" t="s">
        <v>130</v>
      </c>
      <c r="E190" s="41"/>
      <c r="F190" s="219" t="s">
        <v>378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130</v>
      </c>
      <c r="AU190" s="18" t="s">
        <v>82</v>
      </c>
    </row>
    <row r="191" s="13" customFormat="1">
      <c r="A191" s="13"/>
      <c r="B191" s="223"/>
      <c r="C191" s="224"/>
      <c r="D191" s="225" t="s">
        <v>132</v>
      </c>
      <c r="E191" s="226" t="s">
        <v>19</v>
      </c>
      <c r="F191" s="227" t="s">
        <v>379</v>
      </c>
      <c r="G191" s="224"/>
      <c r="H191" s="228">
        <v>22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132</v>
      </c>
      <c r="AU191" s="234" t="s">
        <v>82</v>
      </c>
      <c r="AV191" s="13" t="s">
        <v>82</v>
      </c>
      <c r="AW191" s="13" t="s">
        <v>33</v>
      </c>
      <c r="AX191" s="13" t="s">
        <v>72</v>
      </c>
      <c r="AY191" s="234" t="s">
        <v>122</v>
      </c>
    </row>
    <row r="192" s="14" customFormat="1">
      <c r="A192" s="14"/>
      <c r="B192" s="235"/>
      <c r="C192" s="236"/>
      <c r="D192" s="225" t="s">
        <v>132</v>
      </c>
      <c r="E192" s="237" t="s">
        <v>19</v>
      </c>
      <c r="F192" s="238" t="s">
        <v>134</v>
      </c>
      <c r="G192" s="236"/>
      <c r="H192" s="239">
        <v>22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132</v>
      </c>
      <c r="AU192" s="245" t="s">
        <v>82</v>
      </c>
      <c r="AV192" s="14" t="s">
        <v>129</v>
      </c>
      <c r="AW192" s="14" t="s">
        <v>33</v>
      </c>
      <c r="AX192" s="14" t="s">
        <v>80</v>
      </c>
      <c r="AY192" s="245" t="s">
        <v>122</v>
      </c>
    </row>
    <row r="193" s="2" customFormat="1" ht="24.15" customHeight="1">
      <c r="A193" s="39"/>
      <c r="B193" s="40"/>
      <c r="C193" s="205" t="s">
        <v>195</v>
      </c>
      <c r="D193" s="205" t="s">
        <v>124</v>
      </c>
      <c r="E193" s="206" t="s">
        <v>380</v>
      </c>
      <c r="F193" s="207" t="s">
        <v>381</v>
      </c>
      <c r="G193" s="208" t="s">
        <v>202</v>
      </c>
      <c r="H193" s="209">
        <v>6</v>
      </c>
      <c r="I193" s="210"/>
      <c r="J193" s="211">
        <f>ROUND(I193*H193,2)</f>
        <v>0</v>
      </c>
      <c r="K193" s="207" t="s">
        <v>128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0.12404999999999999</v>
      </c>
      <c r="R193" s="214">
        <f>Q193*H193</f>
        <v>0.74429999999999996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129</v>
      </c>
      <c r="AT193" s="216" t="s">
        <v>124</v>
      </c>
      <c r="AU193" s="216" t="s">
        <v>82</v>
      </c>
      <c r="AY193" s="18" t="s">
        <v>122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129</v>
      </c>
      <c r="BM193" s="216" t="s">
        <v>382</v>
      </c>
    </row>
    <row r="194" s="2" customFormat="1">
      <c r="A194" s="39"/>
      <c r="B194" s="40"/>
      <c r="C194" s="41"/>
      <c r="D194" s="218" t="s">
        <v>130</v>
      </c>
      <c r="E194" s="41"/>
      <c r="F194" s="219" t="s">
        <v>383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130</v>
      </c>
      <c r="AU194" s="18" t="s">
        <v>82</v>
      </c>
    </row>
    <row r="195" s="13" customFormat="1">
      <c r="A195" s="13"/>
      <c r="B195" s="223"/>
      <c r="C195" s="224"/>
      <c r="D195" s="225" t="s">
        <v>132</v>
      </c>
      <c r="E195" s="226" t="s">
        <v>19</v>
      </c>
      <c r="F195" s="227" t="s">
        <v>384</v>
      </c>
      <c r="G195" s="224"/>
      <c r="H195" s="228">
        <v>6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132</v>
      </c>
      <c r="AU195" s="234" t="s">
        <v>82</v>
      </c>
      <c r="AV195" s="13" t="s">
        <v>82</v>
      </c>
      <c r="AW195" s="13" t="s">
        <v>33</v>
      </c>
      <c r="AX195" s="13" t="s">
        <v>72</v>
      </c>
      <c r="AY195" s="234" t="s">
        <v>122</v>
      </c>
    </row>
    <row r="196" s="14" customFormat="1">
      <c r="A196" s="14"/>
      <c r="B196" s="235"/>
      <c r="C196" s="236"/>
      <c r="D196" s="225" t="s">
        <v>132</v>
      </c>
      <c r="E196" s="237" t="s">
        <v>19</v>
      </c>
      <c r="F196" s="238" t="s">
        <v>134</v>
      </c>
      <c r="G196" s="236"/>
      <c r="H196" s="239">
        <v>6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132</v>
      </c>
      <c r="AU196" s="245" t="s">
        <v>82</v>
      </c>
      <c r="AV196" s="14" t="s">
        <v>129</v>
      </c>
      <c r="AW196" s="14" t="s">
        <v>33</v>
      </c>
      <c r="AX196" s="14" t="s">
        <v>80</v>
      </c>
      <c r="AY196" s="245" t="s">
        <v>122</v>
      </c>
    </row>
    <row r="197" s="12" customFormat="1" ht="22.8" customHeight="1">
      <c r="A197" s="12"/>
      <c r="B197" s="189"/>
      <c r="C197" s="190"/>
      <c r="D197" s="191" t="s">
        <v>71</v>
      </c>
      <c r="E197" s="203" t="s">
        <v>385</v>
      </c>
      <c r="F197" s="203" t="s">
        <v>386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SUM(P198:P199)</f>
        <v>0</v>
      </c>
      <c r="Q197" s="197"/>
      <c r="R197" s="198">
        <f>SUM(R198:R199)</f>
        <v>0</v>
      </c>
      <c r="S197" s="197"/>
      <c r="T197" s="199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80</v>
      </c>
      <c r="AT197" s="201" t="s">
        <v>71</v>
      </c>
      <c r="AU197" s="201" t="s">
        <v>80</v>
      </c>
      <c r="AY197" s="200" t="s">
        <v>122</v>
      </c>
      <c r="BK197" s="202">
        <f>SUM(BK198:BK199)</f>
        <v>0</v>
      </c>
    </row>
    <row r="198" s="2" customFormat="1" ht="33" customHeight="1">
      <c r="A198" s="39"/>
      <c r="B198" s="40"/>
      <c r="C198" s="205" t="s">
        <v>387</v>
      </c>
      <c r="D198" s="205" t="s">
        <v>124</v>
      </c>
      <c r="E198" s="206" t="s">
        <v>388</v>
      </c>
      <c r="F198" s="207" t="s">
        <v>389</v>
      </c>
      <c r="G198" s="208" t="s">
        <v>145</v>
      </c>
      <c r="H198" s="209">
        <v>22.062999999999999</v>
      </c>
      <c r="I198" s="210"/>
      <c r="J198" s="211">
        <f>ROUND(I198*H198,2)</f>
        <v>0</v>
      </c>
      <c r="K198" s="207" t="s">
        <v>128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129</v>
      </c>
      <c r="AT198" s="216" t="s">
        <v>124</v>
      </c>
      <c r="AU198" s="216" t="s">
        <v>82</v>
      </c>
      <c r="AY198" s="18" t="s">
        <v>122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129</v>
      </c>
      <c r="BM198" s="216" t="s">
        <v>390</v>
      </c>
    </row>
    <row r="199" s="2" customFormat="1">
      <c r="A199" s="39"/>
      <c r="B199" s="40"/>
      <c r="C199" s="41"/>
      <c r="D199" s="218" t="s">
        <v>130</v>
      </c>
      <c r="E199" s="41"/>
      <c r="F199" s="219" t="s">
        <v>391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130</v>
      </c>
      <c r="AU199" s="18" t="s">
        <v>82</v>
      </c>
    </row>
    <row r="200" s="12" customFormat="1" ht="25.92" customHeight="1">
      <c r="A200" s="12"/>
      <c r="B200" s="189"/>
      <c r="C200" s="190"/>
      <c r="D200" s="191" t="s">
        <v>71</v>
      </c>
      <c r="E200" s="192" t="s">
        <v>245</v>
      </c>
      <c r="F200" s="192" t="s">
        <v>246</v>
      </c>
      <c r="G200" s="190"/>
      <c r="H200" s="190"/>
      <c r="I200" s="193"/>
      <c r="J200" s="194">
        <f>BK200</f>
        <v>0</v>
      </c>
      <c r="K200" s="190"/>
      <c r="L200" s="195"/>
      <c r="M200" s="196"/>
      <c r="N200" s="197"/>
      <c r="O200" s="197"/>
      <c r="P200" s="198">
        <f>P201+P211+P228+P230+P232+P234+P236+P270+P285+P320+P344+P372+P382+P399</f>
        <v>0</v>
      </c>
      <c r="Q200" s="197"/>
      <c r="R200" s="198">
        <f>R201+R211+R228+R230+R232+R234+R236+R270+R285+R320+R344+R372+R382+R399</f>
        <v>8.4476895094849986</v>
      </c>
      <c r="S200" s="197"/>
      <c r="T200" s="199">
        <f>T201+T211+T228+T230+T232+T234+T236+T270+T285+T320+T344+T372+T382+T399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82</v>
      </c>
      <c r="AT200" s="201" t="s">
        <v>71</v>
      </c>
      <c r="AU200" s="201" t="s">
        <v>72</v>
      </c>
      <c r="AY200" s="200" t="s">
        <v>122</v>
      </c>
      <c r="BK200" s="202">
        <f>BK201+BK211+BK228+BK230+BK232+BK234+BK236+BK270+BK285+BK320+BK344+BK372+BK382+BK399</f>
        <v>0</v>
      </c>
    </row>
    <row r="201" s="12" customFormat="1" ht="22.8" customHeight="1">
      <c r="A201" s="12"/>
      <c r="B201" s="189"/>
      <c r="C201" s="190"/>
      <c r="D201" s="191" t="s">
        <v>71</v>
      </c>
      <c r="E201" s="203" t="s">
        <v>392</v>
      </c>
      <c r="F201" s="203" t="s">
        <v>393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SUM(P202:P210)</f>
        <v>0</v>
      </c>
      <c r="Q201" s="197"/>
      <c r="R201" s="198">
        <f>SUM(R202:R210)</f>
        <v>0</v>
      </c>
      <c r="S201" s="197"/>
      <c r="T201" s="199">
        <f>SUM(T202:T210)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82</v>
      </c>
      <c r="AT201" s="201" t="s">
        <v>71</v>
      </c>
      <c r="AU201" s="201" t="s">
        <v>80</v>
      </c>
      <c r="AY201" s="200" t="s">
        <v>122</v>
      </c>
      <c r="BK201" s="202">
        <f>SUM(BK202:BK210)</f>
        <v>0</v>
      </c>
    </row>
    <row r="202" s="2" customFormat="1" ht="16.5" customHeight="1">
      <c r="A202" s="39"/>
      <c r="B202" s="40"/>
      <c r="C202" s="205" t="s">
        <v>203</v>
      </c>
      <c r="D202" s="205" t="s">
        <v>124</v>
      </c>
      <c r="E202" s="206" t="s">
        <v>394</v>
      </c>
      <c r="F202" s="207" t="s">
        <v>395</v>
      </c>
      <c r="G202" s="208" t="s">
        <v>153</v>
      </c>
      <c r="H202" s="209">
        <v>51.100000000000001</v>
      </c>
      <c r="I202" s="210"/>
      <c r="J202" s="211">
        <f>ROUND(I202*H202,2)</f>
        <v>0</v>
      </c>
      <c r="K202" s="207" t="s">
        <v>128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173</v>
      </c>
      <c r="AT202" s="216" t="s">
        <v>124</v>
      </c>
      <c r="AU202" s="216" t="s">
        <v>82</v>
      </c>
      <c r="AY202" s="18" t="s">
        <v>122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173</v>
      </c>
      <c r="BM202" s="216" t="s">
        <v>396</v>
      </c>
    </row>
    <row r="203" s="2" customFormat="1">
      <c r="A203" s="39"/>
      <c r="B203" s="40"/>
      <c r="C203" s="41"/>
      <c r="D203" s="218" t="s">
        <v>130</v>
      </c>
      <c r="E203" s="41"/>
      <c r="F203" s="219" t="s">
        <v>397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130</v>
      </c>
      <c r="AU203" s="18" t="s">
        <v>82</v>
      </c>
    </row>
    <row r="204" s="13" customFormat="1">
      <c r="A204" s="13"/>
      <c r="B204" s="223"/>
      <c r="C204" s="224"/>
      <c r="D204" s="225" t="s">
        <v>132</v>
      </c>
      <c r="E204" s="226" t="s">
        <v>19</v>
      </c>
      <c r="F204" s="227" t="s">
        <v>352</v>
      </c>
      <c r="G204" s="224"/>
      <c r="H204" s="228">
        <v>51.100000000000001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132</v>
      </c>
      <c r="AU204" s="234" t="s">
        <v>82</v>
      </c>
      <c r="AV204" s="13" t="s">
        <v>82</v>
      </c>
      <c r="AW204" s="13" t="s">
        <v>33</v>
      </c>
      <c r="AX204" s="13" t="s">
        <v>72</v>
      </c>
      <c r="AY204" s="234" t="s">
        <v>122</v>
      </c>
    </row>
    <row r="205" s="14" customFormat="1">
      <c r="A205" s="14"/>
      <c r="B205" s="235"/>
      <c r="C205" s="236"/>
      <c r="D205" s="225" t="s">
        <v>132</v>
      </c>
      <c r="E205" s="237" t="s">
        <v>19</v>
      </c>
      <c r="F205" s="238" t="s">
        <v>134</v>
      </c>
      <c r="G205" s="236"/>
      <c r="H205" s="239">
        <v>51.100000000000001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132</v>
      </c>
      <c r="AU205" s="245" t="s">
        <v>82</v>
      </c>
      <c r="AV205" s="14" t="s">
        <v>129</v>
      </c>
      <c r="AW205" s="14" t="s">
        <v>33</v>
      </c>
      <c r="AX205" s="14" t="s">
        <v>80</v>
      </c>
      <c r="AY205" s="245" t="s">
        <v>122</v>
      </c>
    </row>
    <row r="206" s="2" customFormat="1" ht="16.5" customHeight="1">
      <c r="A206" s="39"/>
      <c r="B206" s="40"/>
      <c r="C206" s="259" t="s">
        <v>398</v>
      </c>
      <c r="D206" s="259" t="s">
        <v>373</v>
      </c>
      <c r="E206" s="260" t="s">
        <v>399</v>
      </c>
      <c r="F206" s="261" t="s">
        <v>400</v>
      </c>
      <c r="G206" s="262" t="s">
        <v>153</v>
      </c>
      <c r="H206" s="263">
        <v>56.210000000000001</v>
      </c>
      <c r="I206" s="264"/>
      <c r="J206" s="265">
        <f>ROUND(I206*H206,2)</f>
        <v>0</v>
      </c>
      <c r="K206" s="261" t="s">
        <v>128</v>
      </c>
      <c r="L206" s="266"/>
      <c r="M206" s="267" t="s">
        <v>19</v>
      </c>
      <c r="N206" s="268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223</v>
      </c>
      <c r="AT206" s="216" t="s">
        <v>373</v>
      </c>
      <c r="AU206" s="216" t="s">
        <v>82</v>
      </c>
      <c r="AY206" s="18" t="s">
        <v>122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173</v>
      </c>
      <c r="BM206" s="216" t="s">
        <v>401</v>
      </c>
    </row>
    <row r="207" s="13" customFormat="1">
      <c r="A207" s="13"/>
      <c r="B207" s="223"/>
      <c r="C207" s="224"/>
      <c r="D207" s="225" t="s">
        <v>132</v>
      </c>
      <c r="E207" s="226" t="s">
        <v>19</v>
      </c>
      <c r="F207" s="227" t="s">
        <v>402</v>
      </c>
      <c r="G207" s="224"/>
      <c r="H207" s="228">
        <v>56.210000000000001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132</v>
      </c>
      <c r="AU207" s="234" t="s">
        <v>82</v>
      </c>
      <c r="AV207" s="13" t="s">
        <v>82</v>
      </c>
      <c r="AW207" s="13" t="s">
        <v>33</v>
      </c>
      <c r="AX207" s="13" t="s">
        <v>72</v>
      </c>
      <c r="AY207" s="234" t="s">
        <v>122</v>
      </c>
    </row>
    <row r="208" s="14" customFormat="1">
      <c r="A208" s="14"/>
      <c r="B208" s="235"/>
      <c r="C208" s="236"/>
      <c r="D208" s="225" t="s">
        <v>132</v>
      </c>
      <c r="E208" s="237" t="s">
        <v>19</v>
      </c>
      <c r="F208" s="238" t="s">
        <v>134</v>
      </c>
      <c r="G208" s="236"/>
      <c r="H208" s="239">
        <v>56.210000000000001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132</v>
      </c>
      <c r="AU208" s="245" t="s">
        <v>82</v>
      </c>
      <c r="AV208" s="14" t="s">
        <v>129</v>
      </c>
      <c r="AW208" s="14" t="s">
        <v>33</v>
      </c>
      <c r="AX208" s="14" t="s">
        <v>80</v>
      </c>
      <c r="AY208" s="245" t="s">
        <v>122</v>
      </c>
    </row>
    <row r="209" s="2" customFormat="1" ht="24.15" customHeight="1">
      <c r="A209" s="39"/>
      <c r="B209" s="40"/>
      <c r="C209" s="205" t="s">
        <v>207</v>
      </c>
      <c r="D209" s="205" t="s">
        <v>124</v>
      </c>
      <c r="E209" s="206" t="s">
        <v>403</v>
      </c>
      <c r="F209" s="207" t="s">
        <v>404</v>
      </c>
      <c r="G209" s="208" t="s">
        <v>405</v>
      </c>
      <c r="H209" s="269"/>
      <c r="I209" s="210"/>
      <c r="J209" s="211">
        <f>ROUND(I209*H209,2)</f>
        <v>0</v>
      </c>
      <c r="K209" s="207" t="s">
        <v>128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173</v>
      </c>
      <c r="AT209" s="216" t="s">
        <v>124</v>
      </c>
      <c r="AU209" s="216" t="s">
        <v>82</v>
      </c>
      <c r="AY209" s="18" t="s">
        <v>122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173</v>
      </c>
      <c r="BM209" s="216" t="s">
        <v>406</v>
      </c>
    </row>
    <row r="210" s="2" customFormat="1">
      <c r="A210" s="39"/>
      <c r="B210" s="40"/>
      <c r="C210" s="41"/>
      <c r="D210" s="218" t="s">
        <v>130</v>
      </c>
      <c r="E210" s="41"/>
      <c r="F210" s="219" t="s">
        <v>407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130</v>
      </c>
      <c r="AU210" s="18" t="s">
        <v>82</v>
      </c>
    </row>
    <row r="211" s="12" customFormat="1" ht="22.8" customHeight="1">
      <c r="A211" s="12"/>
      <c r="B211" s="189"/>
      <c r="C211" s="190"/>
      <c r="D211" s="191" t="s">
        <v>71</v>
      </c>
      <c r="E211" s="203" t="s">
        <v>408</v>
      </c>
      <c r="F211" s="203" t="s">
        <v>409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SUM(P212:P227)</f>
        <v>0</v>
      </c>
      <c r="Q211" s="197"/>
      <c r="R211" s="198">
        <f>SUM(R212:R227)</f>
        <v>0.021878504</v>
      </c>
      <c r="S211" s="197"/>
      <c r="T211" s="199">
        <f>SUM(T212:T227)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82</v>
      </c>
      <c r="AT211" s="201" t="s">
        <v>71</v>
      </c>
      <c r="AU211" s="201" t="s">
        <v>80</v>
      </c>
      <c r="AY211" s="200" t="s">
        <v>122</v>
      </c>
      <c r="BK211" s="202">
        <f>SUM(BK212:BK227)</f>
        <v>0</v>
      </c>
    </row>
    <row r="212" s="2" customFormat="1" ht="24.15" customHeight="1">
      <c r="A212" s="39"/>
      <c r="B212" s="40"/>
      <c r="C212" s="205" t="s">
        <v>410</v>
      </c>
      <c r="D212" s="205" t="s">
        <v>124</v>
      </c>
      <c r="E212" s="206" t="s">
        <v>411</v>
      </c>
      <c r="F212" s="207" t="s">
        <v>412</v>
      </c>
      <c r="G212" s="208" t="s">
        <v>153</v>
      </c>
      <c r="H212" s="209">
        <v>52.216000000000001</v>
      </c>
      <c r="I212" s="210"/>
      <c r="J212" s="211">
        <f>ROUND(I212*H212,2)</f>
        <v>0</v>
      </c>
      <c r="K212" s="207" t="s">
        <v>128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0.00041899999999999999</v>
      </c>
      <c r="R212" s="214">
        <f>Q212*H212</f>
        <v>0.021878504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173</v>
      </c>
      <c r="AT212" s="216" t="s">
        <v>124</v>
      </c>
      <c r="AU212" s="216" t="s">
        <v>82</v>
      </c>
      <c r="AY212" s="18" t="s">
        <v>122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173</v>
      </c>
      <c r="BM212" s="216" t="s">
        <v>413</v>
      </c>
    </row>
    <row r="213" s="2" customFormat="1">
      <c r="A213" s="39"/>
      <c r="B213" s="40"/>
      <c r="C213" s="41"/>
      <c r="D213" s="218" t="s">
        <v>130</v>
      </c>
      <c r="E213" s="41"/>
      <c r="F213" s="219" t="s">
        <v>414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130</v>
      </c>
      <c r="AU213" s="18" t="s">
        <v>82</v>
      </c>
    </row>
    <row r="214" s="13" customFormat="1">
      <c r="A214" s="13"/>
      <c r="B214" s="223"/>
      <c r="C214" s="224"/>
      <c r="D214" s="225" t="s">
        <v>132</v>
      </c>
      <c r="E214" s="226" t="s">
        <v>19</v>
      </c>
      <c r="F214" s="227" t="s">
        <v>415</v>
      </c>
      <c r="G214" s="224"/>
      <c r="H214" s="228">
        <v>52.216000000000001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132</v>
      </c>
      <c r="AU214" s="234" t="s">
        <v>82</v>
      </c>
      <c r="AV214" s="13" t="s">
        <v>82</v>
      </c>
      <c r="AW214" s="13" t="s">
        <v>33</v>
      </c>
      <c r="AX214" s="13" t="s">
        <v>72</v>
      </c>
      <c r="AY214" s="234" t="s">
        <v>122</v>
      </c>
    </row>
    <row r="215" s="14" customFormat="1">
      <c r="A215" s="14"/>
      <c r="B215" s="235"/>
      <c r="C215" s="236"/>
      <c r="D215" s="225" t="s">
        <v>132</v>
      </c>
      <c r="E215" s="237" t="s">
        <v>19</v>
      </c>
      <c r="F215" s="238" t="s">
        <v>134</v>
      </c>
      <c r="G215" s="236"/>
      <c r="H215" s="239">
        <v>52.216000000000001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132</v>
      </c>
      <c r="AU215" s="245" t="s">
        <v>82</v>
      </c>
      <c r="AV215" s="14" t="s">
        <v>129</v>
      </c>
      <c r="AW215" s="14" t="s">
        <v>33</v>
      </c>
      <c r="AX215" s="14" t="s">
        <v>80</v>
      </c>
      <c r="AY215" s="245" t="s">
        <v>122</v>
      </c>
    </row>
    <row r="216" s="2" customFormat="1" ht="21.75" customHeight="1">
      <c r="A216" s="39"/>
      <c r="B216" s="40"/>
      <c r="C216" s="259" t="s">
        <v>212</v>
      </c>
      <c r="D216" s="259" t="s">
        <v>373</v>
      </c>
      <c r="E216" s="260" t="s">
        <v>416</v>
      </c>
      <c r="F216" s="261" t="s">
        <v>417</v>
      </c>
      <c r="G216" s="262" t="s">
        <v>153</v>
      </c>
      <c r="H216" s="263">
        <v>53.259999999999998</v>
      </c>
      <c r="I216" s="264"/>
      <c r="J216" s="265">
        <f>ROUND(I216*H216,2)</f>
        <v>0</v>
      </c>
      <c r="K216" s="261" t="s">
        <v>128</v>
      </c>
      <c r="L216" s="266"/>
      <c r="M216" s="267" t="s">
        <v>19</v>
      </c>
      <c r="N216" s="268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223</v>
      </c>
      <c r="AT216" s="216" t="s">
        <v>373</v>
      </c>
      <c r="AU216" s="216" t="s">
        <v>82</v>
      </c>
      <c r="AY216" s="18" t="s">
        <v>122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173</v>
      </c>
      <c r="BM216" s="216" t="s">
        <v>418</v>
      </c>
    </row>
    <row r="217" s="13" customFormat="1">
      <c r="A217" s="13"/>
      <c r="B217" s="223"/>
      <c r="C217" s="224"/>
      <c r="D217" s="225" t="s">
        <v>132</v>
      </c>
      <c r="E217" s="226" t="s">
        <v>19</v>
      </c>
      <c r="F217" s="227" t="s">
        <v>419</v>
      </c>
      <c r="G217" s="224"/>
      <c r="H217" s="228">
        <v>53.259999999999998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132</v>
      </c>
      <c r="AU217" s="234" t="s">
        <v>82</v>
      </c>
      <c r="AV217" s="13" t="s">
        <v>82</v>
      </c>
      <c r="AW217" s="13" t="s">
        <v>33</v>
      </c>
      <c r="AX217" s="13" t="s">
        <v>72</v>
      </c>
      <c r="AY217" s="234" t="s">
        <v>122</v>
      </c>
    </row>
    <row r="218" s="14" customFormat="1">
      <c r="A218" s="14"/>
      <c r="B218" s="235"/>
      <c r="C218" s="236"/>
      <c r="D218" s="225" t="s">
        <v>132</v>
      </c>
      <c r="E218" s="237" t="s">
        <v>19</v>
      </c>
      <c r="F218" s="238" t="s">
        <v>134</v>
      </c>
      <c r="G218" s="236"/>
      <c r="H218" s="239">
        <v>53.259999999999998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132</v>
      </c>
      <c r="AU218" s="245" t="s">
        <v>82</v>
      </c>
      <c r="AV218" s="14" t="s">
        <v>129</v>
      </c>
      <c r="AW218" s="14" t="s">
        <v>33</v>
      </c>
      <c r="AX218" s="14" t="s">
        <v>80</v>
      </c>
      <c r="AY218" s="245" t="s">
        <v>122</v>
      </c>
    </row>
    <row r="219" s="2" customFormat="1" ht="24.15" customHeight="1">
      <c r="A219" s="39"/>
      <c r="B219" s="40"/>
      <c r="C219" s="205" t="s">
        <v>420</v>
      </c>
      <c r="D219" s="205" t="s">
        <v>124</v>
      </c>
      <c r="E219" s="206" t="s">
        <v>421</v>
      </c>
      <c r="F219" s="207" t="s">
        <v>422</v>
      </c>
      <c r="G219" s="208" t="s">
        <v>153</v>
      </c>
      <c r="H219" s="209">
        <v>51.100000000000001</v>
      </c>
      <c r="I219" s="210"/>
      <c r="J219" s="211">
        <f>ROUND(I219*H219,2)</f>
        <v>0</v>
      </c>
      <c r="K219" s="207" t="s">
        <v>128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173</v>
      </c>
      <c r="AT219" s="216" t="s">
        <v>124</v>
      </c>
      <c r="AU219" s="216" t="s">
        <v>82</v>
      </c>
      <c r="AY219" s="18" t="s">
        <v>122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173</v>
      </c>
      <c r="BM219" s="216" t="s">
        <v>423</v>
      </c>
    </row>
    <row r="220" s="2" customFormat="1">
      <c r="A220" s="39"/>
      <c r="B220" s="40"/>
      <c r="C220" s="41"/>
      <c r="D220" s="218" t="s">
        <v>130</v>
      </c>
      <c r="E220" s="41"/>
      <c r="F220" s="219" t="s">
        <v>424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130</v>
      </c>
      <c r="AU220" s="18" t="s">
        <v>82</v>
      </c>
    </row>
    <row r="221" s="13" customFormat="1">
      <c r="A221" s="13"/>
      <c r="B221" s="223"/>
      <c r="C221" s="224"/>
      <c r="D221" s="225" t="s">
        <v>132</v>
      </c>
      <c r="E221" s="226" t="s">
        <v>19</v>
      </c>
      <c r="F221" s="227" t="s">
        <v>352</v>
      </c>
      <c r="G221" s="224"/>
      <c r="H221" s="228">
        <v>51.100000000000001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132</v>
      </c>
      <c r="AU221" s="234" t="s">
        <v>82</v>
      </c>
      <c r="AV221" s="13" t="s">
        <v>82</v>
      </c>
      <c r="AW221" s="13" t="s">
        <v>33</v>
      </c>
      <c r="AX221" s="13" t="s">
        <v>72</v>
      </c>
      <c r="AY221" s="234" t="s">
        <v>122</v>
      </c>
    </row>
    <row r="222" s="14" customFormat="1">
      <c r="A222" s="14"/>
      <c r="B222" s="235"/>
      <c r="C222" s="236"/>
      <c r="D222" s="225" t="s">
        <v>132</v>
      </c>
      <c r="E222" s="237" t="s">
        <v>19</v>
      </c>
      <c r="F222" s="238" t="s">
        <v>134</v>
      </c>
      <c r="G222" s="236"/>
      <c r="H222" s="239">
        <v>51.100000000000001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132</v>
      </c>
      <c r="AU222" s="245" t="s">
        <v>82</v>
      </c>
      <c r="AV222" s="14" t="s">
        <v>129</v>
      </c>
      <c r="AW222" s="14" t="s">
        <v>33</v>
      </c>
      <c r="AX222" s="14" t="s">
        <v>80</v>
      </c>
      <c r="AY222" s="245" t="s">
        <v>122</v>
      </c>
    </row>
    <row r="223" s="2" customFormat="1" ht="16.5" customHeight="1">
      <c r="A223" s="39"/>
      <c r="B223" s="40"/>
      <c r="C223" s="259" t="s">
        <v>223</v>
      </c>
      <c r="D223" s="259" t="s">
        <v>373</v>
      </c>
      <c r="E223" s="260" t="s">
        <v>425</v>
      </c>
      <c r="F223" s="261" t="s">
        <v>426</v>
      </c>
      <c r="G223" s="262" t="s">
        <v>153</v>
      </c>
      <c r="H223" s="263">
        <v>52.122</v>
      </c>
      <c r="I223" s="264"/>
      <c r="J223" s="265">
        <f>ROUND(I223*H223,2)</f>
        <v>0</v>
      </c>
      <c r="K223" s="261" t="s">
        <v>128</v>
      </c>
      <c r="L223" s="266"/>
      <c r="M223" s="267" t="s">
        <v>19</v>
      </c>
      <c r="N223" s="268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223</v>
      </c>
      <c r="AT223" s="216" t="s">
        <v>373</v>
      </c>
      <c r="AU223" s="216" t="s">
        <v>82</v>
      </c>
      <c r="AY223" s="18" t="s">
        <v>122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173</v>
      </c>
      <c r="BM223" s="216" t="s">
        <v>427</v>
      </c>
    </row>
    <row r="224" s="13" customFormat="1">
      <c r="A224" s="13"/>
      <c r="B224" s="223"/>
      <c r="C224" s="224"/>
      <c r="D224" s="225" t="s">
        <v>132</v>
      </c>
      <c r="E224" s="226" t="s">
        <v>19</v>
      </c>
      <c r="F224" s="227" t="s">
        <v>428</v>
      </c>
      <c r="G224" s="224"/>
      <c r="H224" s="228">
        <v>52.122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132</v>
      </c>
      <c r="AU224" s="234" t="s">
        <v>82</v>
      </c>
      <c r="AV224" s="13" t="s">
        <v>82</v>
      </c>
      <c r="AW224" s="13" t="s">
        <v>33</v>
      </c>
      <c r="AX224" s="13" t="s">
        <v>72</v>
      </c>
      <c r="AY224" s="234" t="s">
        <v>122</v>
      </c>
    </row>
    <row r="225" s="14" customFormat="1">
      <c r="A225" s="14"/>
      <c r="B225" s="235"/>
      <c r="C225" s="236"/>
      <c r="D225" s="225" t="s">
        <v>132</v>
      </c>
      <c r="E225" s="237" t="s">
        <v>19</v>
      </c>
      <c r="F225" s="238" t="s">
        <v>134</v>
      </c>
      <c r="G225" s="236"/>
      <c r="H225" s="239">
        <v>52.122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132</v>
      </c>
      <c r="AU225" s="245" t="s">
        <v>82</v>
      </c>
      <c r="AV225" s="14" t="s">
        <v>129</v>
      </c>
      <c r="AW225" s="14" t="s">
        <v>33</v>
      </c>
      <c r="AX225" s="14" t="s">
        <v>80</v>
      </c>
      <c r="AY225" s="245" t="s">
        <v>122</v>
      </c>
    </row>
    <row r="226" s="2" customFormat="1" ht="24.15" customHeight="1">
      <c r="A226" s="39"/>
      <c r="B226" s="40"/>
      <c r="C226" s="205" t="s">
        <v>429</v>
      </c>
      <c r="D226" s="205" t="s">
        <v>124</v>
      </c>
      <c r="E226" s="206" t="s">
        <v>430</v>
      </c>
      <c r="F226" s="207" t="s">
        <v>431</v>
      </c>
      <c r="G226" s="208" t="s">
        <v>405</v>
      </c>
      <c r="H226" s="269"/>
      <c r="I226" s="210"/>
      <c r="J226" s="211">
        <f>ROUND(I226*H226,2)</f>
        <v>0</v>
      </c>
      <c r="K226" s="207" t="s">
        <v>128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173</v>
      </c>
      <c r="AT226" s="216" t="s">
        <v>124</v>
      </c>
      <c r="AU226" s="216" t="s">
        <v>82</v>
      </c>
      <c r="AY226" s="18" t="s">
        <v>122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173</v>
      </c>
      <c r="BM226" s="216" t="s">
        <v>432</v>
      </c>
    </row>
    <row r="227" s="2" customFormat="1">
      <c r="A227" s="39"/>
      <c r="B227" s="40"/>
      <c r="C227" s="41"/>
      <c r="D227" s="218" t="s">
        <v>130</v>
      </c>
      <c r="E227" s="41"/>
      <c r="F227" s="219" t="s">
        <v>433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130</v>
      </c>
      <c r="AU227" s="18" t="s">
        <v>82</v>
      </c>
    </row>
    <row r="228" s="12" customFormat="1" ht="22.8" customHeight="1">
      <c r="A228" s="12"/>
      <c r="B228" s="189"/>
      <c r="C228" s="190"/>
      <c r="D228" s="191" t="s">
        <v>71</v>
      </c>
      <c r="E228" s="203" t="s">
        <v>434</v>
      </c>
      <c r="F228" s="203" t="s">
        <v>435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P229</f>
        <v>0</v>
      </c>
      <c r="Q228" s="197"/>
      <c r="R228" s="198">
        <f>R229</f>
        <v>0</v>
      </c>
      <c r="S228" s="197"/>
      <c r="T228" s="199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82</v>
      </c>
      <c r="AT228" s="201" t="s">
        <v>71</v>
      </c>
      <c r="AU228" s="201" t="s">
        <v>80</v>
      </c>
      <c r="AY228" s="200" t="s">
        <v>122</v>
      </c>
      <c r="BK228" s="202">
        <f>BK229</f>
        <v>0</v>
      </c>
    </row>
    <row r="229" s="2" customFormat="1" ht="16.5" customHeight="1">
      <c r="A229" s="39"/>
      <c r="B229" s="40"/>
      <c r="C229" s="205" t="s">
        <v>233</v>
      </c>
      <c r="D229" s="205" t="s">
        <v>124</v>
      </c>
      <c r="E229" s="206" t="s">
        <v>436</v>
      </c>
      <c r="F229" s="207" t="s">
        <v>437</v>
      </c>
      <c r="G229" s="208" t="s">
        <v>438</v>
      </c>
      <c r="H229" s="209">
        <v>1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173</v>
      </c>
      <c r="AT229" s="216" t="s">
        <v>124</v>
      </c>
      <c r="AU229" s="216" t="s">
        <v>82</v>
      </c>
      <c r="AY229" s="18" t="s">
        <v>122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173</v>
      </c>
      <c r="BM229" s="216" t="s">
        <v>439</v>
      </c>
    </row>
    <row r="230" s="12" customFormat="1" ht="22.8" customHeight="1">
      <c r="A230" s="12"/>
      <c r="B230" s="189"/>
      <c r="C230" s="190"/>
      <c r="D230" s="191" t="s">
        <v>71</v>
      </c>
      <c r="E230" s="203" t="s">
        <v>440</v>
      </c>
      <c r="F230" s="203" t="s">
        <v>441</v>
      </c>
      <c r="G230" s="190"/>
      <c r="H230" s="190"/>
      <c r="I230" s="193"/>
      <c r="J230" s="204">
        <f>BK230</f>
        <v>0</v>
      </c>
      <c r="K230" s="190"/>
      <c r="L230" s="195"/>
      <c r="M230" s="196"/>
      <c r="N230" s="197"/>
      <c r="O230" s="197"/>
      <c r="P230" s="198">
        <f>P231</f>
        <v>0</v>
      </c>
      <c r="Q230" s="197"/>
      <c r="R230" s="198">
        <f>R231</f>
        <v>0</v>
      </c>
      <c r="S230" s="197"/>
      <c r="T230" s="199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0" t="s">
        <v>82</v>
      </c>
      <c r="AT230" s="201" t="s">
        <v>71</v>
      </c>
      <c r="AU230" s="201" t="s">
        <v>80</v>
      </c>
      <c r="AY230" s="200" t="s">
        <v>122</v>
      </c>
      <c r="BK230" s="202">
        <f>BK231</f>
        <v>0</v>
      </c>
    </row>
    <row r="231" s="2" customFormat="1" ht="16.5" customHeight="1">
      <c r="A231" s="39"/>
      <c r="B231" s="40"/>
      <c r="C231" s="205" t="s">
        <v>442</v>
      </c>
      <c r="D231" s="205" t="s">
        <v>124</v>
      </c>
      <c r="E231" s="206" t="s">
        <v>443</v>
      </c>
      <c r="F231" s="207" t="s">
        <v>444</v>
      </c>
      <c r="G231" s="208" t="s">
        <v>438</v>
      </c>
      <c r="H231" s="209">
        <v>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173</v>
      </c>
      <c r="AT231" s="216" t="s">
        <v>124</v>
      </c>
      <c r="AU231" s="216" t="s">
        <v>82</v>
      </c>
      <c r="AY231" s="18" t="s">
        <v>122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173</v>
      </c>
      <c r="BM231" s="216" t="s">
        <v>445</v>
      </c>
    </row>
    <row r="232" s="12" customFormat="1" ht="22.8" customHeight="1">
      <c r="A232" s="12"/>
      <c r="B232" s="189"/>
      <c r="C232" s="190"/>
      <c r="D232" s="191" t="s">
        <v>71</v>
      </c>
      <c r="E232" s="203" t="s">
        <v>446</v>
      </c>
      <c r="F232" s="203" t="s">
        <v>447</v>
      </c>
      <c r="G232" s="190"/>
      <c r="H232" s="190"/>
      <c r="I232" s="193"/>
      <c r="J232" s="204">
        <f>BK232</f>
        <v>0</v>
      </c>
      <c r="K232" s="190"/>
      <c r="L232" s="195"/>
      <c r="M232" s="196"/>
      <c r="N232" s="197"/>
      <c r="O232" s="197"/>
      <c r="P232" s="198">
        <f>P233</f>
        <v>0</v>
      </c>
      <c r="Q232" s="197"/>
      <c r="R232" s="198">
        <f>R233</f>
        <v>0</v>
      </c>
      <c r="S232" s="197"/>
      <c r="T232" s="199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0" t="s">
        <v>82</v>
      </c>
      <c r="AT232" s="201" t="s">
        <v>71</v>
      </c>
      <c r="AU232" s="201" t="s">
        <v>80</v>
      </c>
      <c r="AY232" s="200" t="s">
        <v>122</v>
      </c>
      <c r="BK232" s="202">
        <f>BK233</f>
        <v>0</v>
      </c>
    </row>
    <row r="233" s="2" customFormat="1" ht="16.5" customHeight="1">
      <c r="A233" s="39"/>
      <c r="B233" s="40"/>
      <c r="C233" s="205" t="s">
        <v>237</v>
      </c>
      <c r="D233" s="205" t="s">
        <v>124</v>
      </c>
      <c r="E233" s="206" t="s">
        <v>448</v>
      </c>
      <c r="F233" s="207" t="s">
        <v>449</v>
      </c>
      <c r="G233" s="208" t="s">
        <v>438</v>
      </c>
      <c r="H233" s="209">
        <v>1</v>
      </c>
      <c r="I233" s="210"/>
      <c r="J233" s="211">
        <f>ROUND(I233*H233,2)</f>
        <v>0</v>
      </c>
      <c r="K233" s="207" t="s">
        <v>19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173</v>
      </c>
      <c r="AT233" s="216" t="s">
        <v>124</v>
      </c>
      <c r="AU233" s="216" t="s">
        <v>82</v>
      </c>
      <c r="AY233" s="18" t="s">
        <v>122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173</v>
      </c>
      <c r="BM233" s="216" t="s">
        <v>450</v>
      </c>
    </row>
    <row r="234" s="12" customFormat="1" ht="22.8" customHeight="1">
      <c r="A234" s="12"/>
      <c r="B234" s="189"/>
      <c r="C234" s="190"/>
      <c r="D234" s="191" t="s">
        <v>71</v>
      </c>
      <c r="E234" s="203" t="s">
        <v>451</v>
      </c>
      <c r="F234" s="203" t="s">
        <v>452</v>
      </c>
      <c r="G234" s="190"/>
      <c r="H234" s="190"/>
      <c r="I234" s="193"/>
      <c r="J234" s="204">
        <f>BK234</f>
        <v>0</v>
      </c>
      <c r="K234" s="190"/>
      <c r="L234" s="195"/>
      <c r="M234" s="196"/>
      <c r="N234" s="197"/>
      <c r="O234" s="197"/>
      <c r="P234" s="198">
        <f>P235</f>
        <v>0</v>
      </c>
      <c r="Q234" s="197"/>
      <c r="R234" s="198">
        <f>R235</f>
        <v>0</v>
      </c>
      <c r="S234" s="197"/>
      <c r="T234" s="199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0" t="s">
        <v>82</v>
      </c>
      <c r="AT234" s="201" t="s">
        <v>71</v>
      </c>
      <c r="AU234" s="201" t="s">
        <v>80</v>
      </c>
      <c r="AY234" s="200" t="s">
        <v>122</v>
      </c>
      <c r="BK234" s="202">
        <f>BK235</f>
        <v>0</v>
      </c>
    </row>
    <row r="235" s="2" customFormat="1" ht="16.5" customHeight="1">
      <c r="A235" s="39"/>
      <c r="B235" s="40"/>
      <c r="C235" s="205" t="s">
        <v>453</v>
      </c>
      <c r="D235" s="205" t="s">
        <v>124</v>
      </c>
      <c r="E235" s="206" t="s">
        <v>454</v>
      </c>
      <c r="F235" s="207" t="s">
        <v>455</v>
      </c>
      <c r="G235" s="208" t="s">
        <v>438</v>
      </c>
      <c r="H235" s="209">
        <v>1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173</v>
      </c>
      <c r="AT235" s="216" t="s">
        <v>124</v>
      </c>
      <c r="AU235" s="216" t="s">
        <v>82</v>
      </c>
      <c r="AY235" s="18" t="s">
        <v>122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173</v>
      </c>
      <c r="BM235" s="216" t="s">
        <v>456</v>
      </c>
    </row>
    <row r="236" s="12" customFormat="1" ht="22.8" customHeight="1">
      <c r="A236" s="12"/>
      <c r="B236" s="189"/>
      <c r="C236" s="190"/>
      <c r="D236" s="191" t="s">
        <v>71</v>
      </c>
      <c r="E236" s="203" t="s">
        <v>247</v>
      </c>
      <c r="F236" s="203" t="s">
        <v>248</v>
      </c>
      <c r="G236" s="190"/>
      <c r="H236" s="190"/>
      <c r="I236" s="193"/>
      <c r="J236" s="204">
        <f>BK236</f>
        <v>0</v>
      </c>
      <c r="K236" s="190"/>
      <c r="L236" s="195"/>
      <c r="M236" s="196"/>
      <c r="N236" s="197"/>
      <c r="O236" s="197"/>
      <c r="P236" s="198">
        <f>SUM(P237:P269)</f>
        <v>0</v>
      </c>
      <c r="Q236" s="197"/>
      <c r="R236" s="198">
        <f>SUM(R237:R269)</f>
        <v>0.086157097034999991</v>
      </c>
      <c r="S236" s="197"/>
      <c r="T236" s="199">
        <f>SUM(T237:T269)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0" t="s">
        <v>82</v>
      </c>
      <c r="AT236" s="201" t="s">
        <v>71</v>
      </c>
      <c r="AU236" s="201" t="s">
        <v>80</v>
      </c>
      <c r="AY236" s="200" t="s">
        <v>122</v>
      </c>
      <c r="BK236" s="202">
        <f>SUM(BK237:BK269)</f>
        <v>0</v>
      </c>
    </row>
    <row r="237" s="2" customFormat="1" ht="24.15" customHeight="1">
      <c r="A237" s="39"/>
      <c r="B237" s="40"/>
      <c r="C237" s="205" t="s">
        <v>244</v>
      </c>
      <c r="D237" s="205" t="s">
        <v>124</v>
      </c>
      <c r="E237" s="206" t="s">
        <v>457</v>
      </c>
      <c r="F237" s="207" t="s">
        <v>458</v>
      </c>
      <c r="G237" s="208" t="s">
        <v>292</v>
      </c>
      <c r="H237" s="209">
        <v>210.69999999999999</v>
      </c>
      <c r="I237" s="210"/>
      <c r="J237" s="211">
        <f>ROUND(I237*H237,2)</f>
        <v>0</v>
      </c>
      <c r="K237" s="207" t="s">
        <v>128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173</v>
      </c>
      <c r="AT237" s="216" t="s">
        <v>124</v>
      </c>
      <c r="AU237" s="216" t="s">
        <v>82</v>
      </c>
      <c r="AY237" s="18" t="s">
        <v>122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173</v>
      </c>
      <c r="BM237" s="216" t="s">
        <v>459</v>
      </c>
    </row>
    <row r="238" s="2" customFormat="1">
      <c r="A238" s="39"/>
      <c r="B238" s="40"/>
      <c r="C238" s="41"/>
      <c r="D238" s="218" t="s">
        <v>130</v>
      </c>
      <c r="E238" s="41"/>
      <c r="F238" s="219" t="s">
        <v>460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130</v>
      </c>
      <c r="AU238" s="18" t="s">
        <v>82</v>
      </c>
    </row>
    <row r="239" s="13" customFormat="1">
      <c r="A239" s="13"/>
      <c r="B239" s="223"/>
      <c r="C239" s="224"/>
      <c r="D239" s="225" t="s">
        <v>132</v>
      </c>
      <c r="E239" s="226" t="s">
        <v>19</v>
      </c>
      <c r="F239" s="227" t="s">
        <v>461</v>
      </c>
      <c r="G239" s="224"/>
      <c r="H239" s="228">
        <v>69.299999999999997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132</v>
      </c>
      <c r="AU239" s="234" t="s">
        <v>82</v>
      </c>
      <c r="AV239" s="13" t="s">
        <v>82</v>
      </c>
      <c r="AW239" s="13" t="s">
        <v>33</v>
      </c>
      <c r="AX239" s="13" t="s">
        <v>72</v>
      </c>
      <c r="AY239" s="234" t="s">
        <v>122</v>
      </c>
    </row>
    <row r="240" s="13" customFormat="1">
      <c r="A240" s="13"/>
      <c r="B240" s="223"/>
      <c r="C240" s="224"/>
      <c r="D240" s="225" t="s">
        <v>132</v>
      </c>
      <c r="E240" s="226" t="s">
        <v>19</v>
      </c>
      <c r="F240" s="227" t="s">
        <v>462</v>
      </c>
      <c r="G240" s="224"/>
      <c r="H240" s="228">
        <v>6.4000000000000004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132</v>
      </c>
      <c r="AU240" s="234" t="s">
        <v>82</v>
      </c>
      <c r="AV240" s="13" t="s">
        <v>82</v>
      </c>
      <c r="AW240" s="13" t="s">
        <v>33</v>
      </c>
      <c r="AX240" s="13" t="s">
        <v>72</v>
      </c>
      <c r="AY240" s="234" t="s">
        <v>122</v>
      </c>
    </row>
    <row r="241" s="13" customFormat="1">
      <c r="A241" s="13"/>
      <c r="B241" s="223"/>
      <c r="C241" s="224"/>
      <c r="D241" s="225" t="s">
        <v>132</v>
      </c>
      <c r="E241" s="226" t="s">
        <v>19</v>
      </c>
      <c r="F241" s="227" t="s">
        <v>463</v>
      </c>
      <c r="G241" s="224"/>
      <c r="H241" s="228">
        <v>94.599999999999994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132</v>
      </c>
      <c r="AU241" s="234" t="s">
        <v>82</v>
      </c>
      <c r="AV241" s="13" t="s">
        <v>82</v>
      </c>
      <c r="AW241" s="13" t="s">
        <v>33</v>
      </c>
      <c r="AX241" s="13" t="s">
        <v>72</v>
      </c>
      <c r="AY241" s="234" t="s">
        <v>122</v>
      </c>
    </row>
    <row r="242" s="13" customFormat="1">
      <c r="A242" s="13"/>
      <c r="B242" s="223"/>
      <c r="C242" s="224"/>
      <c r="D242" s="225" t="s">
        <v>132</v>
      </c>
      <c r="E242" s="226" t="s">
        <v>19</v>
      </c>
      <c r="F242" s="227" t="s">
        <v>464</v>
      </c>
      <c r="G242" s="224"/>
      <c r="H242" s="228">
        <v>40.399999999999999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132</v>
      </c>
      <c r="AU242" s="234" t="s">
        <v>82</v>
      </c>
      <c r="AV242" s="13" t="s">
        <v>82</v>
      </c>
      <c r="AW242" s="13" t="s">
        <v>33</v>
      </c>
      <c r="AX242" s="13" t="s">
        <v>72</v>
      </c>
      <c r="AY242" s="234" t="s">
        <v>122</v>
      </c>
    </row>
    <row r="243" s="14" customFormat="1">
      <c r="A243" s="14"/>
      <c r="B243" s="235"/>
      <c r="C243" s="236"/>
      <c r="D243" s="225" t="s">
        <v>132</v>
      </c>
      <c r="E243" s="237" t="s">
        <v>19</v>
      </c>
      <c r="F243" s="238" t="s">
        <v>134</v>
      </c>
      <c r="G243" s="236"/>
      <c r="H243" s="239">
        <v>210.70000000000002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132</v>
      </c>
      <c r="AU243" s="245" t="s">
        <v>82</v>
      </c>
      <c r="AV243" s="14" t="s">
        <v>129</v>
      </c>
      <c r="AW243" s="14" t="s">
        <v>33</v>
      </c>
      <c r="AX243" s="14" t="s">
        <v>80</v>
      </c>
      <c r="AY243" s="245" t="s">
        <v>122</v>
      </c>
    </row>
    <row r="244" s="2" customFormat="1" ht="16.5" customHeight="1">
      <c r="A244" s="39"/>
      <c r="B244" s="40"/>
      <c r="C244" s="259" t="s">
        <v>465</v>
      </c>
      <c r="D244" s="259" t="s">
        <v>373</v>
      </c>
      <c r="E244" s="260" t="s">
        <v>466</v>
      </c>
      <c r="F244" s="261" t="s">
        <v>467</v>
      </c>
      <c r="G244" s="262" t="s">
        <v>127</v>
      </c>
      <c r="H244" s="263">
        <v>3.2370000000000001</v>
      </c>
      <c r="I244" s="264"/>
      <c r="J244" s="265">
        <f>ROUND(I244*H244,2)</f>
        <v>0</v>
      </c>
      <c r="K244" s="261" t="s">
        <v>128</v>
      </c>
      <c r="L244" s="266"/>
      <c r="M244" s="267" t="s">
        <v>19</v>
      </c>
      <c r="N244" s="268" t="s">
        <v>43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223</v>
      </c>
      <c r="AT244" s="216" t="s">
        <v>373</v>
      </c>
      <c r="AU244" s="216" t="s">
        <v>82</v>
      </c>
      <c r="AY244" s="18" t="s">
        <v>122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173</v>
      </c>
      <c r="BM244" s="216" t="s">
        <v>468</v>
      </c>
    </row>
    <row r="245" s="13" customFormat="1">
      <c r="A245" s="13"/>
      <c r="B245" s="223"/>
      <c r="C245" s="224"/>
      <c r="D245" s="225" t="s">
        <v>132</v>
      </c>
      <c r="E245" s="226" t="s">
        <v>19</v>
      </c>
      <c r="F245" s="227" t="s">
        <v>469</v>
      </c>
      <c r="G245" s="224"/>
      <c r="H245" s="228">
        <v>0.88700000000000001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132</v>
      </c>
      <c r="AU245" s="234" t="s">
        <v>82</v>
      </c>
      <c r="AV245" s="13" t="s">
        <v>82</v>
      </c>
      <c r="AW245" s="13" t="s">
        <v>33</v>
      </c>
      <c r="AX245" s="13" t="s">
        <v>72</v>
      </c>
      <c r="AY245" s="234" t="s">
        <v>122</v>
      </c>
    </row>
    <row r="246" s="13" customFormat="1">
      <c r="A246" s="13"/>
      <c r="B246" s="223"/>
      <c r="C246" s="224"/>
      <c r="D246" s="225" t="s">
        <v>132</v>
      </c>
      <c r="E246" s="226" t="s">
        <v>19</v>
      </c>
      <c r="F246" s="227" t="s">
        <v>470</v>
      </c>
      <c r="G246" s="224"/>
      <c r="H246" s="228">
        <v>0.082000000000000003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132</v>
      </c>
      <c r="AU246" s="234" t="s">
        <v>82</v>
      </c>
      <c r="AV246" s="13" t="s">
        <v>82</v>
      </c>
      <c r="AW246" s="13" t="s">
        <v>33</v>
      </c>
      <c r="AX246" s="13" t="s">
        <v>72</v>
      </c>
      <c r="AY246" s="234" t="s">
        <v>122</v>
      </c>
    </row>
    <row r="247" s="13" customFormat="1">
      <c r="A247" s="13"/>
      <c r="B247" s="223"/>
      <c r="C247" s="224"/>
      <c r="D247" s="225" t="s">
        <v>132</v>
      </c>
      <c r="E247" s="226" t="s">
        <v>19</v>
      </c>
      <c r="F247" s="227" t="s">
        <v>471</v>
      </c>
      <c r="G247" s="224"/>
      <c r="H247" s="228">
        <v>1.589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132</v>
      </c>
      <c r="AU247" s="234" t="s">
        <v>82</v>
      </c>
      <c r="AV247" s="13" t="s">
        <v>82</v>
      </c>
      <c r="AW247" s="13" t="s">
        <v>33</v>
      </c>
      <c r="AX247" s="13" t="s">
        <v>72</v>
      </c>
      <c r="AY247" s="234" t="s">
        <v>122</v>
      </c>
    </row>
    <row r="248" s="13" customFormat="1">
      <c r="A248" s="13"/>
      <c r="B248" s="223"/>
      <c r="C248" s="224"/>
      <c r="D248" s="225" t="s">
        <v>132</v>
      </c>
      <c r="E248" s="226" t="s">
        <v>19</v>
      </c>
      <c r="F248" s="227" t="s">
        <v>472</v>
      </c>
      <c r="G248" s="224"/>
      <c r="H248" s="228">
        <v>0.67900000000000005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132</v>
      </c>
      <c r="AU248" s="234" t="s">
        <v>82</v>
      </c>
      <c r="AV248" s="13" t="s">
        <v>82</v>
      </c>
      <c r="AW248" s="13" t="s">
        <v>33</v>
      </c>
      <c r="AX248" s="13" t="s">
        <v>72</v>
      </c>
      <c r="AY248" s="234" t="s">
        <v>122</v>
      </c>
    </row>
    <row r="249" s="14" customFormat="1">
      <c r="A249" s="14"/>
      <c r="B249" s="235"/>
      <c r="C249" s="236"/>
      <c r="D249" s="225" t="s">
        <v>132</v>
      </c>
      <c r="E249" s="237" t="s">
        <v>19</v>
      </c>
      <c r="F249" s="238" t="s">
        <v>134</v>
      </c>
      <c r="G249" s="236"/>
      <c r="H249" s="239">
        <v>3.2370000000000001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132</v>
      </c>
      <c r="AU249" s="245" t="s">
        <v>82</v>
      </c>
      <c r="AV249" s="14" t="s">
        <v>129</v>
      </c>
      <c r="AW249" s="14" t="s">
        <v>33</v>
      </c>
      <c r="AX249" s="14" t="s">
        <v>80</v>
      </c>
      <c r="AY249" s="245" t="s">
        <v>122</v>
      </c>
    </row>
    <row r="250" s="2" customFormat="1" ht="16.5" customHeight="1">
      <c r="A250" s="39"/>
      <c r="B250" s="40"/>
      <c r="C250" s="205" t="s">
        <v>251</v>
      </c>
      <c r="D250" s="205" t="s">
        <v>124</v>
      </c>
      <c r="E250" s="206" t="s">
        <v>473</v>
      </c>
      <c r="F250" s="207" t="s">
        <v>474</v>
      </c>
      <c r="G250" s="208" t="s">
        <v>153</v>
      </c>
      <c r="H250" s="209">
        <v>75</v>
      </c>
      <c r="I250" s="210"/>
      <c r="J250" s="211">
        <f>ROUND(I250*H250,2)</f>
        <v>0</v>
      </c>
      <c r="K250" s="207" t="s">
        <v>128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173</v>
      </c>
      <c r="AT250" s="216" t="s">
        <v>124</v>
      </c>
      <c r="AU250" s="216" t="s">
        <v>82</v>
      </c>
      <c r="AY250" s="18" t="s">
        <v>122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173</v>
      </c>
      <c r="BM250" s="216" t="s">
        <v>475</v>
      </c>
    </row>
    <row r="251" s="2" customFormat="1">
      <c r="A251" s="39"/>
      <c r="B251" s="40"/>
      <c r="C251" s="41"/>
      <c r="D251" s="218" t="s">
        <v>130</v>
      </c>
      <c r="E251" s="41"/>
      <c r="F251" s="219" t="s">
        <v>476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130</v>
      </c>
      <c r="AU251" s="18" t="s">
        <v>82</v>
      </c>
    </row>
    <row r="252" s="13" customFormat="1">
      <c r="A252" s="13"/>
      <c r="B252" s="223"/>
      <c r="C252" s="224"/>
      <c r="D252" s="225" t="s">
        <v>132</v>
      </c>
      <c r="E252" s="226" t="s">
        <v>19</v>
      </c>
      <c r="F252" s="227" t="s">
        <v>477</v>
      </c>
      <c r="G252" s="224"/>
      <c r="H252" s="228">
        <v>75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132</v>
      </c>
      <c r="AU252" s="234" t="s">
        <v>82</v>
      </c>
      <c r="AV252" s="13" t="s">
        <v>82</v>
      </c>
      <c r="AW252" s="13" t="s">
        <v>33</v>
      </c>
      <c r="AX252" s="13" t="s">
        <v>72</v>
      </c>
      <c r="AY252" s="234" t="s">
        <v>122</v>
      </c>
    </row>
    <row r="253" s="14" customFormat="1">
      <c r="A253" s="14"/>
      <c r="B253" s="235"/>
      <c r="C253" s="236"/>
      <c r="D253" s="225" t="s">
        <v>132</v>
      </c>
      <c r="E253" s="237" t="s">
        <v>19</v>
      </c>
      <c r="F253" s="238" t="s">
        <v>134</v>
      </c>
      <c r="G253" s="236"/>
      <c r="H253" s="239">
        <v>75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132</v>
      </c>
      <c r="AU253" s="245" t="s">
        <v>82</v>
      </c>
      <c r="AV253" s="14" t="s">
        <v>129</v>
      </c>
      <c r="AW253" s="14" t="s">
        <v>33</v>
      </c>
      <c r="AX253" s="14" t="s">
        <v>80</v>
      </c>
      <c r="AY253" s="245" t="s">
        <v>122</v>
      </c>
    </row>
    <row r="254" s="2" customFormat="1" ht="16.5" customHeight="1">
      <c r="A254" s="39"/>
      <c r="B254" s="40"/>
      <c r="C254" s="259" t="s">
        <v>478</v>
      </c>
      <c r="D254" s="259" t="s">
        <v>373</v>
      </c>
      <c r="E254" s="260" t="s">
        <v>479</v>
      </c>
      <c r="F254" s="261" t="s">
        <v>480</v>
      </c>
      <c r="G254" s="262" t="s">
        <v>127</v>
      </c>
      <c r="H254" s="263">
        <v>0.45000000000000001</v>
      </c>
      <c r="I254" s="264"/>
      <c r="J254" s="265">
        <f>ROUND(I254*H254,2)</f>
        <v>0</v>
      </c>
      <c r="K254" s="261" t="s">
        <v>128</v>
      </c>
      <c r="L254" s="266"/>
      <c r="M254" s="267" t="s">
        <v>19</v>
      </c>
      <c r="N254" s="268" t="s">
        <v>43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223</v>
      </c>
      <c r="AT254" s="216" t="s">
        <v>373</v>
      </c>
      <c r="AU254" s="216" t="s">
        <v>82</v>
      </c>
      <c r="AY254" s="18" t="s">
        <v>122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173</v>
      </c>
      <c r="BM254" s="216" t="s">
        <v>481</v>
      </c>
    </row>
    <row r="255" s="13" customFormat="1">
      <c r="A255" s="13"/>
      <c r="B255" s="223"/>
      <c r="C255" s="224"/>
      <c r="D255" s="225" t="s">
        <v>132</v>
      </c>
      <c r="E255" s="226" t="s">
        <v>19</v>
      </c>
      <c r="F255" s="227" t="s">
        <v>482</v>
      </c>
      <c r="G255" s="224"/>
      <c r="H255" s="228">
        <v>0.45000000000000001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132</v>
      </c>
      <c r="AU255" s="234" t="s">
        <v>82</v>
      </c>
      <c r="AV255" s="13" t="s">
        <v>82</v>
      </c>
      <c r="AW255" s="13" t="s">
        <v>33</v>
      </c>
      <c r="AX255" s="13" t="s">
        <v>72</v>
      </c>
      <c r="AY255" s="234" t="s">
        <v>122</v>
      </c>
    </row>
    <row r="256" s="14" customFormat="1">
      <c r="A256" s="14"/>
      <c r="B256" s="235"/>
      <c r="C256" s="236"/>
      <c r="D256" s="225" t="s">
        <v>132</v>
      </c>
      <c r="E256" s="237" t="s">
        <v>19</v>
      </c>
      <c r="F256" s="238" t="s">
        <v>134</v>
      </c>
      <c r="G256" s="236"/>
      <c r="H256" s="239">
        <v>0.45000000000000001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132</v>
      </c>
      <c r="AU256" s="245" t="s">
        <v>82</v>
      </c>
      <c r="AV256" s="14" t="s">
        <v>129</v>
      </c>
      <c r="AW256" s="14" t="s">
        <v>33</v>
      </c>
      <c r="AX256" s="14" t="s">
        <v>80</v>
      </c>
      <c r="AY256" s="245" t="s">
        <v>122</v>
      </c>
    </row>
    <row r="257" s="2" customFormat="1" ht="21.75" customHeight="1">
      <c r="A257" s="39"/>
      <c r="B257" s="40"/>
      <c r="C257" s="205" t="s">
        <v>256</v>
      </c>
      <c r="D257" s="205" t="s">
        <v>124</v>
      </c>
      <c r="E257" s="206" t="s">
        <v>483</v>
      </c>
      <c r="F257" s="207" t="s">
        <v>484</v>
      </c>
      <c r="G257" s="208" t="s">
        <v>127</v>
      </c>
      <c r="H257" s="209">
        <v>3.6869999999999998</v>
      </c>
      <c r="I257" s="210"/>
      <c r="J257" s="211">
        <f>ROUND(I257*H257,2)</f>
        <v>0</v>
      </c>
      <c r="K257" s="207" t="s">
        <v>128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0.023367804999999998</v>
      </c>
      <c r="R257" s="214">
        <f>Q257*H257</f>
        <v>0.086157097034999991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173</v>
      </c>
      <c r="AT257" s="216" t="s">
        <v>124</v>
      </c>
      <c r="AU257" s="216" t="s">
        <v>82</v>
      </c>
      <c r="AY257" s="18" t="s">
        <v>122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173</v>
      </c>
      <c r="BM257" s="216" t="s">
        <v>485</v>
      </c>
    </row>
    <row r="258" s="2" customFormat="1">
      <c r="A258" s="39"/>
      <c r="B258" s="40"/>
      <c r="C258" s="41"/>
      <c r="D258" s="218" t="s">
        <v>130</v>
      </c>
      <c r="E258" s="41"/>
      <c r="F258" s="219" t="s">
        <v>486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130</v>
      </c>
      <c r="AU258" s="18" t="s">
        <v>82</v>
      </c>
    </row>
    <row r="259" s="13" customFormat="1">
      <c r="A259" s="13"/>
      <c r="B259" s="223"/>
      <c r="C259" s="224"/>
      <c r="D259" s="225" t="s">
        <v>132</v>
      </c>
      <c r="E259" s="226" t="s">
        <v>19</v>
      </c>
      <c r="F259" s="227" t="s">
        <v>487</v>
      </c>
      <c r="G259" s="224"/>
      <c r="H259" s="228">
        <v>3.6869999999999998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132</v>
      </c>
      <c r="AU259" s="234" t="s">
        <v>82</v>
      </c>
      <c r="AV259" s="13" t="s">
        <v>82</v>
      </c>
      <c r="AW259" s="13" t="s">
        <v>33</v>
      </c>
      <c r="AX259" s="13" t="s">
        <v>72</v>
      </c>
      <c r="AY259" s="234" t="s">
        <v>122</v>
      </c>
    </row>
    <row r="260" s="14" customFormat="1">
      <c r="A260" s="14"/>
      <c r="B260" s="235"/>
      <c r="C260" s="236"/>
      <c r="D260" s="225" t="s">
        <v>132</v>
      </c>
      <c r="E260" s="237" t="s">
        <v>19</v>
      </c>
      <c r="F260" s="238" t="s">
        <v>134</v>
      </c>
      <c r="G260" s="236"/>
      <c r="H260" s="239">
        <v>3.6869999999999998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132</v>
      </c>
      <c r="AU260" s="245" t="s">
        <v>82</v>
      </c>
      <c r="AV260" s="14" t="s">
        <v>129</v>
      </c>
      <c r="AW260" s="14" t="s">
        <v>33</v>
      </c>
      <c r="AX260" s="14" t="s">
        <v>80</v>
      </c>
      <c r="AY260" s="245" t="s">
        <v>122</v>
      </c>
    </row>
    <row r="261" s="2" customFormat="1" ht="16.5" customHeight="1">
      <c r="A261" s="39"/>
      <c r="B261" s="40"/>
      <c r="C261" s="205" t="s">
        <v>488</v>
      </c>
      <c r="D261" s="205" t="s">
        <v>124</v>
      </c>
      <c r="E261" s="206" t="s">
        <v>489</v>
      </c>
      <c r="F261" s="207" t="s">
        <v>490</v>
      </c>
      <c r="G261" s="208" t="s">
        <v>153</v>
      </c>
      <c r="H261" s="209">
        <v>52.216000000000001</v>
      </c>
      <c r="I261" s="210"/>
      <c r="J261" s="211">
        <f>ROUND(I261*H261,2)</f>
        <v>0</v>
      </c>
      <c r="K261" s="207" t="s">
        <v>128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173</v>
      </c>
      <c r="AT261" s="216" t="s">
        <v>124</v>
      </c>
      <c r="AU261" s="216" t="s">
        <v>82</v>
      </c>
      <c r="AY261" s="18" t="s">
        <v>122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173</v>
      </c>
      <c r="BM261" s="216" t="s">
        <v>491</v>
      </c>
    </row>
    <row r="262" s="2" customFormat="1">
      <c r="A262" s="39"/>
      <c r="B262" s="40"/>
      <c r="C262" s="41"/>
      <c r="D262" s="218" t="s">
        <v>130</v>
      </c>
      <c r="E262" s="41"/>
      <c r="F262" s="219" t="s">
        <v>492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130</v>
      </c>
      <c r="AU262" s="18" t="s">
        <v>82</v>
      </c>
    </row>
    <row r="263" s="13" customFormat="1">
      <c r="A263" s="13"/>
      <c r="B263" s="223"/>
      <c r="C263" s="224"/>
      <c r="D263" s="225" t="s">
        <v>132</v>
      </c>
      <c r="E263" s="226" t="s">
        <v>19</v>
      </c>
      <c r="F263" s="227" t="s">
        <v>415</v>
      </c>
      <c r="G263" s="224"/>
      <c r="H263" s="228">
        <v>52.216000000000001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132</v>
      </c>
      <c r="AU263" s="234" t="s">
        <v>82</v>
      </c>
      <c r="AV263" s="13" t="s">
        <v>82</v>
      </c>
      <c r="AW263" s="13" t="s">
        <v>33</v>
      </c>
      <c r="AX263" s="13" t="s">
        <v>72</v>
      </c>
      <c r="AY263" s="234" t="s">
        <v>122</v>
      </c>
    </row>
    <row r="264" s="14" customFormat="1">
      <c r="A264" s="14"/>
      <c r="B264" s="235"/>
      <c r="C264" s="236"/>
      <c r="D264" s="225" t="s">
        <v>132</v>
      </c>
      <c r="E264" s="237" t="s">
        <v>19</v>
      </c>
      <c r="F264" s="238" t="s">
        <v>134</v>
      </c>
      <c r="G264" s="236"/>
      <c r="H264" s="239">
        <v>52.216000000000001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132</v>
      </c>
      <c r="AU264" s="245" t="s">
        <v>82</v>
      </c>
      <c r="AV264" s="14" t="s">
        <v>129</v>
      </c>
      <c r="AW264" s="14" t="s">
        <v>33</v>
      </c>
      <c r="AX264" s="14" t="s">
        <v>80</v>
      </c>
      <c r="AY264" s="245" t="s">
        <v>122</v>
      </c>
    </row>
    <row r="265" s="2" customFormat="1" ht="16.5" customHeight="1">
      <c r="A265" s="39"/>
      <c r="B265" s="40"/>
      <c r="C265" s="259" t="s">
        <v>260</v>
      </c>
      <c r="D265" s="259" t="s">
        <v>373</v>
      </c>
      <c r="E265" s="260" t="s">
        <v>493</v>
      </c>
      <c r="F265" s="261" t="s">
        <v>494</v>
      </c>
      <c r="G265" s="262" t="s">
        <v>127</v>
      </c>
      <c r="H265" s="263">
        <v>0.54900000000000004</v>
      </c>
      <c r="I265" s="264"/>
      <c r="J265" s="265">
        <f>ROUND(I265*H265,2)</f>
        <v>0</v>
      </c>
      <c r="K265" s="261" t="s">
        <v>128</v>
      </c>
      <c r="L265" s="266"/>
      <c r="M265" s="267" t="s">
        <v>19</v>
      </c>
      <c r="N265" s="268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223</v>
      </c>
      <c r="AT265" s="216" t="s">
        <v>373</v>
      </c>
      <c r="AU265" s="216" t="s">
        <v>82</v>
      </c>
      <c r="AY265" s="18" t="s">
        <v>122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173</v>
      </c>
      <c r="BM265" s="216" t="s">
        <v>495</v>
      </c>
    </row>
    <row r="266" s="13" customFormat="1">
      <c r="A266" s="13"/>
      <c r="B266" s="223"/>
      <c r="C266" s="224"/>
      <c r="D266" s="225" t="s">
        <v>132</v>
      </c>
      <c r="E266" s="226" t="s">
        <v>19</v>
      </c>
      <c r="F266" s="227" t="s">
        <v>496</v>
      </c>
      <c r="G266" s="224"/>
      <c r="H266" s="228">
        <v>0.54900000000000004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132</v>
      </c>
      <c r="AU266" s="234" t="s">
        <v>82</v>
      </c>
      <c r="AV266" s="13" t="s">
        <v>82</v>
      </c>
      <c r="AW266" s="13" t="s">
        <v>33</v>
      </c>
      <c r="AX266" s="13" t="s">
        <v>72</v>
      </c>
      <c r="AY266" s="234" t="s">
        <v>122</v>
      </c>
    </row>
    <row r="267" s="14" customFormat="1">
      <c r="A267" s="14"/>
      <c r="B267" s="235"/>
      <c r="C267" s="236"/>
      <c r="D267" s="225" t="s">
        <v>132</v>
      </c>
      <c r="E267" s="237" t="s">
        <v>19</v>
      </c>
      <c r="F267" s="238" t="s">
        <v>134</v>
      </c>
      <c r="G267" s="236"/>
      <c r="H267" s="239">
        <v>0.54900000000000004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132</v>
      </c>
      <c r="AU267" s="245" t="s">
        <v>82</v>
      </c>
      <c r="AV267" s="14" t="s">
        <v>129</v>
      </c>
      <c r="AW267" s="14" t="s">
        <v>33</v>
      </c>
      <c r="AX267" s="14" t="s">
        <v>80</v>
      </c>
      <c r="AY267" s="245" t="s">
        <v>122</v>
      </c>
    </row>
    <row r="268" s="2" customFormat="1" ht="24.15" customHeight="1">
      <c r="A268" s="39"/>
      <c r="B268" s="40"/>
      <c r="C268" s="205" t="s">
        <v>497</v>
      </c>
      <c r="D268" s="205" t="s">
        <v>124</v>
      </c>
      <c r="E268" s="206" t="s">
        <v>498</v>
      </c>
      <c r="F268" s="207" t="s">
        <v>499</v>
      </c>
      <c r="G268" s="208" t="s">
        <v>405</v>
      </c>
      <c r="H268" s="269"/>
      <c r="I268" s="210"/>
      <c r="J268" s="211">
        <f>ROUND(I268*H268,2)</f>
        <v>0</v>
      </c>
      <c r="K268" s="207" t="s">
        <v>128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173</v>
      </c>
      <c r="AT268" s="216" t="s">
        <v>124</v>
      </c>
      <c r="AU268" s="216" t="s">
        <v>82</v>
      </c>
      <c r="AY268" s="18" t="s">
        <v>122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173</v>
      </c>
      <c r="BM268" s="216" t="s">
        <v>500</v>
      </c>
    </row>
    <row r="269" s="2" customFormat="1">
      <c r="A269" s="39"/>
      <c r="B269" s="40"/>
      <c r="C269" s="41"/>
      <c r="D269" s="218" t="s">
        <v>130</v>
      </c>
      <c r="E269" s="41"/>
      <c r="F269" s="219" t="s">
        <v>501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130</v>
      </c>
      <c r="AU269" s="18" t="s">
        <v>82</v>
      </c>
    </row>
    <row r="270" s="12" customFormat="1" ht="22.8" customHeight="1">
      <c r="A270" s="12"/>
      <c r="B270" s="189"/>
      <c r="C270" s="190"/>
      <c r="D270" s="191" t="s">
        <v>71</v>
      </c>
      <c r="E270" s="203" t="s">
        <v>502</v>
      </c>
      <c r="F270" s="203" t="s">
        <v>503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SUM(P271:P284)</f>
        <v>0</v>
      </c>
      <c r="Q270" s="197"/>
      <c r="R270" s="198">
        <f>SUM(R271:R284)</f>
        <v>1.2710470919999999</v>
      </c>
      <c r="S270" s="197"/>
      <c r="T270" s="199">
        <f>SUM(T271:T284)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0" t="s">
        <v>82</v>
      </c>
      <c r="AT270" s="201" t="s">
        <v>71</v>
      </c>
      <c r="AU270" s="201" t="s">
        <v>80</v>
      </c>
      <c r="AY270" s="200" t="s">
        <v>122</v>
      </c>
      <c r="BK270" s="202">
        <f>SUM(BK271:BK284)</f>
        <v>0</v>
      </c>
    </row>
    <row r="271" s="2" customFormat="1" ht="24.15" customHeight="1">
      <c r="A271" s="39"/>
      <c r="B271" s="40"/>
      <c r="C271" s="205" t="s">
        <v>267</v>
      </c>
      <c r="D271" s="205" t="s">
        <v>124</v>
      </c>
      <c r="E271" s="206" t="s">
        <v>504</v>
      </c>
      <c r="F271" s="207" t="s">
        <v>505</v>
      </c>
      <c r="G271" s="208" t="s">
        <v>153</v>
      </c>
      <c r="H271" s="209">
        <v>51.100000000000001</v>
      </c>
      <c r="I271" s="210"/>
      <c r="J271" s="211">
        <f>ROUND(I271*H271,2)</f>
        <v>0</v>
      </c>
      <c r="K271" s="207" t="s">
        <v>128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0.024873719999999998</v>
      </c>
      <c r="R271" s="214">
        <f>Q271*H271</f>
        <v>1.2710470919999999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173</v>
      </c>
      <c r="AT271" s="216" t="s">
        <v>124</v>
      </c>
      <c r="AU271" s="216" t="s">
        <v>82</v>
      </c>
      <c r="AY271" s="18" t="s">
        <v>122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173</v>
      </c>
      <c r="BM271" s="216" t="s">
        <v>506</v>
      </c>
    </row>
    <row r="272" s="2" customFormat="1">
      <c r="A272" s="39"/>
      <c r="B272" s="40"/>
      <c r="C272" s="41"/>
      <c r="D272" s="218" t="s">
        <v>130</v>
      </c>
      <c r="E272" s="41"/>
      <c r="F272" s="219" t="s">
        <v>507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130</v>
      </c>
      <c r="AU272" s="18" t="s">
        <v>82</v>
      </c>
    </row>
    <row r="273" s="13" customFormat="1">
      <c r="A273" s="13"/>
      <c r="B273" s="223"/>
      <c r="C273" s="224"/>
      <c r="D273" s="225" t="s">
        <v>132</v>
      </c>
      <c r="E273" s="226" t="s">
        <v>19</v>
      </c>
      <c r="F273" s="227" t="s">
        <v>352</v>
      </c>
      <c r="G273" s="224"/>
      <c r="H273" s="228">
        <v>51.100000000000001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132</v>
      </c>
      <c r="AU273" s="234" t="s">
        <v>82</v>
      </c>
      <c r="AV273" s="13" t="s">
        <v>82</v>
      </c>
      <c r="AW273" s="13" t="s">
        <v>33</v>
      </c>
      <c r="AX273" s="13" t="s">
        <v>72</v>
      </c>
      <c r="AY273" s="234" t="s">
        <v>122</v>
      </c>
    </row>
    <row r="274" s="14" customFormat="1">
      <c r="A274" s="14"/>
      <c r="B274" s="235"/>
      <c r="C274" s="236"/>
      <c r="D274" s="225" t="s">
        <v>132</v>
      </c>
      <c r="E274" s="237" t="s">
        <v>19</v>
      </c>
      <c r="F274" s="238" t="s">
        <v>134</v>
      </c>
      <c r="G274" s="236"/>
      <c r="H274" s="239">
        <v>51.100000000000001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132</v>
      </c>
      <c r="AU274" s="245" t="s">
        <v>82</v>
      </c>
      <c r="AV274" s="14" t="s">
        <v>129</v>
      </c>
      <c r="AW274" s="14" t="s">
        <v>33</v>
      </c>
      <c r="AX274" s="14" t="s">
        <v>80</v>
      </c>
      <c r="AY274" s="245" t="s">
        <v>122</v>
      </c>
    </row>
    <row r="275" s="2" customFormat="1" ht="24.15" customHeight="1">
      <c r="A275" s="39"/>
      <c r="B275" s="40"/>
      <c r="C275" s="205" t="s">
        <v>508</v>
      </c>
      <c r="D275" s="205" t="s">
        <v>124</v>
      </c>
      <c r="E275" s="206" t="s">
        <v>509</v>
      </c>
      <c r="F275" s="207" t="s">
        <v>510</v>
      </c>
      <c r="G275" s="208" t="s">
        <v>153</v>
      </c>
      <c r="H275" s="209">
        <v>51.100000000000001</v>
      </c>
      <c r="I275" s="210"/>
      <c r="J275" s="211">
        <f>ROUND(I275*H275,2)</f>
        <v>0</v>
      </c>
      <c r="K275" s="207" t="s">
        <v>128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173</v>
      </c>
      <c r="AT275" s="216" t="s">
        <v>124</v>
      </c>
      <c r="AU275" s="216" t="s">
        <v>82</v>
      </c>
      <c r="AY275" s="18" t="s">
        <v>122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173</v>
      </c>
      <c r="BM275" s="216" t="s">
        <v>511</v>
      </c>
    </row>
    <row r="276" s="2" customFormat="1">
      <c r="A276" s="39"/>
      <c r="B276" s="40"/>
      <c r="C276" s="41"/>
      <c r="D276" s="218" t="s">
        <v>130</v>
      </c>
      <c r="E276" s="41"/>
      <c r="F276" s="219" t="s">
        <v>512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130</v>
      </c>
      <c r="AU276" s="18" t="s">
        <v>82</v>
      </c>
    </row>
    <row r="277" s="13" customFormat="1">
      <c r="A277" s="13"/>
      <c r="B277" s="223"/>
      <c r="C277" s="224"/>
      <c r="D277" s="225" t="s">
        <v>132</v>
      </c>
      <c r="E277" s="226" t="s">
        <v>19</v>
      </c>
      <c r="F277" s="227" t="s">
        <v>513</v>
      </c>
      <c r="G277" s="224"/>
      <c r="H277" s="228">
        <v>51.100000000000001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132</v>
      </c>
      <c r="AU277" s="234" t="s">
        <v>82</v>
      </c>
      <c r="AV277" s="13" t="s">
        <v>82</v>
      </c>
      <c r="AW277" s="13" t="s">
        <v>33</v>
      </c>
      <c r="AX277" s="13" t="s">
        <v>72</v>
      </c>
      <c r="AY277" s="234" t="s">
        <v>122</v>
      </c>
    </row>
    <row r="278" s="14" customFormat="1">
      <c r="A278" s="14"/>
      <c r="B278" s="235"/>
      <c r="C278" s="236"/>
      <c r="D278" s="225" t="s">
        <v>132</v>
      </c>
      <c r="E278" s="237" t="s">
        <v>19</v>
      </c>
      <c r="F278" s="238" t="s">
        <v>134</v>
      </c>
      <c r="G278" s="236"/>
      <c r="H278" s="239">
        <v>51.100000000000001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132</v>
      </c>
      <c r="AU278" s="245" t="s">
        <v>82</v>
      </c>
      <c r="AV278" s="14" t="s">
        <v>129</v>
      </c>
      <c r="AW278" s="14" t="s">
        <v>33</v>
      </c>
      <c r="AX278" s="14" t="s">
        <v>80</v>
      </c>
      <c r="AY278" s="245" t="s">
        <v>122</v>
      </c>
    </row>
    <row r="279" s="2" customFormat="1" ht="16.5" customHeight="1">
      <c r="A279" s="39"/>
      <c r="B279" s="40"/>
      <c r="C279" s="259" t="s">
        <v>382</v>
      </c>
      <c r="D279" s="259" t="s">
        <v>373</v>
      </c>
      <c r="E279" s="260" t="s">
        <v>514</v>
      </c>
      <c r="F279" s="261" t="s">
        <v>515</v>
      </c>
      <c r="G279" s="262" t="s">
        <v>153</v>
      </c>
      <c r="H279" s="263">
        <v>56.210000000000001</v>
      </c>
      <c r="I279" s="264"/>
      <c r="J279" s="265">
        <f>ROUND(I279*H279,2)</f>
        <v>0</v>
      </c>
      <c r="K279" s="261" t="s">
        <v>128</v>
      </c>
      <c r="L279" s="266"/>
      <c r="M279" s="267" t="s">
        <v>19</v>
      </c>
      <c r="N279" s="268" t="s">
        <v>43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223</v>
      </c>
      <c r="AT279" s="216" t="s">
        <v>373</v>
      </c>
      <c r="AU279" s="216" t="s">
        <v>82</v>
      </c>
      <c r="AY279" s="18" t="s">
        <v>122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80</v>
      </c>
      <c r="BK279" s="217">
        <f>ROUND(I279*H279,2)</f>
        <v>0</v>
      </c>
      <c r="BL279" s="18" t="s">
        <v>173</v>
      </c>
      <c r="BM279" s="216" t="s">
        <v>516</v>
      </c>
    </row>
    <row r="280" s="2" customFormat="1">
      <c r="A280" s="39"/>
      <c r="B280" s="40"/>
      <c r="C280" s="41"/>
      <c r="D280" s="225" t="s">
        <v>517</v>
      </c>
      <c r="E280" s="41"/>
      <c r="F280" s="270" t="s">
        <v>518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517</v>
      </c>
      <c r="AU280" s="18" t="s">
        <v>82</v>
      </c>
    </row>
    <row r="281" s="13" customFormat="1">
      <c r="A281" s="13"/>
      <c r="B281" s="223"/>
      <c r="C281" s="224"/>
      <c r="D281" s="225" t="s">
        <v>132</v>
      </c>
      <c r="E281" s="226" t="s">
        <v>19</v>
      </c>
      <c r="F281" s="227" t="s">
        <v>402</v>
      </c>
      <c r="G281" s="224"/>
      <c r="H281" s="228">
        <v>56.210000000000001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132</v>
      </c>
      <c r="AU281" s="234" t="s">
        <v>82</v>
      </c>
      <c r="AV281" s="13" t="s">
        <v>82</v>
      </c>
      <c r="AW281" s="13" t="s">
        <v>33</v>
      </c>
      <c r="AX281" s="13" t="s">
        <v>72</v>
      </c>
      <c r="AY281" s="234" t="s">
        <v>122</v>
      </c>
    </row>
    <row r="282" s="14" customFormat="1">
      <c r="A282" s="14"/>
      <c r="B282" s="235"/>
      <c r="C282" s="236"/>
      <c r="D282" s="225" t="s">
        <v>132</v>
      </c>
      <c r="E282" s="237" t="s">
        <v>19</v>
      </c>
      <c r="F282" s="238" t="s">
        <v>134</v>
      </c>
      <c r="G282" s="236"/>
      <c r="H282" s="239">
        <v>56.210000000000001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132</v>
      </c>
      <c r="AU282" s="245" t="s">
        <v>82</v>
      </c>
      <c r="AV282" s="14" t="s">
        <v>129</v>
      </c>
      <c r="AW282" s="14" t="s">
        <v>33</v>
      </c>
      <c r="AX282" s="14" t="s">
        <v>80</v>
      </c>
      <c r="AY282" s="245" t="s">
        <v>122</v>
      </c>
    </row>
    <row r="283" s="2" customFormat="1" ht="24.15" customHeight="1">
      <c r="A283" s="39"/>
      <c r="B283" s="40"/>
      <c r="C283" s="205" t="s">
        <v>519</v>
      </c>
      <c r="D283" s="205" t="s">
        <v>124</v>
      </c>
      <c r="E283" s="206" t="s">
        <v>520</v>
      </c>
      <c r="F283" s="207" t="s">
        <v>521</v>
      </c>
      <c r="G283" s="208" t="s">
        <v>405</v>
      </c>
      <c r="H283" s="269"/>
      <c r="I283" s="210"/>
      <c r="J283" s="211">
        <f>ROUND(I283*H283,2)</f>
        <v>0</v>
      </c>
      <c r="K283" s="207" t="s">
        <v>128</v>
      </c>
      <c r="L283" s="45"/>
      <c r="M283" s="212" t="s">
        <v>19</v>
      </c>
      <c r="N283" s="213" t="s">
        <v>43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173</v>
      </c>
      <c r="AT283" s="216" t="s">
        <v>124</v>
      </c>
      <c r="AU283" s="216" t="s">
        <v>82</v>
      </c>
      <c r="AY283" s="18" t="s">
        <v>122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80</v>
      </c>
      <c r="BK283" s="217">
        <f>ROUND(I283*H283,2)</f>
        <v>0</v>
      </c>
      <c r="BL283" s="18" t="s">
        <v>173</v>
      </c>
      <c r="BM283" s="216" t="s">
        <v>522</v>
      </c>
    </row>
    <row r="284" s="2" customFormat="1">
      <c r="A284" s="39"/>
      <c r="B284" s="40"/>
      <c r="C284" s="41"/>
      <c r="D284" s="218" t="s">
        <v>130</v>
      </c>
      <c r="E284" s="41"/>
      <c r="F284" s="219" t="s">
        <v>523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130</v>
      </c>
      <c r="AU284" s="18" t="s">
        <v>82</v>
      </c>
    </row>
    <row r="285" s="12" customFormat="1" ht="22.8" customHeight="1">
      <c r="A285" s="12"/>
      <c r="B285" s="189"/>
      <c r="C285" s="190"/>
      <c r="D285" s="191" t="s">
        <v>71</v>
      </c>
      <c r="E285" s="203" t="s">
        <v>524</v>
      </c>
      <c r="F285" s="203" t="s">
        <v>525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SUM(P286:P319)</f>
        <v>0</v>
      </c>
      <c r="Q285" s="197"/>
      <c r="R285" s="198">
        <f>SUM(R286:R319)</f>
        <v>0.11344775360000001</v>
      </c>
      <c r="S285" s="197"/>
      <c r="T285" s="199">
        <f>SUM(T286:T319)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0" t="s">
        <v>82</v>
      </c>
      <c r="AT285" s="201" t="s">
        <v>71</v>
      </c>
      <c r="AU285" s="201" t="s">
        <v>80</v>
      </c>
      <c r="AY285" s="200" t="s">
        <v>122</v>
      </c>
      <c r="BK285" s="202">
        <f>SUM(BK286:BK319)</f>
        <v>0</v>
      </c>
    </row>
    <row r="286" s="2" customFormat="1" ht="21.75" customHeight="1">
      <c r="A286" s="39"/>
      <c r="B286" s="40"/>
      <c r="C286" s="205" t="s">
        <v>390</v>
      </c>
      <c r="D286" s="205" t="s">
        <v>124</v>
      </c>
      <c r="E286" s="206" t="s">
        <v>526</v>
      </c>
      <c r="F286" s="207" t="s">
        <v>527</v>
      </c>
      <c r="G286" s="208" t="s">
        <v>292</v>
      </c>
      <c r="H286" s="209">
        <v>17.600000000000001</v>
      </c>
      <c r="I286" s="210"/>
      <c r="J286" s="211">
        <f>ROUND(I286*H286,2)</f>
        <v>0</v>
      </c>
      <c r="K286" s="207" t="s">
        <v>128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0.00152395</v>
      </c>
      <c r="R286" s="214">
        <f>Q286*H286</f>
        <v>0.026821520000000001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173</v>
      </c>
      <c r="AT286" s="216" t="s">
        <v>124</v>
      </c>
      <c r="AU286" s="216" t="s">
        <v>82</v>
      </c>
      <c r="AY286" s="18" t="s">
        <v>122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173</v>
      </c>
      <c r="BM286" s="216" t="s">
        <v>528</v>
      </c>
    </row>
    <row r="287" s="2" customFormat="1">
      <c r="A287" s="39"/>
      <c r="B287" s="40"/>
      <c r="C287" s="41"/>
      <c r="D287" s="218" t="s">
        <v>130</v>
      </c>
      <c r="E287" s="41"/>
      <c r="F287" s="219" t="s">
        <v>529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130</v>
      </c>
      <c r="AU287" s="18" t="s">
        <v>82</v>
      </c>
    </row>
    <row r="288" s="13" customFormat="1">
      <c r="A288" s="13"/>
      <c r="B288" s="223"/>
      <c r="C288" s="224"/>
      <c r="D288" s="225" t="s">
        <v>132</v>
      </c>
      <c r="E288" s="226" t="s">
        <v>19</v>
      </c>
      <c r="F288" s="227" t="s">
        <v>530</v>
      </c>
      <c r="G288" s="224"/>
      <c r="H288" s="228">
        <v>17.600000000000001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132</v>
      </c>
      <c r="AU288" s="234" t="s">
        <v>82</v>
      </c>
      <c r="AV288" s="13" t="s">
        <v>82</v>
      </c>
      <c r="AW288" s="13" t="s">
        <v>33</v>
      </c>
      <c r="AX288" s="13" t="s">
        <v>72</v>
      </c>
      <c r="AY288" s="234" t="s">
        <v>122</v>
      </c>
    </row>
    <row r="289" s="14" customFormat="1">
      <c r="A289" s="14"/>
      <c r="B289" s="235"/>
      <c r="C289" s="236"/>
      <c r="D289" s="225" t="s">
        <v>132</v>
      </c>
      <c r="E289" s="237" t="s">
        <v>19</v>
      </c>
      <c r="F289" s="238" t="s">
        <v>134</v>
      </c>
      <c r="G289" s="236"/>
      <c r="H289" s="239">
        <v>17.600000000000001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132</v>
      </c>
      <c r="AU289" s="245" t="s">
        <v>82</v>
      </c>
      <c r="AV289" s="14" t="s">
        <v>129</v>
      </c>
      <c r="AW289" s="14" t="s">
        <v>33</v>
      </c>
      <c r="AX289" s="14" t="s">
        <v>80</v>
      </c>
      <c r="AY289" s="245" t="s">
        <v>122</v>
      </c>
    </row>
    <row r="290" s="2" customFormat="1" ht="21.75" customHeight="1">
      <c r="A290" s="39"/>
      <c r="B290" s="40"/>
      <c r="C290" s="205" t="s">
        <v>531</v>
      </c>
      <c r="D290" s="205" t="s">
        <v>124</v>
      </c>
      <c r="E290" s="206" t="s">
        <v>532</v>
      </c>
      <c r="F290" s="207" t="s">
        <v>533</v>
      </c>
      <c r="G290" s="208" t="s">
        <v>292</v>
      </c>
      <c r="H290" s="209">
        <v>16.5</v>
      </c>
      <c r="I290" s="210"/>
      <c r="J290" s="211">
        <f>ROUND(I290*H290,2)</f>
        <v>0</v>
      </c>
      <c r="K290" s="207" t="s">
        <v>128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0.0010462500000000001</v>
      </c>
      <c r="R290" s="214">
        <f>Q290*H290</f>
        <v>0.017263125000000001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173</v>
      </c>
      <c r="AT290" s="216" t="s">
        <v>124</v>
      </c>
      <c r="AU290" s="216" t="s">
        <v>82</v>
      </c>
      <c r="AY290" s="18" t="s">
        <v>122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173</v>
      </c>
      <c r="BM290" s="216" t="s">
        <v>534</v>
      </c>
    </row>
    <row r="291" s="2" customFormat="1">
      <c r="A291" s="39"/>
      <c r="B291" s="40"/>
      <c r="C291" s="41"/>
      <c r="D291" s="218" t="s">
        <v>130</v>
      </c>
      <c r="E291" s="41"/>
      <c r="F291" s="219" t="s">
        <v>535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130</v>
      </c>
      <c r="AU291" s="18" t="s">
        <v>82</v>
      </c>
    </row>
    <row r="292" s="13" customFormat="1">
      <c r="A292" s="13"/>
      <c r="B292" s="223"/>
      <c r="C292" s="224"/>
      <c r="D292" s="225" t="s">
        <v>132</v>
      </c>
      <c r="E292" s="226" t="s">
        <v>19</v>
      </c>
      <c r="F292" s="227" t="s">
        <v>536</v>
      </c>
      <c r="G292" s="224"/>
      <c r="H292" s="228">
        <v>16.5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132</v>
      </c>
      <c r="AU292" s="234" t="s">
        <v>82</v>
      </c>
      <c r="AV292" s="13" t="s">
        <v>82</v>
      </c>
      <c r="AW292" s="13" t="s">
        <v>33</v>
      </c>
      <c r="AX292" s="13" t="s">
        <v>72</v>
      </c>
      <c r="AY292" s="234" t="s">
        <v>122</v>
      </c>
    </row>
    <row r="293" s="14" customFormat="1">
      <c r="A293" s="14"/>
      <c r="B293" s="235"/>
      <c r="C293" s="236"/>
      <c r="D293" s="225" t="s">
        <v>132</v>
      </c>
      <c r="E293" s="237" t="s">
        <v>19</v>
      </c>
      <c r="F293" s="238" t="s">
        <v>134</v>
      </c>
      <c r="G293" s="236"/>
      <c r="H293" s="239">
        <v>16.5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132</v>
      </c>
      <c r="AU293" s="245" t="s">
        <v>82</v>
      </c>
      <c r="AV293" s="14" t="s">
        <v>129</v>
      </c>
      <c r="AW293" s="14" t="s">
        <v>33</v>
      </c>
      <c r="AX293" s="14" t="s">
        <v>80</v>
      </c>
      <c r="AY293" s="245" t="s">
        <v>122</v>
      </c>
    </row>
    <row r="294" s="2" customFormat="1" ht="21.75" customHeight="1">
      <c r="A294" s="39"/>
      <c r="B294" s="40"/>
      <c r="C294" s="205" t="s">
        <v>396</v>
      </c>
      <c r="D294" s="205" t="s">
        <v>124</v>
      </c>
      <c r="E294" s="206" t="s">
        <v>537</v>
      </c>
      <c r="F294" s="207" t="s">
        <v>538</v>
      </c>
      <c r="G294" s="208" t="s">
        <v>292</v>
      </c>
      <c r="H294" s="209">
        <v>17.199999999999999</v>
      </c>
      <c r="I294" s="210"/>
      <c r="J294" s="211">
        <f>ROUND(I294*H294,2)</f>
        <v>0</v>
      </c>
      <c r="K294" s="207" t="s">
        <v>128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0.00138105</v>
      </c>
      <c r="R294" s="214">
        <f>Q294*H294</f>
        <v>0.02375406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173</v>
      </c>
      <c r="AT294" s="216" t="s">
        <v>124</v>
      </c>
      <c r="AU294" s="216" t="s">
        <v>82</v>
      </c>
      <c r="AY294" s="18" t="s">
        <v>122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173</v>
      </c>
      <c r="BM294" s="216" t="s">
        <v>539</v>
      </c>
    </row>
    <row r="295" s="2" customFormat="1">
      <c r="A295" s="39"/>
      <c r="B295" s="40"/>
      <c r="C295" s="41"/>
      <c r="D295" s="218" t="s">
        <v>130</v>
      </c>
      <c r="E295" s="41"/>
      <c r="F295" s="219" t="s">
        <v>540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130</v>
      </c>
      <c r="AU295" s="18" t="s">
        <v>82</v>
      </c>
    </row>
    <row r="296" s="13" customFormat="1">
      <c r="A296" s="13"/>
      <c r="B296" s="223"/>
      <c r="C296" s="224"/>
      <c r="D296" s="225" t="s">
        <v>132</v>
      </c>
      <c r="E296" s="226" t="s">
        <v>19</v>
      </c>
      <c r="F296" s="227" t="s">
        <v>541</v>
      </c>
      <c r="G296" s="224"/>
      <c r="H296" s="228">
        <v>17.199999999999999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132</v>
      </c>
      <c r="AU296" s="234" t="s">
        <v>82</v>
      </c>
      <c r="AV296" s="13" t="s">
        <v>82</v>
      </c>
      <c r="AW296" s="13" t="s">
        <v>33</v>
      </c>
      <c r="AX296" s="13" t="s">
        <v>72</v>
      </c>
      <c r="AY296" s="234" t="s">
        <v>122</v>
      </c>
    </row>
    <row r="297" s="14" customFormat="1">
      <c r="A297" s="14"/>
      <c r="B297" s="235"/>
      <c r="C297" s="236"/>
      <c r="D297" s="225" t="s">
        <v>132</v>
      </c>
      <c r="E297" s="237" t="s">
        <v>19</v>
      </c>
      <c r="F297" s="238" t="s">
        <v>134</v>
      </c>
      <c r="G297" s="236"/>
      <c r="H297" s="239">
        <v>17.199999999999999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132</v>
      </c>
      <c r="AU297" s="245" t="s">
        <v>82</v>
      </c>
      <c r="AV297" s="14" t="s">
        <v>129</v>
      </c>
      <c r="AW297" s="14" t="s">
        <v>33</v>
      </c>
      <c r="AX297" s="14" t="s">
        <v>80</v>
      </c>
      <c r="AY297" s="245" t="s">
        <v>122</v>
      </c>
    </row>
    <row r="298" s="2" customFormat="1" ht="16.5" customHeight="1">
      <c r="A298" s="39"/>
      <c r="B298" s="40"/>
      <c r="C298" s="205" t="s">
        <v>542</v>
      </c>
      <c r="D298" s="205" t="s">
        <v>124</v>
      </c>
      <c r="E298" s="206" t="s">
        <v>543</v>
      </c>
      <c r="F298" s="207" t="s">
        <v>544</v>
      </c>
      <c r="G298" s="208" t="s">
        <v>292</v>
      </c>
      <c r="H298" s="209">
        <v>2.5</v>
      </c>
      <c r="I298" s="210"/>
      <c r="J298" s="211">
        <f>ROUND(I298*H298,2)</f>
        <v>0</v>
      </c>
      <c r="K298" s="207" t="s">
        <v>128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0.0014562659999999999</v>
      </c>
      <c r="R298" s="214">
        <f>Q298*H298</f>
        <v>0.0036406649999999995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173</v>
      </c>
      <c r="AT298" s="216" t="s">
        <v>124</v>
      </c>
      <c r="AU298" s="216" t="s">
        <v>82</v>
      </c>
      <c r="AY298" s="18" t="s">
        <v>122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173</v>
      </c>
      <c r="BM298" s="216" t="s">
        <v>545</v>
      </c>
    </row>
    <row r="299" s="2" customFormat="1">
      <c r="A299" s="39"/>
      <c r="B299" s="40"/>
      <c r="C299" s="41"/>
      <c r="D299" s="218" t="s">
        <v>130</v>
      </c>
      <c r="E299" s="41"/>
      <c r="F299" s="219" t="s">
        <v>546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130</v>
      </c>
      <c r="AU299" s="18" t="s">
        <v>82</v>
      </c>
    </row>
    <row r="300" s="13" customFormat="1">
      <c r="A300" s="13"/>
      <c r="B300" s="223"/>
      <c r="C300" s="224"/>
      <c r="D300" s="225" t="s">
        <v>132</v>
      </c>
      <c r="E300" s="226" t="s">
        <v>19</v>
      </c>
      <c r="F300" s="227" t="s">
        <v>547</v>
      </c>
      <c r="G300" s="224"/>
      <c r="H300" s="228">
        <v>2.5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132</v>
      </c>
      <c r="AU300" s="234" t="s">
        <v>82</v>
      </c>
      <c r="AV300" s="13" t="s">
        <v>82</v>
      </c>
      <c r="AW300" s="13" t="s">
        <v>33</v>
      </c>
      <c r="AX300" s="13" t="s">
        <v>72</v>
      </c>
      <c r="AY300" s="234" t="s">
        <v>122</v>
      </c>
    </row>
    <row r="301" s="14" customFormat="1">
      <c r="A301" s="14"/>
      <c r="B301" s="235"/>
      <c r="C301" s="236"/>
      <c r="D301" s="225" t="s">
        <v>132</v>
      </c>
      <c r="E301" s="237" t="s">
        <v>19</v>
      </c>
      <c r="F301" s="238" t="s">
        <v>134</v>
      </c>
      <c r="G301" s="236"/>
      <c r="H301" s="239">
        <v>2.5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132</v>
      </c>
      <c r="AU301" s="245" t="s">
        <v>82</v>
      </c>
      <c r="AV301" s="14" t="s">
        <v>129</v>
      </c>
      <c r="AW301" s="14" t="s">
        <v>33</v>
      </c>
      <c r="AX301" s="14" t="s">
        <v>80</v>
      </c>
      <c r="AY301" s="245" t="s">
        <v>122</v>
      </c>
    </row>
    <row r="302" s="2" customFormat="1" ht="24.15" customHeight="1">
      <c r="A302" s="39"/>
      <c r="B302" s="40"/>
      <c r="C302" s="205" t="s">
        <v>401</v>
      </c>
      <c r="D302" s="205" t="s">
        <v>124</v>
      </c>
      <c r="E302" s="206" t="s">
        <v>548</v>
      </c>
      <c r="F302" s="207" t="s">
        <v>549</v>
      </c>
      <c r="G302" s="208" t="s">
        <v>202</v>
      </c>
      <c r="H302" s="209">
        <v>6</v>
      </c>
      <c r="I302" s="210"/>
      <c r="J302" s="211">
        <f>ROUND(I302*H302,2)</f>
        <v>0</v>
      </c>
      <c r="K302" s="207" t="s">
        <v>128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173</v>
      </c>
      <c r="AT302" s="216" t="s">
        <v>124</v>
      </c>
      <c r="AU302" s="216" t="s">
        <v>82</v>
      </c>
      <c r="AY302" s="18" t="s">
        <v>122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173</v>
      </c>
      <c r="BM302" s="216" t="s">
        <v>550</v>
      </c>
    </row>
    <row r="303" s="2" customFormat="1">
      <c r="A303" s="39"/>
      <c r="B303" s="40"/>
      <c r="C303" s="41"/>
      <c r="D303" s="218" t="s">
        <v>130</v>
      </c>
      <c r="E303" s="41"/>
      <c r="F303" s="219" t="s">
        <v>551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130</v>
      </c>
      <c r="AU303" s="18" t="s">
        <v>82</v>
      </c>
    </row>
    <row r="304" s="2" customFormat="1" ht="21.75" customHeight="1">
      <c r="A304" s="39"/>
      <c r="B304" s="40"/>
      <c r="C304" s="205" t="s">
        <v>552</v>
      </c>
      <c r="D304" s="205" t="s">
        <v>124</v>
      </c>
      <c r="E304" s="206" t="s">
        <v>553</v>
      </c>
      <c r="F304" s="207" t="s">
        <v>554</v>
      </c>
      <c r="G304" s="208" t="s">
        <v>292</v>
      </c>
      <c r="H304" s="209">
        <v>14.6</v>
      </c>
      <c r="I304" s="210"/>
      <c r="J304" s="211">
        <f>ROUND(I304*H304,2)</f>
        <v>0</v>
      </c>
      <c r="K304" s="207" t="s">
        <v>128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0.0013862659999999999</v>
      </c>
      <c r="R304" s="214">
        <f>Q304*H304</f>
        <v>0.0202394836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173</v>
      </c>
      <c r="AT304" s="216" t="s">
        <v>124</v>
      </c>
      <c r="AU304" s="216" t="s">
        <v>82</v>
      </c>
      <c r="AY304" s="18" t="s">
        <v>122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173</v>
      </c>
      <c r="BM304" s="216" t="s">
        <v>555</v>
      </c>
    </row>
    <row r="305" s="2" customFormat="1">
      <c r="A305" s="39"/>
      <c r="B305" s="40"/>
      <c r="C305" s="41"/>
      <c r="D305" s="218" t="s">
        <v>130</v>
      </c>
      <c r="E305" s="41"/>
      <c r="F305" s="219" t="s">
        <v>556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130</v>
      </c>
      <c r="AU305" s="18" t="s">
        <v>82</v>
      </c>
    </row>
    <row r="306" s="13" customFormat="1">
      <c r="A306" s="13"/>
      <c r="B306" s="223"/>
      <c r="C306" s="224"/>
      <c r="D306" s="225" t="s">
        <v>132</v>
      </c>
      <c r="E306" s="226" t="s">
        <v>19</v>
      </c>
      <c r="F306" s="227" t="s">
        <v>557</v>
      </c>
      <c r="G306" s="224"/>
      <c r="H306" s="228">
        <v>14.6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132</v>
      </c>
      <c r="AU306" s="234" t="s">
        <v>82</v>
      </c>
      <c r="AV306" s="13" t="s">
        <v>82</v>
      </c>
      <c r="AW306" s="13" t="s">
        <v>33</v>
      </c>
      <c r="AX306" s="13" t="s">
        <v>72</v>
      </c>
      <c r="AY306" s="234" t="s">
        <v>122</v>
      </c>
    </row>
    <row r="307" s="14" customFormat="1">
      <c r="A307" s="14"/>
      <c r="B307" s="235"/>
      <c r="C307" s="236"/>
      <c r="D307" s="225" t="s">
        <v>132</v>
      </c>
      <c r="E307" s="237" t="s">
        <v>19</v>
      </c>
      <c r="F307" s="238" t="s">
        <v>134</v>
      </c>
      <c r="G307" s="236"/>
      <c r="H307" s="239">
        <v>14.6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132</v>
      </c>
      <c r="AU307" s="245" t="s">
        <v>82</v>
      </c>
      <c r="AV307" s="14" t="s">
        <v>129</v>
      </c>
      <c r="AW307" s="14" t="s">
        <v>33</v>
      </c>
      <c r="AX307" s="14" t="s">
        <v>80</v>
      </c>
      <c r="AY307" s="245" t="s">
        <v>122</v>
      </c>
    </row>
    <row r="308" s="2" customFormat="1" ht="16.5" customHeight="1">
      <c r="A308" s="39"/>
      <c r="B308" s="40"/>
      <c r="C308" s="205" t="s">
        <v>406</v>
      </c>
      <c r="D308" s="205" t="s">
        <v>124</v>
      </c>
      <c r="E308" s="206" t="s">
        <v>558</v>
      </c>
      <c r="F308" s="207" t="s">
        <v>559</v>
      </c>
      <c r="G308" s="208" t="s">
        <v>292</v>
      </c>
      <c r="H308" s="209">
        <v>14</v>
      </c>
      <c r="I308" s="210"/>
      <c r="J308" s="211">
        <f>ROUND(I308*H308,2)</f>
        <v>0</v>
      </c>
      <c r="K308" s="207" t="s">
        <v>128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0.00090835000000000004</v>
      </c>
      <c r="R308" s="214">
        <f>Q308*H308</f>
        <v>0.0127169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173</v>
      </c>
      <c r="AT308" s="216" t="s">
        <v>124</v>
      </c>
      <c r="AU308" s="216" t="s">
        <v>82</v>
      </c>
      <c r="AY308" s="18" t="s">
        <v>122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173</v>
      </c>
      <c r="BM308" s="216" t="s">
        <v>560</v>
      </c>
    </row>
    <row r="309" s="2" customFormat="1">
      <c r="A309" s="39"/>
      <c r="B309" s="40"/>
      <c r="C309" s="41"/>
      <c r="D309" s="218" t="s">
        <v>130</v>
      </c>
      <c r="E309" s="41"/>
      <c r="F309" s="219" t="s">
        <v>561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130</v>
      </c>
      <c r="AU309" s="18" t="s">
        <v>82</v>
      </c>
    </row>
    <row r="310" s="13" customFormat="1">
      <c r="A310" s="13"/>
      <c r="B310" s="223"/>
      <c r="C310" s="224"/>
      <c r="D310" s="225" t="s">
        <v>132</v>
      </c>
      <c r="E310" s="226" t="s">
        <v>19</v>
      </c>
      <c r="F310" s="227" t="s">
        <v>562</v>
      </c>
      <c r="G310" s="224"/>
      <c r="H310" s="228">
        <v>14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132</v>
      </c>
      <c r="AU310" s="234" t="s">
        <v>82</v>
      </c>
      <c r="AV310" s="13" t="s">
        <v>82</v>
      </c>
      <c r="AW310" s="13" t="s">
        <v>33</v>
      </c>
      <c r="AX310" s="13" t="s">
        <v>72</v>
      </c>
      <c r="AY310" s="234" t="s">
        <v>122</v>
      </c>
    </row>
    <row r="311" s="14" customFormat="1">
      <c r="A311" s="14"/>
      <c r="B311" s="235"/>
      <c r="C311" s="236"/>
      <c r="D311" s="225" t="s">
        <v>132</v>
      </c>
      <c r="E311" s="237" t="s">
        <v>19</v>
      </c>
      <c r="F311" s="238" t="s">
        <v>134</v>
      </c>
      <c r="G311" s="236"/>
      <c r="H311" s="239">
        <v>14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132</v>
      </c>
      <c r="AU311" s="245" t="s">
        <v>82</v>
      </c>
      <c r="AV311" s="14" t="s">
        <v>129</v>
      </c>
      <c r="AW311" s="14" t="s">
        <v>33</v>
      </c>
      <c r="AX311" s="14" t="s">
        <v>80</v>
      </c>
      <c r="AY311" s="245" t="s">
        <v>122</v>
      </c>
    </row>
    <row r="312" s="2" customFormat="1" ht="24.15" customHeight="1">
      <c r="A312" s="39"/>
      <c r="B312" s="40"/>
      <c r="C312" s="205" t="s">
        <v>563</v>
      </c>
      <c r="D312" s="205" t="s">
        <v>124</v>
      </c>
      <c r="E312" s="206" t="s">
        <v>564</v>
      </c>
      <c r="F312" s="207" t="s">
        <v>565</v>
      </c>
      <c r="G312" s="208" t="s">
        <v>202</v>
      </c>
      <c r="H312" s="209">
        <v>2</v>
      </c>
      <c r="I312" s="210"/>
      <c r="J312" s="211">
        <f>ROUND(I312*H312,2)</f>
        <v>0</v>
      </c>
      <c r="K312" s="207" t="s">
        <v>128</v>
      </c>
      <c r="L312" s="45"/>
      <c r="M312" s="212" t="s">
        <v>19</v>
      </c>
      <c r="N312" s="213" t="s">
        <v>43</v>
      </c>
      <c r="O312" s="85"/>
      <c r="P312" s="214">
        <f>O312*H312</f>
        <v>0</v>
      </c>
      <c r="Q312" s="214">
        <v>0.000194</v>
      </c>
      <c r="R312" s="214">
        <f>Q312*H312</f>
        <v>0.000388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173</v>
      </c>
      <c r="AT312" s="216" t="s">
        <v>124</v>
      </c>
      <c r="AU312" s="216" t="s">
        <v>82</v>
      </c>
      <c r="AY312" s="18" t="s">
        <v>122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173</v>
      </c>
      <c r="BM312" s="216" t="s">
        <v>566</v>
      </c>
    </row>
    <row r="313" s="2" customFormat="1">
      <c r="A313" s="39"/>
      <c r="B313" s="40"/>
      <c r="C313" s="41"/>
      <c r="D313" s="218" t="s">
        <v>130</v>
      </c>
      <c r="E313" s="41"/>
      <c r="F313" s="219" t="s">
        <v>567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130</v>
      </c>
      <c r="AU313" s="18" t="s">
        <v>82</v>
      </c>
    </row>
    <row r="314" s="2" customFormat="1" ht="16.5" customHeight="1">
      <c r="A314" s="39"/>
      <c r="B314" s="40"/>
      <c r="C314" s="205" t="s">
        <v>413</v>
      </c>
      <c r="D314" s="205" t="s">
        <v>124</v>
      </c>
      <c r="E314" s="206" t="s">
        <v>568</v>
      </c>
      <c r="F314" s="207" t="s">
        <v>569</v>
      </c>
      <c r="G314" s="208" t="s">
        <v>292</v>
      </c>
      <c r="H314" s="209">
        <v>8</v>
      </c>
      <c r="I314" s="210"/>
      <c r="J314" s="211">
        <f>ROUND(I314*H314,2)</f>
        <v>0</v>
      </c>
      <c r="K314" s="207" t="s">
        <v>128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0.001078</v>
      </c>
      <c r="R314" s="214">
        <f>Q314*H314</f>
        <v>0.0086239999999999997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173</v>
      </c>
      <c r="AT314" s="216" t="s">
        <v>124</v>
      </c>
      <c r="AU314" s="216" t="s">
        <v>82</v>
      </c>
      <c r="AY314" s="18" t="s">
        <v>122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173</v>
      </c>
      <c r="BM314" s="216" t="s">
        <v>570</v>
      </c>
    </row>
    <row r="315" s="2" customFormat="1">
      <c r="A315" s="39"/>
      <c r="B315" s="40"/>
      <c r="C315" s="41"/>
      <c r="D315" s="218" t="s">
        <v>130</v>
      </c>
      <c r="E315" s="41"/>
      <c r="F315" s="219" t="s">
        <v>571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130</v>
      </c>
      <c r="AU315" s="18" t="s">
        <v>82</v>
      </c>
    </row>
    <row r="316" s="13" customFormat="1">
      <c r="A316" s="13"/>
      <c r="B316" s="223"/>
      <c r="C316" s="224"/>
      <c r="D316" s="225" t="s">
        <v>132</v>
      </c>
      <c r="E316" s="226" t="s">
        <v>19</v>
      </c>
      <c r="F316" s="227" t="s">
        <v>572</v>
      </c>
      <c r="G316" s="224"/>
      <c r="H316" s="228">
        <v>8</v>
      </c>
      <c r="I316" s="229"/>
      <c r="J316" s="224"/>
      <c r="K316" s="224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132</v>
      </c>
      <c r="AU316" s="234" t="s">
        <v>82</v>
      </c>
      <c r="AV316" s="13" t="s">
        <v>82</v>
      </c>
      <c r="AW316" s="13" t="s">
        <v>33</v>
      </c>
      <c r="AX316" s="13" t="s">
        <v>72</v>
      </c>
      <c r="AY316" s="234" t="s">
        <v>122</v>
      </c>
    </row>
    <row r="317" s="14" customFormat="1">
      <c r="A317" s="14"/>
      <c r="B317" s="235"/>
      <c r="C317" s="236"/>
      <c r="D317" s="225" t="s">
        <v>132</v>
      </c>
      <c r="E317" s="237" t="s">
        <v>19</v>
      </c>
      <c r="F317" s="238" t="s">
        <v>134</v>
      </c>
      <c r="G317" s="236"/>
      <c r="H317" s="239">
        <v>8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132</v>
      </c>
      <c r="AU317" s="245" t="s">
        <v>82</v>
      </c>
      <c r="AV317" s="14" t="s">
        <v>129</v>
      </c>
      <c r="AW317" s="14" t="s">
        <v>33</v>
      </c>
      <c r="AX317" s="14" t="s">
        <v>80</v>
      </c>
      <c r="AY317" s="245" t="s">
        <v>122</v>
      </c>
    </row>
    <row r="318" s="2" customFormat="1" ht="24.15" customHeight="1">
      <c r="A318" s="39"/>
      <c r="B318" s="40"/>
      <c r="C318" s="205" t="s">
        <v>573</v>
      </c>
      <c r="D318" s="205" t="s">
        <v>124</v>
      </c>
      <c r="E318" s="206" t="s">
        <v>574</v>
      </c>
      <c r="F318" s="207" t="s">
        <v>575</v>
      </c>
      <c r="G318" s="208" t="s">
        <v>405</v>
      </c>
      <c r="H318" s="269"/>
      <c r="I318" s="210"/>
      <c r="J318" s="211">
        <f>ROUND(I318*H318,2)</f>
        <v>0</v>
      </c>
      <c r="K318" s="207" t="s">
        <v>128</v>
      </c>
      <c r="L318" s="45"/>
      <c r="M318" s="212" t="s">
        <v>19</v>
      </c>
      <c r="N318" s="213" t="s">
        <v>43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173</v>
      </c>
      <c r="AT318" s="216" t="s">
        <v>124</v>
      </c>
      <c r="AU318" s="216" t="s">
        <v>82</v>
      </c>
      <c r="AY318" s="18" t="s">
        <v>122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173</v>
      </c>
      <c r="BM318" s="216" t="s">
        <v>576</v>
      </c>
    </row>
    <row r="319" s="2" customFormat="1">
      <c r="A319" s="39"/>
      <c r="B319" s="40"/>
      <c r="C319" s="41"/>
      <c r="D319" s="218" t="s">
        <v>130</v>
      </c>
      <c r="E319" s="41"/>
      <c r="F319" s="219" t="s">
        <v>577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130</v>
      </c>
      <c r="AU319" s="18" t="s">
        <v>82</v>
      </c>
    </row>
    <row r="320" s="12" customFormat="1" ht="22.8" customHeight="1">
      <c r="A320" s="12"/>
      <c r="B320" s="189"/>
      <c r="C320" s="190"/>
      <c r="D320" s="191" t="s">
        <v>71</v>
      </c>
      <c r="E320" s="203" t="s">
        <v>262</v>
      </c>
      <c r="F320" s="203" t="s">
        <v>263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SUM(P321:P343)</f>
        <v>0</v>
      </c>
      <c r="Q320" s="197"/>
      <c r="R320" s="198">
        <f>SUM(R321:R343)</f>
        <v>6.8269453499999999</v>
      </c>
      <c r="S320" s="197"/>
      <c r="T320" s="199">
        <f>SUM(T321:T343)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0" t="s">
        <v>82</v>
      </c>
      <c r="AT320" s="201" t="s">
        <v>71</v>
      </c>
      <c r="AU320" s="201" t="s">
        <v>80</v>
      </c>
      <c r="AY320" s="200" t="s">
        <v>122</v>
      </c>
      <c r="BK320" s="202">
        <f>SUM(BK321:BK343)</f>
        <v>0</v>
      </c>
    </row>
    <row r="321" s="2" customFormat="1" ht="16.5" customHeight="1">
      <c r="A321" s="39"/>
      <c r="B321" s="40"/>
      <c r="C321" s="205" t="s">
        <v>418</v>
      </c>
      <c r="D321" s="205" t="s">
        <v>124</v>
      </c>
      <c r="E321" s="206" t="s">
        <v>578</v>
      </c>
      <c r="F321" s="207" t="s">
        <v>579</v>
      </c>
      <c r="G321" s="208" t="s">
        <v>153</v>
      </c>
      <c r="H321" s="209">
        <v>75</v>
      </c>
      <c r="I321" s="210"/>
      <c r="J321" s="211">
        <f>ROUND(I321*H321,2)</f>
        <v>0</v>
      </c>
      <c r="K321" s="207" t="s">
        <v>128</v>
      </c>
      <c r="L321" s="45"/>
      <c r="M321" s="212" t="s">
        <v>19</v>
      </c>
      <c r="N321" s="213" t="s">
        <v>43</v>
      </c>
      <c r="O321" s="85"/>
      <c r="P321" s="214">
        <f>O321*H321</f>
        <v>0</v>
      </c>
      <c r="Q321" s="214">
        <v>4.0000000000000003E-05</v>
      </c>
      <c r="R321" s="214">
        <f>Q321*H321</f>
        <v>0.0030000000000000001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173</v>
      </c>
      <c r="AT321" s="216" t="s">
        <v>124</v>
      </c>
      <c r="AU321" s="216" t="s">
        <v>82</v>
      </c>
      <c r="AY321" s="18" t="s">
        <v>122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80</v>
      </c>
      <c r="BK321" s="217">
        <f>ROUND(I321*H321,2)</f>
        <v>0</v>
      </c>
      <c r="BL321" s="18" t="s">
        <v>173</v>
      </c>
      <c r="BM321" s="216" t="s">
        <v>580</v>
      </c>
    </row>
    <row r="322" s="2" customFormat="1">
      <c r="A322" s="39"/>
      <c r="B322" s="40"/>
      <c r="C322" s="41"/>
      <c r="D322" s="218" t="s">
        <v>130</v>
      </c>
      <c r="E322" s="41"/>
      <c r="F322" s="219" t="s">
        <v>581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130</v>
      </c>
      <c r="AU322" s="18" t="s">
        <v>82</v>
      </c>
    </row>
    <row r="323" s="2" customFormat="1" ht="16.5" customHeight="1">
      <c r="A323" s="39"/>
      <c r="B323" s="40"/>
      <c r="C323" s="205" t="s">
        <v>582</v>
      </c>
      <c r="D323" s="205" t="s">
        <v>124</v>
      </c>
      <c r="E323" s="206" t="s">
        <v>583</v>
      </c>
      <c r="F323" s="207" t="s">
        <v>584</v>
      </c>
      <c r="G323" s="208" t="s">
        <v>153</v>
      </c>
      <c r="H323" s="209">
        <v>75</v>
      </c>
      <c r="I323" s="210"/>
      <c r="J323" s="211">
        <f>ROUND(I323*H323,2)</f>
        <v>0</v>
      </c>
      <c r="K323" s="207" t="s">
        <v>128</v>
      </c>
      <c r="L323" s="45"/>
      <c r="M323" s="212" t="s">
        <v>19</v>
      </c>
      <c r="N323" s="213" t="s">
        <v>43</v>
      </c>
      <c r="O323" s="85"/>
      <c r="P323" s="214">
        <f>O323*H323</f>
        <v>0</v>
      </c>
      <c r="Q323" s="214">
        <v>0.078</v>
      </c>
      <c r="R323" s="214">
        <f>Q323*H323</f>
        <v>5.8499999999999996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173</v>
      </c>
      <c r="AT323" s="216" t="s">
        <v>124</v>
      </c>
      <c r="AU323" s="216" t="s">
        <v>82</v>
      </c>
      <c r="AY323" s="18" t="s">
        <v>122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80</v>
      </c>
      <c r="BK323" s="217">
        <f>ROUND(I323*H323,2)</f>
        <v>0</v>
      </c>
      <c r="BL323" s="18" t="s">
        <v>173</v>
      </c>
      <c r="BM323" s="216" t="s">
        <v>585</v>
      </c>
    </row>
    <row r="324" s="2" customFormat="1">
      <c r="A324" s="39"/>
      <c r="B324" s="40"/>
      <c r="C324" s="41"/>
      <c r="D324" s="218" t="s">
        <v>130</v>
      </c>
      <c r="E324" s="41"/>
      <c r="F324" s="219" t="s">
        <v>586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130</v>
      </c>
      <c r="AU324" s="18" t="s">
        <v>82</v>
      </c>
    </row>
    <row r="325" s="13" customFormat="1">
      <c r="A325" s="13"/>
      <c r="B325" s="223"/>
      <c r="C325" s="224"/>
      <c r="D325" s="225" t="s">
        <v>132</v>
      </c>
      <c r="E325" s="226" t="s">
        <v>19</v>
      </c>
      <c r="F325" s="227" t="s">
        <v>587</v>
      </c>
      <c r="G325" s="224"/>
      <c r="H325" s="228">
        <v>75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132</v>
      </c>
      <c r="AU325" s="234" t="s">
        <v>82</v>
      </c>
      <c r="AV325" s="13" t="s">
        <v>82</v>
      </c>
      <c r="AW325" s="13" t="s">
        <v>33</v>
      </c>
      <c r="AX325" s="13" t="s">
        <v>72</v>
      </c>
      <c r="AY325" s="234" t="s">
        <v>122</v>
      </c>
    </row>
    <row r="326" s="14" customFormat="1">
      <c r="A326" s="14"/>
      <c r="B326" s="235"/>
      <c r="C326" s="236"/>
      <c r="D326" s="225" t="s">
        <v>132</v>
      </c>
      <c r="E326" s="237" t="s">
        <v>19</v>
      </c>
      <c r="F326" s="238" t="s">
        <v>134</v>
      </c>
      <c r="G326" s="236"/>
      <c r="H326" s="239">
        <v>75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132</v>
      </c>
      <c r="AU326" s="245" t="s">
        <v>82</v>
      </c>
      <c r="AV326" s="14" t="s">
        <v>129</v>
      </c>
      <c r="AW326" s="14" t="s">
        <v>33</v>
      </c>
      <c r="AX326" s="14" t="s">
        <v>80</v>
      </c>
      <c r="AY326" s="245" t="s">
        <v>122</v>
      </c>
    </row>
    <row r="327" s="2" customFormat="1" ht="24.15" customHeight="1">
      <c r="A327" s="39"/>
      <c r="B327" s="40"/>
      <c r="C327" s="205" t="s">
        <v>423</v>
      </c>
      <c r="D327" s="205" t="s">
        <v>124</v>
      </c>
      <c r="E327" s="206" t="s">
        <v>588</v>
      </c>
      <c r="F327" s="207" t="s">
        <v>589</v>
      </c>
      <c r="G327" s="208" t="s">
        <v>292</v>
      </c>
      <c r="H327" s="209">
        <v>9.6999999999999993</v>
      </c>
      <c r="I327" s="210"/>
      <c r="J327" s="211">
        <f>ROUND(I327*H327,2)</f>
        <v>0</v>
      </c>
      <c r="K327" s="207" t="s">
        <v>128</v>
      </c>
      <c r="L327" s="45"/>
      <c r="M327" s="212" t="s">
        <v>19</v>
      </c>
      <c r="N327" s="213" t="s">
        <v>43</v>
      </c>
      <c r="O327" s="85"/>
      <c r="P327" s="214">
        <f>O327*H327</f>
        <v>0</v>
      </c>
      <c r="Q327" s="214">
        <v>0.0085515000000000001</v>
      </c>
      <c r="R327" s="214">
        <f>Q327*H327</f>
        <v>0.082949549999999997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173</v>
      </c>
      <c r="AT327" s="216" t="s">
        <v>124</v>
      </c>
      <c r="AU327" s="216" t="s">
        <v>82</v>
      </c>
      <c r="AY327" s="18" t="s">
        <v>122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80</v>
      </c>
      <c r="BK327" s="217">
        <f>ROUND(I327*H327,2)</f>
        <v>0</v>
      </c>
      <c r="BL327" s="18" t="s">
        <v>173</v>
      </c>
      <c r="BM327" s="216" t="s">
        <v>590</v>
      </c>
    </row>
    <row r="328" s="2" customFormat="1">
      <c r="A328" s="39"/>
      <c r="B328" s="40"/>
      <c r="C328" s="41"/>
      <c r="D328" s="218" t="s">
        <v>130</v>
      </c>
      <c r="E328" s="41"/>
      <c r="F328" s="219" t="s">
        <v>591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130</v>
      </c>
      <c r="AU328" s="18" t="s">
        <v>82</v>
      </c>
    </row>
    <row r="329" s="2" customFormat="1" ht="21.75" customHeight="1">
      <c r="A329" s="39"/>
      <c r="B329" s="40"/>
      <c r="C329" s="205" t="s">
        <v>592</v>
      </c>
      <c r="D329" s="205" t="s">
        <v>124</v>
      </c>
      <c r="E329" s="206" t="s">
        <v>593</v>
      </c>
      <c r="F329" s="207" t="s">
        <v>594</v>
      </c>
      <c r="G329" s="208" t="s">
        <v>292</v>
      </c>
      <c r="H329" s="209">
        <v>7.7999999999999998</v>
      </c>
      <c r="I329" s="210"/>
      <c r="J329" s="211">
        <f>ROUND(I329*H329,2)</f>
        <v>0</v>
      </c>
      <c r="K329" s="207" t="s">
        <v>128</v>
      </c>
      <c r="L329" s="45"/>
      <c r="M329" s="212" t="s">
        <v>19</v>
      </c>
      <c r="N329" s="213" t="s">
        <v>43</v>
      </c>
      <c r="O329" s="85"/>
      <c r="P329" s="214">
        <f>O329*H329</f>
        <v>0</v>
      </c>
      <c r="Q329" s="214">
        <v>0.075600000000000001</v>
      </c>
      <c r="R329" s="214">
        <f>Q329*H329</f>
        <v>0.58967999999999998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173</v>
      </c>
      <c r="AT329" s="216" t="s">
        <v>124</v>
      </c>
      <c r="AU329" s="216" t="s">
        <v>82</v>
      </c>
      <c r="AY329" s="18" t="s">
        <v>122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80</v>
      </c>
      <c r="BK329" s="217">
        <f>ROUND(I329*H329,2)</f>
        <v>0</v>
      </c>
      <c r="BL329" s="18" t="s">
        <v>173</v>
      </c>
      <c r="BM329" s="216" t="s">
        <v>595</v>
      </c>
    </row>
    <row r="330" s="2" customFormat="1">
      <c r="A330" s="39"/>
      <c r="B330" s="40"/>
      <c r="C330" s="41"/>
      <c r="D330" s="218" t="s">
        <v>130</v>
      </c>
      <c r="E330" s="41"/>
      <c r="F330" s="219" t="s">
        <v>596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130</v>
      </c>
      <c r="AU330" s="18" t="s">
        <v>82</v>
      </c>
    </row>
    <row r="331" s="13" customFormat="1">
      <c r="A331" s="13"/>
      <c r="B331" s="223"/>
      <c r="C331" s="224"/>
      <c r="D331" s="225" t="s">
        <v>132</v>
      </c>
      <c r="E331" s="226" t="s">
        <v>19</v>
      </c>
      <c r="F331" s="227" t="s">
        <v>597</v>
      </c>
      <c r="G331" s="224"/>
      <c r="H331" s="228">
        <v>7.7999999999999998</v>
      </c>
      <c r="I331" s="229"/>
      <c r="J331" s="224"/>
      <c r="K331" s="224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132</v>
      </c>
      <c r="AU331" s="234" t="s">
        <v>82</v>
      </c>
      <c r="AV331" s="13" t="s">
        <v>82</v>
      </c>
      <c r="AW331" s="13" t="s">
        <v>33</v>
      </c>
      <c r="AX331" s="13" t="s">
        <v>72</v>
      </c>
      <c r="AY331" s="234" t="s">
        <v>122</v>
      </c>
    </row>
    <row r="332" s="14" customFormat="1">
      <c r="A332" s="14"/>
      <c r="B332" s="235"/>
      <c r="C332" s="236"/>
      <c r="D332" s="225" t="s">
        <v>132</v>
      </c>
      <c r="E332" s="237" t="s">
        <v>19</v>
      </c>
      <c r="F332" s="238" t="s">
        <v>134</v>
      </c>
      <c r="G332" s="236"/>
      <c r="H332" s="239">
        <v>7.7999999999999998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132</v>
      </c>
      <c r="AU332" s="245" t="s">
        <v>82</v>
      </c>
      <c r="AV332" s="14" t="s">
        <v>129</v>
      </c>
      <c r="AW332" s="14" t="s">
        <v>33</v>
      </c>
      <c r="AX332" s="14" t="s">
        <v>80</v>
      </c>
      <c r="AY332" s="245" t="s">
        <v>122</v>
      </c>
    </row>
    <row r="333" s="2" customFormat="1" ht="24.15" customHeight="1">
      <c r="A333" s="39"/>
      <c r="B333" s="40"/>
      <c r="C333" s="205" t="s">
        <v>427</v>
      </c>
      <c r="D333" s="205" t="s">
        <v>124</v>
      </c>
      <c r="E333" s="206" t="s">
        <v>598</v>
      </c>
      <c r="F333" s="207" t="s">
        <v>599</v>
      </c>
      <c r="G333" s="208" t="s">
        <v>292</v>
      </c>
      <c r="H333" s="209">
        <v>17.399999999999999</v>
      </c>
      <c r="I333" s="210"/>
      <c r="J333" s="211">
        <f>ROUND(I333*H333,2)</f>
        <v>0</v>
      </c>
      <c r="K333" s="207" t="s">
        <v>128</v>
      </c>
      <c r="L333" s="45"/>
      <c r="M333" s="212" t="s">
        <v>19</v>
      </c>
      <c r="N333" s="213" t="s">
        <v>43</v>
      </c>
      <c r="O333" s="85"/>
      <c r="P333" s="214">
        <f>O333*H333</f>
        <v>0</v>
      </c>
      <c r="Q333" s="214">
        <v>0.017316999999999999</v>
      </c>
      <c r="R333" s="214">
        <f>Q333*H333</f>
        <v>0.30131579999999997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173</v>
      </c>
      <c r="AT333" s="216" t="s">
        <v>124</v>
      </c>
      <c r="AU333" s="216" t="s">
        <v>82</v>
      </c>
      <c r="AY333" s="18" t="s">
        <v>122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80</v>
      </c>
      <c r="BK333" s="217">
        <f>ROUND(I333*H333,2)</f>
        <v>0</v>
      </c>
      <c r="BL333" s="18" t="s">
        <v>173</v>
      </c>
      <c r="BM333" s="216" t="s">
        <v>600</v>
      </c>
    </row>
    <row r="334" s="2" customFormat="1">
      <c r="A334" s="39"/>
      <c r="B334" s="40"/>
      <c r="C334" s="41"/>
      <c r="D334" s="218" t="s">
        <v>130</v>
      </c>
      <c r="E334" s="41"/>
      <c r="F334" s="219" t="s">
        <v>601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130</v>
      </c>
      <c r="AU334" s="18" t="s">
        <v>82</v>
      </c>
    </row>
    <row r="335" s="13" customFormat="1">
      <c r="A335" s="13"/>
      <c r="B335" s="223"/>
      <c r="C335" s="224"/>
      <c r="D335" s="225" t="s">
        <v>132</v>
      </c>
      <c r="E335" s="226" t="s">
        <v>19</v>
      </c>
      <c r="F335" s="227" t="s">
        <v>602</v>
      </c>
      <c r="G335" s="224"/>
      <c r="H335" s="228">
        <v>17.399999999999999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132</v>
      </c>
      <c r="AU335" s="234" t="s">
        <v>82</v>
      </c>
      <c r="AV335" s="13" t="s">
        <v>82</v>
      </c>
      <c r="AW335" s="13" t="s">
        <v>33</v>
      </c>
      <c r="AX335" s="13" t="s">
        <v>72</v>
      </c>
      <c r="AY335" s="234" t="s">
        <v>122</v>
      </c>
    </row>
    <row r="336" s="14" customFormat="1">
      <c r="A336" s="14"/>
      <c r="B336" s="235"/>
      <c r="C336" s="236"/>
      <c r="D336" s="225" t="s">
        <v>132</v>
      </c>
      <c r="E336" s="237" t="s">
        <v>19</v>
      </c>
      <c r="F336" s="238" t="s">
        <v>134</v>
      </c>
      <c r="G336" s="236"/>
      <c r="H336" s="239">
        <v>17.399999999999999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132</v>
      </c>
      <c r="AU336" s="245" t="s">
        <v>82</v>
      </c>
      <c r="AV336" s="14" t="s">
        <v>129</v>
      </c>
      <c r="AW336" s="14" t="s">
        <v>33</v>
      </c>
      <c r="AX336" s="14" t="s">
        <v>80</v>
      </c>
      <c r="AY336" s="245" t="s">
        <v>122</v>
      </c>
    </row>
    <row r="337" s="2" customFormat="1" ht="21.75" customHeight="1">
      <c r="A337" s="39"/>
      <c r="B337" s="40"/>
      <c r="C337" s="205" t="s">
        <v>603</v>
      </c>
      <c r="D337" s="205" t="s">
        <v>124</v>
      </c>
      <c r="E337" s="206" t="s">
        <v>604</v>
      </c>
      <c r="F337" s="207" t="s">
        <v>605</v>
      </c>
      <c r="G337" s="208" t="s">
        <v>153</v>
      </c>
      <c r="H337" s="209">
        <v>75</v>
      </c>
      <c r="I337" s="210"/>
      <c r="J337" s="211">
        <f>ROUND(I337*H337,2)</f>
        <v>0</v>
      </c>
      <c r="K337" s="207" t="s">
        <v>128</v>
      </c>
      <c r="L337" s="45"/>
      <c r="M337" s="212" t="s">
        <v>19</v>
      </c>
      <c r="N337" s="213" t="s">
        <v>43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173</v>
      </c>
      <c r="AT337" s="216" t="s">
        <v>124</v>
      </c>
      <c r="AU337" s="216" t="s">
        <v>82</v>
      </c>
      <c r="AY337" s="18" t="s">
        <v>122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80</v>
      </c>
      <c r="BK337" s="217">
        <f>ROUND(I337*H337,2)</f>
        <v>0</v>
      </c>
      <c r="BL337" s="18" t="s">
        <v>173</v>
      </c>
      <c r="BM337" s="216" t="s">
        <v>606</v>
      </c>
    </row>
    <row r="338" s="2" customFormat="1">
      <c r="A338" s="39"/>
      <c r="B338" s="40"/>
      <c r="C338" s="41"/>
      <c r="D338" s="218" t="s">
        <v>130</v>
      </c>
      <c r="E338" s="41"/>
      <c r="F338" s="219" t="s">
        <v>607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130</v>
      </c>
      <c r="AU338" s="18" t="s">
        <v>82</v>
      </c>
    </row>
    <row r="339" s="2" customFormat="1" ht="16.5" customHeight="1">
      <c r="A339" s="39"/>
      <c r="B339" s="40"/>
      <c r="C339" s="259" t="s">
        <v>432</v>
      </c>
      <c r="D339" s="259" t="s">
        <v>373</v>
      </c>
      <c r="E339" s="260" t="s">
        <v>608</v>
      </c>
      <c r="F339" s="261" t="s">
        <v>609</v>
      </c>
      <c r="G339" s="262" t="s">
        <v>153</v>
      </c>
      <c r="H339" s="263">
        <v>82.5</v>
      </c>
      <c r="I339" s="264"/>
      <c r="J339" s="265">
        <f>ROUND(I339*H339,2)</f>
        <v>0</v>
      </c>
      <c r="K339" s="261" t="s">
        <v>128</v>
      </c>
      <c r="L339" s="266"/>
      <c r="M339" s="267" t="s">
        <v>19</v>
      </c>
      <c r="N339" s="268" t="s">
        <v>43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223</v>
      </c>
      <c r="AT339" s="216" t="s">
        <v>373</v>
      </c>
      <c r="AU339" s="216" t="s">
        <v>82</v>
      </c>
      <c r="AY339" s="18" t="s">
        <v>122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80</v>
      </c>
      <c r="BK339" s="217">
        <f>ROUND(I339*H339,2)</f>
        <v>0</v>
      </c>
      <c r="BL339" s="18" t="s">
        <v>173</v>
      </c>
      <c r="BM339" s="216" t="s">
        <v>610</v>
      </c>
    </row>
    <row r="340" s="13" customFormat="1">
      <c r="A340" s="13"/>
      <c r="B340" s="223"/>
      <c r="C340" s="224"/>
      <c r="D340" s="225" t="s">
        <v>132</v>
      </c>
      <c r="E340" s="226" t="s">
        <v>19</v>
      </c>
      <c r="F340" s="227" t="s">
        <v>611</v>
      </c>
      <c r="G340" s="224"/>
      <c r="H340" s="228">
        <v>82.5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132</v>
      </c>
      <c r="AU340" s="234" t="s">
        <v>82</v>
      </c>
      <c r="AV340" s="13" t="s">
        <v>82</v>
      </c>
      <c r="AW340" s="13" t="s">
        <v>33</v>
      </c>
      <c r="AX340" s="13" t="s">
        <v>72</v>
      </c>
      <c r="AY340" s="234" t="s">
        <v>122</v>
      </c>
    </row>
    <row r="341" s="14" customFormat="1">
      <c r="A341" s="14"/>
      <c r="B341" s="235"/>
      <c r="C341" s="236"/>
      <c r="D341" s="225" t="s">
        <v>132</v>
      </c>
      <c r="E341" s="237" t="s">
        <v>19</v>
      </c>
      <c r="F341" s="238" t="s">
        <v>134</v>
      </c>
      <c r="G341" s="236"/>
      <c r="H341" s="239">
        <v>82.5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132</v>
      </c>
      <c r="AU341" s="245" t="s">
        <v>82</v>
      </c>
      <c r="AV341" s="14" t="s">
        <v>129</v>
      </c>
      <c r="AW341" s="14" t="s">
        <v>33</v>
      </c>
      <c r="AX341" s="14" t="s">
        <v>80</v>
      </c>
      <c r="AY341" s="245" t="s">
        <v>122</v>
      </c>
    </row>
    <row r="342" s="2" customFormat="1" ht="24.15" customHeight="1">
      <c r="A342" s="39"/>
      <c r="B342" s="40"/>
      <c r="C342" s="205" t="s">
        <v>612</v>
      </c>
      <c r="D342" s="205" t="s">
        <v>124</v>
      </c>
      <c r="E342" s="206" t="s">
        <v>613</v>
      </c>
      <c r="F342" s="207" t="s">
        <v>614</v>
      </c>
      <c r="G342" s="208" t="s">
        <v>405</v>
      </c>
      <c r="H342" s="269"/>
      <c r="I342" s="210"/>
      <c r="J342" s="211">
        <f>ROUND(I342*H342,2)</f>
        <v>0</v>
      </c>
      <c r="K342" s="207" t="s">
        <v>128</v>
      </c>
      <c r="L342" s="45"/>
      <c r="M342" s="212" t="s">
        <v>19</v>
      </c>
      <c r="N342" s="213" t="s">
        <v>43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173</v>
      </c>
      <c r="AT342" s="216" t="s">
        <v>124</v>
      </c>
      <c r="AU342" s="216" t="s">
        <v>82</v>
      </c>
      <c r="AY342" s="18" t="s">
        <v>122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173</v>
      </c>
      <c r="BM342" s="216" t="s">
        <v>615</v>
      </c>
    </row>
    <row r="343" s="2" customFormat="1">
      <c r="A343" s="39"/>
      <c r="B343" s="40"/>
      <c r="C343" s="41"/>
      <c r="D343" s="218" t="s">
        <v>130</v>
      </c>
      <c r="E343" s="41"/>
      <c r="F343" s="219" t="s">
        <v>616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130</v>
      </c>
      <c r="AU343" s="18" t="s">
        <v>82</v>
      </c>
    </row>
    <row r="344" s="12" customFormat="1" ht="22.8" customHeight="1">
      <c r="A344" s="12"/>
      <c r="B344" s="189"/>
      <c r="C344" s="190"/>
      <c r="D344" s="191" t="s">
        <v>71</v>
      </c>
      <c r="E344" s="203" t="s">
        <v>617</v>
      </c>
      <c r="F344" s="203" t="s">
        <v>618</v>
      </c>
      <c r="G344" s="190"/>
      <c r="H344" s="190"/>
      <c r="I344" s="193"/>
      <c r="J344" s="204">
        <f>BK344</f>
        <v>0</v>
      </c>
      <c r="K344" s="190"/>
      <c r="L344" s="195"/>
      <c r="M344" s="196"/>
      <c r="N344" s="197"/>
      <c r="O344" s="197"/>
      <c r="P344" s="198">
        <f>SUM(P345:P371)</f>
        <v>0</v>
      </c>
      <c r="Q344" s="197"/>
      <c r="R344" s="198">
        <f>SUM(R345:R371)</f>
        <v>0.0023382812500000001</v>
      </c>
      <c r="S344" s="197"/>
      <c r="T344" s="199">
        <f>SUM(T345:T371)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0" t="s">
        <v>82</v>
      </c>
      <c r="AT344" s="201" t="s">
        <v>71</v>
      </c>
      <c r="AU344" s="201" t="s">
        <v>80</v>
      </c>
      <c r="AY344" s="200" t="s">
        <v>122</v>
      </c>
      <c r="BK344" s="202">
        <f>SUM(BK345:BK371)</f>
        <v>0</v>
      </c>
    </row>
    <row r="345" s="2" customFormat="1" ht="21.75" customHeight="1">
      <c r="A345" s="39"/>
      <c r="B345" s="40"/>
      <c r="C345" s="205" t="s">
        <v>439</v>
      </c>
      <c r="D345" s="205" t="s">
        <v>124</v>
      </c>
      <c r="E345" s="206" t="s">
        <v>619</v>
      </c>
      <c r="F345" s="207" t="s">
        <v>620</v>
      </c>
      <c r="G345" s="208" t="s">
        <v>153</v>
      </c>
      <c r="H345" s="209">
        <v>1.5</v>
      </c>
      <c r="I345" s="210"/>
      <c r="J345" s="211">
        <f>ROUND(I345*H345,2)</f>
        <v>0</v>
      </c>
      <c r="K345" s="207" t="s">
        <v>128</v>
      </c>
      <c r="L345" s="45"/>
      <c r="M345" s="212" t="s">
        <v>19</v>
      </c>
      <c r="N345" s="213" t="s">
        <v>43</v>
      </c>
      <c r="O345" s="85"/>
      <c r="P345" s="214">
        <f>O345*H345</f>
        <v>0</v>
      </c>
      <c r="Q345" s="214">
        <v>0.00026848749999999999</v>
      </c>
      <c r="R345" s="214">
        <f>Q345*H345</f>
        <v>0.00040273125000000001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173</v>
      </c>
      <c r="AT345" s="216" t="s">
        <v>124</v>
      </c>
      <c r="AU345" s="216" t="s">
        <v>82</v>
      </c>
      <c r="AY345" s="18" t="s">
        <v>122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80</v>
      </c>
      <c r="BK345" s="217">
        <f>ROUND(I345*H345,2)</f>
        <v>0</v>
      </c>
      <c r="BL345" s="18" t="s">
        <v>173</v>
      </c>
      <c r="BM345" s="216" t="s">
        <v>621</v>
      </c>
    </row>
    <row r="346" s="2" customFormat="1">
      <c r="A346" s="39"/>
      <c r="B346" s="40"/>
      <c r="C346" s="41"/>
      <c r="D346" s="218" t="s">
        <v>130</v>
      </c>
      <c r="E346" s="41"/>
      <c r="F346" s="219" t="s">
        <v>622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130</v>
      </c>
      <c r="AU346" s="18" t="s">
        <v>82</v>
      </c>
    </row>
    <row r="347" s="13" customFormat="1">
      <c r="A347" s="13"/>
      <c r="B347" s="223"/>
      <c r="C347" s="224"/>
      <c r="D347" s="225" t="s">
        <v>132</v>
      </c>
      <c r="E347" s="226" t="s">
        <v>19</v>
      </c>
      <c r="F347" s="227" t="s">
        <v>623</v>
      </c>
      <c r="G347" s="224"/>
      <c r="H347" s="228">
        <v>1.5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132</v>
      </c>
      <c r="AU347" s="234" t="s">
        <v>82</v>
      </c>
      <c r="AV347" s="13" t="s">
        <v>82</v>
      </c>
      <c r="AW347" s="13" t="s">
        <v>33</v>
      </c>
      <c r="AX347" s="13" t="s">
        <v>72</v>
      </c>
      <c r="AY347" s="234" t="s">
        <v>122</v>
      </c>
    </row>
    <row r="348" s="14" customFormat="1">
      <c r="A348" s="14"/>
      <c r="B348" s="235"/>
      <c r="C348" s="236"/>
      <c r="D348" s="225" t="s">
        <v>132</v>
      </c>
      <c r="E348" s="237" t="s">
        <v>19</v>
      </c>
      <c r="F348" s="238" t="s">
        <v>134</v>
      </c>
      <c r="G348" s="236"/>
      <c r="H348" s="239">
        <v>1.5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132</v>
      </c>
      <c r="AU348" s="245" t="s">
        <v>82</v>
      </c>
      <c r="AV348" s="14" t="s">
        <v>129</v>
      </c>
      <c r="AW348" s="14" t="s">
        <v>33</v>
      </c>
      <c r="AX348" s="14" t="s">
        <v>80</v>
      </c>
      <c r="AY348" s="245" t="s">
        <v>122</v>
      </c>
    </row>
    <row r="349" s="2" customFormat="1" ht="16.5" customHeight="1">
      <c r="A349" s="39"/>
      <c r="B349" s="40"/>
      <c r="C349" s="259" t="s">
        <v>624</v>
      </c>
      <c r="D349" s="259" t="s">
        <v>373</v>
      </c>
      <c r="E349" s="260" t="s">
        <v>625</v>
      </c>
      <c r="F349" s="261" t="s">
        <v>626</v>
      </c>
      <c r="G349" s="262" t="s">
        <v>202</v>
      </c>
      <c r="H349" s="263">
        <v>1</v>
      </c>
      <c r="I349" s="264"/>
      <c r="J349" s="265">
        <f>ROUND(I349*H349,2)</f>
        <v>0</v>
      </c>
      <c r="K349" s="261" t="s">
        <v>19</v>
      </c>
      <c r="L349" s="266"/>
      <c r="M349" s="267" t="s">
        <v>19</v>
      </c>
      <c r="N349" s="268" t="s">
        <v>43</v>
      </c>
      <c r="O349" s="85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223</v>
      </c>
      <c r="AT349" s="216" t="s">
        <v>373</v>
      </c>
      <c r="AU349" s="216" t="s">
        <v>82</v>
      </c>
      <c r="AY349" s="18" t="s">
        <v>122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80</v>
      </c>
      <c r="BK349" s="217">
        <f>ROUND(I349*H349,2)</f>
        <v>0</v>
      </c>
      <c r="BL349" s="18" t="s">
        <v>173</v>
      </c>
      <c r="BM349" s="216" t="s">
        <v>627</v>
      </c>
    </row>
    <row r="350" s="2" customFormat="1" ht="16.5" customHeight="1">
      <c r="A350" s="39"/>
      <c r="B350" s="40"/>
      <c r="C350" s="205" t="s">
        <v>445</v>
      </c>
      <c r="D350" s="205" t="s">
        <v>124</v>
      </c>
      <c r="E350" s="206" t="s">
        <v>628</v>
      </c>
      <c r="F350" s="207" t="s">
        <v>629</v>
      </c>
      <c r="G350" s="208" t="s">
        <v>202</v>
      </c>
      <c r="H350" s="209">
        <v>2</v>
      </c>
      <c r="I350" s="210"/>
      <c r="J350" s="211">
        <f>ROUND(I350*H350,2)</f>
        <v>0</v>
      </c>
      <c r="K350" s="207" t="s">
        <v>128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0.00026848749999999999</v>
      </c>
      <c r="R350" s="214">
        <f>Q350*H350</f>
        <v>0.00053697499999999997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173</v>
      </c>
      <c r="AT350" s="216" t="s">
        <v>124</v>
      </c>
      <c r="AU350" s="216" t="s">
        <v>82</v>
      </c>
      <c r="AY350" s="18" t="s">
        <v>122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173</v>
      </c>
      <c r="BM350" s="216" t="s">
        <v>630</v>
      </c>
    </row>
    <row r="351" s="2" customFormat="1">
      <c r="A351" s="39"/>
      <c r="B351" s="40"/>
      <c r="C351" s="41"/>
      <c r="D351" s="218" t="s">
        <v>130</v>
      </c>
      <c r="E351" s="41"/>
      <c r="F351" s="219" t="s">
        <v>631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130</v>
      </c>
      <c r="AU351" s="18" t="s">
        <v>82</v>
      </c>
    </row>
    <row r="352" s="13" customFormat="1">
      <c r="A352" s="13"/>
      <c r="B352" s="223"/>
      <c r="C352" s="224"/>
      <c r="D352" s="225" t="s">
        <v>132</v>
      </c>
      <c r="E352" s="226" t="s">
        <v>19</v>
      </c>
      <c r="F352" s="227" t="s">
        <v>632</v>
      </c>
      <c r="G352" s="224"/>
      <c r="H352" s="228">
        <v>2</v>
      </c>
      <c r="I352" s="229"/>
      <c r="J352" s="224"/>
      <c r="K352" s="224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132</v>
      </c>
      <c r="AU352" s="234" t="s">
        <v>82</v>
      </c>
      <c r="AV352" s="13" t="s">
        <v>82</v>
      </c>
      <c r="AW352" s="13" t="s">
        <v>33</v>
      </c>
      <c r="AX352" s="13" t="s">
        <v>72</v>
      </c>
      <c r="AY352" s="234" t="s">
        <v>122</v>
      </c>
    </row>
    <row r="353" s="14" customFormat="1">
      <c r="A353" s="14"/>
      <c r="B353" s="235"/>
      <c r="C353" s="236"/>
      <c r="D353" s="225" t="s">
        <v>132</v>
      </c>
      <c r="E353" s="237" t="s">
        <v>19</v>
      </c>
      <c r="F353" s="238" t="s">
        <v>134</v>
      </c>
      <c r="G353" s="236"/>
      <c r="H353" s="239">
        <v>2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132</v>
      </c>
      <c r="AU353" s="245" t="s">
        <v>82</v>
      </c>
      <c r="AV353" s="14" t="s">
        <v>129</v>
      </c>
      <c r="AW353" s="14" t="s">
        <v>33</v>
      </c>
      <c r="AX353" s="14" t="s">
        <v>80</v>
      </c>
      <c r="AY353" s="245" t="s">
        <v>122</v>
      </c>
    </row>
    <row r="354" s="2" customFormat="1" ht="16.5" customHeight="1">
      <c r="A354" s="39"/>
      <c r="B354" s="40"/>
      <c r="C354" s="259" t="s">
        <v>633</v>
      </c>
      <c r="D354" s="259" t="s">
        <v>373</v>
      </c>
      <c r="E354" s="260" t="s">
        <v>634</v>
      </c>
      <c r="F354" s="261" t="s">
        <v>635</v>
      </c>
      <c r="G354" s="262" t="s">
        <v>202</v>
      </c>
      <c r="H354" s="263">
        <v>2</v>
      </c>
      <c r="I354" s="264"/>
      <c r="J354" s="265">
        <f>ROUND(I354*H354,2)</f>
        <v>0</v>
      </c>
      <c r="K354" s="261" t="s">
        <v>19</v>
      </c>
      <c r="L354" s="266"/>
      <c r="M354" s="267" t="s">
        <v>19</v>
      </c>
      <c r="N354" s="268" t="s">
        <v>43</v>
      </c>
      <c r="O354" s="85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223</v>
      </c>
      <c r="AT354" s="216" t="s">
        <v>373</v>
      </c>
      <c r="AU354" s="216" t="s">
        <v>82</v>
      </c>
      <c r="AY354" s="18" t="s">
        <v>122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80</v>
      </c>
      <c r="BK354" s="217">
        <f>ROUND(I354*H354,2)</f>
        <v>0</v>
      </c>
      <c r="BL354" s="18" t="s">
        <v>173</v>
      </c>
      <c r="BM354" s="216" t="s">
        <v>636</v>
      </c>
    </row>
    <row r="355" s="2" customFormat="1" ht="24.15" customHeight="1">
      <c r="A355" s="39"/>
      <c r="B355" s="40"/>
      <c r="C355" s="205" t="s">
        <v>450</v>
      </c>
      <c r="D355" s="205" t="s">
        <v>124</v>
      </c>
      <c r="E355" s="206" t="s">
        <v>637</v>
      </c>
      <c r="F355" s="207" t="s">
        <v>638</v>
      </c>
      <c r="G355" s="208" t="s">
        <v>202</v>
      </c>
      <c r="H355" s="209">
        <v>1</v>
      </c>
      <c r="I355" s="210"/>
      <c r="J355" s="211">
        <f>ROUND(I355*H355,2)</f>
        <v>0</v>
      </c>
      <c r="K355" s="207" t="s">
        <v>128</v>
      </c>
      <c r="L355" s="45"/>
      <c r="M355" s="212" t="s">
        <v>19</v>
      </c>
      <c r="N355" s="213" t="s">
        <v>43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173</v>
      </c>
      <c r="AT355" s="216" t="s">
        <v>124</v>
      </c>
      <c r="AU355" s="216" t="s">
        <v>82</v>
      </c>
      <c r="AY355" s="18" t="s">
        <v>122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80</v>
      </c>
      <c r="BK355" s="217">
        <f>ROUND(I355*H355,2)</f>
        <v>0</v>
      </c>
      <c r="BL355" s="18" t="s">
        <v>173</v>
      </c>
      <c r="BM355" s="216" t="s">
        <v>639</v>
      </c>
    </row>
    <row r="356" s="2" customFormat="1">
      <c r="A356" s="39"/>
      <c r="B356" s="40"/>
      <c r="C356" s="41"/>
      <c r="D356" s="218" t="s">
        <v>130</v>
      </c>
      <c r="E356" s="41"/>
      <c r="F356" s="219" t="s">
        <v>640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130</v>
      </c>
      <c r="AU356" s="18" t="s">
        <v>82</v>
      </c>
    </row>
    <row r="357" s="2" customFormat="1" ht="16.5" customHeight="1">
      <c r="A357" s="39"/>
      <c r="B357" s="40"/>
      <c r="C357" s="259" t="s">
        <v>641</v>
      </c>
      <c r="D357" s="259" t="s">
        <v>373</v>
      </c>
      <c r="E357" s="260" t="s">
        <v>642</v>
      </c>
      <c r="F357" s="261" t="s">
        <v>643</v>
      </c>
      <c r="G357" s="262" t="s">
        <v>202</v>
      </c>
      <c r="H357" s="263">
        <v>1</v>
      </c>
      <c r="I357" s="264"/>
      <c r="J357" s="265">
        <f>ROUND(I357*H357,2)</f>
        <v>0</v>
      </c>
      <c r="K357" s="261" t="s">
        <v>19</v>
      </c>
      <c r="L357" s="266"/>
      <c r="M357" s="267" t="s">
        <v>19</v>
      </c>
      <c r="N357" s="268" t="s">
        <v>43</v>
      </c>
      <c r="O357" s="85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223</v>
      </c>
      <c r="AT357" s="216" t="s">
        <v>373</v>
      </c>
      <c r="AU357" s="216" t="s">
        <v>82</v>
      </c>
      <c r="AY357" s="18" t="s">
        <v>122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80</v>
      </c>
      <c r="BK357" s="217">
        <f>ROUND(I357*H357,2)</f>
        <v>0</v>
      </c>
      <c r="BL357" s="18" t="s">
        <v>173</v>
      </c>
      <c r="BM357" s="216" t="s">
        <v>644</v>
      </c>
    </row>
    <row r="358" s="2" customFormat="1" ht="24.15" customHeight="1">
      <c r="A358" s="39"/>
      <c r="B358" s="40"/>
      <c r="C358" s="205" t="s">
        <v>456</v>
      </c>
      <c r="D358" s="205" t="s">
        <v>124</v>
      </c>
      <c r="E358" s="206" t="s">
        <v>645</v>
      </c>
      <c r="F358" s="207" t="s">
        <v>646</v>
      </c>
      <c r="G358" s="208" t="s">
        <v>202</v>
      </c>
      <c r="H358" s="209">
        <v>1</v>
      </c>
      <c r="I358" s="210"/>
      <c r="J358" s="211">
        <f>ROUND(I358*H358,2)</f>
        <v>0</v>
      </c>
      <c r="K358" s="207" t="s">
        <v>128</v>
      </c>
      <c r="L358" s="45"/>
      <c r="M358" s="212" t="s">
        <v>19</v>
      </c>
      <c r="N358" s="213" t="s">
        <v>43</v>
      </c>
      <c r="O358" s="85"/>
      <c r="P358" s="214">
        <f>O358*H358</f>
        <v>0</v>
      </c>
      <c r="Q358" s="214">
        <v>0.00091790000000000003</v>
      </c>
      <c r="R358" s="214">
        <f>Q358*H358</f>
        <v>0.00091790000000000003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173</v>
      </c>
      <c r="AT358" s="216" t="s">
        <v>124</v>
      </c>
      <c r="AU358" s="216" t="s">
        <v>82</v>
      </c>
      <c r="AY358" s="18" t="s">
        <v>122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80</v>
      </c>
      <c r="BK358" s="217">
        <f>ROUND(I358*H358,2)</f>
        <v>0</v>
      </c>
      <c r="BL358" s="18" t="s">
        <v>173</v>
      </c>
      <c r="BM358" s="216" t="s">
        <v>647</v>
      </c>
    </row>
    <row r="359" s="2" customFormat="1">
      <c r="A359" s="39"/>
      <c r="B359" s="40"/>
      <c r="C359" s="41"/>
      <c r="D359" s="218" t="s">
        <v>130</v>
      </c>
      <c r="E359" s="41"/>
      <c r="F359" s="219" t="s">
        <v>648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130</v>
      </c>
      <c r="AU359" s="18" t="s">
        <v>82</v>
      </c>
    </row>
    <row r="360" s="2" customFormat="1" ht="16.5" customHeight="1">
      <c r="A360" s="39"/>
      <c r="B360" s="40"/>
      <c r="C360" s="259" t="s">
        <v>649</v>
      </c>
      <c r="D360" s="259" t="s">
        <v>373</v>
      </c>
      <c r="E360" s="260" t="s">
        <v>650</v>
      </c>
      <c r="F360" s="261" t="s">
        <v>651</v>
      </c>
      <c r="G360" s="262" t="s">
        <v>202</v>
      </c>
      <c r="H360" s="263">
        <v>1</v>
      </c>
      <c r="I360" s="264"/>
      <c r="J360" s="265">
        <f>ROUND(I360*H360,2)</f>
        <v>0</v>
      </c>
      <c r="K360" s="261" t="s">
        <v>19</v>
      </c>
      <c r="L360" s="266"/>
      <c r="M360" s="267" t="s">
        <v>19</v>
      </c>
      <c r="N360" s="268" t="s">
        <v>43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223</v>
      </c>
      <c r="AT360" s="216" t="s">
        <v>373</v>
      </c>
      <c r="AU360" s="216" t="s">
        <v>82</v>
      </c>
      <c r="AY360" s="18" t="s">
        <v>122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80</v>
      </c>
      <c r="BK360" s="217">
        <f>ROUND(I360*H360,2)</f>
        <v>0</v>
      </c>
      <c r="BL360" s="18" t="s">
        <v>173</v>
      </c>
      <c r="BM360" s="216" t="s">
        <v>652</v>
      </c>
    </row>
    <row r="361" s="2" customFormat="1" ht="16.5" customHeight="1">
      <c r="A361" s="39"/>
      <c r="B361" s="40"/>
      <c r="C361" s="205" t="s">
        <v>459</v>
      </c>
      <c r="D361" s="205" t="s">
        <v>124</v>
      </c>
      <c r="E361" s="206" t="s">
        <v>653</v>
      </c>
      <c r="F361" s="207" t="s">
        <v>654</v>
      </c>
      <c r="G361" s="208" t="s">
        <v>202</v>
      </c>
      <c r="H361" s="209">
        <v>1</v>
      </c>
      <c r="I361" s="210"/>
      <c r="J361" s="211">
        <f>ROUND(I361*H361,2)</f>
        <v>0</v>
      </c>
      <c r="K361" s="207" t="s">
        <v>19</v>
      </c>
      <c r="L361" s="45"/>
      <c r="M361" s="212" t="s">
        <v>19</v>
      </c>
      <c r="N361" s="213" t="s">
        <v>43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173</v>
      </c>
      <c r="AT361" s="216" t="s">
        <v>124</v>
      </c>
      <c r="AU361" s="216" t="s">
        <v>82</v>
      </c>
      <c r="AY361" s="18" t="s">
        <v>122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80</v>
      </c>
      <c r="BK361" s="217">
        <f>ROUND(I361*H361,2)</f>
        <v>0</v>
      </c>
      <c r="BL361" s="18" t="s">
        <v>173</v>
      </c>
      <c r="BM361" s="216" t="s">
        <v>655</v>
      </c>
    </row>
    <row r="362" s="2" customFormat="1" ht="24.15" customHeight="1">
      <c r="A362" s="39"/>
      <c r="B362" s="40"/>
      <c r="C362" s="205" t="s">
        <v>656</v>
      </c>
      <c r="D362" s="205" t="s">
        <v>124</v>
      </c>
      <c r="E362" s="206" t="s">
        <v>657</v>
      </c>
      <c r="F362" s="207" t="s">
        <v>658</v>
      </c>
      <c r="G362" s="208" t="s">
        <v>202</v>
      </c>
      <c r="H362" s="209">
        <v>1</v>
      </c>
      <c r="I362" s="210"/>
      <c r="J362" s="211">
        <f>ROUND(I362*H362,2)</f>
        <v>0</v>
      </c>
      <c r="K362" s="207" t="s">
        <v>128</v>
      </c>
      <c r="L362" s="45"/>
      <c r="M362" s="212" t="s">
        <v>19</v>
      </c>
      <c r="N362" s="213" t="s">
        <v>43</v>
      </c>
      <c r="O362" s="85"/>
      <c r="P362" s="214">
        <f>O362*H362</f>
        <v>0</v>
      </c>
      <c r="Q362" s="214">
        <v>0.00048067500000000002</v>
      </c>
      <c r="R362" s="214">
        <f>Q362*H362</f>
        <v>0.00048067500000000002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173</v>
      </c>
      <c r="AT362" s="216" t="s">
        <v>124</v>
      </c>
      <c r="AU362" s="216" t="s">
        <v>82</v>
      </c>
      <c r="AY362" s="18" t="s">
        <v>122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80</v>
      </c>
      <c r="BK362" s="217">
        <f>ROUND(I362*H362,2)</f>
        <v>0</v>
      </c>
      <c r="BL362" s="18" t="s">
        <v>173</v>
      </c>
      <c r="BM362" s="216" t="s">
        <v>659</v>
      </c>
    </row>
    <row r="363" s="2" customFormat="1">
      <c r="A363" s="39"/>
      <c r="B363" s="40"/>
      <c r="C363" s="41"/>
      <c r="D363" s="218" t="s">
        <v>130</v>
      </c>
      <c r="E363" s="41"/>
      <c r="F363" s="219" t="s">
        <v>660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130</v>
      </c>
      <c r="AU363" s="18" t="s">
        <v>82</v>
      </c>
    </row>
    <row r="364" s="2" customFormat="1" ht="16.5" customHeight="1">
      <c r="A364" s="39"/>
      <c r="B364" s="40"/>
      <c r="C364" s="259" t="s">
        <v>468</v>
      </c>
      <c r="D364" s="259" t="s">
        <v>373</v>
      </c>
      <c r="E364" s="260" t="s">
        <v>661</v>
      </c>
      <c r="F364" s="261" t="s">
        <v>662</v>
      </c>
      <c r="G364" s="262" t="s">
        <v>202</v>
      </c>
      <c r="H364" s="263">
        <v>1</v>
      </c>
      <c r="I364" s="264"/>
      <c r="J364" s="265">
        <f>ROUND(I364*H364,2)</f>
        <v>0</v>
      </c>
      <c r="K364" s="261" t="s">
        <v>128</v>
      </c>
      <c r="L364" s="266"/>
      <c r="M364" s="267" t="s">
        <v>19</v>
      </c>
      <c r="N364" s="268" t="s">
        <v>43</v>
      </c>
      <c r="O364" s="85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223</v>
      </c>
      <c r="AT364" s="216" t="s">
        <v>373</v>
      </c>
      <c r="AU364" s="216" t="s">
        <v>82</v>
      </c>
      <c r="AY364" s="18" t="s">
        <v>122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80</v>
      </c>
      <c r="BK364" s="217">
        <f>ROUND(I364*H364,2)</f>
        <v>0</v>
      </c>
      <c r="BL364" s="18" t="s">
        <v>173</v>
      </c>
      <c r="BM364" s="216" t="s">
        <v>663</v>
      </c>
    </row>
    <row r="365" s="2" customFormat="1" ht="21.75" customHeight="1">
      <c r="A365" s="39"/>
      <c r="B365" s="40"/>
      <c r="C365" s="205" t="s">
        <v>664</v>
      </c>
      <c r="D365" s="205" t="s">
        <v>124</v>
      </c>
      <c r="E365" s="206" t="s">
        <v>665</v>
      </c>
      <c r="F365" s="207" t="s">
        <v>666</v>
      </c>
      <c r="G365" s="208" t="s">
        <v>292</v>
      </c>
      <c r="H365" s="209">
        <v>2</v>
      </c>
      <c r="I365" s="210"/>
      <c r="J365" s="211">
        <f>ROUND(I365*H365,2)</f>
        <v>0</v>
      </c>
      <c r="K365" s="207" t="s">
        <v>128</v>
      </c>
      <c r="L365" s="45"/>
      <c r="M365" s="212" t="s">
        <v>19</v>
      </c>
      <c r="N365" s="213" t="s">
        <v>43</v>
      </c>
      <c r="O365" s="85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173</v>
      </c>
      <c r="AT365" s="216" t="s">
        <v>124</v>
      </c>
      <c r="AU365" s="216" t="s">
        <v>82</v>
      </c>
      <c r="AY365" s="18" t="s">
        <v>122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80</v>
      </c>
      <c r="BK365" s="217">
        <f>ROUND(I365*H365,2)</f>
        <v>0</v>
      </c>
      <c r="BL365" s="18" t="s">
        <v>173</v>
      </c>
      <c r="BM365" s="216" t="s">
        <v>667</v>
      </c>
    </row>
    <row r="366" s="2" customFormat="1">
      <c r="A366" s="39"/>
      <c r="B366" s="40"/>
      <c r="C366" s="41"/>
      <c r="D366" s="218" t="s">
        <v>130</v>
      </c>
      <c r="E366" s="41"/>
      <c r="F366" s="219" t="s">
        <v>668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130</v>
      </c>
      <c r="AU366" s="18" t="s">
        <v>82</v>
      </c>
    </row>
    <row r="367" s="13" customFormat="1">
      <c r="A367" s="13"/>
      <c r="B367" s="223"/>
      <c r="C367" s="224"/>
      <c r="D367" s="225" t="s">
        <v>132</v>
      </c>
      <c r="E367" s="226" t="s">
        <v>19</v>
      </c>
      <c r="F367" s="227" t="s">
        <v>669</v>
      </c>
      <c r="G367" s="224"/>
      <c r="H367" s="228">
        <v>2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132</v>
      </c>
      <c r="AU367" s="234" t="s">
        <v>82</v>
      </c>
      <c r="AV367" s="13" t="s">
        <v>82</v>
      </c>
      <c r="AW367" s="13" t="s">
        <v>33</v>
      </c>
      <c r="AX367" s="13" t="s">
        <v>72</v>
      </c>
      <c r="AY367" s="234" t="s">
        <v>122</v>
      </c>
    </row>
    <row r="368" s="14" customFormat="1">
      <c r="A368" s="14"/>
      <c r="B368" s="235"/>
      <c r="C368" s="236"/>
      <c r="D368" s="225" t="s">
        <v>132</v>
      </c>
      <c r="E368" s="237" t="s">
        <v>19</v>
      </c>
      <c r="F368" s="238" t="s">
        <v>134</v>
      </c>
      <c r="G368" s="236"/>
      <c r="H368" s="239">
        <v>2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132</v>
      </c>
      <c r="AU368" s="245" t="s">
        <v>82</v>
      </c>
      <c r="AV368" s="14" t="s">
        <v>129</v>
      </c>
      <c r="AW368" s="14" t="s">
        <v>33</v>
      </c>
      <c r="AX368" s="14" t="s">
        <v>80</v>
      </c>
      <c r="AY368" s="245" t="s">
        <v>122</v>
      </c>
    </row>
    <row r="369" s="2" customFormat="1" ht="16.5" customHeight="1">
      <c r="A369" s="39"/>
      <c r="B369" s="40"/>
      <c r="C369" s="259" t="s">
        <v>475</v>
      </c>
      <c r="D369" s="259" t="s">
        <v>373</v>
      </c>
      <c r="E369" s="260" t="s">
        <v>670</v>
      </c>
      <c r="F369" s="261" t="s">
        <v>671</v>
      </c>
      <c r="G369" s="262" t="s">
        <v>292</v>
      </c>
      <c r="H369" s="263">
        <v>2</v>
      </c>
      <c r="I369" s="264"/>
      <c r="J369" s="265">
        <f>ROUND(I369*H369,2)</f>
        <v>0</v>
      </c>
      <c r="K369" s="261" t="s">
        <v>19</v>
      </c>
      <c r="L369" s="266"/>
      <c r="M369" s="267" t="s">
        <v>19</v>
      </c>
      <c r="N369" s="268" t="s">
        <v>43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223</v>
      </c>
      <c r="AT369" s="216" t="s">
        <v>373</v>
      </c>
      <c r="AU369" s="216" t="s">
        <v>82</v>
      </c>
      <c r="AY369" s="18" t="s">
        <v>122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80</v>
      </c>
      <c r="BK369" s="217">
        <f>ROUND(I369*H369,2)</f>
        <v>0</v>
      </c>
      <c r="BL369" s="18" t="s">
        <v>173</v>
      </c>
      <c r="BM369" s="216" t="s">
        <v>672</v>
      </c>
    </row>
    <row r="370" s="2" customFormat="1" ht="24.15" customHeight="1">
      <c r="A370" s="39"/>
      <c r="B370" s="40"/>
      <c r="C370" s="205" t="s">
        <v>673</v>
      </c>
      <c r="D370" s="205" t="s">
        <v>124</v>
      </c>
      <c r="E370" s="206" t="s">
        <v>674</v>
      </c>
      <c r="F370" s="207" t="s">
        <v>675</v>
      </c>
      <c r="G370" s="208" t="s">
        <v>405</v>
      </c>
      <c r="H370" s="269"/>
      <c r="I370" s="210"/>
      <c r="J370" s="211">
        <f>ROUND(I370*H370,2)</f>
        <v>0</v>
      </c>
      <c r="K370" s="207" t="s">
        <v>128</v>
      </c>
      <c r="L370" s="45"/>
      <c r="M370" s="212" t="s">
        <v>19</v>
      </c>
      <c r="N370" s="213" t="s">
        <v>43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173</v>
      </c>
      <c r="AT370" s="216" t="s">
        <v>124</v>
      </c>
      <c r="AU370" s="216" t="s">
        <v>82</v>
      </c>
      <c r="AY370" s="18" t="s">
        <v>122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80</v>
      </c>
      <c r="BK370" s="217">
        <f>ROUND(I370*H370,2)</f>
        <v>0</v>
      </c>
      <c r="BL370" s="18" t="s">
        <v>173</v>
      </c>
      <c r="BM370" s="216" t="s">
        <v>676</v>
      </c>
    </row>
    <row r="371" s="2" customFormat="1">
      <c r="A371" s="39"/>
      <c r="B371" s="40"/>
      <c r="C371" s="41"/>
      <c r="D371" s="218" t="s">
        <v>130</v>
      </c>
      <c r="E371" s="41"/>
      <c r="F371" s="219" t="s">
        <v>677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130</v>
      </c>
      <c r="AU371" s="18" t="s">
        <v>82</v>
      </c>
    </row>
    <row r="372" s="12" customFormat="1" ht="22.8" customHeight="1">
      <c r="A372" s="12"/>
      <c r="B372" s="189"/>
      <c r="C372" s="190"/>
      <c r="D372" s="191" t="s">
        <v>71</v>
      </c>
      <c r="E372" s="203" t="s">
        <v>678</v>
      </c>
      <c r="F372" s="203" t="s">
        <v>679</v>
      </c>
      <c r="G372" s="190"/>
      <c r="H372" s="190"/>
      <c r="I372" s="193"/>
      <c r="J372" s="204">
        <f>BK372</f>
        <v>0</v>
      </c>
      <c r="K372" s="190"/>
      <c r="L372" s="195"/>
      <c r="M372" s="196"/>
      <c r="N372" s="197"/>
      <c r="O372" s="197"/>
      <c r="P372" s="198">
        <f>SUM(P373:P381)</f>
        <v>0</v>
      </c>
      <c r="Q372" s="197"/>
      <c r="R372" s="198">
        <f>SUM(R373:R381)</f>
        <v>0</v>
      </c>
      <c r="S372" s="197"/>
      <c r="T372" s="199">
        <f>SUM(T373:T381)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0" t="s">
        <v>82</v>
      </c>
      <c r="AT372" s="201" t="s">
        <v>71</v>
      </c>
      <c r="AU372" s="201" t="s">
        <v>80</v>
      </c>
      <c r="AY372" s="200" t="s">
        <v>122</v>
      </c>
      <c r="BK372" s="202">
        <f>SUM(BK373:BK381)</f>
        <v>0</v>
      </c>
    </row>
    <row r="373" s="2" customFormat="1" ht="24.15" customHeight="1">
      <c r="A373" s="39"/>
      <c r="B373" s="40"/>
      <c r="C373" s="205" t="s">
        <v>481</v>
      </c>
      <c r="D373" s="205" t="s">
        <v>124</v>
      </c>
      <c r="E373" s="206" t="s">
        <v>680</v>
      </c>
      <c r="F373" s="207" t="s">
        <v>681</v>
      </c>
      <c r="G373" s="208" t="s">
        <v>153</v>
      </c>
      <c r="H373" s="209">
        <v>3.8250000000000002</v>
      </c>
      <c r="I373" s="210"/>
      <c r="J373" s="211">
        <f>ROUND(I373*H373,2)</f>
        <v>0</v>
      </c>
      <c r="K373" s="207" t="s">
        <v>128</v>
      </c>
      <c r="L373" s="45"/>
      <c r="M373" s="212" t="s">
        <v>19</v>
      </c>
      <c r="N373" s="213" t="s">
        <v>43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173</v>
      </c>
      <c r="AT373" s="216" t="s">
        <v>124</v>
      </c>
      <c r="AU373" s="216" t="s">
        <v>82</v>
      </c>
      <c r="AY373" s="18" t="s">
        <v>122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80</v>
      </c>
      <c r="BK373" s="217">
        <f>ROUND(I373*H373,2)</f>
        <v>0</v>
      </c>
      <c r="BL373" s="18" t="s">
        <v>173</v>
      </c>
      <c r="BM373" s="216" t="s">
        <v>682</v>
      </c>
    </row>
    <row r="374" s="2" customFormat="1">
      <c r="A374" s="39"/>
      <c r="B374" s="40"/>
      <c r="C374" s="41"/>
      <c r="D374" s="218" t="s">
        <v>130</v>
      </c>
      <c r="E374" s="41"/>
      <c r="F374" s="219" t="s">
        <v>683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130</v>
      </c>
      <c r="AU374" s="18" t="s">
        <v>82</v>
      </c>
    </row>
    <row r="375" s="13" customFormat="1">
      <c r="A375" s="13"/>
      <c r="B375" s="223"/>
      <c r="C375" s="224"/>
      <c r="D375" s="225" t="s">
        <v>132</v>
      </c>
      <c r="E375" s="226" t="s">
        <v>19</v>
      </c>
      <c r="F375" s="227" t="s">
        <v>684</v>
      </c>
      <c r="G375" s="224"/>
      <c r="H375" s="228">
        <v>3.8250000000000002</v>
      </c>
      <c r="I375" s="229"/>
      <c r="J375" s="224"/>
      <c r="K375" s="224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132</v>
      </c>
      <c r="AU375" s="234" t="s">
        <v>82</v>
      </c>
      <c r="AV375" s="13" t="s">
        <v>82</v>
      </c>
      <c r="AW375" s="13" t="s">
        <v>33</v>
      </c>
      <c r="AX375" s="13" t="s">
        <v>72</v>
      </c>
      <c r="AY375" s="234" t="s">
        <v>122</v>
      </c>
    </row>
    <row r="376" s="14" customFormat="1">
      <c r="A376" s="14"/>
      <c r="B376" s="235"/>
      <c r="C376" s="236"/>
      <c r="D376" s="225" t="s">
        <v>132</v>
      </c>
      <c r="E376" s="237" t="s">
        <v>19</v>
      </c>
      <c r="F376" s="238" t="s">
        <v>134</v>
      </c>
      <c r="G376" s="236"/>
      <c r="H376" s="239">
        <v>3.8250000000000002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132</v>
      </c>
      <c r="AU376" s="245" t="s">
        <v>82</v>
      </c>
      <c r="AV376" s="14" t="s">
        <v>129</v>
      </c>
      <c r="AW376" s="14" t="s">
        <v>33</v>
      </c>
      <c r="AX376" s="14" t="s">
        <v>80</v>
      </c>
      <c r="AY376" s="245" t="s">
        <v>122</v>
      </c>
    </row>
    <row r="377" s="2" customFormat="1" ht="16.5" customHeight="1">
      <c r="A377" s="39"/>
      <c r="B377" s="40"/>
      <c r="C377" s="259" t="s">
        <v>685</v>
      </c>
      <c r="D377" s="259" t="s">
        <v>373</v>
      </c>
      <c r="E377" s="260" t="s">
        <v>686</v>
      </c>
      <c r="F377" s="261" t="s">
        <v>687</v>
      </c>
      <c r="G377" s="262" t="s">
        <v>153</v>
      </c>
      <c r="H377" s="263">
        <v>4.2080000000000002</v>
      </c>
      <c r="I377" s="264"/>
      <c r="J377" s="265">
        <f>ROUND(I377*H377,2)</f>
        <v>0</v>
      </c>
      <c r="K377" s="261" t="s">
        <v>128</v>
      </c>
      <c r="L377" s="266"/>
      <c r="M377" s="267" t="s">
        <v>19</v>
      </c>
      <c r="N377" s="268" t="s">
        <v>43</v>
      </c>
      <c r="O377" s="85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223</v>
      </c>
      <c r="AT377" s="216" t="s">
        <v>373</v>
      </c>
      <c r="AU377" s="216" t="s">
        <v>82</v>
      </c>
      <c r="AY377" s="18" t="s">
        <v>122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80</v>
      </c>
      <c r="BK377" s="217">
        <f>ROUND(I377*H377,2)</f>
        <v>0</v>
      </c>
      <c r="BL377" s="18" t="s">
        <v>173</v>
      </c>
      <c r="BM377" s="216" t="s">
        <v>688</v>
      </c>
    </row>
    <row r="378" s="13" customFormat="1">
      <c r="A378" s="13"/>
      <c r="B378" s="223"/>
      <c r="C378" s="224"/>
      <c r="D378" s="225" t="s">
        <v>132</v>
      </c>
      <c r="E378" s="226" t="s">
        <v>19</v>
      </c>
      <c r="F378" s="227" t="s">
        <v>689</v>
      </c>
      <c r="G378" s="224"/>
      <c r="H378" s="228">
        <v>4.2080000000000002</v>
      </c>
      <c r="I378" s="229"/>
      <c r="J378" s="224"/>
      <c r="K378" s="224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132</v>
      </c>
      <c r="AU378" s="234" t="s">
        <v>82</v>
      </c>
      <c r="AV378" s="13" t="s">
        <v>82</v>
      </c>
      <c r="AW378" s="13" t="s">
        <v>33</v>
      </c>
      <c r="AX378" s="13" t="s">
        <v>72</v>
      </c>
      <c r="AY378" s="234" t="s">
        <v>122</v>
      </c>
    </row>
    <row r="379" s="14" customFormat="1">
      <c r="A379" s="14"/>
      <c r="B379" s="235"/>
      <c r="C379" s="236"/>
      <c r="D379" s="225" t="s">
        <v>132</v>
      </c>
      <c r="E379" s="237" t="s">
        <v>19</v>
      </c>
      <c r="F379" s="238" t="s">
        <v>134</v>
      </c>
      <c r="G379" s="236"/>
      <c r="H379" s="239">
        <v>4.2080000000000002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132</v>
      </c>
      <c r="AU379" s="245" t="s">
        <v>82</v>
      </c>
      <c r="AV379" s="14" t="s">
        <v>129</v>
      </c>
      <c r="AW379" s="14" t="s">
        <v>33</v>
      </c>
      <c r="AX379" s="14" t="s">
        <v>80</v>
      </c>
      <c r="AY379" s="245" t="s">
        <v>122</v>
      </c>
    </row>
    <row r="380" s="2" customFormat="1" ht="24.15" customHeight="1">
      <c r="A380" s="39"/>
      <c r="B380" s="40"/>
      <c r="C380" s="205" t="s">
        <v>485</v>
      </c>
      <c r="D380" s="205" t="s">
        <v>124</v>
      </c>
      <c r="E380" s="206" t="s">
        <v>690</v>
      </c>
      <c r="F380" s="207" t="s">
        <v>691</v>
      </c>
      <c r="G380" s="208" t="s">
        <v>405</v>
      </c>
      <c r="H380" s="269"/>
      <c r="I380" s="210"/>
      <c r="J380" s="211">
        <f>ROUND(I380*H380,2)</f>
        <v>0</v>
      </c>
      <c r="K380" s="207" t="s">
        <v>128</v>
      </c>
      <c r="L380" s="45"/>
      <c r="M380" s="212" t="s">
        <v>19</v>
      </c>
      <c r="N380" s="213" t="s">
        <v>43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173</v>
      </c>
      <c r="AT380" s="216" t="s">
        <v>124</v>
      </c>
      <c r="AU380" s="216" t="s">
        <v>82</v>
      </c>
      <c r="AY380" s="18" t="s">
        <v>122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80</v>
      </c>
      <c r="BK380" s="217">
        <f>ROUND(I380*H380,2)</f>
        <v>0</v>
      </c>
      <c r="BL380" s="18" t="s">
        <v>173</v>
      </c>
      <c r="BM380" s="216" t="s">
        <v>692</v>
      </c>
    </row>
    <row r="381" s="2" customFormat="1">
      <c r="A381" s="39"/>
      <c r="B381" s="40"/>
      <c r="C381" s="41"/>
      <c r="D381" s="218" t="s">
        <v>130</v>
      </c>
      <c r="E381" s="41"/>
      <c r="F381" s="219" t="s">
        <v>693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130</v>
      </c>
      <c r="AU381" s="18" t="s">
        <v>82</v>
      </c>
    </row>
    <row r="382" s="12" customFormat="1" ht="22.8" customHeight="1">
      <c r="A382" s="12"/>
      <c r="B382" s="189"/>
      <c r="C382" s="190"/>
      <c r="D382" s="191" t="s">
        <v>71</v>
      </c>
      <c r="E382" s="203" t="s">
        <v>694</v>
      </c>
      <c r="F382" s="203" t="s">
        <v>695</v>
      </c>
      <c r="G382" s="190"/>
      <c r="H382" s="190"/>
      <c r="I382" s="193"/>
      <c r="J382" s="204">
        <f>BK382</f>
        <v>0</v>
      </c>
      <c r="K382" s="190"/>
      <c r="L382" s="195"/>
      <c r="M382" s="196"/>
      <c r="N382" s="197"/>
      <c r="O382" s="197"/>
      <c r="P382" s="198">
        <f>SUM(P383:P398)</f>
        <v>0</v>
      </c>
      <c r="Q382" s="197"/>
      <c r="R382" s="198">
        <f>SUM(R383:R398)</f>
        <v>0.08249752560000001</v>
      </c>
      <c r="S382" s="197"/>
      <c r="T382" s="199">
        <f>SUM(T383:T398)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0" t="s">
        <v>82</v>
      </c>
      <c r="AT382" s="201" t="s">
        <v>71</v>
      </c>
      <c r="AU382" s="201" t="s">
        <v>80</v>
      </c>
      <c r="AY382" s="200" t="s">
        <v>122</v>
      </c>
      <c r="BK382" s="202">
        <f>SUM(BK383:BK398)</f>
        <v>0</v>
      </c>
    </row>
    <row r="383" s="2" customFormat="1" ht="24.15" customHeight="1">
      <c r="A383" s="39"/>
      <c r="B383" s="40"/>
      <c r="C383" s="205" t="s">
        <v>696</v>
      </c>
      <c r="D383" s="205" t="s">
        <v>124</v>
      </c>
      <c r="E383" s="206" t="s">
        <v>697</v>
      </c>
      <c r="F383" s="207" t="s">
        <v>698</v>
      </c>
      <c r="G383" s="208" t="s">
        <v>153</v>
      </c>
      <c r="H383" s="209">
        <v>154.536</v>
      </c>
      <c r="I383" s="210"/>
      <c r="J383" s="211">
        <f>ROUND(I383*H383,2)</f>
        <v>0</v>
      </c>
      <c r="K383" s="207" t="s">
        <v>128</v>
      </c>
      <c r="L383" s="45"/>
      <c r="M383" s="212" t="s">
        <v>19</v>
      </c>
      <c r="N383" s="213" t="s">
        <v>43</v>
      </c>
      <c r="O383" s="85"/>
      <c r="P383" s="214">
        <f>O383*H383</f>
        <v>0</v>
      </c>
      <c r="Q383" s="214">
        <v>0.00043960000000000001</v>
      </c>
      <c r="R383" s="214">
        <f>Q383*H383</f>
        <v>0.067934025600000003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173</v>
      </c>
      <c r="AT383" s="216" t="s">
        <v>124</v>
      </c>
      <c r="AU383" s="216" t="s">
        <v>82</v>
      </c>
      <c r="AY383" s="18" t="s">
        <v>122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80</v>
      </c>
      <c r="BK383" s="217">
        <f>ROUND(I383*H383,2)</f>
        <v>0</v>
      </c>
      <c r="BL383" s="18" t="s">
        <v>173</v>
      </c>
      <c r="BM383" s="216" t="s">
        <v>699</v>
      </c>
    </row>
    <row r="384" s="2" customFormat="1">
      <c r="A384" s="39"/>
      <c r="B384" s="40"/>
      <c r="C384" s="41"/>
      <c r="D384" s="218" t="s">
        <v>130</v>
      </c>
      <c r="E384" s="41"/>
      <c r="F384" s="219" t="s">
        <v>700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130</v>
      </c>
      <c r="AU384" s="18" t="s">
        <v>82</v>
      </c>
    </row>
    <row r="385" s="13" customFormat="1">
      <c r="A385" s="13"/>
      <c r="B385" s="223"/>
      <c r="C385" s="224"/>
      <c r="D385" s="225" t="s">
        <v>132</v>
      </c>
      <c r="E385" s="226" t="s">
        <v>19</v>
      </c>
      <c r="F385" s="227" t="s">
        <v>701</v>
      </c>
      <c r="G385" s="224"/>
      <c r="H385" s="228">
        <v>33.264000000000003</v>
      </c>
      <c r="I385" s="229"/>
      <c r="J385" s="224"/>
      <c r="K385" s="224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132</v>
      </c>
      <c r="AU385" s="234" t="s">
        <v>82</v>
      </c>
      <c r="AV385" s="13" t="s">
        <v>82</v>
      </c>
      <c r="AW385" s="13" t="s">
        <v>33</v>
      </c>
      <c r="AX385" s="13" t="s">
        <v>72</v>
      </c>
      <c r="AY385" s="234" t="s">
        <v>122</v>
      </c>
    </row>
    <row r="386" s="13" customFormat="1">
      <c r="A386" s="13"/>
      <c r="B386" s="223"/>
      <c r="C386" s="224"/>
      <c r="D386" s="225" t="s">
        <v>132</v>
      </c>
      <c r="E386" s="226" t="s">
        <v>19</v>
      </c>
      <c r="F386" s="227" t="s">
        <v>702</v>
      </c>
      <c r="G386" s="224"/>
      <c r="H386" s="228">
        <v>3.0720000000000001</v>
      </c>
      <c r="I386" s="229"/>
      <c r="J386" s="224"/>
      <c r="K386" s="224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132</v>
      </c>
      <c r="AU386" s="234" t="s">
        <v>82</v>
      </c>
      <c r="AV386" s="13" t="s">
        <v>82</v>
      </c>
      <c r="AW386" s="13" t="s">
        <v>33</v>
      </c>
      <c r="AX386" s="13" t="s">
        <v>72</v>
      </c>
      <c r="AY386" s="234" t="s">
        <v>122</v>
      </c>
    </row>
    <row r="387" s="13" customFormat="1">
      <c r="A387" s="13"/>
      <c r="B387" s="223"/>
      <c r="C387" s="224"/>
      <c r="D387" s="225" t="s">
        <v>132</v>
      </c>
      <c r="E387" s="226" t="s">
        <v>19</v>
      </c>
      <c r="F387" s="227" t="s">
        <v>703</v>
      </c>
      <c r="G387" s="224"/>
      <c r="H387" s="228">
        <v>49.192</v>
      </c>
      <c r="I387" s="229"/>
      <c r="J387" s="224"/>
      <c r="K387" s="224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132</v>
      </c>
      <c r="AU387" s="234" t="s">
        <v>82</v>
      </c>
      <c r="AV387" s="13" t="s">
        <v>82</v>
      </c>
      <c r="AW387" s="13" t="s">
        <v>33</v>
      </c>
      <c r="AX387" s="13" t="s">
        <v>72</v>
      </c>
      <c r="AY387" s="234" t="s">
        <v>122</v>
      </c>
    </row>
    <row r="388" s="13" customFormat="1">
      <c r="A388" s="13"/>
      <c r="B388" s="223"/>
      <c r="C388" s="224"/>
      <c r="D388" s="225" t="s">
        <v>132</v>
      </c>
      <c r="E388" s="226" t="s">
        <v>19</v>
      </c>
      <c r="F388" s="227" t="s">
        <v>704</v>
      </c>
      <c r="G388" s="224"/>
      <c r="H388" s="228">
        <v>21.007999999999999</v>
      </c>
      <c r="I388" s="229"/>
      <c r="J388" s="224"/>
      <c r="K388" s="224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132</v>
      </c>
      <c r="AU388" s="234" t="s">
        <v>82</v>
      </c>
      <c r="AV388" s="13" t="s">
        <v>82</v>
      </c>
      <c r="AW388" s="13" t="s">
        <v>33</v>
      </c>
      <c r="AX388" s="13" t="s">
        <v>72</v>
      </c>
      <c r="AY388" s="234" t="s">
        <v>122</v>
      </c>
    </row>
    <row r="389" s="13" customFormat="1">
      <c r="A389" s="13"/>
      <c r="B389" s="223"/>
      <c r="C389" s="224"/>
      <c r="D389" s="225" t="s">
        <v>132</v>
      </c>
      <c r="E389" s="226" t="s">
        <v>19</v>
      </c>
      <c r="F389" s="227" t="s">
        <v>705</v>
      </c>
      <c r="G389" s="224"/>
      <c r="H389" s="228">
        <v>48</v>
      </c>
      <c r="I389" s="229"/>
      <c r="J389" s="224"/>
      <c r="K389" s="224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132</v>
      </c>
      <c r="AU389" s="234" t="s">
        <v>82</v>
      </c>
      <c r="AV389" s="13" t="s">
        <v>82</v>
      </c>
      <c r="AW389" s="13" t="s">
        <v>33</v>
      </c>
      <c r="AX389" s="13" t="s">
        <v>72</v>
      </c>
      <c r="AY389" s="234" t="s">
        <v>122</v>
      </c>
    </row>
    <row r="390" s="14" customFormat="1">
      <c r="A390" s="14"/>
      <c r="B390" s="235"/>
      <c r="C390" s="236"/>
      <c r="D390" s="225" t="s">
        <v>132</v>
      </c>
      <c r="E390" s="237" t="s">
        <v>19</v>
      </c>
      <c r="F390" s="238" t="s">
        <v>134</v>
      </c>
      <c r="G390" s="236"/>
      <c r="H390" s="239">
        <v>154.536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132</v>
      </c>
      <c r="AU390" s="245" t="s">
        <v>82</v>
      </c>
      <c r="AV390" s="14" t="s">
        <v>129</v>
      </c>
      <c r="AW390" s="14" t="s">
        <v>33</v>
      </c>
      <c r="AX390" s="14" t="s">
        <v>80</v>
      </c>
      <c r="AY390" s="245" t="s">
        <v>122</v>
      </c>
    </row>
    <row r="391" s="2" customFormat="1" ht="16.5" customHeight="1">
      <c r="A391" s="39"/>
      <c r="B391" s="40"/>
      <c r="C391" s="205" t="s">
        <v>491</v>
      </c>
      <c r="D391" s="205" t="s">
        <v>124</v>
      </c>
      <c r="E391" s="206" t="s">
        <v>706</v>
      </c>
      <c r="F391" s="207" t="s">
        <v>707</v>
      </c>
      <c r="G391" s="208" t="s">
        <v>153</v>
      </c>
      <c r="H391" s="209">
        <v>51.100000000000001</v>
      </c>
      <c r="I391" s="210"/>
      <c r="J391" s="211">
        <f>ROUND(I391*H391,2)</f>
        <v>0</v>
      </c>
      <c r="K391" s="207" t="s">
        <v>128</v>
      </c>
      <c r="L391" s="45"/>
      <c r="M391" s="212" t="s">
        <v>19</v>
      </c>
      <c r="N391" s="213" t="s">
        <v>43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173</v>
      </c>
      <c r="AT391" s="216" t="s">
        <v>124</v>
      </c>
      <c r="AU391" s="216" t="s">
        <v>82</v>
      </c>
      <c r="AY391" s="18" t="s">
        <v>122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80</v>
      </c>
      <c r="BK391" s="217">
        <f>ROUND(I391*H391,2)</f>
        <v>0</v>
      </c>
      <c r="BL391" s="18" t="s">
        <v>173</v>
      </c>
      <c r="BM391" s="216" t="s">
        <v>708</v>
      </c>
    </row>
    <row r="392" s="2" customFormat="1">
      <c r="A392" s="39"/>
      <c r="B392" s="40"/>
      <c r="C392" s="41"/>
      <c r="D392" s="218" t="s">
        <v>130</v>
      </c>
      <c r="E392" s="41"/>
      <c r="F392" s="219" t="s">
        <v>709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130</v>
      </c>
      <c r="AU392" s="18" t="s">
        <v>82</v>
      </c>
    </row>
    <row r="393" s="2" customFormat="1" ht="24.15" customHeight="1">
      <c r="A393" s="39"/>
      <c r="B393" s="40"/>
      <c r="C393" s="205" t="s">
        <v>710</v>
      </c>
      <c r="D393" s="205" t="s">
        <v>124</v>
      </c>
      <c r="E393" s="206" t="s">
        <v>711</v>
      </c>
      <c r="F393" s="207" t="s">
        <v>712</v>
      </c>
      <c r="G393" s="208" t="s">
        <v>153</v>
      </c>
      <c r="H393" s="209">
        <v>51.100000000000001</v>
      </c>
      <c r="I393" s="210"/>
      <c r="J393" s="211">
        <f>ROUND(I393*H393,2)</f>
        <v>0</v>
      </c>
      <c r="K393" s="207" t="s">
        <v>128</v>
      </c>
      <c r="L393" s="45"/>
      <c r="M393" s="212" t="s">
        <v>19</v>
      </c>
      <c r="N393" s="213" t="s">
        <v>43</v>
      </c>
      <c r="O393" s="85"/>
      <c r="P393" s="214">
        <f>O393*H393</f>
        <v>0</v>
      </c>
      <c r="Q393" s="214">
        <v>0.00028499999999999999</v>
      </c>
      <c r="R393" s="214">
        <f>Q393*H393</f>
        <v>0.0145635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173</v>
      </c>
      <c r="AT393" s="216" t="s">
        <v>124</v>
      </c>
      <c r="AU393" s="216" t="s">
        <v>82</v>
      </c>
      <c r="AY393" s="18" t="s">
        <v>122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80</v>
      </c>
      <c r="BK393" s="217">
        <f>ROUND(I393*H393,2)</f>
        <v>0</v>
      </c>
      <c r="BL393" s="18" t="s">
        <v>173</v>
      </c>
      <c r="BM393" s="216" t="s">
        <v>713</v>
      </c>
    </row>
    <row r="394" s="2" customFormat="1">
      <c r="A394" s="39"/>
      <c r="B394" s="40"/>
      <c r="C394" s="41"/>
      <c r="D394" s="218" t="s">
        <v>130</v>
      </c>
      <c r="E394" s="41"/>
      <c r="F394" s="219" t="s">
        <v>714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130</v>
      </c>
      <c r="AU394" s="18" t="s">
        <v>82</v>
      </c>
    </row>
    <row r="395" s="2" customFormat="1" ht="16.5" customHeight="1">
      <c r="A395" s="39"/>
      <c r="B395" s="40"/>
      <c r="C395" s="205" t="s">
        <v>495</v>
      </c>
      <c r="D395" s="205" t="s">
        <v>124</v>
      </c>
      <c r="E395" s="206" t="s">
        <v>715</v>
      </c>
      <c r="F395" s="207" t="s">
        <v>716</v>
      </c>
      <c r="G395" s="208" t="s">
        <v>153</v>
      </c>
      <c r="H395" s="209">
        <v>51.100000000000001</v>
      </c>
      <c r="I395" s="210"/>
      <c r="J395" s="211">
        <f>ROUND(I395*H395,2)</f>
        <v>0</v>
      </c>
      <c r="K395" s="207" t="s">
        <v>128</v>
      </c>
      <c r="L395" s="45"/>
      <c r="M395" s="212" t="s">
        <v>19</v>
      </c>
      <c r="N395" s="213" t="s">
        <v>43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173</v>
      </c>
      <c r="AT395" s="216" t="s">
        <v>124</v>
      </c>
      <c r="AU395" s="216" t="s">
        <v>82</v>
      </c>
      <c r="AY395" s="18" t="s">
        <v>122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80</v>
      </c>
      <c r="BK395" s="217">
        <f>ROUND(I395*H395,2)</f>
        <v>0</v>
      </c>
      <c r="BL395" s="18" t="s">
        <v>173</v>
      </c>
      <c r="BM395" s="216" t="s">
        <v>717</v>
      </c>
    </row>
    <row r="396" s="2" customFormat="1">
      <c r="A396" s="39"/>
      <c r="B396" s="40"/>
      <c r="C396" s="41"/>
      <c r="D396" s="218" t="s">
        <v>130</v>
      </c>
      <c r="E396" s="41"/>
      <c r="F396" s="219" t="s">
        <v>718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130</v>
      </c>
      <c r="AU396" s="18" t="s">
        <v>82</v>
      </c>
    </row>
    <row r="397" s="13" customFormat="1">
      <c r="A397" s="13"/>
      <c r="B397" s="223"/>
      <c r="C397" s="224"/>
      <c r="D397" s="225" t="s">
        <v>132</v>
      </c>
      <c r="E397" s="226" t="s">
        <v>19</v>
      </c>
      <c r="F397" s="227" t="s">
        <v>352</v>
      </c>
      <c r="G397" s="224"/>
      <c r="H397" s="228">
        <v>51.100000000000001</v>
      </c>
      <c r="I397" s="229"/>
      <c r="J397" s="224"/>
      <c r="K397" s="224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132</v>
      </c>
      <c r="AU397" s="234" t="s">
        <v>82</v>
      </c>
      <c r="AV397" s="13" t="s">
        <v>82</v>
      </c>
      <c r="AW397" s="13" t="s">
        <v>33</v>
      </c>
      <c r="AX397" s="13" t="s">
        <v>72</v>
      </c>
      <c r="AY397" s="234" t="s">
        <v>122</v>
      </c>
    </row>
    <row r="398" s="14" customFormat="1">
      <c r="A398" s="14"/>
      <c r="B398" s="235"/>
      <c r="C398" s="236"/>
      <c r="D398" s="225" t="s">
        <v>132</v>
      </c>
      <c r="E398" s="237" t="s">
        <v>19</v>
      </c>
      <c r="F398" s="238" t="s">
        <v>134</v>
      </c>
      <c r="G398" s="236"/>
      <c r="H398" s="239">
        <v>51.100000000000001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132</v>
      </c>
      <c r="AU398" s="245" t="s">
        <v>82</v>
      </c>
      <c r="AV398" s="14" t="s">
        <v>129</v>
      </c>
      <c r="AW398" s="14" t="s">
        <v>33</v>
      </c>
      <c r="AX398" s="14" t="s">
        <v>80</v>
      </c>
      <c r="AY398" s="245" t="s">
        <v>122</v>
      </c>
    </row>
    <row r="399" s="12" customFormat="1" ht="22.8" customHeight="1">
      <c r="A399" s="12"/>
      <c r="B399" s="189"/>
      <c r="C399" s="190"/>
      <c r="D399" s="191" t="s">
        <v>71</v>
      </c>
      <c r="E399" s="203" t="s">
        <v>719</v>
      </c>
      <c r="F399" s="203" t="s">
        <v>720</v>
      </c>
      <c r="G399" s="190"/>
      <c r="H399" s="190"/>
      <c r="I399" s="193"/>
      <c r="J399" s="204">
        <f>BK399</f>
        <v>0</v>
      </c>
      <c r="K399" s="190"/>
      <c r="L399" s="195"/>
      <c r="M399" s="196"/>
      <c r="N399" s="197"/>
      <c r="O399" s="197"/>
      <c r="P399" s="198">
        <f>SUM(P400:P409)</f>
        <v>0</v>
      </c>
      <c r="Q399" s="197"/>
      <c r="R399" s="198">
        <f>SUM(R400:R409)</f>
        <v>0.043377906000000001</v>
      </c>
      <c r="S399" s="197"/>
      <c r="T399" s="199">
        <f>SUM(T400:T409)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0" t="s">
        <v>82</v>
      </c>
      <c r="AT399" s="201" t="s">
        <v>71</v>
      </c>
      <c r="AU399" s="201" t="s">
        <v>80</v>
      </c>
      <c r="AY399" s="200" t="s">
        <v>122</v>
      </c>
      <c r="BK399" s="202">
        <f>SUM(BK400:BK409)</f>
        <v>0</v>
      </c>
    </row>
    <row r="400" s="2" customFormat="1" ht="24.15" customHeight="1">
      <c r="A400" s="39"/>
      <c r="B400" s="40"/>
      <c r="C400" s="205" t="s">
        <v>721</v>
      </c>
      <c r="D400" s="205" t="s">
        <v>124</v>
      </c>
      <c r="E400" s="206" t="s">
        <v>722</v>
      </c>
      <c r="F400" s="207" t="s">
        <v>723</v>
      </c>
      <c r="G400" s="208" t="s">
        <v>153</v>
      </c>
      <c r="H400" s="209">
        <v>151.67099999999999</v>
      </c>
      <c r="I400" s="210"/>
      <c r="J400" s="211">
        <f>ROUND(I400*H400,2)</f>
        <v>0</v>
      </c>
      <c r="K400" s="207" t="s">
        <v>128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0.00028600000000000001</v>
      </c>
      <c r="R400" s="214">
        <f>Q400*H400</f>
        <v>0.043377906000000001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173</v>
      </c>
      <c r="AT400" s="216" t="s">
        <v>124</v>
      </c>
      <c r="AU400" s="216" t="s">
        <v>82</v>
      </c>
      <c r="AY400" s="18" t="s">
        <v>122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173</v>
      </c>
      <c r="BM400" s="216" t="s">
        <v>724</v>
      </c>
    </row>
    <row r="401" s="2" customFormat="1">
      <c r="A401" s="39"/>
      <c r="B401" s="40"/>
      <c r="C401" s="41"/>
      <c r="D401" s="218" t="s">
        <v>130</v>
      </c>
      <c r="E401" s="41"/>
      <c r="F401" s="219" t="s">
        <v>725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130</v>
      </c>
      <c r="AU401" s="18" t="s">
        <v>82</v>
      </c>
    </row>
    <row r="402" s="13" customFormat="1">
      <c r="A402" s="13"/>
      <c r="B402" s="223"/>
      <c r="C402" s="224"/>
      <c r="D402" s="225" t="s">
        <v>132</v>
      </c>
      <c r="E402" s="226" t="s">
        <v>19</v>
      </c>
      <c r="F402" s="227" t="s">
        <v>726</v>
      </c>
      <c r="G402" s="224"/>
      <c r="H402" s="228">
        <v>19.52</v>
      </c>
      <c r="I402" s="229"/>
      <c r="J402" s="224"/>
      <c r="K402" s="224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132</v>
      </c>
      <c r="AU402" s="234" t="s">
        <v>82</v>
      </c>
      <c r="AV402" s="13" t="s">
        <v>82</v>
      </c>
      <c r="AW402" s="13" t="s">
        <v>33</v>
      </c>
      <c r="AX402" s="13" t="s">
        <v>72</v>
      </c>
      <c r="AY402" s="234" t="s">
        <v>122</v>
      </c>
    </row>
    <row r="403" s="13" customFormat="1">
      <c r="A403" s="13"/>
      <c r="B403" s="223"/>
      <c r="C403" s="224"/>
      <c r="D403" s="225" t="s">
        <v>132</v>
      </c>
      <c r="E403" s="226" t="s">
        <v>19</v>
      </c>
      <c r="F403" s="227" t="s">
        <v>727</v>
      </c>
      <c r="G403" s="224"/>
      <c r="H403" s="228">
        <v>51.521999999999998</v>
      </c>
      <c r="I403" s="229"/>
      <c r="J403" s="224"/>
      <c r="K403" s="224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132</v>
      </c>
      <c r="AU403" s="234" t="s">
        <v>82</v>
      </c>
      <c r="AV403" s="13" t="s">
        <v>82</v>
      </c>
      <c r="AW403" s="13" t="s">
        <v>33</v>
      </c>
      <c r="AX403" s="13" t="s">
        <v>72</v>
      </c>
      <c r="AY403" s="234" t="s">
        <v>122</v>
      </c>
    </row>
    <row r="404" s="13" customFormat="1">
      <c r="A404" s="13"/>
      <c r="B404" s="223"/>
      <c r="C404" s="224"/>
      <c r="D404" s="225" t="s">
        <v>132</v>
      </c>
      <c r="E404" s="226" t="s">
        <v>19</v>
      </c>
      <c r="F404" s="227" t="s">
        <v>728</v>
      </c>
      <c r="G404" s="224"/>
      <c r="H404" s="228">
        <v>-4.383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132</v>
      </c>
      <c r="AU404" s="234" t="s">
        <v>82</v>
      </c>
      <c r="AV404" s="13" t="s">
        <v>82</v>
      </c>
      <c r="AW404" s="13" t="s">
        <v>33</v>
      </c>
      <c r="AX404" s="13" t="s">
        <v>72</v>
      </c>
      <c r="AY404" s="234" t="s">
        <v>122</v>
      </c>
    </row>
    <row r="405" s="13" customFormat="1">
      <c r="A405" s="13"/>
      <c r="B405" s="223"/>
      <c r="C405" s="224"/>
      <c r="D405" s="225" t="s">
        <v>132</v>
      </c>
      <c r="E405" s="226" t="s">
        <v>19</v>
      </c>
      <c r="F405" s="227" t="s">
        <v>729</v>
      </c>
      <c r="G405" s="224"/>
      <c r="H405" s="228">
        <v>-3.8250000000000002</v>
      </c>
      <c r="I405" s="229"/>
      <c r="J405" s="224"/>
      <c r="K405" s="224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132</v>
      </c>
      <c r="AU405" s="234" t="s">
        <v>82</v>
      </c>
      <c r="AV405" s="13" t="s">
        <v>82</v>
      </c>
      <c r="AW405" s="13" t="s">
        <v>33</v>
      </c>
      <c r="AX405" s="13" t="s">
        <v>72</v>
      </c>
      <c r="AY405" s="234" t="s">
        <v>122</v>
      </c>
    </row>
    <row r="406" s="13" customFormat="1">
      <c r="A406" s="13"/>
      <c r="B406" s="223"/>
      <c r="C406" s="224"/>
      <c r="D406" s="225" t="s">
        <v>132</v>
      </c>
      <c r="E406" s="226" t="s">
        <v>19</v>
      </c>
      <c r="F406" s="227" t="s">
        <v>730</v>
      </c>
      <c r="G406" s="224"/>
      <c r="H406" s="228">
        <v>30.561</v>
      </c>
      <c r="I406" s="229"/>
      <c r="J406" s="224"/>
      <c r="K406" s="224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132</v>
      </c>
      <c r="AU406" s="234" t="s">
        <v>82</v>
      </c>
      <c r="AV406" s="13" t="s">
        <v>82</v>
      </c>
      <c r="AW406" s="13" t="s">
        <v>33</v>
      </c>
      <c r="AX406" s="13" t="s">
        <v>72</v>
      </c>
      <c r="AY406" s="234" t="s">
        <v>122</v>
      </c>
    </row>
    <row r="407" s="13" customFormat="1">
      <c r="A407" s="13"/>
      <c r="B407" s="223"/>
      <c r="C407" s="224"/>
      <c r="D407" s="225" t="s">
        <v>132</v>
      </c>
      <c r="E407" s="226" t="s">
        <v>19</v>
      </c>
      <c r="F407" s="227" t="s">
        <v>731</v>
      </c>
      <c r="G407" s="224"/>
      <c r="H407" s="228">
        <v>61.548999999999999</v>
      </c>
      <c r="I407" s="229"/>
      <c r="J407" s="224"/>
      <c r="K407" s="224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132</v>
      </c>
      <c r="AU407" s="234" t="s">
        <v>82</v>
      </c>
      <c r="AV407" s="13" t="s">
        <v>82</v>
      </c>
      <c r="AW407" s="13" t="s">
        <v>33</v>
      </c>
      <c r="AX407" s="13" t="s">
        <v>72</v>
      </c>
      <c r="AY407" s="234" t="s">
        <v>122</v>
      </c>
    </row>
    <row r="408" s="13" customFormat="1">
      <c r="A408" s="13"/>
      <c r="B408" s="223"/>
      <c r="C408" s="224"/>
      <c r="D408" s="225" t="s">
        <v>132</v>
      </c>
      <c r="E408" s="226" t="s">
        <v>19</v>
      </c>
      <c r="F408" s="227" t="s">
        <v>732</v>
      </c>
      <c r="G408" s="224"/>
      <c r="H408" s="228">
        <v>-3.2730000000000001</v>
      </c>
      <c r="I408" s="229"/>
      <c r="J408" s="224"/>
      <c r="K408" s="224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132</v>
      </c>
      <c r="AU408" s="234" t="s">
        <v>82</v>
      </c>
      <c r="AV408" s="13" t="s">
        <v>82</v>
      </c>
      <c r="AW408" s="13" t="s">
        <v>33</v>
      </c>
      <c r="AX408" s="13" t="s">
        <v>72</v>
      </c>
      <c r="AY408" s="234" t="s">
        <v>122</v>
      </c>
    </row>
    <row r="409" s="14" customFormat="1">
      <c r="A409" s="14"/>
      <c r="B409" s="235"/>
      <c r="C409" s="236"/>
      <c r="D409" s="225" t="s">
        <v>132</v>
      </c>
      <c r="E409" s="237" t="s">
        <v>19</v>
      </c>
      <c r="F409" s="238" t="s">
        <v>134</v>
      </c>
      <c r="G409" s="236"/>
      <c r="H409" s="239">
        <v>151.67100000000002</v>
      </c>
      <c r="I409" s="240"/>
      <c r="J409" s="236"/>
      <c r="K409" s="236"/>
      <c r="L409" s="241"/>
      <c r="M409" s="256"/>
      <c r="N409" s="257"/>
      <c r="O409" s="257"/>
      <c r="P409" s="257"/>
      <c r="Q409" s="257"/>
      <c r="R409" s="257"/>
      <c r="S409" s="257"/>
      <c r="T409" s="25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132</v>
      </c>
      <c r="AU409" s="245" t="s">
        <v>82</v>
      </c>
      <c r="AV409" s="14" t="s">
        <v>129</v>
      </c>
      <c r="AW409" s="14" t="s">
        <v>33</v>
      </c>
      <c r="AX409" s="14" t="s">
        <v>80</v>
      </c>
      <c r="AY409" s="245" t="s">
        <v>122</v>
      </c>
    </row>
    <row r="410" s="2" customFormat="1" ht="6.96" customHeight="1">
      <c r="A410" s="39"/>
      <c r="B410" s="60"/>
      <c r="C410" s="61"/>
      <c r="D410" s="61"/>
      <c r="E410" s="61"/>
      <c r="F410" s="61"/>
      <c r="G410" s="61"/>
      <c r="H410" s="61"/>
      <c r="I410" s="61"/>
      <c r="J410" s="61"/>
      <c r="K410" s="61"/>
      <c r="L410" s="45"/>
      <c r="M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</sheetData>
  <sheetProtection sheet="1" autoFilter="0" formatColumns="0" formatRows="0" objects="1" scenarios="1" spinCount="100000" saltValue="iRIWfoX9q2wFW1F5CpfRAUnQu53tczOGkDumlrUyiE+TzauYAuwNegohInteNdGiO/rHXY/+p0a7IZN5zKoK8A==" hashValue="E37RFnkui/jWbgKvlY+e0qc9VBa0U1o6HSyg+uvCGFxJoyW8KKryM208cd9RW5Q13D3mmPtqhpSibRAmL4u4UQ==" algorithmName="SHA-512" password="CC35"/>
  <autoFilter ref="C98:K409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3_01/310239211"/>
    <hyperlink ref="F111" r:id="rId2" display="https://podminky.urs.cz/item/CS_URS_2023_01/340238212"/>
    <hyperlink ref="F115" r:id="rId3" display="https://podminky.urs.cz/item/CS_URS_2023_01/340239212"/>
    <hyperlink ref="F119" r:id="rId4" display="https://podminky.urs.cz/item/CS_URS_2023_01/342271212"/>
    <hyperlink ref="F125" r:id="rId5" display="https://podminky.urs.cz/item/CS_URS_2023_01/612321141"/>
    <hyperlink ref="F133" r:id="rId6" display="https://podminky.urs.cz/item/CS_URS_2023_01/612321191"/>
    <hyperlink ref="F137" r:id="rId7" display="https://podminky.urs.cz/item/CS_URS_2023_01/612821012"/>
    <hyperlink ref="F145" r:id="rId8" display="https://podminky.urs.cz/item/CS_URS_2023_01/612821031"/>
    <hyperlink ref="F147" r:id="rId9" display="https://podminky.urs.cz/item/CS_URS_2023_01/622321141"/>
    <hyperlink ref="F153" r:id="rId10" display="https://podminky.urs.cz/item/CS_URS_2023_01/622321191"/>
    <hyperlink ref="F157" r:id="rId11" display="https://podminky.urs.cz/item/CS_URS_2023_01/622521011"/>
    <hyperlink ref="F159" r:id="rId12" display="https://podminky.urs.cz/item/CS_URS_2023_01/622821012"/>
    <hyperlink ref="F164" r:id="rId13" display="https://podminky.urs.cz/item/CS_URS_2023_01/622821031"/>
    <hyperlink ref="F166" r:id="rId14" display="https://podminky.urs.cz/item/CS_URS_2023_01/632450134"/>
    <hyperlink ref="F170" r:id="rId15" display="https://podminky.urs.cz/item/CS_URS_2023_01/633811111"/>
    <hyperlink ref="F173" r:id="rId16" display="https://podminky.urs.cz/item/CS_URS_2023_01/941111121"/>
    <hyperlink ref="F177" r:id="rId17" display="https://podminky.urs.cz/item/CS_URS_2023_01/941111221"/>
    <hyperlink ref="F181" r:id="rId18" display="https://podminky.urs.cz/item/CS_URS_2023_01/941111821"/>
    <hyperlink ref="F183" r:id="rId19" display="https://podminky.urs.cz/item/CS_URS_2023_01/952901111"/>
    <hyperlink ref="F187" r:id="rId20" display="https://podminky.urs.cz/item/CS_URS_2023_01/953171022"/>
    <hyperlink ref="F190" r:id="rId21" display="https://podminky.urs.cz/item/CS_URS_2023_01/985622212"/>
    <hyperlink ref="F194" r:id="rId22" display="https://podminky.urs.cz/item/CS_URS_2023_01/985622411"/>
    <hyperlink ref="F199" r:id="rId23" display="https://podminky.urs.cz/item/CS_URS_2023_01/998011001"/>
    <hyperlink ref="F203" r:id="rId24" display="https://podminky.urs.cz/item/CS_URS_2023_01/711131101"/>
    <hyperlink ref="F210" r:id="rId25" display="https://podminky.urs.cz/item/CS_URS_2023_01/998711201"/>
    <hyperlink ref="F213" r:id="rId26" display="https://podminky.urs.cz/item/CS_URS_2023_01/713111122"/>
    <hyperlink ref="F220" r:id="rId27" display="https://podminky.urs.cz/item/CS_URS_2023_01/713121111"/>
    <hyperlink ref="F227" r:id="rId28" display="https://podminky.urs.cz/item/CS_URS_2023_01/998713201"/>
    <hyperlink ref="F238" r:id="rId29" display="https://podminky.urs.cz/item/CS_URS_2023_01/762332132"/>
    <hyperlink ref="F251" r:id="rId30" display="https://podminky.urs.cz/item/CS_URS_2023_01/762342314"/>
    <hyperlink ref="F258" r:id="rId31" display="https://podminky.urs.cz/item/CS_URS_2023_01/762395000"/>
    <hyperlink ref="F262" r:id="rId32" display="https://podminky.urs.cz/item/CS_URS_2023_01/762841130"/>
    <hyperlink ref="F269" r:id="rId33" display="https://podminky.urs.cz/item/CS_URS_2023_01/998762201"/>
    <hyperlink ref="F272" r:id="rId34" display="https://podminky.urs.cz/item/CS_URS_2023_01/763131441"/>
    <hyperlink ref="F276" r:id="rId35" display="https://podminky.urs.cz/item/CS_URS_2023_01/763131751"/>
    <hyperlink ref="F284" r:id="rId36" display="https://podminky.urs.cz/item/CS_URS_2023_01/998763401"/>
    <hyperlink ref="F287" r:id="rId37" display="https://podminky.urs.cz/item/CS_URS_2023_01/764224407"/>
    <hyperlink ref="F291" r:id="rId38" display="https://podminky.urs.cz/item/CS_URS_2023_01/764225403"/>
    <hyperlink ref="F295" r:id="rId39" display="https://podminky.urs.cz/item/CS_URS_2023_01/764225404"/>
    <hyperlink ref="F299" r:id="rId40" display="https://podminky.urs.cz/item/CS_URS_2023_01/764226444"/>
    <hyperlink ref="F303" r:id="rId41" display="https://podminky.urs.cz/item/CS_URS_2023_01/764226465"/>
    <hyperlink ref="F305" r:id="rId42" display="https://podminky.urs.cz/item/CS_URS_2023_01/764228424"/>
    <hyperlink ref="F309" r:id="rId43" display="https://podminky.urs.cz/item/CS_URS_2023_01/764521404"/>
    <hyperlink ref="F313" r:id="rId44" display="https://podminky.urs.cz/item/CS_URS_2023_01/764521444"/>
    <hyperlink ref="F315" r:id="rId45" display="https://podminky.urs.cz/item/CS_URS_2023_01/764528422"/>
    <hyperlink ref="F319" r:id="rId46" display="https://podminky.urs.cz/item/CS_URS_2023_01/998764201"/>
    <hyperlink ref="F322" r:id="rId47" display="https://podminky.urs.cz/item/CS_URS_2023_01/765113911"/>
    <hyperlink ref="F324" r:id="rId48" display="https://podminky.urs.cz/item/CS_URS_2023_01/765114012"/>
    <hyperlink ref="F328" r:id="rId49" display="https://podminky.urs.cz/item/CS_URS_2023_01/765114311"/>
    <hyperlink ref="F330" r:id="rId50" display="https://podminky.urs.cz/item/CS_URS_2023_01/765114422"/>
    <hyperlink ref="F334" r:id="rId51" display="https://podminky.urs.cz/item/CS_URS_2023_01/765114522"/>
    <hyperlink ref="F338" r:id="rId52" display="https://podminky.urs.cz/item/CS_URS_2023_01/765191021"/>
    <hyperlink ref="F343" r:id="rId53" display="https://podminky.urs.cz/item/CS_URS_2023_01/998765201"/>
    <hyperlink ref="F346" r:id="rId54" display="https://podminky.urs.cz/item/CS_URS_2023_01/766621211"/>
    <hyperlink ref="F351" r:id="rId55" display="https://podminky.urs.cz/item/CS_URS_2023_01/766621622"/>
    <hyperlink ref="F356" r:id="rId56" display="https://podminky.urs.cz/item/CS_URS_2023_01/766660172"/>
    <hyperlink ref="F359" r:id="rId57" display="https://podminky.urs.cz/item/CS_URS_2023_01/766660411"/>
    <hyperlink ref="F363" r:id="rId58" display="https://podminky.urs.cz/item/CS_URS_2023_01/766682112"/>
    <hyperlink ref="F366" r:id="rId59" display="https://podminky.urs.cz/item/CS_URS_2023_01/76669411R"/>
    <hyperlink ref="F371" r:id="rId60" display="https://podminky.urs.cz/item/CS_URS_2023_01/998766201"/>
    <hyperlink ref="F374" r:id="rId61" display="https://podminky.urs.cz/item/CS_URS_2023_01/781474212"/>
    <hyperlink ref="F381" r:id="rId62" display="https://podminky.urs.cz/item/CS_URS_2023_01/998781201"/>
    <hyperlink ref="F384" r:id="rId63" display="https://podminky.urs.cz/item/CS_URS_2023_01/783223121"/>
    <hyperlink ref="F392" r:id="rId64" display="https://podminky.urs.cz/item/CS_URS_2023_01/783901453"/>
    <hyperlink ref="F394" r:id="rId65" display="https://podminky.urs.cz/item/CS_URS_2023_01/783933151"/>
    <hyperlink ref="F396" r:id="rId66" display="https://podminky.urs.cz/item/CS_URS_2023_01/783937161"/>
    <hyperlink ref="F401" r:id="rId67" display="https://podminky.urs.cz/item/CS_URS_2023_01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Městský hřbitov Beroun, kompletní oprava bývalé márnice rozpočet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733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ROUND((SUM(BE90:BE200)),  2)</f>
        <v>0</v>
      </c>
      <c r="G33" s="39"/>
      <c r="H33" s="39"/>
      <c r="I33" s="149">
        <v>0.20999999999999999</v>
      </c>
      <c r="J33" s="148">
        <f>ROUND(((SUM(BE90:BE200))*I33),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ROUND((SUM(BF90:BF200)),  2)</f>
        <v>0</v>
      </c>
      <c r="G34" s="39"/>
      <c r="H34" s="39"/>
      <c r="I34" s="149">
        <v>0.14999999999999999</v>
      </c>
      <c r="J34" s="148">
        <f>ROUND(((SUM(BF90:BF200))*I34),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ROUND((SUM(BG90:BG200)),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ROUND((SUM(BH90:BH200)),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ROUND((SUM(BI90:BI200)),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Městský hřbitov Beroun, kompletní oprava bývalé márnice rozpočet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Venkovní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33" t="s">
        <v>23</v>
      </c>
      <c r="J52" s="73" t="str">
        <f>IF(J12="","",J12)</f>
        <v>7. 3. 2023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Beroun</v>
      </c>
      <c r="G54" s="41"/>
      <c r="H54" s="41"/>
      <c r="I54" s="33" t="s">
        <v>31</v>
      </c>
      <c r="J54" s="37" t="str">
        <f>E21</f>
        <v>Ramprojekt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734</v>
      </c>
      <c r="E62" s="175"/>
      <c r="F62" s="175"/>
      <c r="G62" s="175"/>
      <c r="H62" s="175"/>
      <c r="I62" s="175"/>
      <c r="J62" s="176">
        <f>J138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735</v>
      </c>
      <c r="E63" s="175"/>
      <c r="F63" s="175"/>
      <c r="G63" s="175"/>
      <c r="H63" s="175"/>
      <c r="I63" s="175"/>
      <c r="J63" s="176">
        <f>J156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736</v>
      </c>
      <c r="E64" s="175"/>
      <c r="F64" s="175"/>
      <c r="G64" s="175"/>
      <c r="H64" s="175"/>
      <c r="I64" s="175"/>
      <c r="J64" s="176">
        <f>J165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J172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271</v>
      </c>
      <c r="E66" s="175"/>
      <c r="F66" s="175"/>
      <c r="G66" s="175"/>
      <c r="H66" s="175"/>
      <c r="I66" s="175"/>
      <c r="J66" s="176">
        <f>J177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104</v>
      </c>
      <c r="E67" s="169"/>
      <c r="F67" s="169"/>
      <c r="G67" s="169"/>
      <c r="H67" s="169"/>
      <c r="I67" s="169"/>
      <c r="J67" s="170">
        <f>J180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272</v>
      </c>
      <c r="E68" s="175"/>
      <c r="F68" s="175"/>
      <c r="G68" s="175"/>
      <c r="H68" s="175"/>
      <c r="I68" s="175"/>
      <c r="J68" s="176">
        <f>J181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737</v>
      </c>
      <c r="E69" s="169"/>
      <c r="F69" s="169"/>
      <c r="G69" s="169"/>
      <c r="H69" s="169"/>
      <c r="I69" s="169"/>
      <c r="J69" s="170">
        <f>J191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738</v>
      </c>
      <c r="E70" s="175"/>
      <c r="F70" s="175"/>
      <c r="G70" s="175"/>
      <c r="H70" s="175"/>
      <c r="I70" s="175"/>
      <c r="J70" s="176">
        <f>J192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107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Městský hřbitov Beroun, kompletní oprava bývalé márnice rozpočet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03 - Venkovní úpravy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Beroun</v>
      </c>
      <c r="G84" s="41"/>
      <c r="H84" s="41"/>
      <c r="I84" s="33" t="s">
        <v>23</v>
      </c>
      <c r="J84" s="73" t="str">
        <f>IF(J12="","",J12)</f>
        <v>7. 3. 2023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Město Beroun</v>
      </c>
      <c r="G86" s="41"/>
      <c r="H86" s="41"/>
      <c r="I86" s="33" t="s">
        <v>31</v>
      </c>
      <c r="J86" s="37" t="str">
        <f>E21</f>
        <v>Ramprojekt s.r.o.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108</v>
      </c>
      <c r="D89" s="181" t="s">
        <v>57</v>
      </c>
      <c r="E89" s="181" t="s">
        <v>53</v>
      </c>
      <c r="F89" s="181" t="s">
        <v>54</v>
      </c>
      <c r="G89" s="181" t="s">
        <v>109</v>
      </c>
      <c r="H89" s="181" t="s">
        <v>110</v>
      </c>
      <c r="I89" s="181" t="s">
        <v>111</v>
      </c>
      <c r="J89" s="181" t="s">
        <v>97</v>
      </c>
      <c r="K89" s="182" t="s">
        <v>112</v>
      </c>
      <c r="L89" s="183"/>
      <c r="M89" s="93" t="s">
        <v>19</v>
      </c>
      <c r="N89" s="94" t="s">
        <v>42</v>
      </c>
      <c r="O89" s="94" t="s">
        <v>113</v>
      </c>
      <c r="P89" s="94" t="s">
        <v>114</v>
      </c>
      <c r="Q89" s="94" t="s">
        <v>115</v>
      </c>
      <c r="R89" s="94" t="s">
        <v>116</v>
      </c>
      <c r="S89" s="94" t="s">
        <v>117</v>
      </c>
      <c r="T89" s="95" t="s">
        <v>118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119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P91+P180+P191</f>
        <v>0</v>
      </c>
      <c r="Q90" s="97"/>
      <c r="R90" s="186">
        <f>R91+R180+R191</f>
        <v>30.646594750400002</v>
      </c>
      <c r="S90" s="97"/>
      <c r="T90" s="187">
        <f>T91+T180+T191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71</v>
      </c>
      <c r="AU90" s="18" t="s">
        <v>98</v>
      </c>
      <c r="BK90" s="188">
        <f>BK91+BK180+BK191</f>
        <v>0</v>
      </c>
    </row>
    <row r="91" s="12" customFormat="1" ht="25.92" customHeight="1">
      <c r="A91" s="12"/>
      <c r="B91" s="189"/>
      <c r="C91" s="190"/>
      <c r="D91" s="191" t="s">
        <v>71</v>
      </c>
      <c r="E91" s="192" t="s">
        <v>120</v>
      </c>
      <c r="F91" s="192" t="s">
        <v>121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P92+P138+P156+P165+P172+P177</f>
        <v>0</v>
      </c>
      <c r="Q91" s="197"/>
      <c r="R91" s="198">
        <f>R92+R138+R156+R165+R172+R177</f>
        <v>30.646594750400002</v>
      </c>
      <c r="S91" s="197"/>
      <c r="T91" s="199">
        <f>T92+T138+T156+T165+T172+T177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72</v>
      </c>
      <c r="AY91" s="200" t="s">
        <v>122</v>
      </c>
      <c r="BK91" s="202">
        <f>BK92+BK138+BK156+BK165+BK172+BK177</f>
        <v>0</v>
      </c>
    </row>
    <row r="92" s="12" customFormat="1" ht="22.8" customHeight="1">
      <c r="A92" s="12"/>
      <c r="B92" s="189"/>
      <c r="C92" s="190"/>
      <c r="D92" s="191" t="s">
        <v>71</v>
      </c>
      <c r="E92" s="203" t="s">
        <v>80</v>
      </c>
      <c r="F92" s="203" t="s">
        <v>123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SUM(P93:P137)</f>
        <v>0</v>
      </c>
      <c r="Q92" s="197"/>
      <c r="R92" s="198">
        <f>SUM(R93:R137)</f>
        <v>0.065735779999999994</v>
      </c>
      <c r="S92" s="197"/>
      <c r="T92" s="199">
        <f>SUM(T93:T137)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80</v>
      </c>
      <c r="AT92" s="201" t="s">
        <v>71</v>
      </c>
      <c r="AU92" s="201" t="s">
        <v>80</v>
      </c>
      <c r="AY92" s="200" t="s">
        <v>122</v>
      </c>
      <c r="BK92" s="202">
        <f>SUM(BK93:BK137)</f>
        <v>0</v>
      </c>
    </row>
    <row r="93" s="2" customFormat="1" ht="24.15" customHeight="1">
      <c r="A93" s="39"/>
      <c r="B93" s="40"/>
      <c r="C93" s="205" t="s">
        <v>80</v>
      </c>
      <c r="D93" s="205" t="s">
        <v>124</v>
      </c>
      <c r="E93" s="206" t="s">
        <v>739</v>
      </c>
      <c r="F93" s="207" t="s">
        <v>740</v>
      </c>
      <c r="G93" s="208" t="s">
        <v>127</v>
      </c>
      <c r="H93" s="209">
        <v>3.375</v>
      </c>
      <c r="I93" s="210"/>
      <c r="J93" s="211">
        <f>ROUND(I93*H93,2)</f>
        <v>0</v>
      </c>
      <c r="K93" s="207" t="s">
        <v>128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129</v>
      </c>
      <c r="AT93" s="216" t="s">
        <v>124</v>
      </c>
      <c r="AU93" s="216" t="s">
        <v>82</v>
      </c>
      <c r="AY93" s="18" t="s">
        <v>122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129</v>
      </c>
      <c r="BM93" s="216" t="s">
        <v>82</v>
      </c>
    </row>
    <row r="94" s="2" customFormat="1">
      <c r="A94" s="39"/>
      <c r="B94" s="40"/>
      <c r="C94" s="41"/>
      <c r="D94" s="218" t="s">
        <v>130</v>
      </c>
      <c r="E94" s="41"/>
      <c r="F94" s="219" t="s">
        <v>741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130</v>
      </c>
      <c r="AU94" s="18" t="s">
        <v>82</v>
      </c>
    </row>
    <row r="95" s="13" customFormat="1">
      <c r="A95" s="13"/>
      <c r="B95" s="223"/>
      <c r="C95" s="224"/>
      <c r="D95" s="225" t="s">
        <v>132</v>
      </c>
      <c r="E95" s="226" t="s">
        <v>19</v>
      </c>
      <c r="F95" s="227" t="s">
        <v>742</v>
      </c>
      <c r="G95" s="224"/>
      <c r="H95" s="228">
        <v>3.375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132</v>
      </c>
      <c r="AU95" s="234" t="s">
        <v>82</v>
      </c>
      <c r="AV95" s="13" t="s">
        <v>82</v>
      </c>
      <c r="AW95" s="13" t="s">
        <v>33</v>
      </c>
      <c r="AX95" s="13" t="s">
        <v>72</v>
      </c>
      <c r="AY95" s="234" t="s">
        <v>122</v>
      </c>
    </row>
    <row r="96" s="14" customFormat="1">
      <c r="A96" s="14"/>
      <c r="B96" s="235"/>
      <c r="C96" s="236"/>
      <c r="D96" s="225" t="s">
        <v>132</v>
      </c>
      <c r="E96" s="237" t="s">
        <v>19</v>
      </c>
      <c r="F96" s="238" t="s">
        <v>134</v>
      </c>
      <c r="G96" s="236"/>
      <c r="H96" s="239">
        <v>3.375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132</v>
      </c>
      <c r="AU96" s="245" t="s">
        <v>82</v>
      </c>
      <c r="AV96" s="14" t="s">
        <v>129</v>
      </c>
      <c r="AW96" s="14" t="s">
        <v>33</v>
      </c>
      <c r="AX96" s="14" t="s">
        <v>80</v>
      </c>
      <c r="AY96" s="245" t="s">
        <v>122</v>
      </c>
    </row>
    <row r="97" s="2" customFormat="1" ht="24.15" customHeight="1">
      <c r="A97" s="39"/>
      <c r="B97" s="40"/>
      <c r="C97" s="205" t="s">
        <v>82</v>
      </c>
      <c r="D97" s="205" t="s">
        <v>124</v>
      </c>
      <c r="E97" s="206" t="s">
        <v>743</v>
      </c>
      <c r="F97" s="207" t="s">
        <v>744</v>
      </c>
      <c r="G97" s="208" t="s">
        <v>127</v>
      </c>
      <c r="H97" s="209">
        <v>9.5090000000000003</v>
      </c>
      <c r="I97" s="210"/>
      <c r="J97" s="211">
        <f>ROUND(I97*H97,2)</f>
        <v>0</v>
      </c>
      <c r="K97" s="207" t="s">
        <v>128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129</v>
      </c>
      <c r="AT97" s="216" t="s">
        <v>124</v>
      </c>
      <c r="AU97" s="216" t="s">
        <v>82</v>
      </c>
      <c r="AY97" s="18" t="s">
        <v>122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129</v>
      </c>
      <c r="BM97" s="216" t="s">
        <v>129</v>
      </c>
    </row>
    <row r="98" s="2" customFormat="1">
      <c r="A98" s="39"/>
      <c r="B98" s="40"/>
      <c r="C98" s="41"/>
      <c r="D98" s="218" t="s">
        <v>130</v>
      </c>
      <c r="E98" s="41"/>
      <c r="F98" s="219" t="s">
        <v>745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130</v>
      </c>
      <c r="AU98" s="18" t="s">
        <v>82</v>
      </c>
    </row>
    <row r="99" s="13" customFormat="1">
      <c r="A99" s="13"/>
      <c r="B99" s="223"/>
      <c r="C99" s="224"/>
      <c r="D99" s="225" t="s">
        <v>132</v>
      </c>
      <c r="E99" s="226" t="s">
        <v>19</v>
      </c>
      <c r="F99" s="227" t="s">
        <v>746</v>
      </c>
      <c r="G99" s="224"/>
      <c r="H99" s="228">
        <v>8.1890000000000001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132</v>
      </c>
      <c r="AU99" s="234" t="s">
        <v>82</v>
      </c>
      <c r="AV99" s="13" t="s">
        <v>82</v>
      </c>
      <c r="AW99" s="13" t="s">
        <v>33</v>
      </c>
      <c r="AX99" s="13" t="s">
        <v>72</v>
      </c>
      <c r="AY99" s="234" t="s">
        <v>122</v>
      </c>
    </row>
    <row r="100" s="13" customFormat="1">
      <c r="A100" s="13"/>
      <c r="B100" s="223"/>
      <c r="C100" s="224"/>
      <c r="D100" s="225" t="s">
        <v>132</v>
      </c>
      <c r="E100" s="226" t="s">
        <v>19</v>
      </c>
      <c r="F100" s="227" t="s">
        <v>747</v>
      </c>
      <c r="G100" s="224"/>
      <c r="H100" s="228">
        <v>1.3200000000000001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132</v>
      </c>
      <c r="AU100" s="234" t="s">
        <v>82</v>
      </c>
      <c r="AV100" s="13" t="s">
        <v>82</v>
      </c>
      <c r="AW100" s="13" t="s">
        <v>33</v>
      </c>
      <c r="AX100" s="13" t="s">
        <v>72</v>
      </c>
      <c r="AY100" s="234" t="s">
        <v>122</v>
      </c>
    </row>
    <row r="101" s="14" customFormat="1">
      <c r="A101" s="14"/>
      <c r="B101" s="235"/>
      <c r="C101" s="236"/>
      <c r="D101" s="225" t="s">
        <v>132</v>
      </c>
      <c r="E101" s="237" t="s">
        <v>19</v>
      </c>
      <c r="F101" s="238" t="s">
        <v>134</v>
      </c>
      <c r="G101" s="236"/>
      <c r="H101" s="239">
        <v>9.5090000000000003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132</v>
      </c>
      <c r="AU101" s="245" t="s">
        <v>82</v>
      </c>
      <c r="AV101" s="14" t="s">
        <v>129</v>
      </c>
      <c r="AW101" s="14" t="s">
        <v>33</v>
      </c>
      <c r="AX101" s="14" t="s">
        <v>80</v>
      </c>
      <c r="AY101" s="245" t="s">
        <v>122</v>
      </c>
    </row>
    <row r="102" s="2" customFormat="1" ht="24.15" customHeight="1">
      <c r="A102" s="39"/>
      <c r="B102" s="40"/>
      <c r="C102" s="205" t="s">
        <v>138</v>
      </c>
      <c r="D102" s="205" t="s">
        <v>124</v>
      </c>
      <c r="E102" s="206" t="s">
        <v>748</v>
      </c>
      <c r="F102" s="207" t="s">
        <v>749</v>
      </c>
      <c r="G102" s="208" t="s">
        <v>127</v>
      </c>
      <c r="H102" s="209">
        <v>31.199999999999999</v>
      </c>
      <c r="I102" s="210"/>
      <c r="J102" s="211">
        <f>ROUND(I102*H102,2)</f>
        <v>0</v>
      </c>
      <c r="K102" s="207" t="s">
        <v>128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129</v>
      </c>
      <c r="AT102" s="216" t="s">
        <v>124</v>
      </c>
      <c r="AU102" s="216" t="s">
        <v>82</v>
      </c>
      <c r="AY102" s="18" t="s">
        <v>122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129</v>
      </c>
      <c r="BM102" s="216" t="s">
        <v>141</v>
      </c>
    </row>
    <row r="103" s="2" customFormat="1">
      <c r="A103" s="39"/>
      <c r="B103" s="40"/>
      <c r="C103" s="41"/>
      <c r="D103" s="218" t="s">
        <v>130</v>
      </c>
      <c r="E103" s="41"/>
      <c r="F103" s="219" t="s">
        <v>750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130</v>
      </c>
      <c r="AU103" s="18" t="s">
        <v>82</v>
      </c>
    </row>
    <row r="104" s="13" customFormat="1">
      <c r="A104" s="13"/>
      <c r="B104" s="223"/>
      <c r="C104" s="224"/>
      <c r="D104" s="225" t="s">
        <v>132</v>
      </c>
      <c r="E104" s="226" t="s">
        <v>19</v>
      </c>
      <c r="F104" s="227" t="s">
        <v>751</v>
      </c>
      <c r="G104" s="224"/>
      <c r="H104" s="228">
        <v>31.199999999999999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132</v>
      </c>
      <c r="AU104" s="234" t="s">
        <v>82</v>
      </c>
      <c r="AV104" s="13" t="s">
        <v>82</v>
      </c>
      <c r="AW104" s="13" t="s">
        <v>33</v>
      </c>
      <c r="AX104" s="13" t="s">
        <v>72</v>
      </c>
      <c r="AY104" s="234" t="s">
        <v>122</v>
      </c>
    </row>
    <row r="105" s="14" customFormat="1">
      <c r="A105" s="14"/>
      <c r="B105" s="235"/>
      <c r="C105" s="236"/>
      <c r="D105" s="225" t="s">
        <v>132</v>
      </c>
      <c r="E105" s="237" t="s">
        <v>19</v>
      </c>
      <c r="F105" s="238" t="s">
        <v>134</v>
      </c>
      <c r="G105" s="236"/>
      <c r="H105" s="239">
        <v>31.199999999999999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132</v>
      </c>
      <c r="AU105" s="245" t="s">
        <v>82</v>
      </c>
      <c r="AV105" s="14" t="s">
        <v>129</v>
      </c>
      <c r="AW105" s="14" t="s">
        <v>33</v>
      </c>
      <c r="AX105" s="14" t="s">
        <v>80</v>
      </c>
      <c r="AY105" s="245" t="s">
        <v>122</v>
      </c>
    </row>
    <row r="106" s="2" customFormat="1" ht="21.75" customHeight="1">
      <c r="A106" s="39"/>
      <c r="B106" s="40"/>
      <c r="C106" s="205" t="s">
        <v>129</v>
      </c>
      <c r="D106" s="205" t="s">
        <v>124</v>
      </c>
      <c r="E106" s="206" t="s">
        <v>752</v>
      </c>
      <c r="F106" s="207" t="s">
        <v>753</v>
      </c>
      <c r="G106" s="208" t="s">
        <v>153</v>
      </c>
      <c r="H106" s="209">
        <v>78</v>
      </c>
      <c r="I106" s="210"/>
      <c r="J106" s="211">
        <f>ROUND(I106*H106,2)</f>
        <v>0</v>
      </c>
      <c r="K106" s="207" t="s">
        <v>128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0.00083850999999999999</v>
      </c>
      <c r="R106" s="214">
        <f>Q106*H106</f>
        <v>0.065403779999999995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129</v>
      </c>
      <c r="AT106" s="216" t="s">
        <v>124</v>
      </c>
      <c r="AU106" s="216" t="s">
        <v>82</v>
      </c>
      <c r="AY106" s="18" t="s">
        <v>122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129</v>
      </c>
      <c r="BM106" s="216" t="s">
        <v>146</v>
      </c>
    </row>
    <row r="107" s="2" customFormat="1">
      <c r="A107" s="39"/>
      <c r="B107" s="40"/>
      <c r="C107" s="41"/>
      <c r="D107" s="218" t="s">
        <v>130</v>
      </c>
      <c r="E107" s="41"/>
      <c r="F107" s="219" t="s">
        <v>754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130</v>
      </c>
      <c r="AU107" s="18" t="s">
        <v>82</v>
      </c>
    </row>
    <row r="108" s="13" customFormat="1">
      <c r="A108" s="13"/>
      <c r="B108" s="223"/>
      <c r="C108" s="224"/>
      <c r="D108" s="225" t="s">
        <v>132</v>
      </c>
      <c r="E108" s="226" t="s">
        <v>19</v>
      </c>
      <c r="F108" s="227" t="s">
        <v>755</v>
      </c>
      <c r="G108" s="224"/>
      <c r="H108" s="228">
        <v>78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132</v>
      </c>
      <c r="AU108" s="234" t="s">
        <v>82</v>
      </c>
      <c r="AV108" s="13" t="s">
        <v>82</v>
      </c>
      <c r="AW108" s="13" t="s">
        <v>33</v>
      </c>
      <c r="AX108" s="13" t="s">
        <v>72</v>
      </c>
      <c r="AY108" s="234" t="s">
        <v>122</v>
      </c>
    </row>
    <row r="109" s="14" customFormat="1">
      <c r="A109" s="14"/>
      <c r="B109" s="235"/>
      <c r="C109" s="236"/>
      <c r="D109" s="225" t="s">
        <v>132</v>
      </c>
      <c r="E109" s="237" t="s">
        <v>19</v>
      </c>
      <c r="F109" s="238" t="s">
        <v>134</v>
      </c>
      <c r="G109" s="236"/>
      <c r="H109" s="239">
        <v>78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132</v>
      </c>
      <c r="AU109" s="245" t="s">
        <v>82</v>
      </c>
      <c r="AV109" s="14" t="s">
        <v>129</v>
      </c>
      <c r="AW109" s="14" t="s">
        <v>33</v>
      </c>
      <c r="AX109" s="14" t="s">
        <v>80</v>
      </c>
      <c r="AY109" s="245" t="s">
        <v>122</v>
      </c>
    </row>
    <row r="110" s="2" customFormat="1" ht="24.15" customHeight="1">
      <c r="A110" s="39"/>
      <c r="B110" s="40"/>
      <c r="C110" s="205" t="s">
        <v>150</v>
      </c>
      <c r="D110" s="205" t="s">
        <v>124</v>
      </c>
      <c r="E110" s="206" t="s">
        <v>756</v>
      </c>
      <c r="F110" s="207" t="s">
        <v>757</v>
      </c>
      <c r="G110" s="208" t="s">
        <v>153</v>
      </c>
      <c r="H110" s="209">
        <v>78</v>
      </c>
      <c r="I110" s="210"/>
      <c r="J110" s="211">
        <f>ROUND(I110*H110,2)</f>
        <v>0</v>
      </c>
      <c r="K110" s="207" t="s">
        <v>128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129</v>
      </c>
      <c r="AT110" s="216" t="s">
        <v>124</v>
      </c>
      <c r="AU110" s="216" t="s">
        <v>82</v>
      </c>
      <c r="AY110" s="18" t="s">
        <v>122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129</v>
      </c>
      <c r="BM110" s="216" t="s">
        <v>154</v>
      </c>
    </row>
    <row r="111" s="2" customFormat="1">
      <c r="A111" s="39"/>
      <c r="B111" s="40"/>
      <c r="C111" s="41"/>
      <c r="D111" s="218" t="s">
        <v>130</v>
      </c>
      <c r="E111" s="41"/>
      <c r="F111" s="219" t="s">
        <v>758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130</v>
      </c>
      <c r="AU111" s="18" t="s">
        <v>82</v>
      </c>
    </row>
    <row r="112" s="2" customFormat="1" ht="33" customHeight="1">
      <c r="A112" s="39"/>
      <c r="B112" s="40"/>
      <c r="C112" s="205" t="s">
        <v>141</v>
      </c>
      <c r="D112" s="205" t="s">
        <v>124</v>
      </c>
      <c r="E112" s="206" t="s">
        <v>759</v>
      </c>
      <c r="F112" s="207" t="s">
        <v>760</v>
      </c>
      <c r="G112" s="208" t="s">
        <v>127</v>
      </c>
      <c r="H112" s="209">
        <v>31.199999999999999</v>
      </c>
      <c r="I112" s="210"/>
      <c r="J112" s="211">
        <f>ROUND(I112*H112,2)</f>
        <v>0</v>
      </c>
      <c r="K112" s="207" t="s">
        <v>128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129</v>
      </c>
      <c r="AT112" s="216" t="s">
        <v>124</v>
      </c>
      <c r="AU112" s="216" t="s">
        <v>82</v>
      </c>
      <c r="AY112" s="18" t="s">
        <v>122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129</v>
      </c>
      <c r="BM112" s="216" t="s">
        <v>160</v>
      </c>
    </row>
    <row r="113" s="2" customFormat="1">
      <c r="A113" s="39"/>
      <c r="B113" s="40"/>
      <c r="C113" s="41"/>
      <c r="D113" s="218" t="s">
        <v>130</v>
      </c>
      <c r="E113" s="41"/>
      <c r="F113" s="219" t="s">
        <v>761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130</v>
      </c>
      <c r="AU113" s="18" t="s">
        <v>82</v>
      </c>
    </row>
    <row r="114" s="2" customFormat="1" ht="33" customHeight="1">
      <c r="A114" s="39"/>
      <c r="B114" s="40"/>
      <c r="C114" s="205" t="s">
        <v>164</v>
      </c>
      <c r="D114" s="205" t="s">
        <v>124</v>
      </c>
      <c r="E114" s="206" t="s">
        <v>135</v>
      </c>
      <c r="F114" s="207" t="s">
        <v>136</v>
      </c>
      <c r="G114" s="208" t="s">
        <v>127</v>
      </c>
      <c r="H114" s="209">
        <v>24.884</v>
      </c>
      <c r="I114" s="210"/>
      <c r="J114" s="211">
        <f>ROUND(I114*H114,2)</f>
        <v>0</v>
      </c>
      <c r="K114" s="207" t="s">
        <v>128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129</v>
      </c>
      <c r="AT114" s="216" t="s">
        <v>124</v>
      </c>
      <c r="AU114" s="216" t="s">
        <v>82</v>
      </c>
      <c r="AY114" s="18" t="s">
        <v>122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129</v>
      </c>
      <c r="BM114" s="216" t="s">
        <v>167</v>
      </c>
    </row>
    <row r="115" s="2" customFormat="1">
      <c r="A115" s="39"/>
      <c r="B115" s="40"/>
      <c r="C115" s="41"/>
      <c r="D115" s="218" t="s">
        <v>130</v>
      </c>
      <c r="E115" s="41"/>
      <c r="F115" s="219" t="s">
        <v>137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130</v>
      </c>
      <c r="AU115" s="18" t="s">
        <v>82</v>
      </c>
    </row>
    <row r="116" s="2" customFormat="1" ht="16.5" customHeight="1">
      <c r="A116" s="39"/>
      <c r="B116" s="40"/>
      <c r="C116" s="205" t="s">
        <v>146</v>
      </c>
      <c r="D116" s="205" t="s">
        <v>124</v>
      </c>
      <c r="E116" s="206" t="s">
        <v>139</v>
      </c>
      <c r="F116" s="207" t="s">
        <v>140</v>
      </c>
      <c r="G116" s="208" t="s">
        <v>127</v>
      </c>
      <c r="H116" s="209">
        <v>24.884</v>
      </c>
      <c r="I116" s="210"/>
      <c r="J116" s="211">
        <f>ROUND(I116*H116,2)</f>
        <v>0</v>
      </c>
      <c r="K116" s="207" t="s">
        <v>128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129</v>
      </c>
      <c r="AT116" s="216" t="s">
        <v>124</v>
      </c>
      <c r="AU116" s="216" t="s">
        <v>82</v>
      </c>
      <c r="AY116" s="18" t="s">
        <v>122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129</v>
      </c>
      <c r="BM116" s="216" t="s">
        <v>173</v>
      </c>
    </row>
    <row r="117" s="2" customFormat="1">
      <c r="A117" s="39"/>
      <c r="B117" s="40"/>
      <c r="C117" s="41"/>
      <c r="D117" s="218" t="s">
        <v>130</v>
      </c>
      <c r="E117" s="41"/>
      <c r="F117" s="219" t="s">
        <v>142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130</v>
      </c>
      <c r="AU117" s="18" t="s">
        <v>82</v>
      </c>
    </row>
    <row r="118" s="2" customFormat="1" ht="16.5" customHeight="1">
      <c r="A118" s="39"/>
      <c r="B118" s="40"/>
      <c r="C118" s="205" t="s">
        <v>156</v>
      </c>
      <c r="D118" s="205" t="s">
        <v>124</v>
      </c>
      <c r="E118" s="206" t="s">
        <v>143</v>
      </c>
      <c r="F118" s="207" t="s">
        <v>144</v>
      </c>
      <c r="G118" s="208" t="s">
        <v>145</v>
      </c>
      <c r="H118" s="209">
        <v>39.814</v>
      </c>
      <c r="I118" s="210"/>
      <c r="J118" s="211">
        <f>ROUND(I118*H118,2)</f>
        <v>0</v>
      </c>
      <c r="K118" s="207" t="s">
        <v>128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129</v>
      </c>
      <c r="AT118" s="216" t="s">
        <v>124</v>
      </c>
      <c r="AU118" s="216" t="s">
        <v>82</v>
      </c>
      <c r="AY118" s="18" t="s">
        <v>122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129</v>
      </c>
      <c r="BM118" s="216" t="s">
        <v>178</v>
      </c>
    </row>
    <row r="119" s="2" customFormat="1">
      <c r="A119" s="39"/>
      <c r="B119" s="40"/>
      <c r="C119" s="41"/>
      <c r="D119" s="218" t="s">
        <v>130</v>
      </c>
      <c r="E119" s="41"/>
      <c r="F119" s="219" t="s">
        <v>147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130</v>
      </c>
      <c r="AU119" s="18" t="s">
        <v>82</v>
      </c>
    </row>
    <row r="120" s="13" customFormat="1">
      <c r="A120" s="13"/>
      <c r="B120" s="223"/>
      <c r="C120" s="224"/>
      <c r="D120" s="225" t="s">
        <v>132</v>
      </c>
      <c r="E120" s="226" t="s">
        <v>19</v>
      </c>
      <c r="F120" s="227" t="s">
        <v>762</v>
      </c>
      <c r="G120" s="224"/>
      <c r="H120" s="228">
        <v>39.814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132</v>
      </c>
      <c r="AU120" s="234" t="s">
        <v>82</v>
      </c>
      <c r="AV120" s="13" t="s">
        <v>82</v>
      </c>
      <c r="AW120" s="13" t="s">
        <v>33</v>
      </c>
      <c r="AX120" s="13" t="s">
        <v>72</v>
      </c>
      <c r="AY120" s="234" t="s">
        <v>122</v>
      </c>
    </row>
    <row r="121" s="14" customFormat="1">
      <c r="A121" s="14"/>
      <c r="B121" s="235"/>
      <c r="C121" s="236"/>
      <c r="D121" s="225" t="s">
        <v>132</v>
      </c>
      <c r="E121" s="237" t="s">
        <v>19</v>
      </c>
      <c r="F121" s="238" t="s">
        <v>134</v>
      </c>
      <c r="G121" s="236"/>
      <c r="H121" s="239">
        <v>39.814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132</v>
      </c>
      <c r="AU121" s="245" t="s">
        <v>82</v>
      </c>
      <c r="AV121" s="14" t="s">
        <v>129</v>
      </c>
      <c r="AW121" s="14" t="s">
        <v>33</v>
      </c>
      <c r="AX121" s="14" t="s">
        <v>80</v>
      </c>
      <c r="AY121" s="245" t="s">
        <v>122</v>
      </c>
    </row>
    <row r="122" s="2" customFormat="1" ht="24.15" customHeight="1">
      <c r="A122" s="39"/>
      <c r="B122" s="40"/>
      <c r="C122" s="205" t="s">
        <v>154</v>
      </c>
      <c r="D122" s="205" t="s">
        <v>124</v>
      </c>
      <c r="E122" s="206" t="s">
        <v>763</v>
      </c>
      <c r="F122" s="207" t="s">
        <v>764</v>
      </c>
      <c r="G122" s="208" t="s">
        <v>127</v>
      </c>
      <c r="H122" s="209">
        <v>19.199999999999999</v>
      </c>
      <c r="I122" s="210"/>
      <c r="J122" s="211">
        <f>ROUND(I122*H122,2)</f>
        <v>0</v>
      </c>
      <c r="K122" s="207" t="s">
        <v>128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129</v>
      </c>
      <c r="AT122" s="216" t="s">
        <v>124</v>
      </c>
      <c r="AU122" s="216" t="s">
        <v>82</v>
      </c>
      <c r="AY122" s="18" t="s">
        <v>122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129</v>
      </c>
      <c r="BM122" s="216" t="s">
        <v>183</v>
      </c>
    </row>
    <row r="123" s="2" customFormat="1">
      <c r="A123" s="39"/>
      <c r="B123" s="40"/>
      <c r="C123" s="41"/>
      <c r="D123" s="218" t="s">
        <v>130</v>
      </c>
      <c r="E123" s="41"/>
      <c r="F123" s="219" t="s">
        <v>765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130</v>
      </c>
      <c r="AU123" s="18" t="s">
        <v>82</v>
      </c>
    </row>
    <row r="124" s="2" customFormat="1" ht="37.8" customHeight="1">
      <c r="A124" s="39"/>
      <c r="B124" s="40"/>
      <c r="C124" s="205" t="s">
        <v>186</v>
      </c>
      <c r="D124" s="205" t="s">
        <v>124</v>
      </c>
      <c r="E124" s="206" t="s">
        <v>766</v>
      </c>
      <c r="F124" s="207" t="s">
        <v>767</v>
      </c>
      <c r="G124" s="208" t="s">
        <v>127</v>
      </c>
      <c r="H124" s="209">
        <v>9.5999999999999996</v>
      </c>
      <c r="I124" s="210"/>
      <c r="J124" s="211">
        <f>ROUND(I124*H124,2)</f>
        <v>0</v>
      </c>
      <c r="K124" s="207" t="s">
        <v>128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129</v>
      </c>
      <c r="AT124" s="216" t="s">
        <v>124</v>
      </c>
      <c r="AU124" s="216" t="s">
        <v>82</v>
      </c>
      <c r="AY124" s="18" t="s">
        <v>122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129</v>
      </c>
      <c r="BM124" s="216" t="s">
        <v>189</v>
      </c>
    </row>
    <row r="125" s="2" customFormat="1">
      <c r="A125" s="39"/>
      <c r="B125" s="40"/>
      <c r="C125" s="41"/>
      <c r="D125" s="218" t="s">
        <v>130</v>
      </c>
      <c r="E125" s="41"/>
      <c r="F125" s="219" t="s">
        <v>768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130</v>
      </c>
      <c r="AU125" s="18" t="s">
        <v>82</v>
      </c>
    </row>
    <row r="126" s="13" customFormat="1">
      <c r="A126" s="13"/>
      <c r="B126" s="223"/>
      <c r="C126" s="224"/>
      <c r="D126" s="225" t="s">
        <v>132</v>
      </c>
      <c r="E126" s="226" t="s">
        <v>19</v>
      </c>
      <c r="F126" s="227" t="s">
        <v>769</v>
      </c>
      <c r="G126" s="224"/>
      <c r="H126" s="228">
        <v>9.5999999999999996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132</v>
      </c>
      <c r="AU126" s="234" t="s">
        <v>82</v>
      </c>
      <c r="AV126" s="13" t="s">
        <v>82</v>
      </c>
      <c r="AW126" s="13" t="s">
        <v>33</v>
      </c>
      <c r="AX126" s="13" t="s">
        <v>72</v>
      </c>
      <c r="AY126" s="234" t="s">
        <v>122</v>
      </c>
    </row>
    <row r="127" s="14" customFormat="1">
      <c r="A127" s="14"/>
      <c r="B127" s="235"/>
      <c r="C127" s="236"/>
      <c r="D127" s="225" t="s">
        <v>132</v>
      </c>
      <c r="E127" s="237" t="s">
        <v>19</v>
      </c>
      <c r="F127" s="238" t="s">
        <v>134</v>
      </c>
      <c r="G127" s="236"/>
      <c r="H127" s="239">
        <v>9.5999999999999996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132</v>
      </c>
      <c r="AU127" s="245" t="s">
        <v>82</v>
      </c>
      <c r="AV127" s="14" t="s">
        <v>129</v>
      </c>
      <c r="AW127" s="14" t="s">
        <v>33</v>
      </c>
      <c r="AX127" s="14" t="s">
        <v>80</v>
      </c>
      <c r="AY127" s="245" t="s">
        <v>122</v>
      </c>
    </row>
    <row r="128" s="2" customFormat="1" ht="16.5" customHeight="1">
      <c r="A128" s="39"/>
      <c r="B128" s="40"/>
      <c r="C128" s="259" t="s">
        <v>160</v>
      </c>
      <c r="D128" s="259" t="s">
        <v>373</v>
      </c>
      <c r="E128" s="260" t="s">
        <v>770</v>
      </c>
      <c r="F128" s="261" t="s">
        <v>771</v>
      </c>
      <c r="G128" s="262" t="s">
        <v>145</v>
      </c>
      <c r="H128" s="263">
        <v>19.199999999999999</v>
      </c>
      <c r="I128" s="264"/>
      <c r="J128" s="265">
        <f>ROUND(I128*H128,2)</f>
        <v>0</v>
      </c>
      <c r="K128" s="261" t="s">
        <v>128</v>
      </c>
      <c r="L128" s="266"/>
      <c r="M128" s="267" t="s">
        <v>19</v>
      </c>
      <c r="N128" s="268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146</v>
      </c>
      <c r="AT128" s="216" t="s">
        <v>373</v>
      </c>
      <c r="AU128" s="216" t="s">
        <v>82</v>
      </c>
      <c r="AY128" s="18" t="s">
        <v>122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129</v>
      </c>
      <c r="BM128" s="216" t="s">
        <v>195</v>
      </c>
    </row>
    <row r="129" s="13" customFormat="1">
      <c r="A129" s="13"/>
      <c r="B129" s="223"/>
      <c r="C129" s="224"/>
      <c r="D129" s="225" t="s">
        <v>132</v>
      </c>
      <c r="E129" s="226" t="s">
        <v>19</v>
      </c>
      <c r="F129" s="227" t="s">
        <v>772</v>
      </c>
      <c r="G129" s="224"/>
      <c r="H129" s="228">
        <v>19.199999999999999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132</v>
      </c>
      <c r="AU129" s="234" t="s">
        <v>82</v>
      </c>
      <c r="AV129" s="13" t="s">
        <v>82</v>
      </c>
      <c r="AW129" s="13" t="s">
        <v>33</v>
      </c>
      <c r="AX129" s="13" t="s">
        <v>72</v>
      </c>
      <c r="AY129" s="234" t="s">
        <v>122</v>
      </c>
    </row>
    <row r="130" s="14" customFormat="1">
      <c r="A130" s="14"/>
      <c r="B130" s="235"/>
      <c r="C130" s="236"/>
      <c r="D130" s="225" t="s">
        <v>132</v>
      </c>
      <c r="E130" s="237" t="s">
        <v>19</v>
      </c>
      <c r="F130" s="238" t="s">
        <v>134</v>
      </c>
      <c r="G130" s="236"/>
      <c r="H130" s="239">
        <v>19.199999999999999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132</v>
      </c>
      <c r="AU130" s="245" t="s">
        <v>82</v>
      </c>
      <c r="AV130" s="14" t="s">
        <v>129</v>
      </c>
      <c r="AW130" s="14" t="s">
        <v>33</v>
      </c>
      <c r="AX130" s="14" t="s">
        <v>80</v>
      </c>
      <c r="AY130" s="245" t="s">
        <v>122</v>
      </c>
    </row>
    <row r="131" s="2" customFormat="1" ht="24.15" customHeight="1">
      <c r="A131" s="39"/>
      <c r="B131" s="40"/>
      <c r="C131" s="205" t="s">
        <v>199</v>
      </c>
      <c r="D131" s="205" t="s">
        <v>124</v>
      </c>
      <c r="E131" s="206" t="s">
        <v>773</v>
      </c>
      <c r="F131" s="207" t="s">
        <v>774</v>
      </c>
      <c r="G131" s="208" t="s">
        <v>153</v>
      </c>
      <c r="H131" s="209">
        <v>4</v>
      </c>
      <c r="I131" s="210"/>
      <c r="J131" s="211">
        <f>ROUND(I131*H131,2)</f>
        <v>0</v>
      </c>
      <c r="K131" s="207" t="s">
        <v>128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8.2999999999999998E-05</v>
      </c>
      <c r="R131" s="214">
        <f>Q131*H131</f>
        <v>0.00033199999999999999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129</v>
      </c>
      <c r="AT131" s="216" t="s">
        <v>124</v>
      </c>
      <c r="AU131" s="216" t="s">
        <v>82</v>
      </c>
      <c r="AY131" s="18" t="s">
        <v>122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129</v>
      </c>
      <c r="BM131" s="216" t="s">
        <v>203</v>
      </c>
    </row>
    <row r="132" s="2" customFormat="1">
      <c r="A132" s="39"/>
      <c r="B132" s="40"/>
      <c r="C132" s="41"/>
      <c r="D132" s="218" t="s">
        <v>130</v>
      </c>
      <c r="E132" s="41"/>
      <c r="F132" s="219" t="s">
        <v>775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130</v>
      </c>
      <c r="AU132" s="18" t="s">
        <v>82</v>
      </c>
    </row>
    <row r="133" s="13" customFormat="1">
      <c r="A133" s="13"/>
      <c r="B133" s="223"/>
      <c r="C133" s="224"/>
      <c r="D133" s="225" t="s">
        <v>132</v>
      </c>
      <c r="E133" s="226" t="s">
        <v>19</v>
      </c>
      <c r="F133" s="227" t="s">
        <v>776</v>
      </c>
      <c r="G133" s="224"/>
      <c r="H133" s="228">
        <v>4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132</v>
      </c>
      <c r="AU133" s="234" t="s">
        <v>82</v>
      </c>
      <c r="AV133" s="13" t="s">
        <v>82</v>
      </c>
      <c r="AW133" s="13" t="s">
        <v>33</v>
      </c>
      <c r="AX133" s="13" t="s">
        <v>72</v>
      </c>
      <c r="AY133" s="234" t="s">
        <v>122</v>
      </c>
    </row>
    <row r="134" s="14" customFormat="1">
      <c r="A134" s="14"/>
      <c r="B134" s="235"/>
      <c r="C134" s="236"/>
      <c r="D134" s="225" t="s">
        <v>132</v>
      </c>
      <c r="E134" s="237" t="s">
        <v>19</v>
      </c>
      <c r="F134" s="238" t="s">
        <v>134</v>
      </c>
      <c r="G134" s="236"/>
      <c r="H134" s="239">
        <v>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132</v>
      </c>
      <c r="AU134" s="245" t="s">
        <v>82</v>
      </c>
      <c r="AV134" s="14" t="s">
        <v>129</v>
      </c>
      <c r="AW134" s="14" t="s">
        <v>33</v>
      </c>
      <c r="AX134" s="14" t="s">
        <v>80</v>
      </c>
      <c r="AY134" s="245" t="s">
        <v>122</v>
      </c>
    </row>
    <row r="135" s="2" customFormat="1" ht="16.5" customHeight="1">
      <c r="A135" s="39"/>
      <c r="B135" s="40"/>
      <c r="C135" s="259" t="s">
        <v>167</v>
      </c>
      <c r="D135" s="259" t="s">
        <v>373</v>
      </c>
      <c r="E135" s="260" t="s">
        <v>777</v>
      </c>
      <c r="F135" s="261" t="s">
        <v>778</v>
      </c>
      <c r="G135" s="262" t="s">
        <v>779</v>
      </c>
      <c r="H135" s="263">
        <v>0.059999999999999998</v>
      </c>
      <c r="I135" s="264"/>
      <c r="J135" s="265">
        <f>ROUND(I135*H135,2)</f>
        <v>0</v>
      </c>
      <c r="K135" s="261" t="s">
        <v>128</v>
      </c>
      <c r="L135" s="266"/>
      <c r="M135" s="267" t="s">
        <v>19</v>
      </c>
      <c r="N135" s="268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146</v>
      </c>
      <c r="AT135" s="216" t="s">
        <v>373</v>
      </c>
      <c r="AU135" s="216" t="s">
        <v>82</v>
      </c>
      <c r="AY135" s="18" t="s">
        <v>122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129</v>
      </c>
      <c r="BM135" s="216" t="s">
        <v>207</v>
      </c>
    </row>
    <row r="136" s="13" customFormat="1">
      <c r="A136" s="13"/>
      <c r="B136" s="223"/>
      <c r="C136" s="224"/>
      <c r="D136" s="225" t="s">
        <v>132</v>
      </c>
      <c r="E136" s="226" t="s">
        <v>19</v>
      </c>
      <c r="F136" s="227" t="s">
        <v>780</v>
      </c>
      <c r="G136" s="224"/>
      <c r="H136" s="228">
        <v>0.059999999999999998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132</v>
      </c>
      <c r="AU136" s="234" t="s">
        <v>82</v>
      </c>
      <c r="AV136" s="13" t="s">
        <v>82</v>
      </c>
      <c r="AW136" s="13" t="s">
        <v>33</v>
      </c>
      <c r="AX136" s="13" t="s">
        <v>72</v>
      </c>
      <c r="AY136" s="234" t="s">
        <v>122</v>
      </c>
    </row>
    <row r="137" s="14" customFormat="1">
      <c r="A137" s="14"/>
      <c r="B137" s="235"/>
      <c r="C137" s="236"/>
      <c r="D137" s="225" t="s">
        <v>132</v>
      </c>
      <c r="E137" s="237" t="s">
        <v>19</v>
      </c>
      <c r="F137" s="238" t="s">
        <v>134</v>
      </c>
      <c r="G137" s="236"/>
      <c r="H137" s="239">
        <v>0.059999999999999998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132</v>
      </c>
      <c r="AU137" s="245" t="s">
        <v>82</v>
      </c>
      <c r="AV137" s="14" t="s">
        <v>129</v>
      </c>
      <c r="AW137" s="14" t="s">
        <v>33</v>
      </c>
      <c r="AX137" s="14" t="s">
        <v>80</v>
      </c>
      <c r="AY137" s="245" t="s">
        <v>122</v>
      </c>
    </row>
    <row r="138" s="12" customFormat="1" ht="22.8" customHeight="1">
      <c r="A138" s="12"/>
      <c r="B138" s="189"/>
      <c r="C138" s="190"/>
      <c r="D138" s="191" t="s">
        <v>71</v>
      </c>
      <c r="E138" s="203" t="s">
        <v>82</v>
      </c>
      <c r="F138" s="203" t="s">
        <v>781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SUM(P139:P155)</f>
        <v>0</v>
      </c>
      <c r="Q138" s="197"/>
      <c r="R138" s="198">
        <f>SUM(R139:R155)</f>
        <v>16.788704490000001</v>
      </c>
      <c r="S138" s="197"/>
      <c r="T138" s="199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80</v>
      </c>
      <c r="AT138" s="201" t="s">
        <v>71</v>
      </c>
      <c r="AU138" s="201" t="s">
        <v>80</v>
      </c>
      <c r="AY138" s="200" t="s">
        <v>122</v>
      </c>
      <c r="BK138" s="202">
        <f>SUM(BK139:BK155)</f>
        <v>0</v>
      </c>
    </row>
    <row r="139" s="2" customFormat="1" ht="24.15" customHeight="1">
      <c r="A139" s="39"/>
      <c r="B139" s="40"/>
      <c r="C139" s="205" t="s">
        <v>8</v>
      </c>
      <c r="D139" s="205" t="s">
        <v>124</v>
      </c>
      <c r="E139" s="206" t="s">
        <v>782</v>
      </c>
      <c r="F139" s="207" t="s">
        <v>783</v>
      </c>
      <c r="G139" s="208" t="s">
        <v>127</v>
      </c>
      <c r="H139" s="209">
        <v>6.4530000000000003</v>
      </c>
      <c r="I139" s="210"/>
      <c r="J139" s="211">
        <f>ROUND(I139*H139,2)</f>
        <v>0</v>
      </c>
      <c r="K139" s="207" t="s">
        <v>128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1.6299999999999999</v>
      </c>
      <c r="R139" s="214">
        <f>Q139*H139</f>
        <v>10.51839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129</v>
      </c>
      <c r="AT139" s="216" t="s">
        <v>124</v>
      </c>
      <c r="AU139" s="216" t="s">
        <v>82</v>
      </c>
      <c r="AY139" s="18" t="s">
        <v>122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129</v>
      </c>
      <c r="BM139" s="216" t="s">
        <v>212</v>
      </c>
    </row>
    <row r="140" s="2" customFormat="1">
      <c r="A140" s="39"/>
      <c r="B140" s="40"/>
      <c r="C140" s="41"/>
      <c r="D140" s="218" t="s">
        <v>130</v>
      </c>
      <c r="E140" s="41"/>
      <c r="F140" s="219" t="s">
        <v>784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130</v>
      </c>
      <c r="AU140" s="18" t="s">
        <v>82</v>
      </c>
    </row>
    <row r="141" s="13" customFormat="1">
      <c r="A141" s="13"/>
      <c r="B141" s="223"/>
      <c r="C141" s="224"/>
      <c r="D141" s="225" t="s">
        <v>132</v>
      </c>
      <c r="E141" s="226" t="s">
        <v>19</v>
      </c>
      <c r="F141" s="227" t="s">
        <v>785</v>
      </c>
      <c r="G141" s="224"/>
      <c r="H141" s="228">
        <v>3.0779999999999998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132</v>
      </c>
      <c r="AU141" s="234" t="s">
        <v>82</v>
      </c>
      <c r="AV141" s="13" t="s">
        <v>82</v>
      </c>
      <c r="AW141" s="13" t="s">
        <v>33</v>
      </c>
      <c r="AX141" s="13" t="s">
        <v>72</v>
      </c>
      <c r="AY141" s="234" t="s">
        <v>122</v>
      </c>
    </row>
    <row r="142" s="13" customFormat="1">
      <c r="A142" s="13"/>
      <c r="B142" s="223"/>
      <c r="C142" s="224"/>
      <c r="D142" s="225" t="s">
        <v>132</v>
      </c>
      <c r="E142" s="226" t="s">
        <v>19</v>
      </c>
      <c r="F142" s="227" t="s">
        <v>742</v>
      </c>
      <c r="G142" s="224"/>
      <c r="H142" s="228">
        <v>3.375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132</v>
      </c>
      <c r="AU142" s="234" t="s">
        <v>82</v>
      </c>
      <c r="AV142" s="13" t="s">
        <v>82</v>
      </c>
      <c r="AW142" s="13" t="s">
        <v>33</v>
      </c>
      <c r="AX142" s="13" t="s">
        <v>72</v>
      </c>
      <c r="AY142" s="234" t="s">
        <v>122</v>
      </c>
    </row>
    <row r="143" s="14" customFormat="1">
      <c r="A143" s="14"/>
      <c r="B143" s="235"/>
      <c r="C143" s="236"/>
      <c r="D143" s="225" t="s">
        <v>132</v>
      </c>
      <c r="E143" s="237" t="s">
        <v>19</v>
      </c>
      <c r="F143" s="238" t="s">
        <v>134</v>
      </c>
      <c r="G143" s="236"/>
      <c r="H143" s="239">
        <v>6.4529999999999994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132</v>
      </c>
      <c r="AU143" s="245" t="s">
        <v>82</v>
      </c>
      <c r="AV143" s="14" t="s">
        <v>129</v>
      </c>
      <c r="AW143" s="14" t="s">
        <v>33</v>
      </c>
      <c r="AX143" s="14" t="s">
        <v>80</v>
      </c>
      <c r="AY143" s="245" t="s">
        <v>122</v>
      </c>
    </row>
    <row r="144" s="2" customFormat="1" ht="24.15" customHeight="1">
      <c r="A144" s="39"/>
      <c r="B144" s="40"/>
      <c r="C144" s="205" t="s">
        <v>173</v>
      </c>
      <c r="D144" s="205" t="s">
        <v>124</v>
      </c>
      <c r="E144" s="206" t="s">
        <v>786</v>
      </c>
      <c r="F144" s="207" t="s">
        <v>787</v>
      </c>
      <c r="G144" s="208" t="s">
        <v>127</v>
      </c>
      <c r="H144" s="209">
        <v>3.762</v>
      </c>
      <c r="I144" s="210"/>
      <c r="J144" s="211">
        <f>ROUND(I144*H144,2)</f>
        <v>0</v>
      </c>
      <c r="K144" s="207" t="s">
        <v>128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1.665</v>
      </c>
      <c r="R144" s="214">
        <f>Q144*H144</f>
        <v>6.2637299999999998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129</v>
      </c>
      <c r="AT144" s="216" t="s">
        <v>124</v>
      </c>
      <c r="AU144" s="216" t="s">
        <v>82</v>
      </c>
      <c r="AY144" s="18" t="s">
        <v>122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129</v>
      </c>
      <c r="BM144" s="216" t="s">
        <v>223</v>
      </c>
    </row>
    <row r="145" s="2" customFormat="1">
      <c r="A145" s="39"/>
      <c r="B145" s="40"/>
      <c r="C145" s="41"/>
      <c r="D145" s="218" t="s">
        <v>130</v>
      </c>
      <c r="E145" s="41"/>
      <c r="F145" s="219" t="s">
        <v>788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130</v>
      </c>
      <c r="AU145" s="18" t="s">
        <v>82</v>
      </c>
    </row>
    <row r="146" s="13" customFormat="1">
      <c r="A146" s="13"/>
      <c r="B146" s="223"/>
      <c r="C146" s="224"/>
      <c r="D146" s="225" t="s">
        <v>132</v>
      </c>
      <c r="E146" s="226" t="s">
        <v>19</v>
      </c>
      <c r="F146" s="227" t="s">
        <v>789</v>
      </c>
      <c r="G146" s="224"/>
      <c r="H146" s="228">
        <v>3.762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132</v>
      </c>
      <c r="AU146" s="234" t="s">
        <v>82</v>
      </c>
      <c r="AV146" s="13" t="s">
        <v>82</v>
      </c>
      <c r="AW146" s="13" t="s">
        <v>33</v>
      </c>
      <c r="AX146" s="13" t="s">
        <v>72</v>
      </c>
      <c r="AY146" s="234" t="s">
        <v>122</v>
      </c>
    </row>
    <row r="147" s="14" customFormat="1">
      <c r="A147" s="14"/>
      <c r="B147" s="235"/>
      <c r="C147" s="236"/>
      <c r="D147" s="225" t="s">
        <v>132</v>
      </c>
      <c r="E147" s="237" t="s">
        <v>19</v>
      </c>
      <c r="F147" s="238" t="s">
        <v>134</v>
      </c>
      <c r="G147" s="236"/>
      <c r="H147" s="239">
        <v>3.762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132</v>
      </c>
      <c r="AU147" s="245" t="s">
        <v>82</v>
      </c>
      <c r="AV147" s="14" t="s">
        <v>129</v>
      </c>
      <c r="AW147" s="14" t="s">
        <v>33</v>
      </c>
      <c r="AX147" s="14" t="s">
        <v>80</v>
      </c>
      <c r="AY147" s="245" t="s">
        <v>122</v>
      </c>
    </row>
    <row r="148" s="2" customFormat="1" ht="24.15" customHeight="1">
      <c r="A148" s="39"/>
      <c r="B148" s="40"/>
      <c r="C148" s="205" t="s">
        <v>230</v>
      </c>
      <c r="D148" s="205" t="s">
        <v>124</v>
      </c>
      <c r="E148" s="206" t="s">
        <v>790</v>
      </c>
      <c r="F148" s="207" t="s">
        <v>791</v>
      </c>
      <c r="G148" s="208" t="s">
        <v>153</v>
      </c>
      <c r="H148" s="209">
        <v>66.510000000000005</v>
      </c>
      <c r="I148" s="210"/>
      <c r="J148" s="211">
        <f>ROUND(I148*H148,2)</f>
        <v>0</v>
      </c>
      <c r="K148" s="207" t="s">
        <v>128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9.8999999999999994E-05</v>
      </c>
      <c r="R148" s="214">
        <f>Q148*H148</f>
        <v>0.0065844900000000001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129</v>
      </c>
      <c r="AT148" s="216" t="s">
        <v>124</v>
      </c>
      <c r="AU148" s="216" t="s">
        <v>82</v>
      </c>
      <c r="AY148" s="18" t="s">
        <v>122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129</v>
      </c>
      <c r="BM148" s="216" t="s">
        <v>233</v>
      </c>
    </row>
    <row r="149" s="2" customFormat="1">
      <c r="A149" s="39"/>
      <c r="B149" s="40"/>
      <c r="C149" s="41"/>
      <c r="D149" s="218" t="s">
        <v>130</v>
      </c>
      <c r="E149" s="41"/>
      <c r="F149" s="219" t="s">
        <v>792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130</v>
      </c>
      <c r="AU149" s="18" t="s">
        <v>82</v>
      </c>
    </row>
    <row r="150" s="13" customFormat="1">
      <c r="A150" s="13"/>
      <c r="B150" s="223"/>
      <c r="C150" s="224"/>
      <c r="D150" s="225" t="s">
        <v>132</v>
      </c>
      <c r="E150" s="226" t="s">
        <v>19</v>
      </c>
      <c r="F150" s="227" t="s">
        <v>793</v>
      </c>
      <c r="G150" s="224"/>
      <c r="H150" s="228">
        <v>53.009999999999998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132</v>
      </c>
      <c r="AU150" s="234" t="s">
        <v>82</v>
      </c>
      <c r="AV150" s="13" t="s">
        <v>82</v>
      </c>
      <c r="AW150" s="13" t="s">
        <v>33</v>
      </c>
      <c r="AX150" s="13" t="s">
        <v>72</v>
      </c>
      <c r="AY150" s="234" t="s">
        <v>122</v>
      </c>
    </row>
    <row r="151" s="13" customFormat="1">
      <c r="A151" s="13"/>
      <c r="B151" s="223"/>
      <c r="C151" s="224"/>
      <c r="D151" s="225" t="s">
        <v>132</v>
      </c>
      <c r="E151" s="226" t="s">
        <v>19</v>
      </c>
      <c r="F151" s="227" t="s">
        <v>794</v>
      </c>
      <c r="G151" s="224"/>
      <c r="H151" s="228">
        <v>13.5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132</v>
      </c>
      <c r="AU151" s="234" t="s">
        <v>82</v>
      </c>
      <c r="AV151" s="13" t="s">
        <v>82</v>
      </c>
      <c r="AW151" s="13" t="s">
        <v>33</v>
      </c>
      <c r="AX151" s="13" t="s">
        <v>72</v>
      </c>
      <c r="AY151" s="234" t="s">
        <v>122</v>
      </c>
    </row>
    <row r="152" s="14" customFormat="1">
      <c r="A152" s="14"/>
      <c r="B152" s="235"/>
      <c r="C152" s="236"/>
      <c r="D152" s="225" t="s">
        <v>132</v>
      </c>
      <c r="E152" s="237" t="s">
        <v>19</v>
      </c>
      <c r="F152" s="238" t="s">
        <v>134</v>
      </c>
      <c r="G152" s="236"/>
      <c r="H152" s="239">
        <v>66.509999999999991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132</v>
      </c>
      <c r="AU152" s="245" t="s">
        <v>82</v>
      </c>
      <c r="AV152" s="14" t="s">
        <v>129</v>
      </c>
      <c r="AW152" s="14" t="s">
        <v>33</v>
      </c>
      <c r="AX152" s="14" t="s">
        <v>80</v>
      </c>
      <c r="AY152" s="245" t="s">
        <v>122</v>
      </c>
    </row>
    <row r="153" s="2" customFormat="1" ht="16.5" customHeight="1">
      <c r="A153" s="39"/>
      <c r="B153" s="40"/>
      <c r="C153" s="259" t="s">
        <v>178</v>
      </c>
      <c r="D153" s="259" t="s">
        <v>373</v>
      </c>
      <c r="E153" s="260" t="s">
        <v>795</v>
      </c>
      <c r="F153" s="261" t="s">
        <v>796</v>
      </c>
      <c r="G153" s="262" t="s">
        <v>153</v>
      </c>
      <c r="H153" s="263">
        <v>76.486999999999995</v>
      </c>
      <c r="I153" s="264"/>
      <c r="J153" s="265">
        <f>ROUND(I153*H153,2)</f>
        <v>0</v>
      </c>
      <c r="K153" s="261" t="s">
        <v>128</v>
      </c>
      <c r="L153" s="266"/>
      <c r="M153" s="267" t="s">
        <v>19</v>
      </c>
      <c r="N153" s="268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146</v>
      </c>
      <c r="AT153" s="216" t="s">
        <v>373</v>
      </c>
      <c r="AU153" s="216" t="s">
        <v>82</v>
      </c>
      <c r="AY153" s="18" t="s">
        <v>122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129</v>
      </c>
      <c r="BM153" s="216" t="s">
        <v>237</v>
      </c>
    </row>
    <row r="154" s="13" customFormat="1">
      <c r="A154" s="13"/>
      <c r="B154" s="223"/>
      <c r="C154" s="224"/>
      <c r="D154" s="225" t="s">
        <v>132</v>
      </c>
      <c r="E154" s="226" t="s">
        <v>19</v>
      </c>
      <c r="F154" s="227" t="s">
        <v>797</v>
      </c>
      <c r="G154" s="224"/>
      <c r="H154" s="228">
        <v>76.486999999999995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132</v>
      </c>
      <c r="AU154" s="234" t="s">
        <v>82</v>
      </c>
      <c r="AV154" s="13" t="s">
        <v>82</v>
      </c>
      <c r="AW154" s="13" t="s">
        <v>33</v>
      </c>
      <c r="AX154" s="13" t="s">
        <v>72</v>
      </c>
      <c r="AY154" s="234" t="s">
        <v>122</v>
      </c>
    </row>
    <row r="155" s="14" customFormat="1">
      <c r="A155" s="14"/>
      <c r="B155" s="235"/>
      <c r="C155" s="236"/>
      <c r="D155" s="225" t="s">
        <v>132</v>
      </c>
      <c r="E155" s="237" t="s">
        <v>19</v>
      </c>
      <c r="F155" s="238" t="s">
        <v>134</v>
      </c>
      <c r="G155" s="236"/>
      <c r="H155" s="239">
        <v>76.486999999999995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132</v>
      </c>
      <c r="AU155" s="245" t="s">
        <v>82</v>
      </c>
      <c r="AV155" s="14" t="s">
        <v>129</v>
      </c>
      <c r="AW155" s="14" t="s">
        <v>33</v>
      </c>
      <c r="AX155" s="14" t="s">
        <v>80</v>
      </c>
      <c r="AY155" s="245" t="s">
        <v>122</v>
      </c>
    </row>
    <row r="156" s="12" customFormat="1" ht="22.8" customHeight="1">
      <c r="A156" s="12"/>
      <c r="B156" s="189"/>
      <c r="C156" s="190"/>
      <c r="D156" s="191" t="s">
        <v>71</v>
      </c>
      <c r="E156" s="203" t="s">
        <v>129</v>
      </c>
      <c r="F156" s="203" t="s">
        <v>798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SUM(P157:P164)</f>
        <v>0</v>
      </c>
      <c r="Q156" s="197"/>
      <c r="R156" s="198">
        <f>SUM(R157:R164)</f>
        <v>5.0210781054</v>
      </c>
      <c r="S156" s="197"/>
      <c r="T156" s="199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80</v>
      </c>
      <c r="AT156" s="201" t="s">
        <v>71</v>
      </c>
      <c r="AU156" s="201" t="s">
        <v>80</v>
      </c>
      <c r="AY156" s="200" t="s">
        <v>122</v>
      </c>
      <c r="BK156" s="202">
        <f>SUM(BK157:BK164)</f>
        <v>0</v>
      </c>
    </row>
    <row r="157" s="2" customFormat="1" ht="24.15" customHeight="1">
      <c r="A157" s="39"/>
      <c r="B157" s="40"/>
      <c r="C157" s="205" t="s">
        <v>240</v>
      </c>
      <c r="D157" s="205" t="s">
        <v>124</v>
      </c>
      <c r="E157" s="206" t="s">
        <v>799</v>
      </c>
      <c r="F157" s="207" t="s">
        <v>800</v>
      </c>
      <c r="G157" s="208" t="s">
        <v>127</v>
      </c>
      <c r="H157" s="209">
        <v>0.20999999999999999</v>
      </c>
      <c r="I157" s="210"/>
      <c r="J157" s="211">
        <f>ROUND(I157*H157,2)</f>
        <v>0</v>
      </c>
      <c r="K157" s="207" t="s">
        <v>128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2.3010957400000001</v>
      </c>
      <c r="R157" s="214">
        <f>Q157*H157</f>
        <v>0.4832301054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129</v>
      </c>
      <c r="AT157" s="216" t="s">
        <v>124</v>
      </c>
      <c r="AU157" s="216" t="s">
        <v>82</v>
      </c>
      <c r="AY157" s="18" t="s">
        <v>122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129</v>
      </c>
      <c r="BM157" s="216" t="s">
        <v>244</v>
      </c>
    </row>
    <row r="158" s="2" customFormat="1">
      <c r="A158" s="39"/>
      <c r="B158" s="40"/>
      <c r="C158" s="41"/>
      <c r="D158" s="218" t="s">
        <v>130</v>
      </c>
      <c r="E158" s="41"/>
      <c r="F158" s="219" t="s">
        <v>801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130</v>
      </c>
      <c r="AU158" s="18" t="s">
        <v>82</v>
      </c>
    </row>
    <row r="159" s="13" customFormat="1">
      <c r="A159" s="13"/>
      <c r="B159" s="223"/>
      <c r="C159" s="224"/>
      <c r="D159" s="225" t="s">
        <v>132</v>
      </c>
      <c r="E159" s="226" t="s">
        <v>19</v>
      </c>
      <c r="F159" s="227" t="s">
        <v>802</v>
      </c>
      <c r="G159" s="224"/>
      <c r="H159" s="228">
        <v>0.20999999999999999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132</v>
      </c>
      <c r="AU159" s="234" t="s">
        <v>82</v>
      </c>
      <c r="AV159" s="13" t="s">
        <v>82</v>
      </c>
      <c r="AW159" s="13" t="s">
        <v>33</v>
      </c>
      <c r="AX159" s="13" t="s">
        <v>72</v>
      </c>
      <c r="AY159" s="234" t="s">
        <v>122</v>
      </c>
    </row>
    <row r="160" s="14" customFormat="1">
      <c r="A160" s="14"/>
      <c r="B160" s="235"/>
      <c r="C160" s="236"/>
      <c r="D160" s="225" t="s">
        <v>132</v>
      </c>
      <c r="E160" s="237" t="s">
        <v>19</v>
      </c>
      <c r="F160" s="238" t="s">
        <v>134</v>
      </c>
      <c r="G160" s="236"/>
      <c r="H160" s="239">
        <v>0.20999999999999999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132</v>
      </c>
      <c r="AU160" s="245" t="s">
        <v>82</v>
      </c>
      <c r="AV160" s="14" t="s">
        <v>129</v>
      </c>
      <c r="AW160" s="14" t="s">
        <v>33</v>
      </c>
      <c r="AX160" s="14" t="s">
        <v>80</v>
      </c>
      <c r="AY160" s="245" t="s">
        <v>122</v>
      </c>
    </row>
    <row r="161" s="2" customFormat="1" ht="21.75" customHeight="1">
      <c r="A161" s="39"/>
      <c r="B161" s="40"/>
      <c r="C161" s="205" t="s">
        <v>183</v>
      </c>
      <c r="D161" s="205" t="s">
        <v>124</v>
      </c>
      <c r="E161" s="206" t="s">
        <v>803</v>
      </c>
      <c r="F161" s="207" t="s">
        <v>804</v>
      </c>
      <c r="G161" s="208" t="s">
        <v>127</v>
      </c>
      <c r="H161" s="209">
        <v>2.3999999999999999</v>
      </c>
      <c r="I161" s="210"/>
      <c r="J161" s="211">
        <f>ROUND(I161*H161,2)</f>
        <v>0</v>
      </c>
      <c r="K161" s="207" t="s">
        <v>128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1.8907700000000001</v>
      </c>
      <c r="R161" s="214">
        <f>Q161*H161</f>
        <v>4.5378480000000003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129</v>
      </c>
      <c r="AT161" s="216" t="s">
        <v>124</v>
      </c>
      <c r="AU161" s="216" t="s">
        <v>82</v>
      </c>
      <c r="AY161" s="18" t="s">
        <v>122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129</v>
      </c>
      <c r="BM161" s="216" t="s">
        <v>251</v>
      </c>
    </row>
    <row r="162" s="2" customFormat="1">
      <c r="A162" s="39"/>
      <c r="B162" s="40"/>
      <c r="C162" s="41"/>
      <c r="D162" s="218" t="s">
        <v>130</v>
      </c>
      <c r="E162" s="41"/>
      <c r="F162" s="219" t="s">
        <v>805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130</v>
      </c>
      <c r="AU162" s="18" t="s">
        <v>82</v>
      </c>
    </row>
    <row r="163" s="13" customFormat="1">
      <c r="A163" s="13"/>
      <c r="B163" s="223"/>
      <c r="C163" s="224"/>
      <c r="D163" s="225" t="s">
        <v>132</v>
      </c>
      <c r="E163" s="226" t="s">
        <v>19</v>
      </c>
      <c r="F163" s="227" t="s">
        <v>806</v>
      </c>
      <c r="G163" s="224"/>
      <c r="H163" s="228">
        <v>2.3999999999999999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132</v>
      </c>
      <c r="AU163" s="234" t="s">
        <v>82</v>
      </c>
      <c r="AV163" s="13" t="s">
        <v>82</v>
      </c>
      <c r="AW163" s="13" t="s">
        <v>33</v>
      </c>
      <c r="AX163" s="13" t="s">
        <v>72</v>
      </c>
      <c r="AY163" s="234" t="s">
        <v>122</v>
      </c>
    </row>
    <row r="164" s="14" customFormat="1">
      <c r="A164" s="14"/>
      <c r="B164" s="235"/>
      <c r="C164" s="236"/>
      <c r="D164" s="225" t="s">
        <v>132</v>
      </c>
      <c r="E164" s="237" t="s">
        <v>19</v>
      </c>
      <c r="F164" s="238" t="s">
        <v>134</v>
      </c>
      <c r="G164" s="236"/>
      <c r="H164" s="239">
        <v>2.3999999999999999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132</v>
      </c>
      <c r="AU164" s="245" t="s">
        <v>82</v>
      </c>
      <c r="AV164" s="14" t="s">
        <v>129</v>
      </c>
      <c r="AW164" s="14" t="s">
        <v>33</v>
      </c>
      <c r="AX164" s="14" t="s">
        <v>80</v>
      </c>
      <c r="AY164" s="245" t="s">
        <v>122</v>
      </c>
    </row>
    <row r="165" s="12" customFormat="1" ht="22.8" customHeight="1">
      <c r="A165" s="12"/>
      <c r="B165" s="189"/>
      <c r="C165" s="190"/>
      <c r="D165" s="191" t="s">
        <v>71</v>
      </c>
      <c r="E165" s="203" t="s">
        <v>150</v>
      </c>
      <c r="F165" s="203" t="s">
        <v>807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SUM(P166:P171)</f>
        <v>0</v>
      </c>
      <c r="Q165" s="197"/>
      <c r="R165" s="198">
        <f>SUM(R166:R171)</f>
        <v>6.6652350000000009</v>
      </c>
      <c r="S165" s="197"/>
      <c r="T165" s="199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80</v>
      </c>
      <c r="AT165" s="201" t="s">
        <v>71</v>
      </c>
      <c r="AU165" s="201" t="s">
        <v>80</v>
      </c>
      <c r="AY165" s="200" t="s">
        <v>122</v>
      </c>
      <c r="BK165" s="202">
        <f>SUM(BK166:BK171)</f>
        <v>0</v>
      </c>
    </row>
    <row r="166" s="2" customFormat="1" ht="24.15" customHeight="1">
      <c r="A166" s="39"/>
      <c r="B166" s="40"/>
      <c r="C166" s="205" t="s">
        <v>7</v>
      </c>
      <c r="D166" s="205" t="s">
        <v>124</v>
      </c>
      <c r="E166" s="206" t="s">
        <v>808</v>
      </c>
      <c r="F166" s="207" t="s">
        <v>809</v>
      </c>
      <c r="G166" s="208" t="s">
        <v>153</v>
      </c>
      <c r="H166" s="209">
        <v>15</v>
      </c>
      <c r="I166" s="210"/>
      <c r="J166" s="211">
        <f>ROUND(I166*H166,2)</f>
        <v>0</v>
      </c>
      <c r="K166" s="207" t="s">
        <v>128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0.19900000000000001</v>
      </c>
      <c r="R166" s="214">
        <f>Q166*H166</f>
        <v>2.9850000000000003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129</v>
      </c>
      <c r="AT166" s="216" t="s">
        <v>124</v>
      </c>
      <c r="AU166" s="216" t="s">
        <v>82</v>
      </c>
      <c r="AY166" s="18" t="s">
        <v>122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129</v>
      </c>
      <c r="BM166" s="216" t="s">
        <v>256</v>
      </c>
    </row>
    <row r="167" s="2" customFormat="1">
      <c r="A167" s="39"/>
      <c r="B167" s="40"/>
      <c r="C167" s="41"/>
      <c r="D167" s="218" t="s">
        <v>130</v>
      </c>
      <c r="E167" s="41"/>
      <c r="F167" s="219" t="s">
        <v>810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130</v>
      </c>
      <c r="AU167" s="18" t="s">
        <v>82</v>
      </c>
    </row>
    <row r="168" s="2" customFormat="1" ht="16.5" customHeight="1">
      <c r="A168" s="39"/>
      <c r="B168" s="40"/>
      <c r="C168" s="205" t="s">
        <v>189</v>
      </c>
      <c r="D168" s="205" t="s">
        <v>124</v>
      </c>
      <c r="E168" s="206" t="s">
        <v>811</v>
      </c>
      <c r="F168" s="207" t="s">
        <v>812</v>
      </c>
      <c r="G168" s="208" t="s">
        <v>153</v>
      </c>
      <c r="H168" s="209">
        <v>15</v>
      </c>
      <c r="I168" s="210"/>
      <c r="J168" s="211">
        <f>ROUND(I168*H168,2)</f>
        <v>0</v>
      </c>
      <c r="K168" s="207" t="s">
        <v>128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0.24534900000000001</v>
      </c>
      <c r="R168" s="214">
        <f>Q168*H168</f>
        <v>3.6802350000000001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129</v>
      </c>
      <c r="AT168" s="216" t="s">
        <v>124</v>
      </c>
      <c r="AU168" s="216" t="s">
        <v>82</v>
      </c>
      <c r="AY168" s="18" t="s">
        <v>122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129</v>
      </c>
      <c r="BM168" s="216" t="s">
        <v>260</v>
      </c>
    </row>
    <row r="169" s="2" customFormat="1">
      <c r="A169" s="39"/>
      <c r="B169" s="40"/>
      <c r="C169" s="41"/>
      <c r="D169" s="218" t="s">
        <v>130</v>
      </c>
      <c r="E169" s="41"/>
      <c r="F169" s="219" t="s">
        <v>813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130</v>
      </c>
      <c r="AU169" s="18" t="s">
        <v>82</v>
      </c>
    </row>
    <row r="170" s="13" customFormat="1">
      <c r="A170" s="13"/>
      <c r="B170" s="223"/>
      <c r="C170" s="224"/>
      <c r="D170" s="225" t="s">
        <v>132</v>
      </c>
      <c r="E170" s="226" t="s">
        <v>19</v>
      </c>
      <c r="F170" s="227" t="s">
        <v>814</v>
      </c>
      <c r="G170" s="224"/>
      <c r="H170" s="228">
        <v>15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132</v>
      </c>
      <c r="AU170" s="234" t="s">
        <v>82</v>
      </c>
      <c r="AV170" s="13" t="s">
        <v>82</v>
      </c>
      <c r="AW170" s="13" t="s">
        <v>33</v>
      </c>
      <c r="AX170" s="13" t="s">
        <v>72</v>
      </c>
      <c r="AY170" s="234" t="s">
        <v>122</v>
      </c>
    </row>
    <row r="171" s="14" customFormat="1">
      <c r="A171" s="14"/>
      <c r="B171" s="235"/>
      <c r="C171" s="236"/>
      <c r="D171" s="225" t="s">
        <v>132</v>
      </c>
      <c r="E171" s="237" t="s">
        <v>19</v>
      </c>
      <c r="F171" s="238" t="s">
        <v>134</v>
      </c>
      <c r="G171" s="236"/>
      <c r="H171" s="239">
        <v>15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132</v>
      </c>
      <c r="AU171" s="245" t="s">
        <v>82</v>
      </c>
      <c r="AV171" s="14" t="s">
        <v>129</v>
      </c>
      <c r="AW171" s="14" t="s">
        <v>33</v>
      </c>
      <c r="AX171" s="14" t="s">
        <v>80</v>
      </c>
      <c r="AY171" s="245" t="s">
        <v>122</v>
      </c>
    </row>
    <row r="172" s="12" customFormat="1" ht="22.8" customHeight="1">
      <c r="A172" s="12"/>
      <c r="B172" s="189"/>
      <c r="C172" s="190"/>
      <c r="D172" s="191" t="s">
        <v>71</v>
      </c>
      <c r="E172" s="203" t="s">
        <v>141</v>
      </c>
      <c r="F172" s="203" t="s">
        <v>149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SUM(P173:P176)</f>
        <v>0</v>
      </c>
      <c r="Q172" s="197"/>
      <c r="R172" s="198">
        <f>SUM(R173:R176)</f>
        <v>2.1058413749999998</v>
      </c>
      <c r="S172" s="197"/>
      <c r="T172" s="199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80</v>
      </c>
      <c r="AT172" s="201" t="s">
        <v>71</v>
      </c>
      <c r="AU172" s="201" t="s">
        <v>80</v>
      </c>
      <c r="AY172" s="200" t="s">
        <v>122</v>
      </c>
      <c r="BK172" s="202">
        <f>SUM(BK173:BK176)</f>
        <v>0</v>
      </c>
    </row>
    <row r="173" s="2" customFormat="1" ht="21.75" customHeight="1">
      <c r="A173" s="39"/>
      <c r="B173" s="40"/>
      <c r="C173" s="205" t="s">
        <v>264</v>
      </c>
      <c r="D173" s="205" t="s">
        <v>124</v>
      </c>
      <c r="E173" s="206" t="s">
        <v>815</v>
      </c>
      <c r="F173" s="207" t="s">
        <v>816</v>
      </c>
      <c r="G173" s="208" t="s">
        <v>153</v>
      </c>
      <c r="H173" s="209">
        <v>7.4249999999999998</v>
      </c>
      <c r="I173" s="210"/>
      <c r="J173" s="211">
        <f>ROUND(I173*H173,2)</f>
        <v>0</v>
      </c>
      <c r="K173" s="207" t="s">
        <v>128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0.28361500000000001</v>
      </c>
      <c r="R173" s="214">
        <f>Q173*H173</f>
        <v>2.1058413749999998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129</v>
      </c>
      <c r="AT173" s="216" t="s">
        <v>124</v>
      </c>
      <c r="AU173" s="216" t="s">
        <v>82</v>
      </c>
      <c r="AY173" s="18" t="s">
        <v>122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129</v>
      </c>
      <c r="BM173" s="216" t="s">
        <v>267</v>
      </c>
    </row>
    <row r="174" s="2" customFormat="1">
      <c r="A174" s="39"/>
      <c r="B174" s="40"/>
      <c r="C174" s="41"/>
      <c r="D174" s="218" t="s">
        <v>130</v>
      </c>
      <c r="E174" s="41"/>
      <c r="F174" s="219" t="s">
        <v>817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130</v>
      </c>
      <c r="AU174" s="18" t="s">
        <v>82</v>
      </c>
    </row>
    <row r="175" s="13" customFormat="1">
      <c r="A175" s="13"/>
      <c r="B175" s="223"/>
      <c r="C175" s="224"/>
      <c r="D175" s="225" t="s">
        <v>132</v>
      </c>
      <c r="E175" s="226" t="s">
        <v>19</v>
      </c>
      <c r="F175" s="227" t="s">
        <v>818</v>
      </c>
      <c r="G175" s="224"/>
      <c r="H175" s="228">
        <v>7.4249999999999998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132</v>
      </c>
      <c r="AU175" s="234" t="s">
        <v>82</v>
      </c>
      <c r="AV175" s="13" t="s">
        <v>82</v>
      </c>
      <c r="AW175" s="13" t="s">
        <v>33</v>
      </c>
      <c r="AX175" s="13" t="s">
        <v>72</v>
      </c>
      <c r="AY175" s="234" t="s">
        <v>122</v>
      </c>
    </row>
    <row r="176" s="14" customFormat="1">
      <c r="A176" s="14"/>
      <c r="B176" s="235"/>
      <c r="C176" s="236"/>
      <c r="D176" s="225" t="s">
        <v>132</v>
      </c>
      <c r="E176" s="237" t="s">
        <v>19</v>
      </c>
      <c r="F176" s="238" t="s">
        <v>134</v>
      </c>
      <c r="G176" s="236"/>
      <c r="H176" s="239">
        <v>7.4249999999999998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132</v>
      </c>
      <c r="AU176" s="245" t="s">
        <v>82</v>
      </c>
      <c r="AV176" s="14" t="s">
        <v>129</v>
      </c>
      <c r="AW176" s="14" t="s">
        <v>33</v>
      </c>
      <c r="AX176" s="14" t="s">
        <v>80</v>
      </c>
      <c r="AY176" s="245" t="s">
        <v>122</v>
      </c>
    </row>
    <row r="177" s="12" customFormat="1" ht="22.8" customHeight="1">
      <c r="A177" s="12"/>
      <c r="B177" s="189"/>
      <c r="C177" s="190"/>
      <c r="D177" s="191" t="s">
        <v>71</v>
      </c>
      <c r="E177" s="203" t="s">
        <v>385</v>
      </c>
      <c r="F177" s="203" t="s">
        <v>386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SUM(P178:P179)</f>
        <v>0</v>
      </c>
      <c r="Q177" s="197"/>
      <c r="R177" s="198">
        <f>SUM(R178:R179)</f>
        <v>0</v>
      </c>
      <c r="S177" s="197"/>
      <c r="T177" s="199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80</v>
      </c>
      <c r="AT177" s="201" t="s">
        <v>71</v>
      </c>
      <c r="AU177" s="201" t="s">
        <v>80</v>
      </c>
      <c r="AY177" s="200" t="s">
        <v>122</v>
      </c>
      <c r="BK177" s="202">
        <f>SUM(BK178:BK179)</f>
        <v>0</v>
      </c>
    </row>
    <row r="178" s="2" customFormat="1" ht="24.15" customHeight="1">
      <c r="A178" s="39"/>
      <c r="B178" s="40"/>
      <c r="C178" s="205" t="s">
        <v>195</v>
      </c>
      <c r="D178" s="205" t="s">
        <v>124</v>
      </c>
      <c r="E178" s="206" t="s">
        <v>819</v>
      </c>
      <c r="F178" s="207" t="s">
        <v>820</v>
      </c>
      <c r="G178" s="208" t="s">
        <v>145</v>
      </c>
      <c r="H178" s="209">
        <v>2.6749999999999998</v>
      </c>
      <c r="I178" s="210"/>
      <c r="J178" s="211">
        <f>ROUND(I178*H178,2)</f>
        <v>0</v>
      </c>
      <c r="K178" s="207" t="s">
        <v>128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129</v>
      </c>
      <c r="AT178" s="216" t="s">
        <v>124</v>
      </c>
      <c r="AU178" s="216" t="s">
        <v>82</v>
      </c>
      <c r="AY178" s="18" t="s">
        <v>122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129</v>
      </c>
      <c r="BM178" s="216" t="s">
        <v>382</v>
      </c>
    </row>
    <row r="179" s="2" customFormat="1">
      <c r="A179" s="39"/>
      <c r="B179" s="40"/>
      <c r="C179" s="41"/>
      <c r="D179" s="218" t="s">
        <v>130</v>
      </c>
      <c r="E179" s="41"/>
      <c r="F179" s="219" t="s">
        <v>821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130</v>
      </c>
      <c r="AU179" s="18" t="s">
        <v>82</v>
      </c>
    </row>
    <row r="180" s="12" customFormat="1" ht="25.92" customHeight="1">
      <c r="A180" s="12"/>
      <c r="B180" s="189"/>
      <c r="C180" s="190"/>
      <c r="D180" s="191" t="s">
        <v>71</v>
      </c>
      <c r="E180" s="192" t="s">
        <v>245</v>
      </c>
      <c r="F180" s="192" t="s">
        <v>246</v>
      </c>
      <c r="G180" s="190"/>
      <c r="H180" s="190"/>
      <c r="I180" s="193"/>
      <c r="J180" s="194">
        <f>BK180</f>
        <v>0</v>
      </c>
      <c r="K180" s="190"/>
      <c r="L180" s="195"/>
      <c r="M180" s="196"/>
      <c r="N180" s="197"/>
      <c r="O180" s="197"/>
      <c r="P180" s="198">
        <f>P181</f>
        <v>0</v>
      </c>
      <c r="Q180" s="197"/>
      <c r="R180" s="198">
        <f>R181</f>
        <v>0</v>
      </c>
      <c r="S180" s="197"/>
      <c r="T180" s="199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0" t="s">
        <v>82</v>
      </c>
      <c r="AT180" s="201" t="s">
        <v>71</v>
      </c>
      <c r="AU180" s="201" t="s">
        <v>72</v>
      </c>
      <c r="AY180" s="200" t="s">
        <v>122</v>
      </c>
      <c r="BK180" s="202">
        <f>BK181</f>
        <v>0</v>
      </c>
    </row>
    <row r="181" s="12" customFormat="1" ht="22.8" customHeight="1">
      <c r="A181" s="12"/>
      <c r="B181" s="189"/>
      <c r="C181" s="190"/>
      <c r="D181" s="191" t="s">
        <v>71</v>
      </c>
      <c r="E181" s="203" t="s">
        <v>392</v>
      </c>
      <c r="F181" s="203" t="s">
        <v>393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SUM(P182:P190)</f>
        <v>0</v>
      </c>
      <c r="Q181" s="197"/>
      <c r="R181" s="198">
        <f>SUM(R182:R190)</f>
        <v>0</v>
      </c>
      <c r="S181" s="197"/>
      <c r="T181" s="199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0" t="s">
        <v>82</v>
      </c>
      <c r="AT181" s="201" t="s">
        <v>71</v>
      </c>
      <c r="AU181" s="201" t="s">
        <v>80</v>
      </c>
      <c r="AY181" s="200" t="s">
        <v>122</v>
      </c>
      <c r="BK181" s="202">
        <f>SUM(BK182:BK190)</f>
        <v>0</v>
      </c>
    </row>
    <row r="182" s="2" customFormat="1" ht="24.15" customHeight="1">
      <c r="A182" s="39"/>
      <c r="B182" s="40"/>
      <c r="C182" s="205" t="s">
        <v>387</v>
      </c>
      <c r="D182" s="205" t="s">
        <v>124</v>
      </c>
      <c r="E182" s="206" t="s">
        <v>822</v>
      </c>
      <c r="F182" s="207" t="s">
        <v>823</v>
      </c>
      <c r="G182" s="208" t="s">
        <v>153</v>
      </c>
      <c r="H182" s="209">
        <v>23.085000000000001</v>
      </c>
      <c r="I182" s="210"/>
      <c r="J182" s="211">
        <f>ROUND(I182*H182,2)</f>
        <v>0</v>
      </c>
      <c r="K182" s="207" t="s">
        <v>128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173</v>
      </c>
      <c r="AT182" s="216" t="s">
        <v>124</v>
      </c>
      <c r="AU182" s="216" t="s">
        <v>82</v>
      </c>
      <c r="AY182" s="18" t="s">
        <v>122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173</v>
      </c>
      <c r="BM182" s="216" t="s">
        <v>390</v>
      </c>
    </row>
    <row r="183" s="2" customFormat="1">
      <c r="A183" s="39"/>
      <c r="B183" s="40"/>
      <c r="C183" s="41"/>
      <c r="D183" s="218" t="s">
        <v>130</v>
      </c>
      <c r="E183" s="41"/>
      <c r="F183" s="219" t="s">
        <v>824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130</v>
      </c>
      <c r="AU183" s="18" t="s">
        <v>82</v>
      </c>
    </row>
    <row r="184" s="13" customFormat="1">
      <c r="A184" s="13"/>
      <c r="B184" s="223"/>
      <c r="C184" s="224"/>
      <c r="D184" s="225" t="s">
        <v>132</v>
      </c>
      <c r="E184" s="226" t="s">
        <v>19</v>
      </c>
      <c r="F184" s="227" t="s">
        <v>825</v>
      </c>
      <c r="G184" s="224"/>
      <c r="H184" s="228">
        <v>23.085000000000001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132</v>
      </c>
      <c r="AU184" s="234" t="s">
        <v>82</v>
      </c>
      <c r="AV184" s="13" t="s">
        <v>82</v>
      </c>
      <c r="AW184" s="13" t="s">
        <v>33</v>
      </c>
      <c r="AX184" s="13" t="s">
        <v>72</v>
      </c>
      <c r="AY184" s="234" t="s">
        <v>122</v>
      </c>
    </row>
    <row r="185" s="14" customFormat="1">
      <c r="A185" s="14"/>
      <c r="B185" s="235"/>
      <c r="C185" s="236"/>
      <c r="D185" s="225" t="s">
        <v>132</v>
      </c>
      <c r="E185" s="237" t="s">
        <v>19</v>
      </c>
      <c r="F185" s="238" t="s">
        <v>134</v>
      </c>
      <c r="G185" s="236"/>
      <c r="H185" s="239">
        <v>23.085000000000001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132</v>
      </c>
      <c r="AU185" s="245" t="s">
        <v>82</v>
      </c>
      <c r="AV185" s="14" t="s">
        <v>129</v>
      </c>
      <c r="AW185" s="14" t="s">
        <v>33</v>
      </c>
      <c r="AX185" s="14" t="s">
        <v>80</v>
      </c>
      <c r="AY185" s="245" t="s">
        <v>122</v>
      </c>
    </row>
    <row r="186" s="2" customFormat="1" ht="16.5" customHeight="1">
      <c r="A186" s="39"/>
      <c r="B186" s="40"/>
      <c r="C186" s="259" t="s">
        <v>203</v>
      </c>
      <c r="D186" s="259" t="s">
        <v>373</v>
      </c>
      <c r="E186" s="260" t="s">
        <v>826</v>
      </c>
      <c r="F186" s="261" t="s">
        <v>827</v>
      </c>
      <c r="G186" s="262" t="s">
        <v>153</v>
      </c>
      <c r="H186" s="263">
        <v>27.702000000000002</v>
      </c>
      <c r="I186" s="264"/>
      <c r="J186" s="265">
        <f>ROUND(I186*H186,2)</f>
        <v>0</v>
      </c>
      <c r="K186" s="261" t="s">
        <v>128</v>
      </c>
      <c r="L186" s="266"/>
      <c r="M186" s="267" t="s">
        <v>19</v>
      </c>
      <c r="N186" s="268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223</v>
      </c>
      <c r="AT186" s="216" t="s">
        <v>373</v>
      </c>
      <c r="AU186" s="216" t="s">
        <v>82</v>
      </c>
      <c r="AY186" s="18" t="s">
        <v>122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173</v>
      </c>
      <c r="BM186" s="216" t="s">
        <v>396</v>
      </c>
    </row>
    <row r="187" s="13" customFormat="1">
      <c r="A187" s="13"/>
      <c r="B187" s="223"/>
      <c r="C187" s="224"/>
      <c r="D187" s="225" t="s">
        <v>132</v>
      </c>
      <c r="E187" s="226" t="s">
        <v>19</v>
      </c>
      <c r="F187" s="227" t="s">
        <v>828</v>
      </c>
      <c r="G187" s="224"/>
      <c r="H187" s="228">
        <v>27.702000000000002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132</v>
      </c>
      <c r="AU187" s="234" t="s">
        <v>82</v>
      </c>
      <c r="AV187" s="13" t="s">
        <v>82</v>
      </c>
      <c r="AW187" s="13" t="s">
        <v>33</v>
      </c>
      <c r="AX187" s="13" t="s">
        <v>72</v>
      </c>
      <c r="AY187" s="234" t="s">
        <v>122</v>
      </c>
    </row>
    <row r="188" s="14" customFormat="1">
      <c r="A188" s="14"/>
      <c r="B188" s="235"/>
      <c r="C188" s="236"/>
      <c r="D188" s="225" t="s">
        <v>132</v>
      </c>
      <c r="E188" s="237" t="s">
        <v>19</v>
      </c>
      <c r="F188" s="238" t="s">
        <v>134</v>
      </c>
      <c r="G188" s="236"/>
      <c r="H188" s="239">
        <v>27.702000000000002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132</v>
      </c>
      <c r="AU188" s="245" t="s">
        <v>82</v>
      </c>
      <c r="AV188" s="14" t="s">
        <v>129</v>
      </c>
      <c r="AW188" s="14" t="s">
        <v>33</v>
      </c>
      <c r="AX188" s="14" t="s">
        <v>80</v>
      </c>
      <c r="AY188" s="245" t="s">
        <v>122</v>
      </c>
    </row>
    <row r="189" s="2" customFormat="1" ht="24.15" customHeight="1">
      <c r="A189" s="39"/>
      <c r="B189" s="40"/>
      <c r="C189" s="205" t="s">
        <v>398</v>
      </c>
      <c r="D189" s="205" t="s">
        <v>124</v>
      </c>
      <c r="E189" s="206" t="s">
        <v>403</v>
      </c>
      <c r="F189" s="207" t="s">
        <v>404</v>
      </c>
      <c r="G189" s="208" t="s">
        <v>405</v>
      </c>
      <c r="H189" s="269"/>
      <c r="I189" s="210"/>
      <c r="J189" s="211">
        <f>ROUND(I189*H189,2)</f>
        <v>0</v>
      </c>
      <c r="K189" s="207" t="s">
        <v>128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173</v>
      </c>
      <c r="AT189" s="216" t="s">
        <v>124</v>
      </c>
      <c r="AU189" s="216" t="s">
        <v>82</v>
      </c>
      <c r="AY189" s="18" t="s">
        <v>122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173</v>
      </c>
      <c r="BM189" s="216" t="s">
        <v>401</v>
      </c>
    </row>
    <row r="190" s="2" customFormat="1">
      <c r="A190" s="39"/>
      <c r="B190" s="40"/>
      <c r="C190" s="41"/>
      <c r="D190" s="218" t="s">
        <v>130</v>
      </c>
      <c r="E190" s="41"/>
      <c r="F190" s="219" t="s">
        <v>407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130</v>
      </c>
      <c r="AU190" s="18" t="s">
        <v>82</v>
      </c>
    </row>
    <row r="191" s="12" customFormat="1" ht="25.92" customHeight="1">
      <c r="A191" s="12"/>
      <c r="B191" s="189"/>
      <c r="C191" s="190"/>
      <c r="D191" s="191" t="s">
        <v>71</v>
      </c>
      <c r="E191" s="192" t="s">
        <v>373</v>
      </c>
      <c r="F191" s="192" t="s">
        <v>829</v>
      </c>
      <c r="G191" s="190"/>
      <c r="H191" s="190"/>
      <c r="I191" s="193"/>
      <c r="J191" s="194">
        <f>BK191</f>
        <v>0</v>
      </c>
      <c r="K191" s="190"/>
      <c r="L191" s="195"/>
      <c r="M191" s="196"/>
      <c r="N191" s="197"/>
      <c r="O191" s="197"/>
      <c r="P191" s="198">
        <f>P192</f>
        <v>0</v>
      </c>
      <c r="Q191" s="197"/>
      <c r="R191" s="198">
        <f>R192</f>
        <v>0</v>
      </c>
      <c r="S191" s="197"/>
      <c r="T191" s="19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0" t="s">
        <v>138</v>
      </c>
      <c r="AT191" s="201" t="s">
        <v>71</v>
      </c>
      <c r="AU191" s="201" t="s">
        <v>72</v>
      </c>
      <c r="AY191" s="200" t="s">
        <v>122</v>
      </c>
      <c r="BK191" s="202">
        <f>BK192</f>
        <v>0</v>
      </c>
    </row>
    <row r="192" s="12" customFormat="1" ht="22.8" customHeight="1">
      <c r="A192" s="12"/>
      <c r="B192" s="189"/>
      <c r="C192" s="190"/>
      <c r="D192" s="191" t="s">
        <v>71</v>
      </c>
      <c r="E192" s="203" t="s">
        <v>830</v>
      </c>
      <c r="F192" s="203" t="s">
        <v>831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SUM(P193:P200)</f>
        <v>0</v>
      </c>
      <c r="Q192" s="197"/>
      <c r="R192" s="198">
        <f>SUM(R193:R200)</f>
        <v>0</v>
      </c>
      <c r="S192" s="197"/>
      <c r="T192" s="199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138</v>
      </c>
      <c r="AT192" s="201" t="s">
        <v>71</v>
      </c>
      <c r="AU192" s="201" t="s">
        <v>80</v>
      </c>
      <c r="AY192" s="200" t="s">
        <v>122</v>
      </c>
      <c r="BK192" s="202">
        <f>SUM(BK193:BK200)</f>
        <v>0</v>
      </c>
    </row>
    <row r="193" s="2" customFormat="1" ht="37.8" customHeight="1">
      <c r="A193" s="39"/>
      <c r="B193" s="40"/>
      <c r="C193" s="205" t="s">
        <v>207</v>
      </c>
      <c r="D193" s="205" t="s">
        <v>124</v>
      </c>
      <c r="E193" s="206" t="s">
        <v>832</v>
      </c>
      <c r="F193" s="207" t="s">
        <v>833</v>
      </c>
      <c r="G193" s="208" t="s">
        <v>292</v>
      </c>
      <c r="H193" s="209">
        <v>26</v>
      </c>
      <c r="I193" s="210"/>
      <c r="J193" s="211">
        <f>ROUND(I193*H193,2)</f>
        <v>0</v>
      </c>
      <c r="K193" s="207" t="s">
        <v>128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427</v>
      </c>
      <c r="AT193" s="216" t="s">
        <v>124</v>
      </c>
      <c r="AU193" s="216" t="s">
        <v>82</v>
      </c>
      <c r="AY193" s="18" t="s">
        <v>122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427</v>
      </c>
      <c r="BM193" s="216" t="s">
        <v>406</v>
      </c>
    </row>
    <row r="194" s="2" customFormat="1">
      <c r="A194" s="39"/>
      <c r="B194" s="40"/>
      <c r="C194" s="41"/>
      <c r="D194" s="218" t="s">
        <v>130</v>
      </c>
      <c r="E194" s="41"/>
      <c r="F194" s="219" t="s">
        <v>834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130</v>
      </c>
      <c r="AU194" s="18" t="s">
        <v>82</v>
      </c>
    </row>
    <row r="195" s="13" customFormat="1">
      <c r="A195" s="13"/>
      <c r="B195" s="223"/>
      <c r="C195" s="224"/>
      <c r="D195" s="225" t="s">
        <v>132</v>
      </c>
      <c r="E195" s="226" t="s">
        <v>19</v>
      </c>
      <c r="F195" s="227" t="s">
        <v>835</v>
      </c>
      <c r="G195" s="224"/>
      <c r="H195" s="228">
        <v>26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132</v>
      </c>
      <c r="AU195" s="234" t="s">
        <v>82</v>
      </c>
      <c r="AV195" s="13" t="s">
        <v>82</v>
      </c>
      <c r="AW195" s="13" t="s">
        <v>33</v>
      </c>
      <c r="AX195" s="13" t="s">
        <v>72</v>
      </c>
      <c r="AY195" s="234" t="s">
        <v>122</v>
      </c>
    </row>
    <row r="196" s="14" customFormat="1">
      <c r="A196" s="14"/>
      <c r="B196" s="235"/>
      <c r="C196" s="236"/>
      <c r="D196" s="225" t="s">
        <v>132</v>
      </c>
      <c r="E196" s="237" t="s">
        <v>19</v>
      </c>
      <c r="F196" s="238" t="s">
        <v>134</v>
      </c>
      <c r="G196" s="236"/>
      <c r="H196" s="239">
        <v>26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132</v>
      </c>
      <c r="AU196" s="245" t="s">
        <v>82</v>
      </c>
      <c r="AV196" s="14" t="s">
        <v>129</v>
      </c>
      <c r="AW196" s="14" t="s">
        <v>33</v>
      </c>
      <c r="AX196" s="14" t="s">
        <v>80</v>
      </c>
      <c r="AY196" s="245" t="s">
        <v>122</v>
      </c>
    </row>
    <row r="197" s="2" customFormat="1" ht="24.15" customHeight="1">
      <c r="A197" s="39"/>
      <c r="B197" s="40"/>
      <c r="C197" s="205" t="s">
        <v>410</v>
      </c>
      <c r="D197" s="205" t="s">
        <v>124</v>
      </c>
      <c r="E197" s="206" t="s">
        <v>836</v>
      </c>
      <c r="F197" s="207" t="s">
        <v>837</v>
      </c>
      <c r="G197" s="208" t="s">
        <v>292</v>
      </c>
      <c r="H197" s="209">
        <v>26</v>
      </c>
      <c r="I197" s="210"/>
      <c r="J197" s="211">
        <f>ROUND(I197*H197,2)</f>
        <v>0</v>
      </c>
      <c r="K197" s="207" t="s">
        <v>128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427</v>
      </c>
      <c r="AT197" s="216" t="s">
        <v>124</v>
      </c>
      <c r="AU197" s="216" t="s">
        <v>82</v>
      </c>
      <c r="AY197" s="18" t="s">
        <v>122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427</v>
      </c>
      <c r="BM197" s="216" t="s">
        <v>413</v>
      </c>
    </row>
    <row r="198" s="2" customFormat="1">
      <c r="A198" s="39"/>
      <c r="B198" s="40"/>
      <c r="C198" s="41"/>
      <c r="D198" s="218" t="s">
        <v>130</v>
      </c>
      <c r="E198" s="41"/>
      <c r="F198" s="219" t="s">
        <v>838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130</v>
      </c>
      <c r="AU198" s="18" t="s">
        <v>82</v>
      </c>
    </row>
    <row r="199" s="2" customFormat="1" ht="24.15" customHeight="1">
      <c r="A199" s="39"/>
      <c r="B199" s="40"/>
      <c r="C199" s="205" t="s">
        <v>212</v>
      </c>
      <c r="D199" s="205" t="s">
        <v>124</v>
      </c>
      <c r="E199" s="206" t="s">
        <v>839</v>
      </c>
      <c r="F199" s="207" t="s">
        <v>840</v>
      </c>
      <c r="G199" s="208" t="s">
        <v>292</v>
      </c>
      <c r="H199" s="209">
        <v>26</v>
      </c>
      <c r="I199" s="210"/>
      <c r="J199" s="211">
        <f>ROUND(I199*H199,2)</f>
        <v>0</v>
      </c>
      <c r="K199" s="207" t="s">
        <v>128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427</v>
      </c>
      <c r="AT199" s="216" t="s">
        <v>124</v>
      </c>
      <c r="AU199" s="216" t="s">
        <v>82</v>
      </c>
      <c r="AY199" s="18" t="s">
        <v>122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427</v>
      </c>
      <c r="BM199" s="216" t="s">
        <v>418</v>
      </c>
    </row>
    <row r="200" s="2" customFormat="1">
      <c r="A200" s="39"/>
      <c r="B200" s="40"/>
      <c r="C200" s="41"/>
      <c r="D200" s="218" t="s">
        <v>130</v>
      </c>
      <c r="E200" s="41"/>
      <c r="F200" s="219" t="s">
        <v>841</v>
      </c>
      <c r="G200" s="41"/>
      <c r="H200" s="41"/>
      <c r="I200" s="220"/>
      <c r="J200" s="41"/>
      <c r="K200" s="41"/>
      <c r="L200" s="45"/>
      <c r="M200" s="271"/>
      <c r="N200" s="272"/>
      <c r="O200" s="273"/>
      <c r="P200" s="273"/>
      <c r="Q200" s="273"/>
      <c r="R200" s="273"/>
      <c r="S200" s="273"/>
      <c r="T200" s="274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130</v>
      </c>
      <c r="AU200" s="18" t="s">
        <v>82</v>
      </c>
    </row>
    <row r="201" s="2" customFormat="1" ht="6.96" customHeight="1">
      <c r="A201" s="39"/>
      <c r="B201" s="60"/>
      <c r="C201" s="61"/>
      <c r="D201" s="61"/>
      <c r="E201" s="61"/>
      <c r="F201" s="61"/>
      <c r="G201" s="61"/>
      <c r="H201" s="61"/>
      <c r="I201" s="61"/>
      <c r="J201" s="61"/>
      <c r="K201" s="61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sbvR/R6uPaB55Q0BxycueyxQuA6zvEhA1kpAgplVBscqvrdINi71icyPdTmzc9mTtbYyJW2rrPFF9EvjgAdiCA==" hashValue="FhpL1o+MmsNvcvZIood3XQKGN5AZJUGyVBToUU/MLEJx6qWmvKDSYlcwqvuRaLc01DHUsvaOWtmSOuKiB8Yh3A==" algorithmName="SHA-512" password="CC35"/>
  <autoFilter ref="C89:K20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31203101"/>
    <hyperlink ref="F98" r:id="rId2" display="https://podminky.urs.cz/item/CS_URS_2023_01/132201101"/>
    <hyperlink ref="F103" r:id="rId3" display="https://podminky.urs.cz/item/CS_URS_2023_01/132201201"/>
    <hyperlink ref="F107" r:id="rId4" display="https://podminky.urs.cz/item/CS_URS_2023_01/151101101"/>
    <hyperlink ref="F111" r:id="rId5" display="https://podminky.urs.cz/item/CS_URS_2023_01/151101111"/>
    <hyperlink ref="F113" r:id="rId6" display="https://podminky.urs.cz/item/CS_URS_2023_01/161101101"/>
    <hyperlink ref="F115" r:id="rId7" display="https://podminky.urs.cz/item/CS_URS_2023_01/162701105"/>
    <hyperlink ref="F117" r:id="rId8" display="https://podminky.urs.cz/item/CS_URS_2023_01/171201201"/>
    <hyperlink ref="F119" r:id="rId9" display="https://podminky.urs.cz/item/CS_URS_2023_01/171201211"/>
    <hyperlink ref="F123" r:id="rId10" display="https://podminky.urs.cz/item/CS_URS_2023_01/174101101"/>
    <hyperlink ref="F125" r:id="rId11" display="https://podminky.urs.cz/item/CS_URS_2023_01/175111101"/>
    <hyperlink ref="F132" r:id="rId12" display="https://podminky.urs.cz/item/CS_URS_2023_01/181411151"/>
    <hyperlink ref="F140" r:id="rId13" display="https://podminky.urs.cz/item/CS_URS_2023_01/211531111"/>
    <hyperlink ref="F145" r:id="rId14" display="https://podminky.urs.cz/item/CS_URS_2023_01/211561111"/>
    <hyperlink ref="F149" r:id="rId15" display="https://podminky.urs.cz/item/CS_URS_2023_01/213141111"/>
    <hyperlink ref="F158" r:id="rId16" display="https://podminky.urs.cz/item/CS_URS_2023_01/430321313"/>
    <hyperlink ref="F162" r:id="rId17" display="https://podminky.urs.cz/item/CS_URS_2023_01/451572111"/>
    <hyperlink ref="F167" r:id="rId18" display="https://podminky.urs.cz/item/CS_URS_2023_01/564730011"/>
    <hyperlink ref="F169" r:id="rId19" display="https://podminky.urs.cz/item/CS_URS_2023_01/581114113"/>
    <hyperlink ref="F174" r:id="rId20" display="https://podminky.urs.cz/item/CS_URS_2023_01/637211122"/>
    <hyperlink ref="F179" r:id="rId21" display="https://podminky.urs.cz/item/CS_URS_2023_01/998223011"/>
    <hyperlink ref="F183" r:id="rId22" display="https://podminky.urs.cz/item/CS_URS_2023_01/711491273"/>
    <hyperlink ref="F190" r:id="rId23" display="https://podminky.urs.cz/item/CS_URS_2023_01/998711201"/>
    <hyperlink ref="F194" r:id="rId24" display="https://podminky.urs.cz/item/CS_URS_2023_01/460150043"/>
    <hyperlink ref="F198" r:id="rId25" display="https://podminky.urs.cz/item/CS_URS_2023_01/460421101"/>
    <hyperlink ref="F200" r:id="rId26" display="https://podminky.urs.cz/item/CS_URS_2023_01/46056004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Městský hřbitov Beroun, kompletní oprava bývalé márnice rozpočet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842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7. 3. 2023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ROUND((SUM(BE80:BE96)),  2)</f>
        <v>0</v>
      </c>
      <c r="G33" s="39"/>
      <c r="H33" s="39"/>
      <c r="I33" s="149">
        <v>0.20999999999999999</v>
      </c>
      <c r="J33" s="148">
        <f>ROUND(((SUM(BE80:BE96))*I33),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ROUND((SUM(BF80:BF96)),  2)</f>
        <v>0</v>
      </c>
      <c r="G34" s="39"/>
      <c r="H34" s="39"/>
      <c r="I34" s="149">
        <v>0.14999999999999999</v>
      </c>
      <c r="J34" s="148">
        <f>ROUND(((SUM(BF80:BF96))*I34),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ROUND((SUM(BG80:BG96)),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ROUND((SUM(BH80:BH96)),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ROUND((SUM(BI80:BI96)),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Městský hřbitov Beroun, kompletní oprava bývalé márnice rozpočet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Beroun</v>
      </c>
      <c r="G52" s="41"/>
      <c r="H52" s="41"/>
      <c r="I52" s="33" t="s">
        <v>23</v>
      </c>
      <c r="J52" s="73" t="str">
        <f>IF(J12="","",J12)</f>
        <v>7. 3. 2023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Beroun</v>
      </c>
      <c r="G54" s="41"/>
      <c r="H54" s="41"/>
      <c r="I54" s="33" t="s">
        <v>31</v>
      </c>
      <c r="J54" s="37" t="str">
        <f>E21</f>
        <v>Ramprojekt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843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107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61" t="str">
        <f>E7</f>
        <v>Městský hřbitov Beroun, kompletní oprava bývalé márnice rozpočet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93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04 - Ostatní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Beroun</v>
      </c>
      <c r="G74" s="41"/>
      <c r="H74" s="41"/>
      <c r="I74" s="33" t="s">
        <v>23</v>
      </c>
      <c r="J74" s="73" t="str">
        <f>IF(J12="","",J12)</f>
        <v>7. 3. 2023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>Město Beroun</v>
      </c>
      <c r="G76" s="41"/>
      <c r="H76" s="41"/>
      <c r="I76" s="33" t="s">
        <v>31</v>
      </c>
      <c r="J76" s="37" t="str">
        <f>E21</f>
        <v>Ramprojekt s.r.o.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29</v>
      </c>
      <c r="D77" s="41"/>
      <c r="E77" s="41"/>
      <c r="F77" s="28" t="str">
        <f>IF(E18="","",E18)</f>
        <v>Vyplň údaj</v>
      </c>
      <c r="G77" s="41"/>
      <c r="H77" s="41"/>
      <c r="I77" s="33" t="s">
        <v>34</v>
      </c>
      <c r="J77" s="37" t="str">
        <f>E24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108</v>
      </c>
      <c r="D79" s="181" t="s">
        <v>57</v>
      </c>
      <c r="E79" s="181" t="s">
        <v>53</v>
      </c>
      <c r="F79" s="181" t="s">
        <v>54</v>
      </c>
      <c r="G79" s="181" t="s">
        <v>109</v>
      </c>
      <c r="H79" s="181" t="s">
        <v>110</v>
      </c>
      <c r="I79" s="181" t="s">
        <v>111</v>
      </c>
      <c r="J79" s="181" t="s">
        <v>97</v>
      </c>
      <c r="K79" s="182" t="s">
        <v>112</v>
      </c>
      <c r="L79" s="183"/>
      <c r="M79" s="93" t="s">
        <v>19</v>
      </c>
      <c r="N79" s="94" t="s">
        <v>42</v>
      </c>
      <c r="O79" s="94" t="s">
        <v>113</v>
      </c>
      <c r="P79" s="94" t="s">
        <v>114</v>
      </c>
      <c r="Q79" s="94" t="s">
        <v>115</v>
      </c>
      <c r="R79" s="94" t="s">
        <v>116</v>
      </c>
      <c r="S79" s="94" t="s">
        <v>117</v>
      </c>
      <c r="T79" s="95" t="s">
        <v>118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119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71</v>
      </c>
      <c r="AU80" s="18" t="s">
        <v>98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71</v>
      </c>
      <c r="E81" s="192" t="s">
        <v>844</v>
      </c>
      <c r="F81" s="192" t="s">
        <v>845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SUM(P82:P96)</f>
        <v>0</v>
      </c>
      <c r="Q81" s="197"/>
      <c r="R81" s="198">
        <f>SUM(R82:R96)</f>
        <v>0</v>
      </c>
      <c r="S81" s="197"/>
      <c r="T81" s="199">
        <f>SUM(T82:T96)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150</v>
      </c>
      <c r="AT81" s="201" t="s">
        <v>71</v>
      </c>
      <c r="AU81" s="201" t="s">
        <v>72</v>
      </c>
      <c r="AY81" s="200" t="s">
        <v>122</v>
      </c>
      <c r="BK81" s="202">
        <f>SUM(BK82:BK96)</f>
        <v>0</v>
      </c>
    </row>
    <row r="82" s="2" customFormat="1" ht="16.5" customHeight="1">
      <c r="A82" s="39"/>
      <c r="B82" s="40"/>
      <c r="C82" s="205" t="s">
        <v>80</v>
      </c>
      <c r="D82" s="205" t="s">
        <v>124</v>
      </c>
      <c r="E82" s="206" t="s">
        <v>846</v>
      </c>
      <c r="F82" s="207" t="s">
        <v>847</v>
      </c>
      <c r="G82" s="208" t="s">
        <v>848</v>
      </c>
      <c r="H82" s="209">
        <v>1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129</v>
      </c>
      <c r="AT82" s="216" t="s">
        <v>124</v>
      </c>
      <c r="AU82" s="216" t="s">
        <v>80</v>
      </c>
      <c r="AY82" s="18" t="s">
        <v>122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129</v>
      </c>
      <c r="BM82" s="216" t="s">
        <v>82</v>
      </c>
    </row>
    <row r="83" s="2" customFormat="1" ht="24.15" customHeight="1">
      <c r="A83" s="39"/>
      <c r="B83" s="40"/>
      <c r="C83" s="205" t="s">
        <v>82</v>
      </c>
      <c r="D83" s="205" t="s">
        <v>124</v>
      </c>
      <c r="E83" s="206" t="s">
        <v>849</v>
      </c>
      <c r="F83" s="207" t="s">
        <v>850</v>
      </c>
      <c r="G83" s="208" t="s">
        <v>848</v>
      </c>
      <c r="H83" s="209">
        <v>1</v>
      </c>
      <c r="I83" s="210"/>
      <c r="J83" s="211">
        <f>ROUND(I83*H83,2)</f>
        <v>0</v>
      </c>
      <c r="K83" s="207" t="s">
        <v>128</v>
      </c>
      <c r="L83" s="45"/>
      <c r="M83" s="212" t="s">
        <v>19</v>
      </c>
      <c r="N83" s="213" t="s">
        <v>43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129</v>
      </c>
      <c r="AT83" s="216" t="s">
        <v>124</v>
      </c>
      <c r="AU83" s="216" t="s">
        <v>80</v>
      </c>
      <c r="AY83" s="18" t="s">
        <v>122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80</v>
      </c>
      <c r="BK83" s="217">
        <f>ROUND(I83*H83,2)</f>
        <v>0</v>
      </c>
      <c r="BL83" s="18" t="s">
        <v>129</v>
      </c>
      <c r="BM83" s="216" t="s">
        <v>129</v>
      </c>
    </row>
    <row r="84" s="2" customFormat="1">
      <c r="A84" s="39"/>
      <c r="B84" s="40"/>
      <c r="C84" s="41"/>
      <c r="D84" s="218" t="s">
        <v>130</v>
      </c>
      <c r="E84" s="41"/>
      <c r="F84" s="219" t="s">
        <v>851</v>
      </c>
      <c r="G84" s="41"/>
      <c r="H84" s="41"/>
      <c r="I84" s="220"/>
      <c r="J84" s="41"/>
      <c r="K84" s="41"/>
      <c r="L84" s="45"/>
      <c r="M84" s="221"/>
      <c r="N84" s="222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130</v>
      </c>
      <c r="AU84" s="18" t="s">
        <v>80</v>
      </c>
    </row>
    <row r="85" s="2" customFormat="1" ht="16.5" customHeight="1">
      <c r="A85" s="39"/>
      <c r="B85" s="40"/>
      <c r="C85" s="205" t="s">
        <v>138</v>
      </c>
      <c r="D85" s="205" t="s">
        <v>124</v>
      </c>
      <c r="E85" s="206" t="s">
        <v>852</v>
      </c>
      <c r="F85" s="207" t="s">
        <v>853</v>
      </c>
      <c r="G85" s="208" t="s">
        <v>848</v>
      </c>
      <c r="H85" s="209">
        <v>1</v>
      </c>
      <c r="I85" s="210"/>
      <c r="J85" s="211">
        <f>ROUND(I85*H85,2)</f>
        <v>0</v>
      </c>
      <c r="K85" s="207" t="s">
        <v>128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129</v>
      </c>
      <c r="AT85" s="216" t="s">
        <v>124</v>
      </c>
      <c r="AU85" s="216" t="s">
        <v>80</v>
      </c>
      <c r="AY85" s="18" t="s">
        <v>122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129</v>
      </c>
      <c r="BM85" s="216" t="s">
        <v>141</v>
      </c>
    </row>
    <row r="86" s="2" customFormat="1">
      <c r="A86" s="39"/>
      <c r="B86" s="40"/>
      <c r="C86" s="41"/>
      <c r="D86" s="218" t="s">
        <v>130</v>
      </c>
      <c r="E86" s="41"/>
      <c r="F86" s="219" t="s">
        <v>854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130</v>
      </c>
      <c r="AU86" s="18" t="s">
        <v>80</v>
      </c>
    </row>
    <row r="87" s="2" customFormat="1" ht="16.5" customHeight="1">
      <c r="A87" s="39"/>
      <c r="B87" s="40"/>
      <c r="C87" s="205" t="s">
        <v>129</v>
      </c>
      <c r="D87" s="205" t="s">
        <v>124</v>
      </c>
      <c r="E87" s="206" t="s">
        <v>855</v>
      </c>
      <c r="F87" s="207" t="s">
        <v>856</v>
      </c>
      <c r="G87" s="208" t="s">
        <v>848</v>
      </c>
      <c r="H87" s="209">
        <v>1</v>
      </c>
      <c r="I87" s="210"/>
      <c r="J87" s="211">
        <f>ROUND(I87*H87,2)</f>
        <v>0</v>
      </c>
      <c r="K87" s="207" t="s">
        <v>128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129</v>
      </c>
      <c r="AT87" s="216" t="s">
        <v>124</v>
      </c>
      <c r="AU87" s="216" t="s">
        <v>80</v>
      </c>
      <c r="AY87" s="18" t="s">
        <v>122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129</v>
      </c>
      <c r="BM87" s="216" t="s">
        <v>146</v>
      </c>
    </row>
    <row r="88" s="2" customFormat="1">
      <c r="A88" s="39"/>
      <c r="B88" s="40"/>
      <c r="C88" s="41"/>
      <c r="D88" s="218" t="s">
        <v>130</v>
      </c>
      <c r="E88" s="41"/>
      <c r="F88" s="219" t="s">
        <v>857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130</v>
      </c>
      <c r="AU88" s="18" t="s">
        <v>80</v>
      </c>
    </row>
    <row r="89" s="2" customFormat="1" ht="21.75" customHeight="1">
      <c r="A89" s="39"/>
      <c r="B89" s="40"/>
      <c r="C89" s="205" t="s">
        <v>150</v>
      </c>
      <c r="D89" s="205" t="s">
        <v>124</v>
      </c>
      <c r="E89" s="206" t="s">
        <v>858</v>
      </c>
      <c r="F89" s="207" t="s">
        <v>859</v>
      </c>
      <c r="G89" s="208" t="s">
        <v>848</v>
      </c>
      <c r="H89" s="209">
        <v>1</v>
      </c>
      <c r="I89" s="210"/>
      <c r="J89" s="211">
        <f>ROUND(I89*H89,2)</f>
        <v>0</v>
      </c>
      <c r="K89" s="207" t="s">
        <v>128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129</v>
      </c>
      <c r="AT89" s="216" t="s">
        <v>124</v>
      </c>
      <c r="AU89" s="216" t="s">
        <v>80</v>
      </c>
      <c r="AY89" s="18" t="s">
        <v>122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129</v>
      </c>
      <c r="BM89" s="216" t="s">
        <v>154</v>
      </c>
    </row>
    <row r="90" s="2" customFormat="1">
      <c r="A90" s="39"/>
      <c r="B90" s="40"/>
      <c r="C90" s="41"/>
      <c r="D90" s="218" t="s">
        <v>130</v>
      </c>
      <c r="E90" s="41"/>
      <c r="F90" s="219" t="s">
        <v>860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130</v>
      </c>
      <c r="AU90" s="18" t="s">
        <v>80</v>
      </c>
    </row>
    <row r="91" s="2" customFormat="1" ht="16.5" customHeight="1">
      <c r="A91" s="39"/>
      <c r="B91" s="40"/>
      <c r="C91" s="205" t="s">
        <v>141</v>
      </c>
      <c r="D91" s="205" t="s">
        <v>124</v>
      </c>
      <c r="E91" s="206" t="s">
        <v>861</v>
      </c>
      <c r="F91" s="207" t="s">
        <v>862</v>
      </c>
      <c r="G91" s="208" t="s">
        <v>153</v>
      </c>
      <c r="H91" s="209">
        <v>40</v>
      </c>
      <c r="I91" s="210"/>
      <c r="J91" s="211">
        <f>ROUND(I91*H91,2)</f>
        <v>0</v>
      </c>
      <c r="K91" s="207" t="s">
        <v>128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129</v>
      </c>
      <c r="AT91" s="216" t="s">
        <v>124</v>
      </c>
      <c r="AU91" s="216" t="s">
        <v>80</v>
      </c>
      <c r="AY91" s="18" t="s">
        <v>122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129</v>
      </c>
      <c r="BM91" s="216" t="s">
        <v>160</v>
      </c>
    </row>
    <row r="92" s="2" customFormat="1">
      <c r="A92" s="39"/>
      <c r="B92" s="40"/>
      <c r="C92" s="41"/>
      <c r="D92" s="218" t="s">
        <v>130</v>
      </c>
      <c r="E92" s="41"/>
      <c r="F92" s="219" t="s">
        <v>863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130</v>
      </c>
      <c r="AU92" s="18" t="s">
        <v>80</v>
      </c>
    </row>
    <row r="93" s="13" customFormat="1">
      <c r="A93" s="13"/>
      <c r="B93" s="223"/>
      <c r="C93" s="224"/>
      <c r="D93" s="225" t="s">
        <v>132</v>
      </c>
      <c r="E93" s="226" t="s">
        <v>19</v>
      </c>
      <c r="F93" s="227" t="s">
        <v>251</v>
      </c>
      <c r="G93" s="224"/>
      <c r="H93" s="228">
        <v>40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132</v>
      </c>
      <c r="AU93" s="234" t="s">
        <v>80</v>
      </c>
      <c r="AV93" s="13" t="s">
        <v>82</v>
      </c>
      <c r="AW93" s="13" t="s">
        <v>33</v>
      </c>
      <c r="AX93" s="13" t="s">
        <v>72</v>
      </c>
      <c r="AY93" s="234" t="s">
        <v>122</v>
      </c>
    </row>
    <row r="94" s="14" customFormat="1">
      <c r="A94" s="14"/>
      <c r="B94" s="235"/>
      <c r="C94" s="236"/>
      <c r="D94" s="225" t="s">
        <v>132</v>
      </c>
      <c r="E94" s="237" t="s">
        <v>19</v>
      </c>
      <c r="F94" s="238" t="s">
        <v>134</v>
      </c>
      <c r="G94" s="236"/>
      <c r="H94" s="239">
        <v>40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132</v>
      </c>
      <c r="AU94" s="245" t="s">
        <v>80</v>
      </c>
      <c r="AV94" s="14" t="s">
        <v>129</v>
      </c>
      <c r="AW94" s="14" t="s">
        <v>33</v>
      </c>
      <c r="AX94" s="14" t="s">
        <v>80</v>
      </c>
      <c r="AY94" s="245" t="s">
        <v>122</v>
      </c>
    </row>
    <row r="95" s="2" customFormat="1" ht="16.5" customHeight="1">
      <c r="A95" s="39"/>
      <c r="B95" s="40"/>
      <c r="C95" s="205" t="s">
        <v>164</v>
      </c>
      <c r="D95" s="205" t="s">
        <v>124</v>
      </c>
      <c r="E95" s="206" t="s">
        <v>864</v>
      </c>
      <c r="F95" s="207" t="s">
        <v>865</v>
      </c>
      <c r="G95" s="208" t="s">
        <v>848</v>
      </c>
      <c r="H95" s="209">
        <v>1</v>
      </c>
      <c r="I95" s="210"/>
      <c r="J95" s="211">
        <f>ROUND(I95*H95,2)</f>
        <v>0</v>
      </c>
      <c r="K95" s="207" t="s">
        <v>128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129</v>
      </c>
      <c r="AT95" s="216" t="s">
        <v>124</v>
      </c>
      <c r="AU95" s="216" t="s">
        <v>80</v>
      </c>
      <c r="AY95" s="18" t="s">
        <v>122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129</v>
      </c>
      <c r="BM95" s="216" t="s">
        <v>167</v>
      </c>
    </row>
    <row r="96" s="2" customFormat="1">
      <c r="A96" s="39"/>
      <c r="B96" s="40"/>
      <c r="C96" s="41"/>
      <c r="D96" s="218" t="s">
        <v>130</v>
      </c>
      <c r="E96" s="41"/>
      <c r="F96" s="219" t="s">
        <v>866</v>
      </c>
      <c r="G96" s="41"/>
      <c r="H96" s="41"/>
      <c r="I96" s="220"/>
      <c r="J96" s="41"/>
      <c r="K96" s="41"/>
      <c r="L96" s="45"/>
      <c r="M96" s="271"/>
      <c r="N96" s="272"/>
      <c r="O96" s="273"/>
      <c r="P96" s="273"/>
      <c r="Q96" s="273"/>
      <c r="R96" s="273"/>
      <c r="S96" s="273"/>
      <c r="T96" s="2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130</v>
      </c>
      <c r="AU96" s="18" t="s">
        <v>80</v>
      </c>
    </row>
    <row r="97" s="2" customFormat="1" ht="6.96" customHeight="1">
      <c r="A97" s="3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45"/>
      <c r="M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</sheetData>
  <sheetProtection sheet="1" autoFilter="0" formatColumns="0" formatRows="0" objects="1" scenarios="1" spinCount="100000" saltValue="6/3/qQR0PJgFd3bRH4lm2xGGwIo+mYyEBz+b7y/TxhVmlA7pqweCU1R5PAEshvjsT8FkN5lH8L8qZDN2V8EJqw==" hashValue="m3q+QO55BSaEiGee8ugoc2thTIrnoEZWTvdJQg+A4laxx4l5YrrVNYbdL5635p40+11/4vvo/169Pn1MsIcrrQ==" algorithmName="SHA-512" password="CC35"/>
  <autoFilter ref="C79:K9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4" r:id="rId1" display="https://podminky.urs.cz/item/CS_URS_2023_01/013254000"/>
    <hyperlink ref="F86" r:id="rId2" display="https://podminky.urs.cz/item/CS_URS_2023_01/030001000"/>
    <hyperlink ref="F88" r:id="rId3" display="https://podminky.urs.cz/item/CS_URS_2023_01/041103000"/>
    <hyperlink ref="F90" r:id="rId4" display="https://podminky.urs.cz/item/CS_URS_2023_01/045203000"/>
    <hyperlink ref="F92" r:id="rId5" display="https://podminky.urs.cz/item/CS_URS_2023_01/053002000"/>
    <hyperlink ref="F96" r:id="rId6" display="https://podminky.urs.cz/item/CS_URS_2023_01/059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867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868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869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870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871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872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873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874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875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876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877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79</v>
      </c>
      <c r="F18" s="286" t="s">
        <v>878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879</v>
      </c>
      <c r="F19" s="286" t="s">
        <v>880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881</v>
      </c>
      <c r="F20" s="286" t="s">
        <v>882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883</v>
      </c>
      <c r="F21" s="286" t="s">
        <v>884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885</v>
      </c>
      <c r="F22" s="286" t="s">
        <v>886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887</v>
      </c>
      <c r="F23" s="286" t="s">
        <v>888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889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890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891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892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893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894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895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896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897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108</v>
      </c>
      <c r="F36" s="286"/>
      <c r="G36" s="286" t="s">
        <v>898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899</v>
      </c>
      <c r="F37" s="286"/>
      <c r="G37" s="286" t="s">
        <v>900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53</v>
      </c>
      <c r="F38" s="286"/>
      <c r="G38" s="286" t="s">
        <v>901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54</v>
      </c>
      <c r="F39" s="286"/>
      <c r="G39" s="286" t="s">
        <v>902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109</v>
      </c>
      <c r="F40" s="286"/>
      <c r="G40" s="286" t="s">
        <v>903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110</v>
      </c>
      <c r="F41" s="286"/>
      <c r="G41" s="286" t="s">
        <v>904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905</v>
      </c>
      <c r="F42" s="286"/>
      <c r="G42" s="286" t="s">
        <v>906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907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908</v>
      </c>
      <c r="F44" s="286"/>
      <c r="G44" s="286" t="s">
        <v>909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112</v>
      </c>
      <c r="F45" s="286"/>
      <c r="G45" s="286" t="s">
        <v>910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911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912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913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914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915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916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917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918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919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920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921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922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923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924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925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926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927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928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929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930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931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932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933</v>
      </c>
      <c r="D76" s="304"/>
      <c r="E76" s="304"/>
      <c r="F76" s="304" t="s">
        <v>934</v>
      </c>
      <c r="G76" s="305"/>
      <c r="H76" s="304" t="s">
        <v>54</v>
      </c>
      <c r="I76" s="304" t="s">
        <v>57</v>
      </c>
      <c r="J76" s="304" t="s">
        <v>935</v>
      </c>
      <c r="K76" s="303"/>
    </row>
    <row r="77" s="1" customFormat="1" ht="17.25" customHeight="1">
      <c r="B77" s="301"/>
      <c r="C77" s="306" t="s">
        <v>936</v>
      </c>
      <c r="D77" s="306"/>
      <c r="E77" s="306"/>
      <c r="F77" s="307" t="s">
        <v>937</v>
      </c>
      <c r="G77" s="308"/>
      <c r="H77" s="306"/>
      <c r="I77" s="306"/>
      <c r="J77" s="306" t="s">
        <v>938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53</v>
      </c>
      <c r="D79" s="311"/>
      <c r="E79" s="311"/>
      <c r="F79" s="312" t="s">
        <v>939</v>
      </c>
      <c r="G79" s="313"/>
      <c r="H79" s="289" t="s">
        <v>940</v>
      </c>
      <c r="I79" s="289" t="s">
        <v>941</v>
      </c>
      <c r="J79" s="289">
        <v>20</v>
      </c>
      <c r="K79" s="303"/>
    </row>
    <row r="80" s="1" customFormat="1" ht="15" customHeight="1">
      <c r="B80" s="301"/>
      <c r="C80" s="289" t="s">
        <v>942</v>
      </c>
      <c r="D80" s="289"/>
      <c r="E80" s="289"/>
      <c r="F80" s="312" t="s">
        <v>939</v>
      </c>
      <c r="G80" s="313"/>
      <c r="H80" s="289" t="s">
        <v>943</v>
      </c>
      <c r="I80" s="289" t="s">
        <v>941</v>
      </c>
      <c r="J80" s="289">
        <v>120</v>
      </c>
      <c r="K80" s="303"/>
    </row>
    <row r="81" s="1" customFormat="1" ht="15" customHeight="1">
      <c r="B81" s="314"/>
      <c r="C81" s="289" t="s">
        <v>944</v>
      </c>
      <c r="D81" s="289"/>
      <c r="E81" s="289"/>
      <c r="F81" s="312" t="s">
        <v>945</v>
      </c>
      <c r="G81" s="313"/>
      <c r="H81" s="289" t="s">
        <v>946</v>
      </c>
      <c r="I81" s="289" t="s">
        <v>941</v>
      </c>
      <c r="J81" s="289">
        <v>50</v>
      </c>
      <c r="K81" s="303"/>
    </row>
    <row r="82" s="1" customFormat="1" ht="15" customHeight="1">
      <c r="B82" s="314"/>
      <c r="C82" s="289" t="s">
        <v>947</v>
      </c>
      <c r="D82" s="289"/>
      <c r="E82" s="289"/>
      <c r="F82" s="312" t="s">
        <v>939</v>
      </c>
      <c r="G82" s="313"/>
      <c r="H82" s="289" t="s">
        <v>948</v>
      </c>
      <c r="I82" s="289" t="s">
        <v>949</v>
      </c>
      <c r="J82" s="289"/>
      <c r="K82" s="303"/>
    </row>
    <row r="83" s="1" customFormat="1" ht="15" customHeight="1">
      <c r="B83" s="314"/>
      <c r="C83" s="315" t="s">
        <v>950</v>
      </c>
      <c r="D83" s="315"/>
      <c r="E83" s="315"/>
      <c r="F83" s="316" t="s">
        <v>945</v>
      </c>
      <c r="G83" s="315"/>
      <c r="H83" s="315" t="s">
        <v>951</v>
      </c>
      <c r="I83" s="315" t="s">
        <v>941</v>
      </c>
      <c r="J83" s="315">
        <v>15</v>
      </c>
      <c r="K83" s="303"/>
    </row>
    <row r="84" s="1" customFormat="1" ht="15" customHeight="1">
      <c r="B84" s="314"/>
      <c r="C84" s="315" t="s">
        <v>952</v>
      </c>
      <c r="D84" s="315"/>
      <c r="E84" s="315"/>
      <c r="F84" s="316" t="s">
        <v>945</v>
      </c>
      <c r="G84" s="315"/>
      <c r="H84" s="315" t="s">
        <v>953</v>
      </c>
      <c r="I84" s="315" t="s">
        <v>941</v>
      </c>
      <c r="J84" s="315">
        <v>15</v>
      </c>
      <c r="K84" s="303"/>
    </row>
    <row r="85" s="1" customFormat="1" ht="15" customHeight="1">
      <c r="B85" s="314"/>
      <c r="C85" s="315" t="s">
        <v>954</v>
      </c>
      <c r="D85" s="315"/>
      <c r="E85" s="315"/>
      <c r="F85" s="316" t="s">
        <v>945</v>
      </c>
      <c r="G85" s="315"/>
      <c r="H85" s="315" t="s">
        <v>955</v>
      </c>
      <c r="I85" s="315" t="s">
        <v>941</v>
      </c>
      <c r="J85" s="315">
        <v>20</v>
      </c>
      <c r="K85" s="303"/>
    </row>
    <row r="86" s="1" customFormat="1" ht="15" customHeight="1">
      <c r="B86" s="314"/>
      <c r="C86" s="315" t="s">
        <v>956</v>
      </c>
      <c r="D86" s="315"/>
      <c r="E86" s="315"/>
      <c r="F86" s="316" t="s">
        <v>945</v>
      </c>
      <c r="G86" s="315"/>
      <c r="H86" s="315" t="s">
        <v>957</v>
      </c>
      <c r="I86" s="315" t="s">
        <v>941</v>
      </c>
      <c r="J86" s="315">
        <v>20</v>
      </c>
      <c r="K86" s="303"/>
    </row>
    <row r="87" s="1" customFormat="1" ht="15" customHeight="1">
      <c r="B87" s="314"/>
      <c r="C87" s="289" t="s">
        <v>958</v>
      </c>
      <c r="D87" s="289"/>
      <c r="E87" s="289"/>
      <c r="F87" s="312" t="s">
        <v>945</v>
      </c>
      <c r="G87" s="313"/>
      <c r="H87" s="289" t="s">
        <v>959</v>
      </c>
      <c r="I87" s="289" t="s">
        <v>941</v>
      </c>
      <c r="J87" s="289">
        <v>50</v>
      </c>
      <c r="K87" s="303"/>
    </row>
    <row r="88" s="1" customFormat="1" ht="15" customHeight="1">
      <c r="B88" s="314"/>
      <c r="C88" s="289" t="s">
        <v>960</v>
      </c>
      <c r="D88" s="289"/>
      <c r="E88" s="289"/>
      <c r="F88" s="312" t="s">
        <v>945</v>
      </c>
      <c r="G88" s="313"/>
      <c r="H88" s="289" t="s">
        <v>961</v>
      </c>
      <c r="I88" s="289" t="s">
        <v>941</v>
      </c>
      <c r="J88" s="289">
        <v>20</v>
      </c>
      <c r="K88" s="303"/>
    </row>
    <row r="89" s="1" customFormat="1" ht="15" customHeight="1">
      <c r="B89" s="314"/>
      <c r="C89" s="289" t="s">
        <v>962</v>
      </c>
      <c r="D89" s="289"/>
      <c r="E89" s="289"/>
      <c r="F89" s="312" t="s">
        <v>945</v>
      </c>
      <c r="G89" s="313"/>
      <c r="H89" s="289" t="s">
        <v>963</v>
      </c>
      <c r="I89" s="289" t="s">
        <v>941</v>
      </c>
      <c r="J89" s="289">
        <v>20</v>
      </c>
      <c r="K89" s="303"/>
    </row>
    <row r="90" s="1" customFormat="1" ht="15" customHeight="1">
      <c r="B90" s="314"/>
      <c r="C90" s="289" t="s">
        <v>964</v>
      </c>
      <c r="D90" s="289"/>
      <c r="E90" s="289"/>
      <c r="F90" s="312" t="s">
        <v>945</v>
      </c>
      <c r="G90" s="313"/>
      <c r="H90" s="289" t="s">
        <v>965</v>
      </c>
      <c r="I90" s="289" t="s">
        <v>941</v>
      </c>
      <c r="J90" s="289">
        <v>50</v>
      </c>
      <c r="K90" s="303"/>
    </row>
    <row r="91" s="1" customFormat="1" ht="15" customHeight="1">
      <c r="B91" s="314"/>
      <c r="C91" s="289" t="s">
        <v>966</v>
      </c>
      <c r="D91" s="289"/>
      <c r="E91" s="289"/>
      <c r="F91" s="312" t="s">
        <v>945</v>
      </c>
      <c r="G91" s="313"/>
      <c r="H91" s="289" t="s">
        <v>966</v>
      </c>
      <c r="I91" s="289" t="s">
        <v>941</v>
      </c>
      <c r="J91" s="289">
        <v>50</v>
      </c>
      <c r="K91" s="303"/>
    </row>
    <row r="92" s="1" customFormat="1" ht="15" customHeight="1">
      <c r="B92" s="314"/>
      <c r="C92" s="289" t="s">
        <v>967</v>
      </c>
      <c r="D92" s="289"/>
      <c r="E92" s="289"/>
      <c r="F92" s="312" t="s">
        <v>945</v>
      </c>
      <c r="G92" s="313"/>
      <c r="H92" s="289" t="s">
        <v>968</v>
      </c>
      <c r="I92" s="289" t="s">
        <v>941</v>
      </c>
      <c r="J92" s="289">
        <v>255</v>
      </c>
      <c r="K92" s="303"/>
    </row>
    <row r="93" s="1" customFormat="1" ht="15" customHeight="1">
      <c r="B93" s="314"/>
      <c r="C93" s="289" t="s">
        <v>969</v>
      </c>
      <c r="D93" s="289"/>
      <c r="E93" s="289"/>
      <c r="F93" s="312" t="s">
        <v>939</v>
      </c>
      <c r="G93" s="313"/>
      <c r="H93" s="289" t="s">
        <v>970</v>
      </c>
      <c r="I93" s="289" t="s">
        <v>971</v>
      </c>
      <c r="J93" s="289"/>
      <c r="K93" s="303"/>
    </row>
    <row r="94" s="1" customFormat="1" ht="15" customHeight="1">
      <c r="B94" s="314"/>
      <c r="C94" s="289" t="s">
        <v>972</v>
      </c>
      <c r="D94" s="289"/>
      <c r="E94" s="289"/>
      <c r="F94" s="312" t="s">
        <v>939</v>
      </c>
      <c r="G94" s="313"/>
      <c r="H94" s="289" t="s">
        <v>973</v>
      </c>
      <c r="I94" s="289" t="s">
        <v>974</v>
      </c>
      <c r="J94" s="289"/>
      <c r="K94" s="303"/>
    </row>
    <row r="95" s="1" customFormat="1" ht="15" customHeight="1">
      <c r="B95" s="314"/>
      <c r="C95" s="289" t="s">
        <v>975</v>
      </c>
      <c r="D95" s="289"/>
      <c r="E95" s="289"/>
      <c r="F95" s="312" t="s">
        <v>939</v>
      </c>
      <c r="G95" s="313"/>
      <c r="H95" s="289" t="s">
        <v>975</v>
      </c>
      <c r="I95" s="289" t="s">
        <v>974</v>
      </c>
      <c r="J95" s="289"/>
      <c r="K95" s="303"/>
    </row>
    <row r="96" s="1" customFormat="1" ht="15" customHeight="1">
      <c r="B96" s="314"/>
      <c r="C96" s="289" t="s">
        <v>38</v>
      </c>
      <c r="D96" s="289"/>
      <c r="E96" s="289"/>
      <c r="F96" s="312" t="s">
        <v>939</v>
      </c>
      <c r="G96" s="313"/>
      <c r="H96" s="289" t="s">
        <v>976</v>
      </c>
      <c r="I96" s="289" t="s">
        <v>974</v>
      </c>
      <c r="J96" s="289"/>
      <c r="K96" s="303"/>
    </row>
    <row r="97" s="1" customFormat="1" ht="15" customHeight="1">
      <c r="B97" s="314"/>
      <c r="C97" s="289" t="s">
        <v>48</v>
      </c>
      <c r="D97" s="289"/>
      <c r="E97" s="289"/>
      <c r="F97" s="312" t="s">
        <v>939</v>
      </c>
      <c r="G97" s="313"/>
      <c r="H97" s="289" t="s">
        <v>977</v>
      </c>
      <c r="I97" s="289" t="s">
        <v>974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978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933</v>
      </c>
      <c r="D103" s="304"/>
      <c r="E103" s="304"/>
      <c r="F103" s="304" t="s">
        <v>934</v>
      </c>
      <c r="G103" s="305"/>
      <c r="H103" s="304" t="s">
        <v>54</v>
      </c>
      <c r="I103" s="304" t="s">
        <v>57</v>
      </c>
      <c r="J103" s="304" t="s">
        <v>935</v>
      </c>
      <c r="K103" s="303"/>
    </row>
    <row r="104" s="1" customFormat="1" ht="17.25" customHeight="1">
      <c r="B104" s="301"/>
      <c r="C104" s="306" t="s">
        <v>936</v>
      </c>
      <c r="D104" s="306"/>
      <c r="E104" s="306"/>
      <c r="F104" s="307" t="s">
        <v>937</v>
      </c>
      <c r="G104" s="308"/>
      <c r="H104" s="306"/>
      <c r="I104" s="306"/>
      <c r="J104" s="306" t="s">
        <v>938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53</v>
      </c>
      <c r="D106" s="311"/>
      <c r="E106" s="311"/>
      <c r="F106" s="312" t="s">
        <v>939</v>
      </c>
      <c r="G106" s="289"/>
      <c r="H106" s="289" t="s">
        <v>979</v>
      </c>
      <c r="I106" s="289" t="s">
        <v>941</v>
      </c>
      <c r="J106" s="289">
        <v>20</v>
      </c>
      <c r="K106" s="303"/>
    </row>
    <row r="107" s="1" customFormat="1" ht="15" customHeight="1">
      <c r="B107" s="301"/>
      <c r="C107" s="289" t="s">
        <v>942</v>
      </c>
      <c r="D107" s="289"/>
      <c r="E107" s="289"/>
      <c r="F107" s="312" t="s">
        <v>939</v>
      </c>
      <c r="G107" s="289"/>
      <c r="H107" s="289" t="s">
        <v>979</v>
      </c>
      <c r="I107" s="289" t="s">
        <v>941</v>
      </c>
      <c r="J107" s="289">
        <v>120</v>
      </c>
      <c r="K107" s="303"/>
    </row>
    <row r="108" s="1" customFormat="1" ht="15" customHeight="1">
      <c r="B108" s="314"/>
      <c r="C108" s="289" t="s">
        <v>944</v>
      </c>
      <c r="D108" s="289"/>
      <c r="E108" s="289"/>
      <c r="F108" s="312" t="s">
        <v>945</v>
      </c>
      <c r="G108" s="289"/>
      <c r="H108" s="289" t="s">
        <v>979</v>
      </c>
      <c r="I108" s="289" t="s">
        <v>941</v>
      </c>
      <c r="J108" s="289">
        <v>50</v>
      </c>
      <c r="K108" s="303"/>
    </row>
    <row r="109" s="1" customFormat="1" ht="15" customHeight="1">
      <c r="B109" s="314"/>
      <c r="C109" s="289" t="s">
        <v>947</v>
      </c>
      <c r="D109" s="289"/>
      <c r="E109" s="289"/>
      <c r="F109" s="312" t="s">
        <v>939</v>
      </c>
      <c r="G109" s="289"/>
      <c r="H109" s="289" t="s">
        <v>979</v>
      </c>
      <c r="I109" s="289" t="s">
        <v>949</v>
      </c>
      <c r="J109" s="289"/>
      <c r="K109" s="303"/>
    </row>
    <row r="110" s="1" customFormat="1" ht="15" customHeight="1">
      <c r="B110" s="314"/>
      <c r="C110" s="289" t="s">
        <v>958</v>
      </c>
      <c r="D110" s="289"/>
      <c r="E110" s="289"/>
      <c r="F110" s="312" t="s">
        <v>945</v>
      </c>
      <c r="G110" s="289"/>
      <c r="H110" s="289" t="s">
        <v>979</v>
      </c>
      <c r="I110" s="289" t="s">
        <v>941</v>
      </c>
      <c r="J110" s="289">
        <v>50</v>
      </c>
      <c r="K110" s="303"/>
    </row>
    <row r="111" s="1" customFormat="1" ht="15" customHeight="1">
      <c r="B111" s="314"/>
      <c r="C111" s="289" t="s">
        <v>966</v>
      </c>
      <c r="D111" s="289"/>
      <c r="E111" s="289"/>
      <c r="F111" s="312" t="s">
        <v>945</v>
      </c>
      <c r="G111" s="289"/>
      <c r="H111" s="289" t="s">
        <v>979</v>
      </c>
      <c r="I111" s="289" t="s">
        <v>941</v>
      </c>
      <c r="J111" s="289">
        <v>50</v>
      </c>
      <c r="K111" s="303"/>
    </row>
    <row r="112" s="1" customFormat="1" ht="15" customHeight="1">
      <c r="B112" s="314"/>
      <c r="C112" s="289" t="s">
        <v>964</v>
      </c>
      <c r="D112" s="289"/>
      <c r="E112" s="289"/>
      <c r="F112" s="312" t="s">
        <v>945</v>
      </c>
      <c r="G112" s="289"/>
      <c r="H112" s="289" t="s">
        <v>979</v>
      </c>
      <c r="I112" s="289" t="s">
        <v>941</v>
      </c>
      <c r="J112" s="289">
        <v>50</v>
      </c>
      <c r="K112" s="303"/>
    </row>
    <row r="113" s="1" customFormat="1" ht="15" customHeight="1">
      <c r="B113" s="314"/>
      <c r="C113" s="289" t="s">
        <v>53</v>
      </c>
      <c r="D113" s="289"/>
      <c r="E113" s="289"/>
      <c r="F113" s="312" t="s">
        <v>939</v>
      </c>
      <c r="G113" s="289"/>
      <c r="H113" s="289" t="s">
        <v>980</v>
      </c>
      <c r="I113" s="289" t="s">
        <v>941</v>
      </c>
      <c r="J113" s="289">
        <v>20</v>
      </c>
      <c r="K113" s="303"/>
    </row>
    <row r="114" s="1" customFormat="1" ht="15" customHeight="1">
      <c r="B114" s="314"/>
      <c r="C114" s="289" t="s">
        <v>981</v>
      </c>
      <c r="D114" s="289"/>
      <c r="E114" s="289"/>
      <c r="F114" s="312" t="s">
        <v>939</v>
      </c>
      <c r="G114" s="289"/>
      <c r="H114" s="289" t="s">
        <v>982</v>
      </c>
      <c r="I114" s="289" t="s">
        <v>941</v>
      </c>
      <c r="J114" s="289">
        <v>120</v>
      </c>
      <c r="K114" s="303"/>
    </row>
    <row r="115" s="1" customFormat="1" ht="15" customHeight="1">
      <c r="B115" s="314"/>
      <c r="C115" s="289" t="s">
        <v>38</v>
      </c>
      <c r="D115" s="289"/>
      <c r="E115" s="289"/>
      <c r="F115" s="312" t="s">
        <v>939</v>
      </c>
      <c r="G115" s="289"/>
      <c r="H115" s="289" t="s">
        <v>983</v>
      </c>
      <c r="I115" s="289" t="s">
        <v>974</v>
      </c>
      <c r="J115" s="289"/>
      <c r="K115" s="303"/>
    </row>
    <row r="116" s="1" customFormat="1" ht="15" customHeight="1">
      <c r="B116" s="314"/>
      <c r="C116" s="289" t="s">
        <v>48</v>
      </c>
      <c r="D116" s="289"/>
      <c r="E116" s="289"/>
      <c r="F116" s="312" t="s">
        <v>939</v>
      </c>
      <c r="G116" s="289"/>
      <c r="H116" s="289" t="s">
        <v>984</v>
      </c>
      <c r="I116" s="289" t="s">
        <v>974</v>
      </c>
      <c r="J116" s="289"/>
      <c r="K116" s="303"/>
    </row>
    <row r="117" s="1" customFormat="1" ht="15" customHeight="1">
      <c r="B117" s="314"/>
      <c r="C117" s="289" t="s">
        <v>57</v>
      </c>
      <c r="D117" s="289"/>
      <c r="E117" s="289"/>
      <c r="F117" s="312" t="s">
        <v>939</v>
      </c>
      <c r="G117" s="289"/>
      <c r="H117" s="289" t="s">
        <v>985</v>
      </c>
      <c r="I117" s="289" t="s">
        <v>986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987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933</v>
      </c>
      <c r="D123" s="304"/>
      <c r="E123" s="304"/>
      <c r="F123" s="304" t="s">
        <v>934</v>
      </c>
      <c r="G123" s="305"/>
      <c r="H123" s="304" t="s">
        <v>54</v>
      </c>
      <c r="I123" s="304" t="s">
        <v>57</v>
      </c>
      <c r="J123" s="304" t="s">
        <v>935</v>
      </c>
      <c r="K123" s="333"/>
    </row>
    <row r="124" s="1" customFormat="1" ht="17.25" customHeight="1">
      <c r="B124" s="332"/>
      <c r="C124" s="306" t="s">
        <v>936</v>
      </c>
      <c r="D124" s="306"/>
      <c r="E124" s="306"/>
      <c r="F124" s="307" t="s">
        <v>937</v>
      </c>
      <c r="G124" s="308"/>
      <c r="H124" s="306"/>
      <c r="I124" s="306"/>
      <c r="J124" s="306" t="s">
        <v>938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942</v>
      </c>
      <c r="D126" s="311"/>
      <c r="E126" s="311"/>
      <c r="F126" s="312" t="s">
        <v>939</v>
      </c>
      <c r="G126" s="289"/>
      <c r="H126" s="289" t="s">
        <v>979</v>
      </c>
      <c r="I126" s="289" t="s">
        <v>941</v>
      </c>
      <c r="J126" s="289">
        <v>120</v>
      </c>
      <c r="K126" s="337"/>
    </row>
    <row r="127" s="1" customFormat="1" ht="15" customHeight="1">
      <c r="B127" s="334"/>
      <c r="C127" s="289" t="s">
        <v>988</v>
      </c>
      <c r="D127" s="289"/>
      <c r="E127" s="289"/>
      <c r="F127" s="312" t="s">
        <v>939</v>
      </c>
      <c r="G127" s="289"/>
      <c r="H127" s="289" t="s">
        <v>989</v>
      </c>
      <c r="I127" s="289" t="s">
        <v>941</v>
      </c>
      <c r="J127" s="289" t="s">
        <v>990</v>
      </c>
      <c r="K127" s="337"/>
    </row>
    <row r="128" s="1" customFormat="1" ht="15" customHeight="1">
      <c r="B128" s="334"/>
      <c r="C128" s="289" t="s">
        <v>887</v>
      </c>
      <c r="D128" s="289"/>
      <c r="E128" s="289"/>
      <c r="F128" s="312" t="s">
        <v>939</v>
      </c>
      <c r="G128" s="289"/>
      <c r="H128" s="289" t="s">
        <v>991</v>
      </c>
      <c r="I128" s="289" t="s">
        <v>941</v>
      </c>
      <c r="J128" s="289" t="s">
        <v>990</v>
      </c>
      <c r="K128" s="337"/>
    </row>
    <row r="129" s="1" customFormat="1" ht="15" customHeight="1">
      <c r="B129" s="334"/>
      <c r="C129" s="289" t="s">
        <v>950</v>
      </c>
      <c r="D129" s="289"/>
      <c r="E129" s="289"/>
      <c r="F129" s="312" t="s">
        <v>945</v>
      </c>
      <c r="G129" s="289"/>
      <c r="H129" s="289" t="s">
        <v>951</v>
      </c>
      <c r="I129" s="289" t="s">
        <v>941</v>
      </c>
      <c r="J129" s="289">
        <v>15</v>
      </c>
      <c r="K129" s="337"/>
    </row>
    <row r="130" s="1" customFormat="1" ht="15" customHeight="1">
      <c r="B130" s="334"/>
      <c r="C130" s="315" t="s">
        <v>952</v>
      </c>
      <c r="D130" s="315"/>
      <c r="E130" s="315"/>
      <c r="F130" s="316" t="s">
        <v>945</v>
      </c>
      <c r="G130" s="315"/>
      <c r="H130" s="315" t="s">
        <v>953</v>
      </c>
      <c r="I130" s="315" t="s">
        <v>941</v>
      </c>
      <c r="J130" s="315">
        <v>15</v>
      </c>
      <c r="K130" s="337"/>
    </row>
    <row r="131" s="1" customFormat="1" ht="15" customHeight="1">
      <c r="B131" s="334"/>
      <c r="C131" s="315" t="s">
        <v>954</v>
      </c>
      <c r="D131" s="315"/>
      <c r="E131" s="315"/>
      <c r="F131" s="316" t="s">
        <v>945</v>
      </c>
      <c r="G131" s="315"/>
      <c r="H131" s="315" t="s">
        <v>955</v>
      </c>
      <c r="I131" s="315" t="s">
        <v>941</v>
      </c>
      <c r="J131" s="315">
        <v>20</v>
      </c>
      <c r="K131" s="337"/>
    </row>
    <row r="132" s="1" customFormat="1" ht="15" customHeight="1">
      <c r="B132" s="334"/>
      <c r="C132" s="315" t="s">
        <v>956</v>
      </c>
      <c r="D132" s="315"/>
      <c r="E132" s="315"/>
      <c r="F132" s="316" t="s">
        <v>945</v>
      </c>
      <c r="G132" s="315"/>
      <c r="H132" s="315" t="s">
        <v>957</v>
      </c>
      <c r="I132" s="315" t="s">
        <v>941</v>
      </c>
      <c r="J132" s="315">
        <v>20</v>
      </c>
      <c r="K132" s="337"/>
    </row>
    <row r="133" s="1" customFormat="1" ht="15" customHeight="1">
      <c r="B133" s="334"/>
      <c r="C133" s="289" t="s">
        <v>944</v>
      </c>
      <c r="D133" s="289"/>
      <c r="E133" s="289"/>
      <c r="F133" s="312" t="s">
        <v>945</v>
      </c>
      <c r="G133" s="289"/>
      <c r="H133" s="289" t="s">
        <v>979</v>
      </c>
      <c r="I133" s="289" t="s">
        <v>941</v>
      </c>
      <c r="J133" s="289">
        <v>50</v>
      </c>
      <c r="K133" s="337"/>
    </row>
    <row r="134" s="1" customFormat="1" ht="15" customHeight="1">
      <c r="B134" s="334"/>
      <c r="C134" s="289" t="s">
        <v>958</v>
      </c>
      <c r="D134" s="289"/>
      <c r="E134" s="289"/>
      <c r="F134" s="312" t="s">
        <v>945</v>
      </c>
      <c r="G134" s="289"/>
      <c r="H134" s="289" t="s">
        <v>979</v>
      </c>
      <c r="I134" s="289" t="s">
        <v>941</v>
      </c>
      <c r="J134" s="289">
        <v>50</v>
      </c>
      <c r="K134" s="337"/>
    </row>
    <row r="135" s="1" customFormat="1" ht="15" customHeight="1">
      <c r="B135" s="334"/>
      <c r="C135" s="289" t="s">
        <v>964</v>
      </c>
      <c r="D135" s="289"/>
      <c r="E135" s="289"/>
      <c r="F135" s="312" t="s">
        <v>945</v>
      </c>
      <c r="G135" s="289"/>
      <c r="H135" s="289" t="s">
        <v>979</v>
      </c>
      <c r="I135" s="289" t="s">
        <v>941</v>
      </c>
      <c r="J135" s="289">
        <v>50</v>
      </c>
      <c r="K135" s="337"/>
    </row>
    <row r="136" s="1" customFormat="1" ht="15" customHeight="1">
      <c r="B136" s="334"/>
      <c r="C136" s="289" t="s">
        <v>966</v>
      </c>
      <c r="D136" s="289"/>
      <c r="E136" s="289"/>
      <c r="F136" s="312" t="s">
        <v>945</v>
      </c>
      <c r="G136" s="289"/>
      <c r="H136" s="289" t="s">
        <v>979</v>
      </c>
      <c r="I136" s="289" t="s">
        <v>941</v>
      </c>
      <c r="J136" s="289">
        <v>50</v>
      </c>
      <c r="K136" s="337"/>
    </row>
    <row r="137" s="1" customFormat="1" ht="15" customHeight="1">
      <c r="B137" s="334"/>
      <c r="C137" s="289" t="s">
        <v>967</v>
      </c>
      <c r="D137" s="289"/>
      <c r="E137" s="289"/>
      <c r="F137" s="312" t="s">
        <v>945</v>
      </c>
      <c r="G137" s="289"/>
      <c r="H137" s="289" t="s">
        <v>992</v>
      </c>
      <c r="I137" s="289" t="s">
        <v>941</v>
      </c>
      <c r="J137" s="289">
        <v>255</v>
      </c>
      <c r="K137" s="337"/>
    </row>
    <row r="138" s="1" customFormat="1" ht="15" customHeight="1">
      <c r="B138" s="334"/>
      <c r="C138" s="289" t="s">
        <v>969</v>
      </c>
      <c r="D138" s="289"/>
      <c r="E138" s="289"/>
      <c r="F138" s="312" t="s">
        <v>939</v>
      </c>
      <c r="G138" s="289"/>
      <c r="H138" s="289" t="s">
        <v>993</v>
      </c>
      <c r="I138" s="289" t="s">
        <v>971</v>
      </c>
      <c r="J138" s="289"/>
      <c r="K138" s="337"/>
    </row>
    <row r="139" s="1" customFormat="1" ht="15" customHeight="1">
      <c r="B139" s="334"/>
      <c r="C139" s="289" t="s">
        <v>972</v>
      </c>
      <c r="D139" s="289"/>
      <c r="E139" s="289"/>
      <c r="F139" s="312" t="s">
        <v>939</v>
      </c>
      <c r="G139" s="289"/>
      <c r="H139" s="289" t="s">
        <v>994</v>
      </c>
      <c r="I139" s="289" t="s">
        <v>974</v>
      </c>
      <c r="J139" s="289"/>
      <c r="K139" s="337"/>
    </row>
    <row r="140" s="1" customFormat="1" ht="15" customHeight="1">
      <c r="B140" s="334"/>
      <c r="C140" s="289" t="s">
        <v>975</v>
      </c>
      <c r="D140" s="289"/>
      <c r="E140" s="289"/>
      <c r="F140" s="312" t="s">
        <v>939</v>
      </c>
      <c r="G140" s="289"/>
      <c r="H140" s="289" t="s">
        <v>975</v>
      </c>
      <c r="I140" s="289" t="s">
        <v>974</v>
      </c>
      <c r="J140" s="289"/>
      <c r="K140" s="337"/>
    </row>
    <row r="141" s="1" customFormat="1" ht="15" customHeight="1">
      <c r="B141" s="334"/>
      <c r="C141" s="289" t="s">
        <v>38</v>
      </c>
      <c r="D141" s="289"/>
      <c r="E141" s="289"/>
      <c r="F141" s="312" t="s">
        <v>939</v>
      </c>
      <c r="G141" s="289"/>
      <c r="H141" s="289" t="s">
        <v>995</v>
      </c>
      <c r="I141" s="289" t="s">
        <v>974</v>
      </c>
      <c r="J141" s="289"/>
      <c r="K141" s="337"/>
    </row>
    <row r="142" s="1" customFormat="1" ht="15" customHeight="1">
      <c r="B142" s="334"/>
      <c r="C142" s="289" t="s">
        <v>996</v>
      </c>
      <c r="D142" s="289"/>
      <c r="E142" s="289"/>
      <c r="F142" s="312" t="s">
        <v>939</v>
      </c>
      <c r="G142" s="289"/>
      <c r="H142" s="289" t="s">
        <v>997</v>
      </c>
      <c r="I142" s="289" t="s">
        <v>974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998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933</v>
      </c>
      <c r="D148" s="304"/>
      <c r="E148" s="304"/>
      <c r="F148" s="304" t="s">
        <v>934</v>
      </c>
      <c r="G148" s="305"/>
      <c r="H148" s="304" t="s">
        <v>54</v>
      </c>
      <c r="I148" s="304" t="s">
        <v>57</v>
      </c>
      <c r="J148" s="304" t="s">
        <v>935</v>
      </c>
      <c r="K148" s="303"/>
    </row>
    <row r="149" s="1" customFormat="1" ht="17.25" customHeight="1">
      <c r="B149" s="301"/>
      <c r="C149" s="306" t="s">
        <v>936</v>
      </c>
      <c r="D149" s="306"/>
      <c r="E149" s="306"/>
      <c r="F149" s="307" t="s">
        <v>937</v>
      </c>
      <c r="G149" s="308"/>
      <c r="H149" s="306"/>
      <c r="I149" s="306"/>
      <c r="J149" s="306" t="s">
        <v>938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942</v>
      </c>
      <c r="D151" s="289"/>
      <c r="E151" s="289"/>
      <c r="F151" s="342" t="s">
        <v>939</v>
      </c>
      <c r="G151" s="289"/>
      <c r="H151" s="341" t="s">
        <v>979</v>
      </c>
      <c r="I151" s="341" t="s">
        <v>941</v>
      </c>
      <c r="J151" s="341">
        <v>120</v>
      </c>
      <c r="K151" s="337"/>
    </row>
    <row r="152" s="1" customFormat="1" ht="15" customHeight="1">
      <c r="B152" s="314"/>
      <c r="C152" s="341" t="s">
        <v>988</v>
      </c>
      <c r="D152" s="289"/>
      <c r="E152" s="289"/>
      <c r="F152" s="342" t="s">
        <v>939</v>
      </c>
      <c r="G152" s="289"/>
      <c r="H152" s="341" t="s">
        <v>999</v>
      </c>
      <c r="I152" s="341" t="s">
        <v>941</v>
      </c>
      <c r="J152" s="341" t="s">
        <v>990</v>
      </c>
      <c r="K152" s="337"/>
    </row>
    <row r="153" s="1" customFormat="1" ht="15" customHeight="1">
      <c r="B153" s="314"/>
      <c r="C153" s="341" t="s">
        <v>887</v>
      </c>
      <c r="D153" s="289"/>
      <c r="E153" s="289"/>
      <c r="F153" s="342" t="s">
        <v>939</v>
      </c>
      <c r="G153" s="289"/>
      <c r="H153" s="341" t="s">
        <v>1000</v>
      </c>
      <c r="I153" s="341" t="s">
        <v>941</v>
      </c>
      <c r="J153" s="341" t="s">
        <v>990</v>
      </c>
      <c r="K153" s="337"/>
    </row>
    <row r="154" s="1" customFormat="1" ht="15" customHeight="1">
      <c r="B154" s="314"/>
      <c r="C154" s="341" t="s">
        <v>944</v>
      </c>
      <c r="D154" s="289"/>
      <c r="E154" s="289"/>
      <c r="F154" s="342" t="s">
        <v>945</v>
      </c>
      <c r="G154" s="289"/>
      <c r="H154" s="341" t="s">
        <v>979</v>
      </c>
      <c r="I154" s="341" t="s">
        <v>941</v>
      </c>
      <c r="J154" s="341">
        <v>50</v>
      </c>
      <c r="K154" s="337"/>
    </row>
    <row r="155" s="1" customFormat="1" ht="15" customHeight="1">
      <c r="B155" s="314"/>
      <c r="C155" s="341" t="s">
        <v>947</v>
      </c>
      <c r="D155" s="289"/>
      <c r="E155" s="289"/>
      <c r="F155" s="342" t="s">
        <v>939</v>
      </c>
      <c r="G155" s="289"/>
      <c r="H155" s="341" t="s">
        <v>979</v>
      </c>
      <c r="I155" s="341" t="s">
        <v>949</v>
      </c>
      <c r="J155" s="341"/>
      <c r="K155" s="337"/>
    </row>
    <row r="156" s="1" customFormat="1" ht="15" customHeight="1">
      <c r="B156" s="314"/>
      <c r="C156" s="341" t="s">
        <v>958</v>
      </c>
      <c r="D156" s="289"/>
      <c r="E156" s="289"/>
      <c r="F156" s="342" t="s">
        <v>945</v>
      </c>
      <c r="G156" s="289"/>
      <c r="H156" s="341" t="s">
        <v>979</v>
      </c>
      <c r="I156" s="341" t="s">
        <v>941</v>
      </c>
      <c r="J156" s="341">
        <v>50</v>
      </c>
      <c r="K156" s="337"/>
    </row>
    <row r="157" s="1" customFormat="1" ht="15" customHeight="1">
      <c r="B157" s="314"/>
      <c r="C157" s="341" t="s">
        <v>966</v>
      </c>
      <c r="D157" s="289"/>
      <c r="E157" s="289"/>
      <c r="F157" s="342" t="s">
        <v>945</v>
      </c>
      <c r="G157" s="289"/>
      <c r="H157" s="341" t="s">
        <v>979</v>
      </c>
      <c r="I157" s="341" t="s">
        <v>941</v>
      </c>
      <c r="J157" s="341">
        <v>50</v>
      </c>
      <c r="K157" s="337"/>
    </row>
    <row r="158" s="1" customFormat="1" ht="15" customHeight="1">
      <c r="B158" s="314"/>
      <c r="C158" s="341" t="s">
        <v>964</v>
      </c>
      <c r="D158" s="289"/>
      <c r="E158" s="289"/>
      <c r="F158" s="342" t="s">
        <v>945</v>
      </c>
      <c r="G158" s="289"/>
      <c r="H158" s="341" t="s">
        <v>979</v>
      </c>
      <c r="I158" s="341" t="s">
        <v>941</v>
      </c>
      <c r="J158" s="341">
        <v>50</v>
      </c>
      <c r="K158" s="337"/>
    </row>
    <row r="159" s="1" customFormat="1" ht="15" customHeight="1">
      <c r="B159" s="314"/>
      <c r="C159" s="341" t="s">
        <v>96</v>
      </c>
      <c r="D159" s="289"/>
      <c r="E159" s="289"/>
      <c r="F159" s="342" t="s">
        <v>939</v>
      </c>
      <c r="G159" s="289"/>
      <c r="H159" s="341" t="s">
        <v>1001</v>
      </c>
      <c r="I159" s="341" t="s">
        <v>941</v>
      </c>
      <c r="J159" s="341" t="s">
        <v>1002</v>
      </c>
      <c r="K159" s="337"/>
    </row>
    <row r="160" s="1" customFormat="1" ht="15" customHeight="1">
      <c r="B160" s="314"/>
      <c r="C160" s="341" t="s">
        <v>1003</v>
      </c>
      <c r="D160" s="289"/>
      <c r="E160" s="289"/>
      <c r="F160" s="342" t="s">
        <v>939</v>
      </c>
      <c r="G160" s="289"/>
      <c r="H160" s="341" t="s">
        <v>1004</v>
      </c>
      <c r="I160" s="341" t="s">
        <v>974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1005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933</v>
      </c>
      <c r="D166" s="304"/>
      <c r="E166" s="304"/>
      <c r="F166" s="304" t="s">
        <v>934</v>
      </c>
      <c r="G166" s="346"/>
      <c r="H166" s="347" t="s">
        <v>54</v>
      </c>
      <c r="I166" s="347" t="s">
        <v>57</v>
      </c>
      <c r="J166" s="304" t="s">
        <v>935</v>
      </c>
      <c r="K166" s="281"/>
    </row>
    <row r="167" s="1" customFormat="1" ht="17.25" customHeight="1">
      <c r="B167" s="282"/>
      <c r="C167" s="306" t="s">
        <v>936</v>
      </c>
      <c r="D167" s="306"/>
      <c r="E167" s="306"/>
      <c r="F167" s="307" t="s">
        <v>937</v>
      </c>
      <c r="G167" s="348"/>
      <c r="H167" s="349"/>
      <c r="I167" s="349"/>
      <c r="J167" s="306" t="s">
        <v>938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942</v>
      </c>
      <c r="D169" s="289"/>
      <c r="E169" s="289"/>
      <c r="F169" s="312" t="s">
        <v>939</v>
      </c>
      <c r="G169" s="289"/>
      <c r="H169" s="289" t="s">
        <v>979</v>
      </c>
      <c r="I169" s="289" t="s">
        <v>941</v>
      </c>
      <c r="J169" s="289">
        <v>120</v>
      </c>
      <c r="K169" s="337"/>
    </row>
    <row r="170" s="1" customFormat="1" ht="15" customHeight="1">
      <c r="B170" s="314"/>
      <c r="C170" s="289" t="s">
        <v>988</v>
      </c>
      <c r="D170" s="289"/>
      <c r="E170" s="289"/>
      <c r="F170" s="312" t="s">
        <v>939</v>
      </c>
      <c r="G170" s="289"/>
      <c r="H170" s="289" t="s">
        <v>989</v>
      </c>
      <c r="I170" s="289" t="s">
        <v>941</v>
      </c>
      <c r="J170" s="289" t="s">
        <v>990</v>
      </c>
      <c r="K170" s="337"/>
    </row>
    <row r="171" s="1" customFormat="1" ht="15" customHeight="1">
      <c r="B171" s="314"/>
      <c r="C171" s="289" t="s">
        <v>887</v>
      </c>
      <c r="D171" s="289"/>
      <c r="E171" s="289"/>
      <c r="F171" s="312" t="s">
        <v>939</v>
      </c>
      <c r="G171" s="289"/>
      <c r="H171" s="289" t="s">
        <v>1006</v>
      </c>
      <c r="I171" s="289" t="s">
        <v>941</v>
      </c>
      <c r="J171" s="289" t="s">
        <v>990</v>
      </c>
      <c r="K171" s="337"/>
    </row>
    <row r="172" s="1" customFormat="1" ht="15" customHeight="1">
      <c r="B172" s="314"/>
      <c r="C172" s="289" t="s">
        <v>944</v>
      </c>
      <c r="D172" s="289"/>
      <c r="E172" s="289"/>
      <c r="F172" s="312" t="s">
        <v>945</v>
      </c>
      <c r="G172" s="289"/>
      <c r="H172" s="289" t="s">
        <v>1006</v>
      </c>
      <c r="I172" s="289" t="s">
        <v>941</v>
      </c>
      <c r="J172" s="289">
        <v>50</v>
      </c>
      <c r="K172" s="337"/>
    </row>
    <row r="173" s="1" customFormat="1" ht="15" customHeight="1">
      <c r="B173" s="314"/>
      <c r="C173" s="289" t="s">
        <v>947</v>
      </c>
      <c r="D173" s="289"/>
      <c r="E173" s="289"/>
      <c r="F173" s="312" t="s">
        <v>939</v>
      </c>
      <c r="G173" s="289"/>
      <c r="H173" s="289" t="s">
        <v>1006</v>
      </c>
      <c r="I173" s="289" t="s">
        <v>949</v>
      </c>
      <c r="J173" s="289"/>
      <c r="K173" s="337"/>
    </row>
    <row r="174" s="1" customFormat="1" ht="15" customHeight="1">
      <c r="B174" s="314"/>
      <c r="C174" s="289" t="s">
        <v>958</v>
      </c>
      <c r="D174" s="289"/>
      <c r="E174" s="289"/>
      <c r="F174" s="312" t="s">
        <v>945</v>
      </c>
      <c r="G174" s="289"/>
      <c r="H174" s="289" t="s">
        <v>1006</v>
      </c>
      <c r="I174" s="289" t="s">
        <v>941</v>
      </c>
      <c r="J174" s="289">
        <v>50</v>
      </c>
      <c r="K174" s="337"/>
    </row>
    <row r="175" s="1" customFormat="1" ht="15" customHeight="1">
      <c r="B175" s="314"/>
      <c r="C175" s="289" t="s">
        <v>966</v>
      </c>
      <c r="D175" s="289"/>
      <c r="E175" s="289"/>
      <c r="F175" s="312" t="s">
        <v>945</v>
      </c>
      <c r="G175" s="289"/>
      <c r="H175" s="289" t="s">
        <v>1006</v>
      </c>
      <c r="I175" s="289" t="s">
        <v>941</v>
      </c>
      <c r="J175" s="289">
        <v>50</v>
      </c>
      <c r="K175" s="337"/>
    </row>
    <row r="176" s="1" customFormat="1" ht="15" customHeight="1">
      <c r="B176" s="314"/>
      <c r="C176" s="289" t="s">
        <v>964</v>
      </c>
      <c r="D176" s="289"/>
      <c r="E176" s="289"/>
      <c r="F176" s="312" t="s">
        <v>945</v>
      </c>
      <c r="G176" s="289"/>
      <c r="H176" s="289" t="s">
        <v>1006</v>
      </c>
      <c r="I176" s="289" t="s">
        <v>941</v>
      </c>
      <c r="J176" s="289">
        <v>50</v>
      </c>
      <c r="K176" s="337"/>
    </row>
    <row r="177" s="1" customFormat="1" ht="15" customHeight="1">
      <c r="B177" s="314"/>
      <c r="C177" s="289" t="s">
        <v>108</v>
      </c>
      <c r="D177" s="289"/>
      <c r="E177" s="289"/>
      <c r="F177" s="312" t="s">
        <v>939</v>
      </c>
      <c r="G177" s="289"/>
      <c r="H177" s="289" t="s">
        <v>1007</v>
      </c>
      <c r="I177" s="289" t="s">
        <v>1008</v>
      </c>
      <c r="J177" s="289"/>
      <c r="K177" s="337"/>
    </row>
    <row r="178" s="1" customFormat="1" ht="15" customHeight="1">
      <c r="B178" s="314"/>
      <c r="C178" s="289" t="s">
        <v>57</v>
      </c>
      <c r="D178" s="289"/>
      <c r="E178" s="289"/>
      <c r="F178" s="312" t="s">
        <v>939</v>
      </c>
      <c r="G178" s="289"/>
      <c r="H178" s="289" t="s">
        <v>1009</v>
      </c>
      <c r="I178" s="289" t="s">
        <v>1010</v>
      </c>
      <c r="J178" s="289">
        <v>1</v>
      </c>
      <c r="K178" s="337"/>
    </row>
    <row r="179" s="1" customFormat="1" ht="15" customHeight="1">
      <c r="B179" s="314"/>
      <c r="C179" s="289" t="s">
        <v>53</v>
      </c>
      <c r="D179" s="289"/>
      <c r="E179" s="289"/>
      <c r="F179" s="312" t="s">
        <v>939</v>
      </c>
      <c r="G179" s="289"/>
      <c r="H179" s="289" t="s">
        <v>1011</v>
      </c>
      <c r="I179" s="289" t="s">
        <v>941</v>
      </c>
      <c r="J179" s="289">
        <v>20</v>
      </c>
      <c r="K179" s="337"/>
    </row>
    <row r="180" s="1" customFormat="1" ht="15" customHeight="1">
      <c r="B180" s="314"/>
      <c r="C180" s="289" t="s">
        <v>54</v>
      </c>
      <c r="D180" s="289"/>
      <c r="E180" s="289"/>
      <c r="F180" s="312" t="s">
        <v>939</v>
      </c>
      <c r="G180" s="289"/>
      <c r="H180" s="289" t="s">
        <v>1012</v>
      </c>
      <c r="I180" s="289" t="s">
        <v>941</v>
      </c>
      <c r="J180" s="289">
        <v>255</v>
      </c>
      <c r="K180" s="337"/>
    </row>
    <row r="181" s="1" customFormat="1" ht="15" customHeight="1">
      <c r="B181" s="314"/>
      <c r="C181" s="289" t="s">
        <v>109</v>
      </c>
      <c r="D181" s="289"/>
      <c r="E181" s="289"/>
      <c r="F181" s="312" t="s">
        <v>939</v>
      </c>
      <c r="G181" s="289"/>
      <c r="H181" s="289" t="s">
        <v>903</v>
      </c>
      <c r="I181" s="289" t="s">
        <v>941</v>
      </c>
      <c r="J181" s="289">
        <v>10</v>
      </c>
      <c r="K181" s="337"/>
    </row>
    <row r="182" s="1" customFormat="1" ht="15" customHeight="1">
      <c r="B182" s="314"/>
      <c r="C182" s="289" t="s">
        <v>110</v>
      </c>
      <c r="D182" s="289"/>
      <c r="E182" s="289"/>
      <c r="F182" s="312" t="s">
        <v>939</v>
      </c>
      <c r="G182" s="289"/>
      <c r="H182" s="289" t="s">
        <v>1013</v>
      </c>
      <c r="I182" s="289" t="s">
        <v>974</v>
      </c>
      <c r="J182" s="289"/>
      <c r="K182" s="337"/>
    </row>
    <row r="183" s="1" customFormat="1" ht="15" customHeight="1">
      <c r="B183" s="314"/>
      <c r="C183" s="289" t="s">
        <v>1014</v>
      </c>
      <c r="D183" s="289"/>
      <c r="E183" s="289"/>
      <c r="F183" s="312" t="s">
        <v>939</v>
      </c>
      <c r="G183" s="289"/>
      <c r="H183" s="289" t="s">
        <v>1015</v>
      </c>
      <c r="I183" s="289" t="s">
        <v>974</v>
      </c>
      <c r="J183" s="289"/>
      <c r="K183" s="337"/>
    </row>
    <row r="184" s="1" customFormat="1" ht="15" customHeight="1">
      <c r="B184" s="314"/>
      <c r="C184" s="289" t="s">
        <v>1003</v>
      </c>
      <c r="D184" s="289"/>
      <c r="E184" s="289"/>
      <c r="F184" s="312" t="s">
        <v>939</v>
      </c>
      <c r="G184" s="289"/>
      <c r="H184" s="289" t="s">
        <v>1016</v>
      </c>
      <c r="I184" s="289" t="s">
        <v>974</v>
      </c>
      <c r="J184" s="289"/>
      <c r="K184" s="337"/>
    </row>
    <row r="185" s="1" customFormat="1" ht="15" customHeight="1">
      <c r="B185" s="314"/>
      <c r="C185" s="289" t="s">
        <v>112</v>
      </c>
      <c r="D185" s="289"/>
      <c r="E185" s="289"/>
      <c r="F185" s="312" t="s">
        <v>945</v>
      </c>
      <c r="G185" s="289"/>
      <c r="H185" s="289" t="s">
        <v>1017</v>
      </c>
      <c r="I185" s="289" t="s">
        <v>941</v>
      </c>
      <c r="J185" s="289">
        <v>50</v>
      </c>
      <c r="K185" s="337"/>
    </row>
    <row r="186" s="1" customFormat="1" ht="15" customHeight="1">
      <c r="B186" s="314"/>
      <c r="C186" s="289" t="s">
        <v>1018</v>
      </c>
      <c r="D186" s="289"/>
      <c r="E186" s="289"/>
      <c r="F186" s="312" t="s">
        <v>945</v>
      </c>
      <c r="G186" s="289"/>
      <c r="H186" s="289" t="s">
        <v>1019</v>
      </c>
      <c r="I186" s="289" t="s">
        <v>1020</v>
      </c>
      <c r="J186" s="289"/>
      <c r="K186" s="337"/>
    </row>
    <row r="187" s="1" customFormat="1" ht="15" customHeight="1">
      <c r="B187" s="314"/>
      <c r="C187" s="289" t="s">
        <v>1021</v>
      </c>
      <c r="D187" s="289"/>
      <c r="E187" s="289"/>
      <c r="F187" s="312" t="s">
        <v>945</v>
      </c>
      <c r="G187" s="289"/>
      <c r="H187" s="289" t="s">
        <v>1022</v>
      </c>
      <c r="I187" s="289" t="s">
        <v>1020</v>
      </c>
      <c r="J187" s="289"/>
      <c r="K187" s="337"/>
    </row>
    <row r="188" s="1" customFormat="1" ht="15" customHeight="1">
      <c r="B188" s="314"/>
      <c r="C188" s="289" t="s">
        <v>1023</v>
      </c>
      <c r="D188" s="289"/>
      <c r="E188" s="289"/>
      <c r="F188" s="312" t="s">
        <v>945</v>
      </c>
      <c r="G188" s="289"/>
      <c r="H188" s="289" t="s">
        <v>1024</v>
      </c>
      <c r="I188" s="289" t="s">
        <v>1020</v>
      </c>
      <c r="J188" s="289"/>
      <c r="K188" s="337"/>
    </row>
    <row r="189" s="1" customFormat="1" ht="15" customHeight="1">
      <c r="B189" s="314"/>
      <c r="C189" s="350" t="s">
        <v>1025</v>
      </c>
      <c r="D189" s="289"/>
      <c r="E189" s="289"/>
      <c r="F189" s="312" t="s">
        <v>945</v>
      </c>
      <c r="G189" s="289"/>
      <c r="H189" s="289" t="s">
        <v>1026</v>
      </c>
      <c r="I189" s="289" t="s">
        <v>1027</v>
      </c>
      <c r="J189" s="351" t="s">
        <v>1028</v>
      </c>
      <c r="K189" s="337"/>
    </row>
    <row r="190" s="1" customFormat="1" ht="15" customHeight="1">
      <c r="B190" s="314"/>
      <c r="C190" s="350" t="s">
        <v>42</v>
      </c>
      <c r="D190" s="289"/>
      <c r="E190" s="289"/>
      <c r="F190" s="312" t="s">
        <v>939</v>
      </c>
      <c r="G190" s="289"/>
      <c r="H190" s="286" t="s">
        <v>1029</v>
      </c>
      <c r="I190" s="289" t="s">
        <v>1030</v>
      </c>
      <c r="J190" s="289"/>
      <c r="K190" s="337"/>
    </row>
    <row r="191" s="1" customFormat="1" ht="15" customHeight="1">
      <c r="B191" s="314"/>
      <c r="C191" s="350" t="s">
        <v>1031</v>
      </c>
      <c r="D191" s="289"/>
      <c r="E191" s="289"/>
      <c r="F191" s="312" t="s">
        <v>939</v>
      </c>
      <c r="G191" s="289"/>
      <c r="H191" s="289" t="s">
        <v>1032</v>
      </c>
      <c r="I191" s="289" t="s">
        <v>974</v>
      </c>
      <c r="J191" s="289"/>
      <c r="K191" s="337"/>
    </row>
    <row r="192" s="1" customFormat="1" ht="15" customHeight="1">
      <c r="B192" s="314"/>
      <c r="C192" s="350" t="s">
        <v>1033</v>
      </c>
      <c r="D192" s="289"/>
      <c r="E192" s="289"/>
      <c r="F192" s="312" t="s">
        <v>939</v>
      </c>
      <c r="G192" s="289"/>
      <c r="H192" s="289" t="s">
        <v>1034</v>
      </c>
      <c r="I192" s="289" t="s">
        <v>974</v>
      </c>
      <c r="J192" s="289"/>
      <c r="K192" s="337"/>
    </row>
    <row r="193" s="1" customFormat="1" ht="15" customHeight="1">
      <c r="B193" s="314"/>
      <c r="C193" s="350" t="s">
        <v>1035</v>
      </c>
      <c r="D193" s="289"/>
      <c r="E193" s="289"/>
      <c r="F193" s="312" t="s">
        <v>945</v>
      </c>
      <c r="G193" s="289"/>
      <c r="H193" s="289" t="s">
        <v>1036</v>
      </c>
      <c r="I193" s="289" t="s">
        <v>974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1037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1038</v>
      </c>
      <c r="D200" s="353"/>
      <c r="E200" s="353"/>
      <c r="F200" s="353" t="s">
        <v>1039</v>
      </c>
      <c r="G200" s="354"/>
      <c r="H200" s="353" t="s">
        <v>1040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1030</v>
      </c>
      <c r="D202" s="289"/>
      <c r="E202" s="289"/>
      <c r="F202" s="312" t="s">
        <v>43</v>
      </c>
      <c r="G202" s="289"/>
      <c r="H202" s="289" t="s">
        <v>1041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44</v>
      </c>
      <c r="G203" s="289"/>
      <c r="H203" s="289" t="s">
        <v>1042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47</v>
      </c>
      <c r="G204" s="289"/>
      <c r="H204" s="289" t="s">
        <v>1043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45</v>
      </c>
      <c r="G205" s="289"/>
      <c r="H205" s="289" t="s">
        <v>1044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46</v>
      </c>
      <c r="G206" s="289"/>
      <c r="H206" s="289" t="s">
        <v>1045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986</v>
      </c>
      <c r="D208" s="289"/>
      <c r="E208" s="289"/>
      <c r="F208" s="312" t="s">
        <v>79</v>
      </c>
      <c r="G208" s="289"/>
      <c r="H208" s="289" t="s">
        <v>1046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881</v>
      </c>
      <c r="G209" s="289"/>
      <c r="H209" s="289" t="s">
        <v>882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879</v>
      </c>
      <c r="G210" s="289"/>
      <c r="H210" s="289" t="s">
        <v>1047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883</v>
      </c>
      <c r="G211" s="350"/>
      <c r="H211" s="341" t="s">
        <v>884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885</v>
      </c>
      <c r="G212" s="350"/>
      <c r="H212" s="341" t="s">
        <v>90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1010</v>
      </c>
      <c r="D214" s="289"/>
      <c r="E214" s="289"/>
      <c r="F214" s="312">
        <v>1</v>
      </c>
      <c r="G214" s="350"/>
      <c r="H214" s="341" t="s">
        <v>1048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1049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1050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1051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DESKTOP-RM3BDMS\000</dc:creator>
  <cp:lastModifiedBy>DESKTOP-RM3BDMS\000</cp:lastModifiedBy>
  <dcterms:created xsi:type="dcterms:W3CDTF">2023-03-07T12:16:00Z</dcterms:created>
  <dcterms:modified xsi:type="dcterms:W3CDTF">2023-03-07T12:16:07Z</dcterms:modified>
</cp:coreProperties>
</file>